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firstSheet="2" activeTab="8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r:id="rId11"/>
    <sheet name="!!12-жінки" sheetId="60" r:id="rId12"/>
    <sheet name="!!13-чоловіки" sheetId="62" r:id="rId13"/>
    <sheet name="11-ґендер" sheetId="25" state="hidden" r:id="rId14"/>
    <sheet name="12-жінки-ЦЗ" sheetId="54" state="hidden" r:id="rId15"/>
    <sheet name="13-чоловіки-ЦЗ" sheetId="55" state="hidden" r:id="rId16"/>
    <sheet name="14-місце проживання" sheetId="45" r:id="rId17"/>
    <sheet name="15-місто-ЦЗ" sheetId="57" r:id="rId18"/>
    <sheet name="16-село-ЦЗ" sheetId="58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'1(5%квота)'!$A$1:$E$19</definedName>
    <definedName name="_xlnm.Print_Area" localSheetId="9">'10-молодь-ЦЗ'!$A$1:$AB$36</definedName>
    <definedName name="_xlnm.Print_Area" localSheetId="13">'11-ґендер'!$A$1:$I$20</definedName>
    <definedName name="_xlnm.Print_Area" localSheetId="14">'12-жінки-ЦЗ'!$A$1:$AB$39</definedName>
    <definedName name="_xlnm.Print_Area" localSheetId="15">'13-чоловіки-ЦЗ'!$A$1:$AB$36</definedName>
    <definedName name="_xlnm.Print_Area" localSheetId="16">'14-місце проживання'!$A$1:$I$21</definedName>
    <definedName name="_xlnm.Print_Area" localSheetId="17">'15-місто-ЦЗ'!$A$1:$AB$36</definedName>
    <definedName name="_xlnm.Print_Area" localSheetId="18">'16-село-ЦЗ'!$A$1:$AB$36</definedName>
    <definedName name="_xlnm.Print_Area" localSheetId="1">'2(5%квота-ЦЗ)'!$A$1:$AB$36</definedName>
    <definedName name="_xlnm.Print_Area" localSheetId="2">'3(неповносправні)'!$A$1:$E$18</definedName>
    <definedName name="_xlnm.Print_Area" localSheetId="3">'4(неповносправні-ЦЗ)'!$A$1:$AB$36</definedName>
    <definedName name="_xlnm.Print_Area" localSheetId="4">'5-АТО'!$A$1:$E$18</definedName>
    <definedName name="_xlnm.Print_Area" localSheetId="5">'6-(АТО-ЦЗ)'!$A$1:$AB$36</definedName>
    <definedName name="_xlnm.Print_Area" localSheetId="6">'7-ВПО'!$A$1:$E$19</definedName>
    <definedName name="_xlnm.Print_Area" localSheetId="7">'8-ВПО-ЦЗ'!$A$1:$AB$36</definedName>
    <definedName name="_xlnm.Print_Area" localSheetId="8">'9-молодь'!$A$1:$E$20</definedName>
    <definedName name="_xlnm.Print_Area" localSheetId="19">УСЬОГО!$A$1:$AE$35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" i="57" l="1"/>
  <c r="U23" i="57"/>
  <c r="U31" i="57"/>
  <c r="M35" i="58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M35" i="48"/>
  <c r="M34" i="48"/>
  <c r="M33" i="48"/>
  <c r="M32" i="48"/>
  <c r="M31" i="48"/>
  <c r="M30" i="48"/>
  <c r="M29" i="48"/>
  <c r="M28" i="48"/>
  <c r="M27" i="48"/>
  <c r="M26" i="48"/>
  <c r="M25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8" i="48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8" i="39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9" i="48"/>
  <c r="J8" i="48"/>
  <c r="AA9" i="54"/>
  <c r="AA10" i="54"/>
  <c r="AA11" i="54"/>
  <c r="AA12" i="54"/>
  <c r="AA13" i="54"/>
  <c r="AA14" i="54"/>
  <c r="AA15" i="54"/>
  <c r="AA16" i="54"/>
  <c r="AA17" i="54"/>
  <c r="AA18" i="54"/>
  <c r="AA19" i="54"/>
  <c r="AA20" i="54"/>
  <c r="AA21" i="54"/>
  <c r="AA22" i="54"/>
  <c r="AA23" i="54"/>
  <c r="AA24" i="54"/>
  <c r="AA25" i="54"/>
  <c r="AA26" i="54"/>
  <c r="AA27" i="54"/>
  <c r="AA28" i="54"/>
  <c r="AA29" i="54"/>
  <c r="AA30" i="54"/>
  <c r="AA31" i="54"/>
  <c r="AA32" i="54"/>
  <c r="AA33" i="54"/>
  <c r="AA34" i="54"/>
  <c r="AA35" i="54"/>
  <c r="AA8" i="54"/>
  <c r="X9" i="54"/>
  <c r="X10" i="54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29" i="54"/>
  <c r="X30" i="54"/>
  <c r="X31" i="54"/>
  <c r="X32" i="54"/>
  <c r="X33" i="54"/>
  <c r="X34" i="54"/>
  <c r="X35" i="54"/>
  <c r="X8" i="54"/>
  <c r="U9" i="54"/>
  <c r="U10" i="54"/>
  <c r="U11" i="54"/>
  <c r="U12" i="54"/>
  <c r="U13" i="54"/>
  <c r="U14" i="54"/>
  <c r="U15" i="54"/>
  <c r="U16" i="54"/>
  <c r="U17" i="54"/>
  <c r="U18" i="54"/>
  <c r="U19" i="54"/>
  <c r="U20" i="54"/>
  <c r="U21" i="54"/>
  <c r="U22" i="54"/>
  <c r="U23" i="54"/>
  <c r="U24" i="54"/>
  <c r="U25" i="54"/>
  <c r="U26" i="54"/>
  <c r="U27" i="54"/>
  <c r="U28" i="54"/>
  <c r="U29" i="54"/>
  <c r="U30" i="54"/>
  <c r="U31" i="54"/>
  <c r="U32" i="54"/>
  <c r="U33" i="54"/>
  <c r="U34" i="54"/>
  <c r="U35" i="54"/>
  <c r="U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29" i="54"/>
  <c r="R30" i="54"/>
  <c r="R31" i="54"/>
  <c r="R32" i="54"/>
  <c r="R33" i="54"/>
  <c r="R34" i="54"/>
  <c r="R35" i="54"/>
  <c r="R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29" i="54"/>
  <c r="O30" i="54"/>
  <c r="O31" i="54"/>
  <c r="O32" i="54"/>
  <c r="O33" i="54"/>
  <c r="O34" i="54"/>
  <c r="O35" i="54"/>
  <c r="O8" i="54"/>
  <c r="L9" i="54"/>
  <c r="M9" i="54" s="1"/>
  <c r="L10" i="54"/>
  <c r="M10" i="54" s="1"/>
  <c r="L11" i="54"/>
  <c r="M11" i="54" s="1"/>
  <c r="L12" i="54"/>
  <c r="M12" i="54" s="1"/>
  <c r="L13" i="54"/>
  <c r="M13" i="54" s="1"/>
  <c r="L14" i="54"/>
  <c r="M14" i="54" s="1"/>
  <c r="L15" i="54"/>
  <c r="M15" i="54" s="1"/>
  <c r="L16" i="54"/>
  <c r="M16" i="54" s="1"/>
  <c r="L17" i="54"/>
  <c r="M17" i="54" s="1"/>
  <c r="L18" i="54"/>
  <c r="M18" i="54" s="1"/>
  <c r="L19" i="54"/>
  <c r="M19" i="54" s="1"/>
  <c r="L20" i="54"/>
  <c r="M20" i="54" s="1"/>
  <c r="L21" i="54"/>
  <c r="M21" i="54" s="1"/>
  <c r="L22" i="54"/>
  <c r="M22" i="54" s="1"/>
  <c r="L23" i="54"/>
  <c r="M23" i="54" s="1"/>
  <c r="L24" i="54"/>
  <c r="M24" i="54" s="1"/>
  <c r="L25" i="54"/>
  <c r="M25" i="54" s="1"/>
  <c r="L26" i="54"/>
  <c r="M26" i="54" s="1"/>
  <c r="L27" i="54"/>
  <c r="M27" i="54" s="1"/>
  <c r="L28" i="54"/>
  <c r="M28" i="54" s="1"/>
  <c r="L29" i="54"/>
  <c r="M29" i="54" s="1"/>
  <c r="L30" i="54"/>
  <c r="M30" i="54" s="1"/>
  <c r="L31" i="54"/>
  <c r="M31" i="54" s="1"/>
  <c r="L32" i="54"/>
  <c r="M32" i="54" s="1"/>
  <c r="L33" i="54"/>
  <c r="M33" i="54" s="1"/>
  <c r="L34" i="54"/>
  <c r="M34" i="54" s="1"/>
  <c r="L35" i="54"/>
  <c r="M35" i="54" s="1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8" i="54"/>
  <c r="B8" i="57"/>
  <c r="C8" i="57"/>
  <c r="B9" i="57"/>
  <c r="C9" i="57"/>
  <c r="B10" i="57"/>
  <c r="C10" i="57"/>
  <c r="B11" i="57"/>
  <c r="C11" i="57"/>
  <c r="B12" i="57"/>
  <c r="C12" i="57"/>
  <c r="B13" i="57"/>
  <c r="C13" i="57"/>
  <c r="B14" i="57"/>
  <c r="C14" i="57"/>
  <c r="B15" i="57"/>
  <c r="C15" i="57"/>
  <c r="B16" i="57"/>
  <c r="C16" i="57"/>
  <c r="B17" i="57"/>
  <c r="C17" i="57"/>
  <c r="B18" i="57"/>
  <c r="C18" i="57"/>
  <c r="B19" i="57"/>
  <c r="C19" i="57"/>
  <c r="B20" i="57"/>
  <c r="C20" i="57"/>
  <c r="B21" i="57"/>
  <c r="C21" i="57"/>
  <c r="B22" i="57"/>
  <c r="C22" i="57"/>
  <c r="B23" i="57"/>
  <c r="C23" i="57"/>
  <c r="B24" i="57"/>
  <c r="C24" i="57"/>
  <c r="B25" i="57"/>
  <c r="C25" i="57"/>
  <c r="B26" i="57"/>
  <c r="C26" i="57"/>
  <c r="B27" i="57"/>
  <c r="C27" i="57"/>
  <c r="B28" i="57"/>
  <c r="C28" i="57"/>
  <c r="B29" i="57"/>
  <c r="C29" i="57"/>
  <c r="B30" i="57"/>
  <c r="C30" i="57"/>
  <c r="B31" i="57"/>
  <c r="C31" i="57"/>
  <c r="B32" i="57"/>
  <c r="C32" i="57"/>
  <c r="B33" i="57"/>
  <c r="C33" i="57"/>
  <c r="B34" i="57"/>
  <c r="C34" i="57"/>
  <c r="B35" i="57"/>
  <c r="C35" i="57"/>
  <c r="E8" i="57"/>
  <c r="F8" i="57"/>
  <c r="E9" i="57"/>
  <c r="F9" i="57"/>
  <c r="E10" i="57"/>
  <c r="F10" i="57"/>
  <c r="E11" i="57"/>
  <c r="F11" i="57"/>
  <c r="E12" i="57"/>
  <c r="F12" i="57"/>
  <c r="E13" i="57"/>
  <c r="F13" i="57"/>
  <c r="E14" i="57"/>
  <c r="F14" i="57"/>
  <c r="E15" i="57"/>
  <c r="F15" i="57"/>
  <c r="E16" i="57"/>
  <c r="F16" i="57"/>
  <c r="E17" i="57"/>
  <c r="F17" i="57"/>
  <c r="E18" i="57"/>
  <c r="F18" i="57"/>
  <c r="E19" i="57"/>
  <c r="F19" i="57"/>
  <c r="E20" i="57"/>
  <c r="F20" i="57"/>
  <c r="E21" i="57"/>
  <c r="F21" i="57"/>
  <c r="E22" i="57"/>
  <c r="F22" i="57"/>
  <c r="E23" i="57"/>
  <c r="F23" i="57"/>
  <c r="E24" i="57"/>
  <c r="F24" i="57"/>
  <c r="E25" i="57"/>
  <c r="F25" i="57"/>
  <c r="E26" i="57"/>
  <c r="F26" i="57"/>
  <c r="E27" i="57"/>
  <c r="F27" i="57"/>
  <c r="E28" i="57"/>
  <c r="F28" i="57"/>
  <c r="E29" i="57"/>
  <c r="F29" i="57"/>
  <c r="E30" i="57"/>
  <c r="F30" i="57"/>
  <c r="E31" i="57"/>
  <c r="F31" i="57"/>
  <c r="E32" i="57"/>
  <c r="F32" i="57"/>
  <c r="E33" i="57"/>
  <c r="F33" i="57"/>
  <c r="E34" i="57"/>
  <c r="F34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M15" i="57" s="1"/>
  <c r="L15" i="57"/>
  <c r="K16" i="57"/>
  <c r="L16" i="57"/>
  <c r="K17" i="57"/>
  <c r="L17" i="57"/>
  <c r="K18" i="57"/>
  <c r="L18" i="57"/>
  <c r="K19" i="57"/>
  <c r="M19" i="57" s="1"/>
  <c r="L19" i="57"/>
  <c r="K20" i="57"/>
  <c r="L20" i="57"/>
  <c r="K21" i="57"/>
  <c r="L21" i="57"/>
  <c r="K22" i="57"/>
  <c r="L22" i="57"/>
  <c r="K23" i="57"/>
  <c r="M23" i="57" s="1"/>
  <c r="L23" i="57"/>
  <c r="K24" i="57"/>
  <c r="L24" i="57"/>
  <c r="K25" i="57"/>
  <c r="L25" i="57"/>
  <c r="K26" i="57"/>
  <c r="L26" i="57"/>
  <c r="K27" i="57"/>
  <c r="M27" i="57" s="1"/>
  <c r="L27" i="57"/>
  <c r="K28" i="57"/>
  <c r="L28" i="57"/>
  <c r="K29" i="57"/>
  <c r="L29" i="57"/>
  <c r="K30" i="57"/>
  <c r="L30" i="57"/>
  <c r="K31" i="57"/>
  <c r="M31" i="57" s="1"/>
  <c r="L31" i="57"/>
  <c r="K32" i="57"/>
  <c r="L32" i="57"/>
  <c r="K33" i="57"/>
  <c r="L33" i="57"/>
  <c r="K34" i="57"/>
  <c r="L34" i="57"/>
  <c r="K35" i="57"/>
  <c r="M35" i="57" s="1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T8" i="57"/>
  <c r="U8" i="57"/>
  <c r="T9" i="57"/>
  <c r="U9" i="57"/>
  <c r="T10" i="57"/>
  <c r="U10" i="57"/>
  <c r="T11" i="57"/>
  <c r="U11" i="57"/>
  <c r="T12" i="57"/>
  <c r="U12" i="57"/>
  <c r="T13" i="57"/>
  <c r="U13" i="57"/>
  <c r="T14" i="57"/>
  <c r="U14" i="57"/>
  <c r="T15" i="57"/>
  <c r="T16" i="57"/>
  <c r="U16" i="57"/>
  <c r="T17" i="57"/>
  <c r="U17" i="57"/>
  <c r="T18" i="57"/>
  <c r="U18" i="57"/>
  <c r="T19" i="57"/>
  <c r="U19" i="57"/>
  <c r="T20" i="57"/>
  <c r="U20" i="57"/>
  <c r="T21" i="57"/>
  <c r="U21" i="57"/>
  <c r="T22" i="57"/>
  <c r="U22" i="57"/>
  <c r="T23" i="57"/>
  <c r="T24" i="57"/>
  <c r="U24" i="57"/>
  <c r="T25" i="57"/>
  <c r="U25" i="57"/>
  <c r="T26" i="57"/>
  <c r="U26" i="57"/>
  <c r="T27" i="57"/>
  <c r="U27" i="57"/>
  <c r="T28" i="57"/>
  <c r="U28" i="57"/>
  <c r="T29" i="57"/>
  <c r="U29" i="57"/>
  <c r="T30" i="57"/>
  <c r="U30" i="57"/>
  <c r="T31" i="57"/>
  <c r="T32" i="57"/>
  <c r="U32" i="57"/>
  <c r="T33" i="57"/>
  <c r="U33" i="57"/>
  <c r="T34" i="57"/>
  <c r="U34" i="57"/>
  <c r="T35" i="57"/>
  <c r="U35" i="57"/>
  <c r="M34" i="57" l="1"/>
  <c r="M30" i="57"/>
  <c r="M26" i="57"/>
  <c r="M22" i="57"/>
  <c r="M18" i="57"/>
  <c r="M14" i="57"/>
  <c r="M10" i="57"/>
  <c r="M11" i="57"/>
  <c r="M33" i="57"/>
  <c r="M29" i="57"/>
  <c r="M25" i="57"/>
  <c r="M21" i="57"/>
  <c r="M17" i="57"/>
  <c r="M13" i="57"/>
  <c r="M9" i="57"/>
  <c r="M32" i="57"/>
  <c r="M28" i="57"/>
  <c r="M24" i="57"/>
  <c r="M20" i="57"/>
  <c r="M16" i="57"/>
  <c r="M12" i="57"/>
  <c r="M8" i="57"/>
  <c r="P11" i="57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M35" i="56" l="1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L7" i="56"/>
  <c r="K7" i="56"/>
  <c r="K7" i="62"/>
  <c r="D20" i="59" s="1"/>
  <c r="J7" i="62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20" i="59" l="1"/>
  <c r="B18" i="59"/>
  <c r="B12" i="59"/>
  <c r="B11" i="59"/>
  <c r="B10" i="59"/>
  <c r="M7" i="56"/>
  <c r="B19" i="59"/>
  <c r="B13" i="59"/>
  <c r="B9" i="59"/>
  <c r="B8" i="59"/>
  <c r="M21" i="49"/>
  <c r="P9" i="39" l="1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8" i="39"/>
  <c r="J10" i="48" l="1"/>
  <c r="J32" i="49" l="1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9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S10" i="56" l="1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9" i="56"/>
  <c r="S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V35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J35" i="49"/>
  <c r="J34" i="49"/>
  <c r="J33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AB35" i="50"/>
  <c r="AB34" i="50"/>
  <c r="AB33" i="50"/>
  <c r="AB32" i="50"/>
  <c r="AB31" i="50"/>
  <c r="AB30" i="50"/>
  <c r="AB29" i="50"/>
  <c r="AB28" i="50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AB8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V35" i="51"/>
  <c r="V34" i="51"/>
  <c r="V33" i="51"/>
  <c r="V32" i="51"/>
  <c r="V31" i="51"/>
  <c r="V30" i="51"/>
  <c r="V29" i="51"/>
  <c r="V28" i="51"/>
  <c r="V27" i="51"/>
  <c r="V26" i="51"/>
  <c r="V25" i="51"/>
  <c r="V24" i="51"/>
  <c r="V23" i="51"/>
  <c r="V22" i="51"/>
  <c r="V21" i="51"/>
  <c r="V20" i="51"/>
  <c r="V19" i="51"/>
  <c r="V18" i="51"/>
  <c r="V17" i="51"/>
  <c r="V16" i="51"/>
  <c r="V15" i="51"/>
  <c r="V14" i="51"/>
  <c r="V13" i="51"/>
  <c r="V12" i="51"/>
  <c r="V11" i="51"/>
  <c r="V10" i="51"/>
  <c r="V9" i="51"/>
  <c r="V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AA35" i="57" l="1"/>
  <c r="Z35" i="57"/>
  <c r="AA34" i="57"/>
  <c r="Z34" i="57"/>
  <c r="AA33" i="57"/>
  <c r="Z33" i="57"/>
  <c r="AA32" i="57"/>
  <c r="Z32" i="57"/>
  <c r="AA31" i="57"/>
  <c r="Z31" i="57"/>
  <c r="AA30" i="57"/>
  <c r="Z30" i="57"/>
  <c r="AA29" i="57"/>
  <c r="Z29" i="57"/>
  <c r="AA28" i="57"/>
  <c r="Z28" i="57"/>
  <c r="AA27" i="57"/>
  <c r="Z27" i="57"/>
  <c r="AA26" i="57"/>
  <c r="Z26" i="57"/>
  <c r="AA25" i="57"/>
  <c r="Z25" i="57"/>
  <c r="AA24" i="57"/>
  <c r="Z24" i="57"/>
  <c r="AA23" i="57"/>
  <c r="Z23" i="57"/>
  <c r="AA22" i="57"/>
  <c r="Z22" i="57"/>
  <c r="AA21" i="57"/>
  <c r="Z21" i="57"/>
  <c r="AA20" i="57"/>
  <c r="Z20" i="57"/>
  <c r="AA19" i="57"/>
  <c r="Z19" i="57"/>
  <c r="AA18" i="57"/>
  <c r="Z18" i="57"/>
  <c r="AA17" i="57"/>
  <c r="Z17" i="57"/>
  <c r="AA16" i="57"/>
  <c r="Z16" i="57"/>
  <c r="AA15" i="57"/>
  <c r="Z15" i="57"/>
  <c r="AA14" i="57"/>
  <c r="Z14" i="57"/>
  <c r="AA13" i="57"/>
  <c r="Z13" i="57"/>
  <c r="AA12" i="57"/>
  <c r="Z12" i="57"/>
  <c r="AA11" i="57"/>
  <c r="Z11" i="57"/>
  <c r="AA10" i="57"/>
  <c r="Z10" i="57"/>
  <c r="AA9" i="57"/>
  <c r="Z9" i="57"/>
  <c r="AA8" i="57"/>
  <c r="Z8" i="57"/>
  <c r="X35" i="57"/>
  <c r="W35" i="57"/>
  <c r="X34" i="57"/>
  <c r="W34" i="57"/>
  <c r="X33" i="57"/>
  <c r="W33" i="57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X25" i="57"/>
  <c r="W25" i="57"/>
  <c r="X24" i="57"/>
  <c r="W24" i="57"/>
  <c r="X23" i="57"/>
  <c r="W23" i="57"/>
  <c r="X22" i="57"/>
  <c r="W22" i="57"/>
  <c r="X21" i="57"/>
  <c r="W21" i="57"/>
  <c r="X20" i="57"/>
  <c r="W20" i="57"/>
  <c r="X19" i="57"/>
  <c r="W19" i="57"/>
  <c r="X18" i="57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11" i="57"/>
  <c r="W11" i="57"/>
  <c r="X10" i="57"/>
  <c r="W10" i="57"/>
  <c r="X9" i="57"/>
  <c r="W9" i="57"/>
  <c r="X8" i="57"/>
  <c r="W8" i="57"/>
  <c r="R7" i="57"/>
  <c r="Q7" i="57"/>
  <c r="B13" i="45" s="1"/>
  <c r="N7" i="57"/>
  <c r="B12" i="45" s="1"/>
  <c r="L7" i="57"/>
  <c r="H7" i="57"/>
  <c r="B10" i="45" s="1"/>
  <c r="F7" i="57"/>
  <c r="E7" i="57"/>
  <c r="B9" i="45" s="1"/>
  <c r="D10" i="57"/>
  <c r="D12" i="57"/>
  <c r="D14" i="57"/>
  <c r="D16" i="57"/>
  <c r="D20" i="57"/>
  <c r="D22" i="57"/>
  <c r="D24" i="57"/>
  <c r="D26" i="57"/>
  <c r="D30" i="57"/>
  <c r="D34" i="57"/>
  <c r="D35" i="57"/>
  <c r="AB35" i="58"/>
  <c r="Y35" i="58"/>
  <c r="S35" i="58"/>
  <c r="G35" i="58"/>
  <c r="D35" i="58"/>
  <c r="AB34" i="58"/>
  <c r="Y34" i="58"/>
  <c r="S34" i="58"/>
  <c r="G34" i="58"/>
  <c r="D34" i="58"/>
  <c r="AB33" i="58"/>
  <c r="Y33" i="58"/>
  <c r="S33" i="58"/>
  <c r="G33" i="58"/>
  <c r="D33" i="58"/>
  <c r="AB32" i="58"/>
  <c r="Y32" i="58"/>
  <c r="S32" i="58"/>
  <c r="G32" i="58"/>
  <c r="D32" i="58"/>
  <c r="AB31" i="58"/>
  <c r="Y31" i="58"/>
  <c r="S31" i="58"/>
  <c r="G31" i="58"/>
  <c r="D31" i="58"/>
  <c r="AB30" i="58"/>
  <c r="Y30" i="58"/>
  <c r="S30" i="58"/>
  <c r="G30" i="58"/>
  <c r="D30" i="58"/>
  <c r="AB29" i="58"/>
  <c r="Y29" i="58"/>
  <c r="S29" i="58"/>
  <c r="G29" i="58"/>
  <c r="D29" i="58"/>
  <c r="AB28" i="58"/>
  <c r="Y28" i="58"/>
  <c r="S28" i="58"/>
  <c r="G28" i="58"/>
  <c r="D28" i="58"/>
  <c r="AB27" i="58"/>
  <c r="Y27" i="58"/>
  <c r="S27" i="58"/>
  <c r="G27" i="58"/>
  <c r="D27" i="58"/>
  <c r="AB26" i="58"/>
  <c r="Y26" i="58"/>
  <c r="S26" i="58"/>
  <c r="G26" i="58"/>
  <c r="D26" i="58"/>
  <c r="AB25" i="58"/>
  <c r="Y25" i="58"/>
  <c r="S25" i="58"/>
  <c r="G25" i="58"/>
  <c r="D25" i="58"/>
  <c r="AB24" i="58"/>
  <c r="Y24" i="58"/>
  <c r="S24" i="58"/>
  <c r="G24" i="58"/>
  <c r="D24" i="58"/>
  <c r="AB23" i="58"/>
  <c r="Y23" i="58"/>
  <c r="S23" i="58"/>
  <c r="G23" i="58"/>
  <c r="D23" i="58"/>
  <c r="AB22" i="58"/>
  <c r="Y22" i="58"/>
  <c r="S22" i="58"/>
  <c r="G22" i="58"/>
  <c r="D22" i="58"/>
  <c r="AB21" i="58"/>
  <c r="Y21" i="58"/>
  <c r="S21" i="58"/>
  <c r="G21" i="58"/>
  <c r="D21" i="58"/>
  <c r="AB20" i="58"/>
  <c r="Y20" i="58"/>
  <c r="S20" i="58"/>
  <c r="G20" i="58"/>
  <c r="D20" i="58"/>
  <c r="AB19" i="58"/>
  <c r="Y19" i="58"/>
  <c r="S19" i="58"/>
  <c r="G19" i="58"/>
  <c r="D19" i="58"/>
  <c r="AB18" i="58"/>
  <c r="Y18" i="58"/>
  <c r="S18" i="58"/>
  <c r="G18" i="58"/>
  <c r="D18" i="58"/>
  <c r="AB17" i="58"/>
  <c r="Y17" i="58"/>
  <c r="S17" i="58"/>
  <c r="G17" i="58"/>
  <c r="D17" i="58"/>
  <c r="AB16" i="58"/>
  <c r="Y16" i="58"/>
  <c r="S16" i="58"/>
  <c r="G16" i="58"/>
  <c r="D16" i="58"/>
  <c r="AB15" i="58"/>
  <c r="Y15" i="58"/>
  <c r="S15" i="58"/>
  <c r="G15" i="58"/>
  <c r="D15" i="58"/>
  <c r="AB14" i="58"/>
  <c r="Y14" i="58"/>
  <c r="S14" i="58"/>
  <c r="G14" i="58"/>
  <c r="D14" i="58"/>
  <c r="AB13" i="58"/>
  <c r="Y13" i="58"/>
  <c r="S13" i="58"/>
  <c r="G13" i="58"/>
  <c r="D13" i="58"/>
  <c r="AB12" i="58"/>
  <c r="Y12" i="58"/>
  <c r="S12" i="58"/>
  <c r="G12" i="58"/>
  <c r="D12" i="58"/>
  <c r="AB11" i="58"/>
  <c r="Y11" i="58"/>
  <c r="S11" i="58"/>
  <c r="G11" i="58"/>
  <c r="D11" i="58"/>
  <c r="AB10" i="58"/>
  <c r="Y10" i="58"/>
  <c r="S10" i="58"/>
  <c r="G10" i="58"/>
  <c r="D10" i="58"/>
  <c r="AB9" i="58"/>
  <c r="Y9" i="58"/>
  <c r="S9" i="58"/>
  <c r="G9" i="58"/>
  <c r="D9" i="58"/>
  <c r="AB8" i="58"/>
  <c r="Y8" i="58"/>
  <c r="S8" i="58"/>
  <c r="G8" i="58"/>
  <c r="D8" i="58"/>
  <c r="AA7" i="58"/>
  <c r="Z7" i="58"/>
  <c r="F20" i="45" s="1"/>
  <c r="X7" i="58"/>
  <c r="G19" i="45" s="1"/>
  <c r="W7" i="58"/>
  <c r="U7" i="58"/>
  <c r="T7" i="58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S35" i="57"/>
  <c r="D31" i="57"/>
  <c r="D29" i="57"/>
  <c r="S27" i="57"/>
  <c r="D13" i="57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E35" i="56"/>
  <c r="AB35" i="56"/>
  <c r="Y35" i="56"/>
  <c r="V35" i="56"/>
  <c r="P35" i="56"/>
  <c r="J35" i="56"/>
  <c r="G35" i="56"/>
  <c r="D35" i="56"/>
  <c r="AE34" i="56"/>
  <c r="AB34" i="56"/>
  <c r="Y34" i="56"/>
  <c r="V34" i="56"/>
  <c r="P34" i="56"/>
  <c r="J34" i="56"/>
  <c r="G34" i="56"/>
  <c r="D34" i="56"/>
  <c r="AE33" i="56"/>
  <c r="AB33" i="56"/>
  <c r="Y33" i="56"/>
  <c r="V33" i="56"/>
  <c r="P33" i="56"/>
  <c r="J33" i="56"/>
  <c r="G33" i="56"/>
  <c r="D33" i="56"/>
  <c r="AE32" i="56"/>
  <c r="AB32" i="56"/>
  <c r="Y32" i="56"/>
  <c r="V32" i="56"/>
  <c r="P32" i="56"/>
  <c r="J32" i="56"/>
  <c r="G32" i="56"/>
  <c r="D32" i="56"/>
  <c r="AE31" i="56"/>
  <c r="AB31" i="56"/>
  <c r="Y31" i="56"/>
  <c r="V31" i="56"/>
  <c r="P31" i="56"/>
  <c r="J31" i="56"/>
  <c r="G31" i="56"/>
  <c r="D31" i="56"/>
  <c r="AE30" i="56"/>
  <c r="AB30" i="56"/>
  <c r="Y30" i="56"/>
  <c r="V30" i="56"/>
  <c r="P30" i="56"/>
  <c r="J30" i="56"/>
  <c r="G30" i="56"/>
  <c r="D30" i="56"/>
  <c r="AE29" i="56"/>
  <c r="AB29" i="56"/>
  <c r="Y29" i="56"/>
  <c r="V29" i="56"/>
  <c r="P29" i="56"/>
  <c r="J29" i="56"/>
  <c r="G29" i="56"/>
  <c r="D29" i="56"/>
  <c r="AE28" i="56"/>
  <c r="AB28" i="56"/>
  <c r="Y28" i="56"/>
  <c r="V28" i="56"/>
  <c r="P28" i="56"/>
  <c r="J28" i="56"/>
  <c r="G28" i="56"/>
  <c r="D28" i="56"/>
  <c r="AE27" i="56"/>
  <c r="AB27" i="56"/>
  <c r="Y27" i="56"/>
  <c r="V27" i="56"/>
  <c r="P27" i="56"/>
  <c r="J27" i="56"/>
  <c r="G27" i="56"/>
  <c r="D27" i="56"/>
  <c r="AE26" i="56"/>
  <c r="AB26" i="56"/>
  <c r="Y26" i="56"/>
  <c r="V26" i="56"/>
  <c r="P26" i="56"/>
  <c r="J26" i="56"/>
  <c r="G26" i="56"/>
  <c r="D26" i="56"/>
  <c r="AE25" i="56"/>
  <c r="AB25" i="56"/>
  <c r="Y25" i="56"/>
  <c r="V25" i="56"/>
  <c r="P25" i="56"/>
  <c r="J25" i="56"/>
  <c r="G25" i="56"/>
  <c r="D25" i="56"/>
  <c r="AE24" i="56"/>
  <c r="AB24" i="56"/>
  <c r="Y24" i="56"/>
  <c r="V24" i="56"/>
  <c r="P24" i="56"/>
  <c r="J24" i="56"/>
  <c r="G24" i="56"/>
  <c r="D24" i="56"/>
  <c r="AE23" i="56"/>
  <c r="AB23" i="56"/>
  <c r="Y23" i="56"/>
  <c r="V23" i="56"/>
  <c r="P23" i="56"/>
  <c r="J23" i="56"/>
  <c r="G23" i="56"/>
  <c r="D23" i="56"/>
  <c r="AE22" i="56"/>
  <c r="AB22" i="56"/>
  <c r="Y22" i="56"/>
  <c r="V22" i="56"/>
  <c r="P22" i="56"/>
  <c r="J22" i="56"/>
  <c r="G22" i="56"/>
  <c r="D22" i="56"/>
  <c r="AE21" i="56"/>
  <c r="AB21" i="56"/>
  <c r="Y21" i="56"/>
  <c r="V21" i="56"/>
  <c r="P21" i="56"/>
  <c r="J21" i="56"/>
  <c r="G21" i="56"/>
  <c r="D21" i="56"/>
  <c r="AE20" i="56"/>
  <c r="AB20" i="56"/>
  <c r="Y20" i="56"/>
  <c r="V20" i="56"/>
  <c r="P20" i="56"/>
  <c r="J20" i="56"/>
  <c r="G20" i="56"/>
  <c r="D20" i="56"/>
  <c r="AE19" i="56"/>
  <c r="AB19" i="56"/>
  <c r="Y19" i="56"/>
  <c r="V19" i="56"/>
  <c r="P19" i="56"/>
  <c r="J19" i="56"/>
  <c r="G19" i="56"/>
  <c r="D19" i="56"/>
  <c r="AE18" i="56"/>
  <c r="AB18" i="56"/>
  <c r="Y18" i="56"/>
  <c r="V18" i="56"/>
  <c r="P18" i="56"/>
  <c r="J18" i="56"/>
  <c r="G18" i="56"/>
  <c r="D18" i="56"/>
  <c r="AE17" i="56"/>
  <c r="AB17" i="56"/>
  <c r="Y17" i="56"/>
  <c r="V17" i="56"/>
  <c r="P17" i="56"/>
  <c r="J17" i="56"/>
  <c r="G17" i="56"/>
  <c r="D17" i="56"/>
  <c r="AE16" i="56"/>
  <c r="AB16" i="56"/>
  <c r="Y16" i="56"/>
  <c r="V16" i="56"/>
  <c r="P16" i="56"/>
  <c r="J16" i="56"/>
  <c r="G16" i="56"/>
  <c r="D16" i="56"/>
  <c r="AE15" i="56"/>
  <c r="AB15" i="56"/>
  <c r="Y15" i="56"/>
  <c r="V15" i="56"/>
  <c r="P15" i="56"/>
  <c r="J15" i="56"/>
  <c r="G15" i="56"/>
  <c r="D15" i="56"/>
  <c r="AE14" i="56"/>
  <c r="AB14" i="56"/>
  <c r="Y14" i="56"/>
  <c r="V14" i="56"/>
  <c r="P14" i="56"/>
  <c r="J14" i="56"/>
  <c r="G14" i="56"/>
  <c r="D14" i="56"/>
  <c r="AE13" i="56"/>
  <c r="AB13" i="56"/>
  <c r="Y13" i="56"/>
  <c r="V13" i="56"/>
  <c r="P13" i="56"/>
  <c r="J13" i="56"/>
  <c r="G13" i="56"/>
  <c r="D13" i="56"/>
  <c r="AE12" i="56"/>
  <c r="AB12" i="56"/>
  <c r="Y12" i="56"/>
  <c r="V12" i="56"/>
  <c r="P12" i="56"/>
  <c r="J12" i="56"/>
  <c r="G12" i="56"/>
  <c r="D12" i="56"/>
  <c r="AE11" i="56"/>
  <c r="AB11" i="56"/>
  <c r="Y11" i="56"/>
  <c r="V11" i="56"/>
  <c r="P11" i="56"/>
  <c r="J11" i="56"/>
  <c r="G11" i="56"/>
  <c r="D11" i="56"/>
  <c r="AE10" i="56"/>
  <c r="AB10" i="56"/>
  <c r="Y10" i="56"/>
  <c r="V10" i="56"/>
  <c r="P10" i="56"/>
  <c r="J10" i="56"/>
  <c r="G10" i="56"/>
  <c r="D10" i="56"/>
  <c r="AE9" i="56"/>
  <c r="AB9" i="56"/>
  <c r="Y9" i="56"/>
  <c r="V9" i="56"/>
  <c r="P9" i="56"/>
  <c r="J9" i="56"/>
  <c r="G9" i="56"/>
  <c r="D9" i="56"/>
  <c r="AE8" i="56"/>
  <c r="AB8" i="56"/>
  <c r="Y8" i="56"/>
  <c r="V8" i="56"/>
  <c r="P8" i="56"/>
  <c r="J8" i="56"/>
  <c r="G8" i="56"/>
  <c r="D8" i="56"/>
  <c r="AD7" i="56"/>
  <c r="AC7" i="56"/>
  <c r="AA7" i="56"/>
  <c r="Z7" i="56"/>
  <c r="X7" i="56"/>
  <c r="W7" i="56"/>
  <c r="U7" i="56"/>
  <c r="T7" i="56"/>
  <c r="R7" i="56"/>
  <c r="Q7" i="56"/>
  <c r="O7" i="56"/>
  <c r="N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W7" i="57" l="1"/>
  <c r="B19" i="45" s="1"/>
  <c r="Z7" i="57"/>
  <c r="B20" i="45" s="1"/>
  <c r="X7" i="57"/>
  <c r="AA7" i="57"/>
  <c r="C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V26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F8" i="25" s="1"/>
  <c r="M15" i="55"/>
  <c r="M25" i="55"/>
  <c r="S15" i="55"/>
  <c r="S19" i="55"/>
  <c r="S29" i="55"/>
  <c r="S30" i="55"/>
  <c r="S31" i="55"/>
  <c r="V30" i="57"/>
  <c r="V10" i="55"/>
  <c r="J27" i="55"/>
  <c r="J30" i="55"/>
  <c r="J33" i="55"/>
  <c r="V20" i="57"/>
  <c r="V31" i="57"/>
  <c r="V34" i="57"/>
  <c r="T7" i="57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P7" i="56"/>
  <c r="V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8" i="25"/>
  <c r="D10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D7" i="58"/>
  <c r="S7" i="55"/>
  <c r="S7" i="57"/>
  <c r="S9" i="57"/>
  <c r="S15" i="57"/>
  <c r="S16" i="57"/>
  <c r="S17" i="57"/>
  <c r="S18" i="57"/>
  <c r="S19" i="57"/>
  <c r="S23" i="57"/>
  <c r="Y7" i="56"/>
  <c r="I7" i="57"/>
  <c r="C10" i="45" s="1"/>
  <c r="D10" i="45" s="1"/>
  <c r="AE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AB7" i="56"/>
  <c r="Y8" i="55"/>
  <c r="Y10" i="55"/>
  <c r="Y12" i="55"/>
  <c r="Y14" i="55"/>
  <c r="Y16" i="55"/>
  <c r="Y18" i="55"/>
  <c r="Y20" i="55"/>
  <c r="Y22" i="55"/>
  <c r="Y24" i="55"/>
  <c r="Y7" i="57"/>
  <c r="P7" i="55"/>
  <c r="S7" i="56"/>
  <c r="K7" i="57"/>
  <c r="B11" i="45" s="1"/>
  <c r="J7" i="55"/>
  <c r="J7" i="56"/>
  <c r="J8" i="55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C19" i="45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F10" i="25"/>
  <c r="I10" i="25" s="1"/>
  <c r="G9" i="25"/>
  <c r="E18" i="40"/>
  <c r="D18" i="40"/>
  <c r="AA7" i="50"/>
  <c r="Z7" i="50"/>
  <c r="X7" i="50"/>
  <c r="W7" i="50"/>
  <c r="B17" i="43" s="1"/>
  <c r="U7" i="50"/>
  <c r="T7" i="50"/>
  <c r="R7" i="50"/>
  <c r="Q7" i="50"/>
  <c r="B11" i="43" s="1"/>
  <c r="O7" i="50"/>
  <c r="N7" i="50"/>
  <c r="L7" i="50"/>
  <c r="K7" i="50"/>
  <c r="B9" i="43" s="1"/>
  <c r="I7" i="50"/>
  <c r="H7" i="50"/>
  <c r="B8" i="43" s="1"/>
  <c r="F7" i="50"/>
  <c r="E7" i="50"/>
  <c r="B7" i="43" s="1"/>
  <c r="C7" i="50"/>
  <c r="B7" i="50"/>
  <c r="AA7" i="49"/>
  <c r="Z7" i="49"/>
  <c r="B17" i="24" s="1"/>
  <c r="X7" i="49"/>
  <c r="W7" i="49"/>
  <c r="U7" i="49"/>
  <c r="T7" i="49"/>
  <c r="R7" i="49"/>
  <c r="Q7" i="49"/>
  <c r="O7" i="49"/>
  <c r="N7" i="49"/>
  <c r="B9" i="24" s="1"/>
  <c r="L7" i="49"/>
  <c r="K7" i="49"/>
  <c r="I7" i="49"/>
  <c r="H7" i="49"/>
  <c r="B7" i="24" s="1"/>
  <c r="F7" i="49"/>
  <c r="E7" i="49"/>
  <c r="C7" i="49"/>
  <c r="B7" i="49"/>
  <c r="AB35" i="48"/>
  <c r="Y35" i="48"/>
  <c r="V35" i="48"/>
  <c r="S35" i="48"/>
  <c r="G35" i="48"/>
  <c r="D35" i="48"/>
  <c r="AB34" i="48"/>
  <c r="Y34" i="48"/>
  <c r="V34" i="48"/>
  <c r="S34" i="48"/>
  <c r="G34" i="48"/>
  <c r="D34" i="48"/>
  <c r="AB33" i="48"/>
  <c r="Y33" i="48"/>
  <c r="V33" i="48"/>
  <c r="S33" i="48"/>
  <c r="G33" i="48"/>
  <c r="D33" i="48"/>
  <c r="AB32" i="48"/>
  <c r="Y32" i="48"/>
  <c r="V32" i="48"/>
  <c r="S32" i="48"/>
  <c r="G32" i="48"/>
  <c r="D32" i="48"/>
  <c r="AB31" i="48"/>
  <c r="Y31" i="48"/>
  <c r="V31" i="48"/>
  <c r="S31" i="48"/>
  <c r="G31" i="48"/>
  <c r="D31" i="48"/>
  <c r="AB30" i="48"/>
  <c r="Y30" i="48"/>
  <c r="V30" i="48"/>
  <c r="S30" i="48"/>
  <c r="G30" i="48"/>
  <c r="D30" i="48"/>
  <c r="AB29" i="48"/>
  <c r="Y29" i="48"/>
  <c r="V29" i="48"/>
  <c r="S29" i="48"/>
  <c r="G29" i="48"/>
  <c r="D29" i="48"/>
  <c r="AB28" i="48"/>
  <c r="Y28" i="48"/>
  <c r="V28" i="48"/>
  <c r="S28" i="48"/>
  <c r="G28" i="48"/>
  <c r="D28" i="48"/>
  <c r="AB27" i="48"/>
  <c r="Y27" i="48"/>
  <c r="V27" i="48"/>
  <c r="S27" i="48"/>
  <c r="G27" i="48"/>
  <c r="D27" i="48"/>
  <c r="AB26" i="48"/>
  <c r="Y26" i="48"/>
  <c r="V26" i="48"/>
  <c r="S26" i="48"/>
  <c r="G26" i="48"/>
  <c r="D26" i="48"/>
  <c r="AB25" i="48"/>
  <c r="Y25" i="48"/>
  <c r="V25" i="48"/>
  <c r="S25" i="48"/>
  <c r="G25" i="48"/>
  <c r="D25" i="48"/>
  <c r="AB24" i="48"/>
  <c r="Y24" i="48"/>
  <c r="V24" i="48"/>
  <c r="S24" i="48"/>
  <c r="G24" i="48"/>
  <c r="D24" i="48"/>
  <c r="AB23" i="48"/>
  <c r="Y23" i="48"/>
  <c r="V23" i="48"/>
  <c r="S23" i="48"/>
  <c r="G23" i="48"/>
  <c r="D23" i="48"/>
  <c r="AB22" i="48"/>
  <c r="Y22" i="48"/>
  <c r="V22" i="48"/>
  <c r="S22" i="48"/>
  <c r="G22" i="48"/>
  <c r="D22" i="48"/>
  <c r="AB21" i="48"/>
  <c r="Y21" i="48"/>
  <c r="V21" i="48"/>
  <c r="S21" i="48"/>
  <c r="G21" i="48"/>
  <c r="D21" i="48"/>
  <c r="AB20" i="48"/>
  <c r="Y20" i="48"/>
  <c r="V20" i="48"/>
  <c r="S20" i="48"/>
  <c r="G20" i="48"/>
  <c r="D20" i="48"/>
  <c r="AB19" i="48"/>
  <c r="Y19" i="48"/>
  <c r="V19" i="48"/>
  <c r="S19" i="48"/>
  <c r="G19" i="48"/>
  <c r="D19" i="48"/>
  <c r="AB18" i="48"/>
  <c r="Y18" i="48"/>
  <c r="V18" i="48"/>
  <c r="S18" i="48"/>
  <c r="G18" i="48"/>
  <c r="D18" i="48"/>
  <c r="AB17" i="48"/>
  <c r="Y17" i="48"/>
  <c r="V17" i="48"/>
  <c r="S17" i="48"/>
  <c r="G17" i="48"/>
  <c r="D17" i="48"/>
  <c r="AB16" i="48"/>
  <c r="Y16" i="48"/>
  <c r="V16" i="48"/>
  <c r="S16" i="48"/>
  <c r="G16" i="48"/>
  <c r="D16" i="48"/>
  <c r="AB15" i="48"/>
  <c r="Y15" i="48"/>
  <c r="V15" i="48"/>
  <c r="S15" i="48"/>
  <c r="G15" i="48"/>
  <c r="D15" i="48"/>
  <c r="AB14" i="48"/>
  <c r="Y14" i="48"/>
  <c r="V14" i="48"/>
  <c r="S14" i="48"/>
  <c r="G14" i="48"/>
  <c r="D14" i="48"/>
  <c r="AB13" i="48"/>
  <c r="Y13" i="48"/>
  <c r="V13" i="48"/>
  <c r="S13" i="48"/>
  <c r="G13" i="48"/>
  <c r="D13" i="48"/>
  <c r="AB12" i="48"/>
  <c r="Y12" i="48"/>
  <c r="V12" i="48"/>
  <c r="S12" i="48"/>
  <c r="G12" i="48"/>
  <c r="D12" i="48"/>
  <c r="AB11" i="48"/>
  <c r="Y11" i="48"/>
  <c r="V11" i="48"/>
  <c r="S11" i="48"/>
  <c r="G11" i="48"/>
  <c r="D11" i="48"/>
  <c r="AB10" i="48"/>
  <c r="Y10" i="48"/>
  <c r="V10" i="48"/>
  <c r="S10" i="48"/>
  <c r="G10" i="48"/>
  <c r="D10" i="48"/>
  <c r="AB9" i="48"/>
  <c r="Y9" i="48"/>
  <c r="V9" i="48"/>
  <c r="S9" i="48"/>
  <c r="G9" i="48"/>
  <c r="D9" i="48"/>
  <c r="AB8" i="48"/>
  <c r="Y8" i="48"/>
  <c r="V8" i="48"/>
  <c r="S8" i="48"/>
  <c r="G8" i="48"/>
  <c r="D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P7" i="48" l="1"/>
  <c r="D20" i="45"/>
  <c r="E9" i="40"/>
  <c r="M7" i="55"/>
  <c r="E19" i="45"/>
  <c r="D19" i="45"/>
  <c r="AB7" i="57"/>
  <c r="J7" i="57"/>
  <c r="E11" i="40"/>
  <c r="C12" i="45"/>
  <c r="D12" i="45" s="1"/>
  <c r="D10" i="40"/>
  <c r="I20" i="45"/>
  <c r="E8" i="40"/>
  <c r="F18" i="25"/>
  <c r="H18" i="25" s="1"/>
  <c r="V7" i="57"/>
  <c r="C18" i="45"/>
  <c r="M7" i="57"/>
  <c r="D19" i="40"/>
  <c r="D11" i="40"/>
  <c r="D7" i="55"/>
  <c r="I8" i="25"/>
  <c r="D7" i="49"/>
  <c r="C6" i="24"/>
  <c r="G7" i="49"/>
  <c r="J7" i="49"/>
  <c r="C8" i="24"/>
  <c r="M7" i="49"/>
  <c r="P7" i="49"/>
  <c r="C10" i="24"/>
  <c r="S7" i="49"/>
  <c r="V7" i="49"/>
  <c r="C16" i="24"/>
  <c r="Y7" i="49"/>
  <c r="AB7" i="49"/>
  <c r="C6" i="43"/>
  <c r="D7" i="50"/>
  <c r="G7" i="50"/>
  <c r="C8" i="43"/>
  <c r="E8" i="43" s="1"/>
  <c r="J7" i="50"/>
  <c r="M7" i="50"/>
  <c r="C10" i="43"/>
  <c r="P7" i="50"/>
  <c r="S7" i="50"/>
  <c r="C16" i="43"/>
  <c r="V7" i="50"/>
  <c r="Y7" i="50"/>
  <c r="C18" i="43"/>
  <c r="AB7" i="50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9" i="24"/>
  <c r="C7" i="24"/>
  <c r="D7" i="24" s="1"/>
  <c r="C5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D11" i="43" s="1"/>
  <c r="C9" i="43"/>
  <c r="E9" i="43" s="1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G7" i="55"/>
  <c r="D11" i="45"/>
  <c r="E10" i="45"/>
  <c r="D7" i="57"/>
  <c r="I20" i="25"/>
  <c r="H19" i="25"/>
  <c r="H11" i="25"/>
  <c r="H8" i="25"/>
  <c r="D17" i="23"/>
  <c r="E18" i="23"/>
  <c r="D9" i="23"/>
  <c r="D7" i="23"/>
  <c r="D7" i="39"/>
  <c r="E17" i="24" l="1"/>
  <c r="D6" i="24"/>
  <c r="D8" i="24"/>
  <c r="D16" i="24"/>
  <c r="E12" i="45"/>
  <c r="D10" i="24"/>
  <c r="I18" i="25"/>
  <c r="D18" i="43"/>
  <c r="D8" i="43"/>
  <c r="D10" i="23"/>
  <c r="D9" i="4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D17" i="43"/>
  <c r="E17" i="43"/>
  <c r="E10" i="43"/>
  <c r="D10" i="43"/>
  <c r="E7" i="43"/>
  <c r="D7" i="43"/>
  <c r="D8" i="23"/>
</calcChain>
</file>

<file path=xl/sharedStrings.xml><?xml version="1.0" encoding="utf-8"?>
<sst xmlns="http://schemas.openxmlformats.org/spreadsheetml/2006/main" count="1075" uniqueCount="120">
  <si>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</si>
  <si>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</si>
  <si>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</si>
  <si>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</si>
  <si>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</si>
  <si>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</si>
  <si>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</si>
  <si>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</si>
  <si>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</si>
  <si>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</si>
  <si>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</si>
  <si>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</si>
  <si>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</si>
  <si>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</si>
  <si>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</si>
  <si>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</si>
  <si>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</si>
  <si>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</si>
  <si>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</si>
  <si>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</si>
  <si>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</si>
  <si>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</si>
  <si>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</si>
  <si>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</si>
  <si>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</si>
  <si>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</si>
  <si>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</si>
  <si>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</si>
  <si>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</si>
  <si>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</si>
  <si>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</si>
  <si>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</si>
  <si>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</si>
  <si>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</si>
  <si>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</si>
  <si>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</si>
  <si>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</si>
  <si>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</si>
  <si>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</si>
  <si>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</si>
  <si>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</si>
  <si>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</si>
  <si>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</si>
  <si>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</si>
  <si>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</si>
  <si>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</si>
  <si>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</si>
  <si>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</si>
  <si>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</si>
  <si>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</si>
  <si>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</si>
  <si>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</si>
  <si>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</si>
  <si>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</si>
  <si>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</si>
  <si>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</si>
  <si>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</si>
  <si>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</si>
  <si>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</si>
  <si>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</si>
  <si>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</si>
  <si>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</si>
  <si>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</si>
  <si>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</si>
  <si>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</si>
  <si>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</si>
  <si>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</si>
  <si>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</si>
  <si>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</si>
  <si>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</si>
  <si>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</si>
  <si>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</si>
  <si>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</si>
  <si>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</si>
  <si>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</si>
  <si>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</si>
  <si>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</si>
  <si>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</si>
  <si>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</si>
  <si>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</si>
  <si>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</si>
  <si>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</si>
  <si>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</si>
  <si>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</si>
  <si>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</si>
  <si>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</si>
  <si>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</si>
  <si>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</si>
  <si>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</si>
  <si>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</si>
  <si>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</si>
  <si>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Станом на 01.12.2021:</t>
  </si>
  <si>
    <t>Отримували послуги,  осіб*</t>
  </si>
  <si>
    <t>х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</si>
  <si>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</si>
  <si>
    <t>2022</t>
  </si>
  <si>
    <t>січень 2021 року</t>
  </si>
  <si>
    <t>січень 2022 року</t>
  </si>
  <si>
    <t xml:space="preserve">  1 лютого 2021 р.</t>
  </si>
  <si>
    <t xml:space="preserve">  1 лютого 2022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</si>
  <si>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2021-2022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</si>
  <si>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t>2022*</t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</si>
  <si>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2021-2022 рр.</t>
    </r>
  </si>
  <si>
    <t xml:space="preserve">  1 лютого           2021 р.</t>
  </si>
  <si>
    <t xml:space="preserve">  1 лютого             2022 р.</t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</si>
  <si>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 2021-2022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</si>
  <si>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 у  січні 2021-2022 рр.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постанови КМУ від 01.10.2014  № 509)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</si>
  <si>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 2021-2022 рр.</t>
    </r>
  </si>
  <si>
    <t>у січні 2022 року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</si>
  <si>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січні 2022 року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</si>
  <si>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січні 2022 року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</si>
  <si>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2021 - 2022 рр.</t>
    </r>
  </si>
  <si>
    <t>Надання послуг Львівською обласною службою зайнятості чоловікам
у січні 2021 - 2022 рр.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</si>
  <si>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2021 - 2022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</si>
  <si>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2021 -2022 рр.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</si>
  <si>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2021 - 2022 рр.</t>
    </r>
  </si>
  <si>
    <t>Отримували послуги *</t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</si>
  <si>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порівнянні з відповідними даними минулого року</t>
    </r>
  </si>
  <si>
    <t>Отримували послуги,осіб*</t>
  </si>
  <si>
    <t>Отримували послуги на кінець періоду*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</si>
</sst>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\+#0;\-#0"/>
    <numFmt numFmtId="167" formatCode="#,##0_ ;[Red]\-#,##0\ "/>
    <numFmt numFmtId="168" formatCode="_-* #,##0_р_._-;\-* #,##0_р_._-;_-* &quot;-&quot;_р_._-;_-@_-"/>
    <numFmt numFmtId="169" formatCode="_-* #,##0.00_р_._-;\-* #,##0.00_р_._-;_-* &quot;-&quot;??_р_._-;_-@_-"/>
    <numFmt numFmtId="170" formatCode="_-* #,##0.00\ _₴_-;\-* #,##0.00\ _₴_-;_-* &quot;-&quot;??\ _₴_-;_-@_-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CC"/>
      <name val="Times New Roman Cyr"/>
      <charset val="204"/>
    </font>
    <font>
      <sz val="11"/>
      <color rgb="FF0000CC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8" fillId="0" borderId="0"/>
    <xf numFmtId="0" fontId="55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3" borderId="0" applyNumberFormat="0" applyBorder="0" applyAlignment="0" applyProtection="0"/>
    <xf numFmtId="0" fontId="57" fillId="32" borderId="0" applyNumberFormat="0" applyBorder="0" applyAlignment="0" applyProtection="0"/>
    <xf numFmtId="0" fontId="58" fillId="16" borderId="14" applyNumberFormat="0" applyAlignment="0" applyProtection="0"/>
    <xf numFmtId="0" fontId="59" fillId="29" borderId="15" applyNumberFormat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14" applyNumberFormat="0" applyAlignment="0" applyProtection="0"/>
    <xf numFmtId="0" fontId="66" fillId="0" borderId="19" applyNumberFormat="0" applyFill="0" applyAlignment="0" applyProtection="0"/>
    <xf numFmtId="0" fontId="67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8" fillId="16" borderId="21" applyNumberFormat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68" fillId="37" borderId="21" applyNumberFormat="0" applyAlignment="0" applyProtection="0"/>
    <xf numFmtId="0" fontId="58" fillId="37" borderId="14" applyNumberFormat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4" fillId="0" borderId="25" applyNumberFormat="0" applyFill="0" applyAlignment="0" applyProtection="0"/>
    <xf numFmtId="0" fontId="74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67" fillId="38" borderId="0" applyNumberFormat="0" applyBorder="0" applyAlignment="0" applyProtection="0"/>
    <xf numFmtId="0" fontId="9" fillId="0" borderId="0"/>
    <xf numFmtId="0" fontId="9" fillId="0" borderId="0"/>
    <xf numFmtId="0" fontId="57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55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</cellStyleXfs>
  <cellXfs count="275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0" fontId="11" fillId="0" borderId="0" xfId="7" applyFont="1" applyFill="1"/>
    <xf numFmtId="3" fontId="11" fillId="0" borderId="0" xfId="7" applyNumberFormat="1" applyFont="1" applyFill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4" fillId="0" borderId="0" xfId="8" applyFont="1" applyAlignment="1">
      <alignment vertical="center" wrapText="1"/>
    </xf>
    <xf numFmtId="0" fontId="24" fillId="0" borderId="0" xfId="7" applyFont="1"/>
    <xf numFmtId="165" fontId="24" fillId="0" borderId="0" xfId="8" applyNumberFormat="1" applyFont="1" applyAlignment="1">
      <alignment vertical="center" wrapText="1"/>
    </xf>
    <xf numFmtId="0" fontId="14" fillId="0" borderId="0" xfId="8" applyFont="1" applyFill="1" applyAlignment="1">
      <alignment horizontal="center" vertical="top" wrapText="1"/>
    </xf>
    <xf numFmtId="0" fontId="27" fillId="0" borderId="0" xfId="12" applyFont="1" applyFill="1" applyBorder="1" applyAlignment="1">
      <alignment vertical="top" wrapText="1"/>
    </xf>
    <xf numFmtId="0" fontId="21" fillId="0" borderId="0" xfId="12" applyFont="1" applyFill="1" applyBorder="1"/>
    <xf numFmtId="0" fontId="28" fillId="0" borderId="1" xfId="12" applyFont="1" applyFill="1" applyBorder="1" applyAlignment="1">
      <alignment horizontal="center" vertical="top"/>
    </xf>
    <xf numFmtId="0" fontId="28" fillId="0" borderId="0" xfId="12" applyFont="1" applyFill="1" applyBorder="1" applyAlignment="1">
      <alignment horizontal="center" vertical="top"/>
    </xf>
    <xf numFmtId="0" fontId="29" fillId="0" borderId="0" xfId="12" applyFont="1" applyFill="1" applyAlignment="1">
      <alignment vertical="top"/>
    </xf>
    <xf numFmtId="0" fontId="30" fillId="0" borderId="0" xfId="12" applyFont="1" applyFill="1" applyAlignment="1">
      <alignment horizontal="center" vertical="center" wrapText="1"/>
    </xf>
    <xf numFmtId="0" fontId="30" fillId="0" borderId="0" xfId="12" applyFont="1" applyFill="1" applyAlignment="1">
      <alignment vertical="center" wrapText="1"/>
    </xf>
    <xf numFmtId="0" fontId="25" fillId="0" borderId="3" xfId="12" applyFont="1" applyFill="1" applyBorder="1" applyAlignment="1">
      <alignment horizontal="left" vertical="center"/>
    </xf>
    <xf numFmtId="3" fontId="25" fillId="0" borderId="6" xfId="12" applyNumberFormat="1" applyFont="1" applyFill="1" applyBorder="1" applyAlignment="1">
      <alignment horizontal="center" vertical="center"/>
    </xf>
    <xf numFmtId="164" fontId="25" fillId="0" borderId="6" xfId="12" applyNumberFormat="1" applyFont="1" applyFill="1" applyBorder="1" applyAlignment="1">
      <alignment horizontal="center" vertical="center"/>
    </xf>
    <xf numFmtId="3" fontId="25" fillId="0" borderId="0" xfId="12" applyNumberFormat="1" applyFont="1" applyFill="1" applyAlignment="1">
      <alignment vertical="center"/>
    </xf>
    <xf numFmtId="0" fontId="25" fillId="0" borderId="0" xfId="12" applyFont="1" applyFill="1" applyAlignment="1">
      <alignment vertical="center"/>
    </xf>
    <xf numFmtId="3" fontId="23" fillId="0" borderId="6" xfId="12" applyNumberFormat="1" applyFont="1" applyFill="1" applyBorder="1" applyAlignment="1">
      <alignment horizontal="center" vertical="center"/>
    </xf>
    <xf numFmtId="164" fontId="23" fillId="0" borderId="6" xfId="12" applyNumberFormat="1" applyFont="1" applyFill="1" applyBorder="1" applyAlignment="1">
      <alignment horizontal="center" vertical="center"/>
    </xf>
    <xf numFmtId="3" fontId="23" fillId="0" borderId="0" xfId="12" applyNumberFormat="1" applyFont="1" applyFill="1"/>
    <xf numFmtId="0" fontId="23" fillId="0" borderId="0" xfId="12" applyFont="1" applyFill="1"/>
    <xf numFmtId="0" fontId="23" fillId="0" borderId="0" xfId="12" applyFont="1" applyFill="1" applyAlignment="1">
      <alignment horizontal="center" vertical="top"/>
    </xf>
    <xf numFmtId="0" fontId="29" fillId="0" borderId="0" xfId="12" applyFont="1" applyFill="1"/>
    <xf numFmtId="0" fontId="32" fillId="0" borderId="0" xfId="12" applyFont="1" applyFill="1"/>
    <xf numFmtId="0" fontId="22" fillId="0" borderId="0" xfId="14" applyFont="1" applyFill="1"/>
    <xf numFmtId="0" fontId="1" fillId="0" borderId="0" xfId="8" applyFont="1" applyFill="1" applyAlignment="1">
      <alignment vertical="center" wrapText="1"/>
    </xf>
    <xf numFmtId="0" fontId="34" fillId="0" borderId="0" xfId="12" applyFont="1" applyFill="1" applyBorder="1"/>
    <xf numFmtId="0" fontId="35" fillId="0" borderId="6" xfId="12" applyFont="1" applyFill="1" applyBorder="1" applyAlignment="1">
      <alignment horizontal="center" wrapText="1"/>
    </xf>
    <xf numFmtId="1" fontId="35" fillId="0" borderId="6" xfId="12" applyNumberFormat="1" applyFont="1" applyFill="1" applyBorder="1" applyAlignment="1">
      <alignment horizontal="center" wrapText="1"/>
    </xf>
    <xf numFmtId="0" fontId="35" fillId="0" borderId="0" xfId="12" applyFont="1" applyFill="1" applyAlignment="1">
      <alignment vertical="center" wrapText="1"/>
    </xf>
    <xf numFmtId="0" fontId="1" fillId="0" borderId="0" xfId="7" applyFont="1" applyFill="1"/>
    <xf numFmtId="0" fontId="8" fillId="0" borderId="0" xfId="8" applyFont="1" applyFill="1" applyAlignment="1">
      <alignment vertical="center" wrapText="1"/>
    </xf>
    <xf numFmtId="0" fontId="4" fillId="0" borderId="6" xfId="8" applyFont="1" applyFill="1" applyBorder="1" applyAlignment="1">
      <alignment vertical="center" wrapText="1"/>
    </xf>
    <xf numFmtId="0" fontId="17" fillId="0" borderId="0" xfId="8" applyFont="1" applyFill="1" applyAlignment="1">
      <alignment vertical="center" wrapText="1"/>
    </xf>
    <xf numFmtId="0" fontId="7" fillId="0" borderId="0" xfId="8" applyFont="1" applyFill="1" applyAlignment="1">
      <alignment vertical="center" wrapText="1"/>
    </xf>
    <xf numFmtId="0" fontId="4" fillId="0" borderId="6" xfId="7" applyFont="1" applyFill="1" applyBorder="1" applyAlignment="1">
      <alignment horizontal="left" vertical="center" wrapText="1"/>
    </xf>
    <xf numFmtId="0" fontId="7" fillId="0" borderId="0" xfId="7" applyFont="1" applyFill="1"/>
    <xf numFmtId="0" fontId="20" fillId="0" borderId="1" xfId="12" applyFont="1" applyFill="1" applyBorder="1" applyAlignment="1">
      <alignment vertical="top"/>
    </xf>
    <xf numFmtId="3" fontId="12" fillId="0" borderId="6" xfId="13" applyNumberFormat="1" applyFont="1" applyFill="1" applyBorder="1" applyAlignment="1">
      <alignment horizontal="center" vertical="center"/>
    </xf>
    <xf numFmtId="0" fontId="23" fillId="0" borderId="6" xfId="12" applyFont="1" applyFill="1" applyBorder="1" applyAlignment="1">
      <alignment horizontal="left" vertical="center"/>
    </xf>
    <xf numFmtId="0" fontId="14" fillId="0" borderId="0" xfId="7" applyFont="1" applyFill="1" applyAlignment="1">
      <alignment horizontal="center" vertical="top" wrapText="1"/>
    </xf>
    <xf numFmtId="0" fontId="2" fillId="0" borderId="0" xfId="8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Fill="1" applyBorder="1" applyAlignment="1">
      <alignment horizontal="center" vertical="center" wrapText="1"/>
    </xf>
    <xf numFmtId="166" fontId="38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Fill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1" fontId="4" fillId="0" borderId="6" xfId="7" applyNumberFormat="1" applyFont="1" applyFill="1" applyBorder="1" applyAlignment="1">
      <alignment horizontal="center" vertical="center" wrapText="1"/>
    </xf>
    <xf numFmtId="3" fontId="4" fillId="0" borderId="6" xfId="8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8" fillId="2" borderId="1" xfId="12" applyFont="1" applyFill="1" applyBorder="1" applyAlignment="1">
      <alignment horizontal="center" vertical="top"/>
    </xf>
    <xf numFmtId="1" fontId="35" fillId="2" borderId="6" xfId="12" applyNumberFormat="1" applyFont="1" applyFill="1" applyBorder="1" applyAlignment="1">
      <alignment horizontal="center" wrapText="1"/>
    </xf>
    <xf numFmtId="3" fontId="25" fillId="2" borderId="6" xfId="12" applyNumberFormat="1" applyFont="1" applyFill="1" applyBorder="1" applyAlignment="1">
      <alignment horizontal="center" vertical="center"/>
    </xf>
    <xf numFmtId="3" fontId="23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/>
    <xf numFmtId="0" fontId="29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3" fillId="0" borderId="6" xfId="12" quotePrefix="1" applyNumberFormat="1" applyFont="1" applyFill="1" applyBorder="1" applyAlignment="1">
      <alignment horizontal="center" vertical="center"/>
    </xf>
    <xf numFmtId="3" fontId="23" fillId="0" borderId="0" xfId="12" applyNumberFormat="1" applyFont="1" applyFill="1" applyAlignment="1">
      <alignment vertical="center"/>
    </xf>
    <xf numFmtId="0" fontId="22" fillId="0" borderId="0" xfId="12" applyFont="1" applyFill="1"/>
    <xf numFmtId="0" fontId="31" fillId="0" borderId="0" xfId="12" applyFont="1" applyFill="1"/>
    <xf numFmtId="1" fontId="24" fillId="0" borderId="0" xfId="8" applyNumberFormat="1" applyFont="1" applyAlignment="1">
      <alignment vertical="center" wrapText="1"/>
    </xf>
    <xf numFmtId="1" fontId="24" fillId="0" borderId="0" xfId="7" applyNumberFormat="1" applyFont="1"/>
    <xf numFmtId="167" fontId="25" fillId="0" borderId="6" xfId="12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167" fontId="45" fillId="0" borderId="6" xfId="12" applyNumberFormat="1" applyFont="1" applyFill="1" applyBorder="1" applyAlignment="1">
      <alignment horizontal="center" vertical="center"/>
    </xf>
    <xf numFmtId="164" fontId="46" fillId="0" borderId="6" xfId="12" applyNumberFormat="1" applyFont="1" applyFill="1" applyBorder="1" applyAlignment="1">
      <alignment horizontal="center" vertical="center"/>
    </xf>
    <xf numFmtId="164" fontId="45" fillId="0" borderId="6" xfId="12" applyNumberFormat="1" applyFont="1" applyFill="1" applyBorder="1" applyAlignment="1">
      <alignment horizontal="center" vertical="center"/>
    </xf>
    <xf numFmtId="167" fontId="47" fillId="0" borderId="6" xfId="13" applyNumberFormat="1" applyFont="1" applyFill="1" applyBorder="1" applyAlignment="1">
      <alignment horizontal="center" vertical="center"/>
    </xf>
    <xf numFmtId="164" fontId="45" fillId="0" borderId="6" xfId="12" quotePrefix="1" applyNumberFormat="1" applyFont="1" applyFill="1" applyBorder="1" applyAlignment="1">
      <alignment horizontal="center" vertical="center"/>
    </xf>
    <xf numFmtId="165" fontId="12" fillId="2" borderId="5" xfId="17" applyNumberFormat="1" applyFont="1" applyFill="1" applyBorder="1" applyAlignment="1">
      <alignment horizontal="center" vertical="center"/>
    </xf>
    <xf numFmtId="164" fontId="23" fillId="2" borderId="6" xfId="12" applyNumberFormat="1" applyFont="1" applyFill="1" applyBorder="1" applyAlignment="1">
      <alignment horizontal="center" vertical="center"/>
    </xf>
    <xf numFmtId="164" fontId="25" fillId="2" borderId="6" xfId="12" applyNumberFormat="1" applyFont="1" applyFill="1" applyBorder="1" applyAlignment="1">
      <alignment horizontal="center" vertical="center"/>
    </xf>
    <xf numFmtId="3" fontId="49" fillId="0" borderId="6" xfId="12" applyNumberFormat="1" applyFont="1" applyFill="1" applyBorder="1" applyAlignment="1">
      <alignment horizontal="center" vertical="center"/>
    </xf>
    <xf numFmtId="164" fontId="49" fillId="0" borderId="6" xfId="12" applyNumberFormat="1" applyFont="1" applyFill="1" applyBorder="1" applyAlignment="1">
      <alignment horizontal="center" vertical="center"/>
    </xf>
    <xf numFmtId="167" fontId="49" fillId="0" borderId="6" xfId="12" applyNumberFormat="1" applyFont="1" applyFill="1" applyBorder="1" applyAlignment="1">
      <alignment horizontal="center" vertical="center"/>
    </xf>
    <xf numFmtId="167" fontId="50" fillId="0" borderId="6" xfId="12" applyNumberFormat="1" applyFont="1" applyFill="1" applyBorder="1" applyAlignment="1">
      <alignment horizontal="center" vertical="center"/>
    </xf>
    <xf numFmtId="164" fontId="50" fillId="0" borderId="6" xfId="12" applyNumberFormat="1" applyFont="1" applyFill="1" applyBorder="1" applyAlignment="1">
      <alignment horizontal="center" vertical="center"/>
    </xf>
    <xf numFmtId="167" fontId="51" fillId="0" borderId="6" xfId="13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1" fillId="0" borderId="0" xfId="8" applyFont="1" applyFill="1" applyAlignment="1">
      <alignment vertical="center" wrapText="1"/>
    </xf>
    <xf numFmtId="0" fontId="17" fillId="0" borderId="0" xfId="8" applyFont="1" applyFill="1" applyAlignment="1">
      <alignment horizontal="right" vertical="center" wrapText="1"/>
    </xf>
    <xf numFmtId="0" fontId="53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Fill="1" applyProtection="1">
      <protection locked="0"/>
    </xf>
    <xf numFmtId="1" fontId="75" fillId="0" borderId="1" xfId="6" applyNumberFormat="1" applyFont="1" applyFill="1" applyBorder="1" applyAlignment="1" applyProtection="1">
      <protection locked="0"/>
    </xf>
    <xf numFmtId="1" fontId="76" fillId="0" borderId="1" xfId="6" applyNumberFormat="1" applyFont="1" applyFill="1" applyBorder="1" applyAlignment="1" applyProtection="1">
      <alignment horizontal="center"/>
      <protection locked="0"/>
    </xf>
    <xf numFmtId="1" fontId="8" fillId="0" borderId="0" xfId="6" applyNumberFormat="1" applyFont="1" applyFill="1" applyAlignment="1" applyProtection="1">
      <alignment horizontal="right"/>
      <protection locked="0"/>
    </xf>
    <xf numFmtId="1" fontId="78" fillId="0" borderId="0" xfId="6" applyNumberFormat="1" applyFont="1" applyFill="1" applyProtection="1">
      <protection locked="0"/>
    </xf>
    <xf numFmtId="1" fontId="78" fillId="0" borderId="0" xfId="6" applyNumberFormat="1" applyFont="1" applyFill="1" applyBorder="1" applyAlignment="1" applyProtection="1">
      <protection locked="0"/>
    </xf>
    <xf numFmtId="1" fontId="79" fillId="0" borderId="6" xfId="6" applyNumberFormat="1" applyFont="1" applyFill="1" applyBorder="1" applyAlignment="1" applyProtection="1">
      <alignment horizontal="center"/>
    </xf>
    <xf numFmtId="1" fontId="79" fillId="0" borderId="0" xfId="6" applyNumberFormat="1" applyFont="1" applyFill="1" applyProtection="1">
      <protection locked="0"/>
    </xf>
    <xf numFmtId="0" fontId="80" fillId="0" borderId="6" xfId="6" applyNumberFormat="1" applyFont="1" applyFill="1" applyBorder="1" applyAlignment="1" applyProtection="1">
      <alignment horizontal="center" vertical="center" wrapText="1" shrinkToFit="1"/>
    </xf>
    <xf numFmtId="1" fontId="81" fillId="0" borderId="0" xfId="6" applyNumberFormat="1" applyFont="1" applyFill="1" applyBorder="1" applyAlignment="1" applyProtection="1">
      <alignment vertical="center"/>
      <protection locked="0"/>
    </xf>
    <xf numFmtId="0" fontId="3" fillId="0" borderId="6" xfId="107" applyFont="1" applyFill="1" applyBorder="1" applyAlignment="1">
      <alignment horizontal="left"/>
    </xf>
    <xf numFmtId="1" fontId="3" fillId="0" borderId="0" xfId="6" applyNumberFormat="1" applyFont="1" applyFill="1" applyBorder="1" applyAlignment="1" applyProtection="1">
      <alignment horizontal="right"/>
      <protection locked="0"/>
    </xf>
    <xf numFmtId="0" fontId="3" fillId="0" borderId="6" xfId="106" applyFont="1" applyFill="1" applyBorder="1" applyAlignment="1">
      <alignment horizontal="left"/>
    </xf>
    <xf numFmtId="0" fontId="3" fillId="0" borderId="6" xfId="106" applyFont="1" applyFill="1" applyBorder="1" applyAlignment="1">
      <alignment horizontal="left" wrapText="1"/>
    </xf>
    <xf numFmtId="1" fontId="3" fillId="2" borderId="0" xfId="6" applyNumberFormat="1" applyFont="1" applyFill="1" applyBorder="1" applyAlignment="1" applyProtection="1">
      <alignment horizontal="right"/>
      <protection locked="0"/>
    </xf>
    <xf numFmtId="1" fontId="3" fillId="0" borderId="0" xfId="6" applyNumberFormat="1" applyFont="1" applyFill="1" applyBorder="1" applyAlignment="1" applyProtection="1">
      <alignment horizontal="left" wrapText="1" shrinkToFit="1"/>
      <protection locked="0"/>
    </xf>
    <xf numFmtId="1" fontId="2" fillId="0" borderId="6" xfId="7" applyNumberFormat="1" applyFont="1" applyFill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6" xfId="7" applyNumberFormat="1" applyFont="1" applyBorder="1" applyAlignment="1">
      <alignment horizontal="center"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Fill="1" applyBorder="1" applyAlignment="1">
      <alignment horizontal="center" vertical="center" wrapText="1"/>
    </xf>
    <xf numFmtId="1" fontId="35" fillId="40" borderId="6" xfId="12" applyNumberFormat="1" applyFont="1" applyFill="1" applyBorder="1" applyAlignment="1">
      <alignment horizontal="center" wrapText="1"/>
    </xf>
    <xf numFmtId="3" fontId="25" fillId="40" borderId="6" xfId="12" applyNumberFormat="1" applyFont="1" applyFill="1" applyBorder="1" applyAlignment="1">
      <alignment horizontal="center" vertical="center"/>
    </xf>
    <xf numFmtId="164" fontId="25" fillId="40" borderId="6" xfId="12" applyNumberFormat="1" applyFont="1" applyFill="1" applyBorder="1" applyAlignment="1">
      <alignment horizontal="center" vertical="center"/>
    </xf>
    <xf numFmtId="164" fontId="23" fillId="40" borderId="6" xfId="12" applyNumberFormat="1" applyFont="1" applyFill="1" applyBorder="1" applyAlignment="1">
      <alignment horizontal="center" vertical="center"/>
    </xf>
    <xf numFmtId="3" fontId="82" fillId="0" borderId="6" xfId="12" applyNumberFormat="1" applyFont="1" applyFill="1" applyBorder="1" applyAlignment="1">
      <alignment horizontal="center" vertical="center"/>
    </xf>
    <xf numFmtId="3" fontId="83" fillId="0" borderId="6" xfId="13" applyNumberFormat="1" applyFont="1" applyFill="1" applyBorder="1" applyAlignment="1">
      <alignment horizontal="center" vertical="center"/>
    </xf>
    <xf numFmtId="3" fontId="82" fillId="2" borderId="6" xfId="12" applyNumberFormat="1" applyFont="1" applyFill="1" applyBorder="1" applyAlignment="1">
      <alignment horizontal="center" vertical="center"/>
    </xf>
    <xf numFmtId="3" fontId="82" fillId="40" borderId="6" xfId="12" applyNumberFormat="1" applyFont="1" applyFill="1" applyBorder="1" applyAlignment="1">
      <alignment horizontal="center" vertical="center"/>
    </xf>
    <xf numFmtId="3" fontId="83" fillId="2" borderId="5" xfId="18" applyNumberFormat="1" applyFont="1" applyFill="1" applyBorder="1" applyAlignment="1" applyProtection="1">
      <alignment horizontal="center" vertical="center"/>
      <protection locked="0"/>
    </xf>
    <xf numFmtId="3" fontId="83" fillId="2" borderId="12" xfId="18" applyNumberFormat="1" applyFont="1" applyFill="1" applyBorder="1" applyAlignment="1" applyProtection="1">
      <alignment horizontal="center" vertical="center"/>
      <protection locked="0"/>
    </xf>
    <xf numFmtId="3" fontId="23" fillId="0" borderId="2" xfId="12" applyNumberFormat="1" applyFont="1" applyFill="1" applyBorder="1" applyAlignment="1">
      <alignment horizontal="center" vertical="center"/>
    </xf>
    <xf numFmtId="0" fontId="20" fillId="0" borderId="0" xfId="12" applyFont="1" applyFill="1" applyBorder="1" applyAlignment="1">
      <alignment vertical="top"/>
    </xf>
    <xf numFmtId="0" fontId="35" fillId="0" borderId="32" xfId="12" applyFont="1" applyFill="1" applyBorder="1" applyAlignment="1">
      <alignment horizontal="center" wrapText="1"/>
    </xf>
    <xf numFmtId="1" fontId="35" fillId="0" borderId="33" xfId="12" applyNumberFormat="1" applyFont="1" applyFill="1" applyBorder="1" applyAlignment="1">
      <alignment horizontal="center" wrapText="1"/>
    </xf>
    <xf numFmtId="0" fontId="25" fillId="0" borderId="34" xfId="12" applyFont="1" applyFill="1" applyBorder="1" applyAlignment="1">
      <alignment horizontal="left" vertical="center"/>
    </xf>
    <xf numFmtId="164" fontId="25" fillId="0" borderId="33" xfId="12" applyNumberFormat="1" applyFont="1" applyFill="1" applyBorder="1" applyAlignment="1">
      <alignment horizontal="center" vertical="center"/>
    </xf>
    <xf numFmtId="0" fontId="23" fillId="0" borderId="32" xfId="12" applyFont="1" applyFill="1" applyBorder="1" applyAlignment="1">
      <alignment horizontal="left" vertical="center"/>
    </xf>
    <xf numFmtId="164" fontId="23" fillId="0" borderId="35" xfId="12" applyNumberFormat="1" applyFont="1" applyFill="1" applyBorder="1" applyAlignment="1">
      <alignment horizontal="center" vertical="center"/>
    </xf>
    <xf numFmtId="0" fontId="23" fillId="0" borderId="36" xfId="12" applyFont="1" applyFill="1" applyBorder="1" applyAlignment="1">
      <alignment horizontal="left" vertical="center"/>
    </xf>
    <xf numFmtId="3" fontId="23" fillId="0" borderId="13" xfId="12" applyNumberFormat="1" applyFont="1" applyFill="1" applyBorder="1" applyAlignment="1">
      <alignment horizontal="center" vertical="center"/>
    </xf>
    <xf numFmtId="164" fontId="25" fillId="0" borderId="13" xfId="12" applyNumberFormat="1" applyFont="1" applyFill="1" applyBorder="1" applyAlignment="1">
      <alignment horizontal="center" vertical="center"/>
    </xf>
    <xf numFmtId="164" fontId="23" fillId="0" borderId="13" xfId="12" applyNumberFormat="1" applyFont="1" applyFill="1" applyBorder="1" applyAlignment="1">
      <alignment horizontal="center" vertical="center"/>
    </xf>
    <xf numFmtId="164" fontId="23" fillId="2" borderId="13" xfId="12" applyNumberFormat="1" applyFont="1" applyFill="1" applyBorder="1" applyAlignment="1">
      <alignment horizontal="center" vertical="center"/>
    </xf>
    <xf numFmtId="3" fontId="12" fillId="0" borderId="13" xfId="13" applyNumberFormat="1" applyFont="1" applyFill="1" applyBorder="1" applyAlignment="1">
      <alignment horizontal="center" vertical="center"/>
    </xf>
    <xf numFmtId="164" fontId="23" fillId="0" borderId="37" xfId="12" applyNumberFormat="1" applyFont="1" applyFill="1" applyBorder="1" applyAlignment="1">
      <alignment horizontal="center" vertical="center"/>
    </xf>
    <xf numFmtId="1" fontId="35" fillId="41" borderId="6" xfId="12" applyNumberFormat="1" applyFont="1" applyFill="1" applyBorder="1" applyAlignment="1">
      <alignment horizontal="center" wrapText="1"/>
    </xf>
    <xf numFmtId="3" fontId="25" fillId="41" borderId="6" xfId="12" applyNumberFormat="1" applyFont="1" applyFill="1" applyBorder="1" applyAlignment="1">
      <alignment horizontal="center" vertical="center"/>
    </xf>
    <xf numFmtId="0" fontId="25" fillId="2" borderId="6" xfId="12" applyFont="1" applyFill="1" applyBorder="1" applyAlignment="1">
      <alignment horizontal="center" vertical="center" wrapText="1"/>
    </xf>
    <xf numFmtId="0" fontId="25" fillId="2" borderId="27" xfId="12" applyFont="1" applyFill="1" applyBorder="1" applyAlignment="1">
      <alignment horizontal="center" vertical="center" wrapText="1"/>
    </xf>
    <xf numFmtId="0" fontId="25" fillId="0" borderId="6" xfId="12" applyFont="1" applyFill="1" applyBorder="1" applyAlignment="1">
      <alignment horizontal="center" vertical="center" wrapText="1"/>
    </xf>
    <xf numFmtId="3" fontId="23" fillId="40" borderId="6" xfId="12" applyNumberFormat="1" applyFont="1" applyFill="1" applyBorder="1" applyAlignment="1">
      <alignment horizontal="center" vertical="center"/>
    </xf>
    <xf numFmtId="0" fontId="25" fillId="2" borderId="6" xfId="12" applyFont="1" applyFill="1" applyBorder="1" applyAlignment="1">
      <alignment vertical="center" wrapText="1"/>
    </xf>
    <xf numFmtId="0" fontId="25" fillId="2" borderId="27" xfId="12" applyFont="1" applyFill="1" applyBorder="1" applyAlignment="1">
      <alignment vertical="center" wrapText="1"/>
    </xf>
    <xf numFmtId="0" fontId="25" fillId="0" borderId="6" xfId="12" applyFont="1" applyFill="1" applyBorder="1" applyAlignment="1">
      <alignment vertical="center" wrapText="1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0" fontId="25" fillId="2" borderId="6" xfId="12" applyFont="1" applyFill="1" applyBorder="1" applyAlignment="1">
      <alignment horizontal="center" vertical="center" wrapText="1"/>
    </xf>
    <xf numFmtId="49" fontId="31" fillId="40" borderId="6" xfId="12" applyNumberFormat="1" applyFont="1" applyFill="1" applyBorder="1" applyAlignment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0" fontId="20" fillId="0" borderId="0" xfId="12" applyFont="1" applyFill="1" applyBorder="1" applyAlignment="1">
      <alignment horizontal="center" vertical="top"/>
    </xf>
    <xf numFmtId="0" fontId="25" fillId="2" borderId="3" xfId="12" applyFont="1" applyFill="1" applyBorder="1" applyAlignment="1">
      <alignment horizontal="center" vertical="center" wrapText="1"/>
    </xf>
    <xf numFmtId="0" fontId="25" fillId="2" borderId="11" xfId="12" applyFont="1" applyFill="1" applyBorder="1" applyAlignment="1">
      <alignment horizontal="center" vertical="center" wrapText="1"/>
    </xf>
    <xf numFmtId="0" fontId="25" fillId="2" borderId="4" xfId="12" applyFont="1" applyFill="1" applyBorder="1" applyAlignment="1">
      <alignment horizontal="center" vertical="center" wrapText="1"/>
    </xf>
    <xf numFmtId="49" fontId="31" fillId="2" borderId="6" xfId="12" applyNumberFormat="1" applyFont="1" applyFill="1" applyBorder="1" applyAlignment="1">
      <alignment horizontal="center" vertical="center" wrapText="1"/>
    </xf>
    <xf numFmtId="0" fontId="23" fillId="0" borderId="10" xfId="12" applyFont="1" applyFill="1" applyBorder="1" applyAlignment="1">
      <alignment horizontal="left" wrapText="1"/>
    </xf>
    <xf numFmtId="0" fontId="22" fillId="0" borderId="10" xfId="14" applyFont="1" applyFill="1" applyBorder="1" applyAlignment="1">
      <alignment horizontal="left" wrapText="1"/>
    </xf>
    <xf numFmtId="2" fontId="4" fillId="0" borderId="2" xfId="7" applyNumberFormat="1" applyFont="1" applyBorder="1" applyAlignment="1">
      <alignment horizontal="center" vertical="center" wrapText="1"/>
    </xf>
    <xf numFmtId="2" fontId="4" fillId="0" borderId="5" xfId="7" applyNumberFormat="1" applyFont="1" applyBorder="1" applyAlignment="1">
      <alignment horizontal="center" vertical="center" wrapText="1"/>
    </xf>
    <xf numFmtId="0" fontId="20" fillId="0" borderId="0" xfId="12" applyFont="1" applyFill="1" applyBorder="1" applyAlignment="1">
      <alignment horizontal="right" vertical="top"/>
    </xf>
    <xf numFmtId="0" fontId="25" fillId="2" borderId="27" xfId="12" applyFont="1" applyFill="1" applyBorder="1" applyAlignment="1">
      <alignment horizontal="center" vertical="center" wrapText="1"/>
    </xf>
    <xf numFmtId="0" fontId="25" fillId="2" borderId="28" xfId="12" applyFont="1" applyFill="1" applyBorder="1" applyAlignment="1">
      <alignment horizontal="center" vertical="center" wrapText="1"/>
    </xf>
    <xf numFmtId="0" fontId="25" fillId="2" borderId="29" xfId="12" applyFont="1" applyFill="1" applyBorder="1" applyAlignment="1">
      <alignment horizontal="center" vertical="center" wrapText="1"/>
    </xf>
    <xf numFmtId="0" fontId="25" fillId="2" borderId="30" xfId="12" applyFont="1" applyFill="1" applyBorder="1" applyAlignment="1">
      <alignment horizontal="center" vertical="center" wrapText="1"/>
    </xf>
    <xf numFmtId="0" fontId="25" fillId="2" borderId="31" xfId="12" applyFont="1" applyFill="1" applyBorder="1" applyAlignment="1">
      <alignment horizontal="center" vertical="center" wrapText="1"/>
    </xf>
    <xf numFmtId="0" fontId="19" fillId="0" borderId="26" xfId="12" applyFont="1" applyFill="1" applyBorder="1" applyAlignment="1">
      <alignment horizontal="center" vertical="center" wrapText="1"/>
    </xf>
    <xf numFmtId="0" fontId="19" fillId="0" borderId="32" xfId="12" applyFont="1" applyFill="1" applyBorder="1" applyAlignment="1">
      <alignment horizontal="center" vertical="center" wrapText="1"/>
    </xf>
    <xf numFmtId="0" fontId="22" fillId="2" borderId="6" xfId="12" applyFont="1" applyFill="1" applyBorder="1" applyAlignment="1">
      <alignment horizontal="center" vertical="center" wrapText="1"/>
    </xf>
    <xf numFmtId="0" fontId="22" fillId="2" borderId="33" xfId="12" applyFont="1" applyFill="1" applyBorder="1" applyAlignment="1">
      <alignment horizontal="center" vertical="center" wrapText="1"/>
    </xf>
    <xf numFmtId="0" fontId="22" fillId="0" borderId="0" xfId="14" applyFont="1" applyFill="1" applyBorder="1" applyAlignment="1">
      <alignment horizontal="left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31" fillId="0" borderId="10" xfId="14" applyFont="1" applyFill="1" applyBorder="1" applyAlignment="1">
      <alignment horizontal="left" wrapText="1"/>
    </xf>
    <xf numFmtId="0" fontId="17" fillId="0" borderId="1" xfId="8" applyFont="1" applyFill="1" applyBorder="1" applyAlignment="1">
      <alignment horizontal="center" vertical="top" wrapText="1"/>
    </xf>
    <xf numFmtId="0" fontId="25" fillId="0" borderId="6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25" fillId="0" borderId="11" xfId="12" applyFont="1" applyFill="1" applyBorder="1" applyAlignment="1">
      <alignment horizontal="center" vertical="center" wrapText="1"/>
    </xf>
    <xf numFmtId="0" fontId="25" fillId="0" borderId="4" xfId="12" applyFont="1" applyFill="1" applyBorder="1" applyAlignment="1">
      <alignment horizontal="center" vertical="center" wrapText="1"/>
    </xf>
    <xf numFmtId="0" fontId="54" fillId="0" borderId="9" xfId="9" applyFont="1" applyFill="1" applyBorder="1" applyAlignment="1">
      <alignment horizontal="center" vertical="center" wrapText="1"/>
    </xf>
    <xf numFmtId="0" fontId="54" fillId="0" borderId="10" xfId="9" applyFont="1" applyFill="1" applyBorder="1" applyAlignment="1">
      <alignment horizontal="center" vertical="center" wrapText="1"/>
    </xf>
    <xf numFmtId="0" fontId="54" fillId="0" borderId="8" xfId="9" applyFont="1" applyFill="1" applyBorder="1" applyAlignment="1">
      <alignment horizontal="center" vertical="center" wrapText="1"/>
    </xf>
    <xf numFmtId="0" fontId="54" fillId="0" borderId="1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52" fillId="0" borderId="0" xfId="8" applyFont="1" applyFill="1" applyAlignment="1">
      <alignment horizontal="center" vertical="top" wrapText="1"/>
    </xf>
    <xf numFmtId="1" fontId="80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80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8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6" applyNumberFormat="1" applyFont="1" applyFill="1" applyBorder="1" applyAlignment="1" applyProtection="1">
      <alignment horizontal="center" vertical="center" wrapText="1"/>
    </xf>
    <xf numFmtId="1" fontId="1" fillId="0" borderId="7" xfId="6" applyNumberFormat="1" applyFont="1" applyFill="1" applyBorder="1" applyAlignment="1" applyProtection="1">
      <alignment horizontal="center" vertical="center" wrapText="1"/>
    </xf>
    <xf numFmtId="1" fontId="1" fillId="0" borderId="5" xfId="6" applyNumberFormat="1" applyFont="1" applyFill="1" applyBorder="1" applyAlignment="1" applyProtection="1">
      <alignment horizontal="center" vertical="center" wrapText="1"/>
    </xf>
    <xf numFmtId="1" fontId="52" fillId="0" borderId="0" xfId="6" applyNumberFormat="1" applyFont="1" applyFill="1" applyAlignment="1" applyProtection="1">
      <alignment horizontal="center" vertical="center" wrapText="1"/>
      <protection locked="0"/>
    </xf>
    <xf numFmtId="1" fontId="77" fillId="0" borderId="2" xfId="6" applyNumberFormat="1" applyFont="1" applyFill="1" applyBorder="1" applyAlignment="1" applyProtection="1">
      <alignment horizontal="center"/>
      <protection locked="0"/>
    </xf>
    <xf numFmtId="1" fontId="77" fillId="0" borderId="7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</xf>
    <xf numFmtId="1" fontId="3" fillId="0" borderId="2" xfId="6" applyNumberFormat="1" applyFont="1" applyFill="1" applyBorder="1" applyAlignment="1" applyProtection="1">
      <alignment horizontal="center" vertical="center" wrapText="1"/>
    </xf>
    <xf numFmtId="1" fontId="3" fillId="0" borderId="7" xfId="6" applyNumberFormat="1" applyFont="1" applyFill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49" fontId="31" fillId="41" borderId="6" xfId="12" applyNumberFormat="1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left" wrapText="1"/>
    </xf>
    <xf numFmtId="0" fontId="14" fillId="0" borderId="0" xfId="7" applyFont="1" applyFill="1" applyAlignment="1">
      <alignment horizontal="center" vertical="top" wrapText="1"/>
    </xf>
    <xf numFmtId="0" fontId="37" fillId="0" borderId="0" xfId="7" applyFont="1" applyFill="1" applyAlignment="1">
      <alignment horizontal="center" vertical="top" wrapText="1"/>
    </xf>
    <xf numFmtId="0" fontId="14" fillId="0" borderId="1" xfId="8" applyFont="1" applyFill="1" applyBorder="1" applyAlignment="1">
      <alignment horizontal="center" vertical="top" wrapText="1"/>
    </xf>
    <xf numFmtId="0" fontId="2" fillId="0" borderId="3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25" fillId="40" borderId="3" xfId="12" applyFont="1" applyFill="1" applyBorder="1" applyAlignment="1">
      <alignment horizontal="center" vertical="center" wrapText="1"/>
    </xf>
    <xf numFmtId="0" fontId="25" fillId="40" borderId="11" xfId="12" applyFont="1" applyFill="1" applyBorder="1" applyAlignment="1">
      <alignment horizontal="center" vertical="center" wrapText="1"/>
    </xf>
    <xf numFmtId="0" fontId="25" fillId="40" borderId="4" xfId="12" applyFont="1" applyFill="1" applyBorder="1" applyAlignment="1">
      <alignment horizontal="center" vertical="center" wrapText="1"/>
    </xf>
    <xf numFmtId="0" fontId="31" fillId="40" borderId="2" xfId="12" applyFont="1" applyFill="1" applyBorder="1" applyAlignment="1">
      <alignment horizontal="center" vertical="center" wrapText="1"/>
    </xf>
    <xf numFmtId="0" fontId="31" fillId="40" borderId="5" xfId="12" applyFont="1" applyFill="1" applyBorder="1" applyAlignment="1">
      <alignment horizontal="center" vertical="center" wrapText="1"/>
    </xf>
  </cellXfs>
  <cellStyles count="115">
    <cellStyle name=" 1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Акцент1" xfId="50"/>
    <cellStyle name="40% - Акцент2" xfId="51"/>
    <cellStyle name="40% - Акцент3" xfId="52"/>
    <cellStyle name="40% - Акцент4" xfId="53"/>
    <cellStyle name="40% - Акцент5" xfId="54"/>
    <cellStyle name="40% - Акцент6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" xfId="62"/>
    <cellStyle name="60% - Акцент2" xfId="63"/>
    <cellStyle name="60% - Акцент3" xfId="64"/>
    <cellStyle name="60% - Акцент4" xfId="65"/>
    <cellStyle name="60% - Акцент5" xfId="66"/>
    <cellStyle name="60% - Акцент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te" xfId="86"/>
    <cellStyle name="Note 2" xfId="87"/>
    <cellStyle name="Output" xfId="88"/>
    <cellStyle name="Title" xfId="89"/>
    <cellStyle name="Total" xfId="90"/>
    <cellStyle name="Warning Text" xfId="91"/>
    <cellStyle name="Акцент1 2" xfId="92"/>
    <cellStyle name="Акцент2 2" xfId="93"/>
    <cellStyle name="Акцент3 2" xfId="94"/>
    <cellStyle name="Акцент4 2" xfId="95"/>
    <cellStyle name="Акцент5 2" xfId="96"/>
    <cellStyle name="Акцент6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Звичайний 2" xfId="16"/>
    <cellStyle name="Звичайний 2 3" xfId="11"/>
    <cellStyle name="Звичайний 3 2" xfId="4"/>
    <cellStyle name="Итог 2" xfId="104"/>
    <cellStyle name="Нейтральный 2" xfId="105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 Зинкевич" xfId="106"/>
    <cellStyle name="Обычный_4 категории вмесмте СОЦ_УРАЗЛИВІ__ТАБО_4 категорії Квота!!!_2014 рік" xfId="7"/>
    <cellStyle name="Обычный_5% квота (б)" xfId="17"/>
    <cellStyle name="Обычный_АктЗах_5%квот Оксана" xfId="14"/>
    <cellStyle name="Обычный_Інваліди_Лайт1111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07"/>
    <cellStyle name="Плохой 2" xfId="108"/>
    <cellStyle name="Пояснение 2" xfId="109"/>
    <cellStyle name="Примечание 2" xfId="110"/>
    <cellStyle name="Стиль 1" xfId="111"/>
    <cellStyle name="Тысячи [0]_Анализ" xfId="112"/>
    <cellStyle name="Тысячи_Анализ" xfId="113"/>
    <cellStyle name="ФинᎰнсовый_Лист1 (3)_1" xfId="114"/>
  </cellStyles>
  <dxfs count="0"/>
  <tableStyles count="0" defaultTableStyle="TableStyleMedium2" defaultPivotStyle="PivotStyleLight16"/>
  <colors>
    <mruColors>
      <color rgb="FFFFCCFF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21041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view="pageBreakPreview" zoomScale="85" zoomScaleNormal="70" zoomScaleSheetLayoutView="85" workbookViewId="0">
      <selection activeCell="A7" sqref="A7"/>
    </sheetView>
  </sheetViews>
  <sheetFormatPr defaultColWidth="8" defaultRowHeight="13.2" x14ac:dyDescent="0.25"/>
  <cols>
    <col min="1" max="1" width="61.109375" style="3" customWidth="1"/>
    <col min="2" max="3" width="24.44140625" style="52" customWidth="1"/>
    <col min="4" max="5" width="11.5546875" style="3" customWidth="1"/>
    <col min="6" max="16384" width="8" style="3"/>
  </cols>
  <sheetData>
    <row r="1" spans="1:11" ht="78" customHeight="1" x14ac:dyDescent="0.25">
      <c r="A1" s="185" t="s">
        <v>25</v>
      </c>
      <c r="B1" s="185"/>
      <c r="C1" s="185"/>
      <c r="D1" s="185"/>
      <c r="E1" s="185"/>
    </row>
    <row r="2" spans="1:11" ht="17.399999999999999" customHeight="1" x14ac:dyDescent="0.2">
      <c r="A2" s="185"/>
      <c r="B2" s="185"/>
      <c r="C2" s="185"/>
      <c r="D2" s="185"/>
      <c r="E2" s="185"/>
    </row>
    <row r="3" spans="1:11" s="4" customFormat="1" ht="23.25" customHeight="1" x14ac:dyDescent="0.3">
      <c r="A3" s="190" t="s">
        <v>0</v>
      </c>
      <c r="B3" s="186" t="s">
        <v>96</v>
      </c>
      <c r="C3" s="186" t="s">
        <v>97</v>
      </c>
      <c r="D3" s="188" t="s">
        <v>1</v>
      </c>
      <c r="E3" s="189"/>
    </row>
    <row r="4" spans="1:11" s="4" customFormat="1" ht="27.75" customHeight="1" x14ac:dyDescent="0.3">
      <c r="A4" s="191"/>
      <c r="B4" s="187"/>
      <c r="C4" s="187"/>
      <c r="D4" s="5" t="s">
        <v>2</v>
      </c>
      <c r="E4" s="6" t="s">
        <v>26</v>
      </c>
    </row>
    <row r="5" spans="1:11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3.1" customHeight="1" x14ac:dyDescent="0.3">
      <c r="A6" s="10" t="s">
        <v>118</v>
      </c>
      <c r="B6" s="74" t="s">
        <v>93</v>
      </c>
      <c r="C6" s="74">
        <f>'2(5%квота-ЦЗ)'!C7</f>
        <v>4311</v>
      </c>
      <c r="D6" s="16" t="s">
        <v>93</v>
      </c>
      <c r="E6" s="98" t="s">
        <v>93</v>
      </c>
      <c r="K6" s="13"/>
    </row>
    <row r="7" spans="1:11" s="4" customFormat="1" ht="23.1" customHeight="1" x14ac:dyDescent="0.3">
      <c r="A7" s="10" t="s">
        <v>28</v>
      </c>
      <c r="B7" s="74">
        <f>'2(5%квота-ЦЗ)'!E7</f>
        <v>6931</v>
      </c>
      <c r="C7" s="74">
        <f>'2(5%квота-ЦЗ)'!F7</f>
        <v>4172</v>
      </c>
      <c r="D7" s="16">
        <f t="shared" ref="D7:D11" si="0">C7*100/B7</f>
        <v>60.193334295195498</v>
      </c>
      <c r="E7" s="90">
        <f t="shared" ref="E7:E11" si="1">C7-B7</f>
        <v>-2759</v>
      </c>
      <c r="K7" s="13"/>
    </row>
    <row r="8" spans="1:11" s="4" customFormat="1" ht="45" customHeight="1" x14ac:dyDescent="0.3">
      <c r="A8" s="14" t="s">
        <v>29</v>
      </c>
      <c r="B8" s="74">
        <f>'2(5%квота-ЦЗ)'!H7</f>
        <v>107</v>
      </c>
      <c r="C8" s="74">
        <f>'2(5%квота-ЦЗ)'!I7</f>
        <v>109</v>
      </c>
      <c r="D8" s="16">
        <f t="shared" si="0"/>
        <v>101.86915887850468</v>
      </c>
      <c r="E8" s="98">
        <f t="shared" si="1"/>
        <v>2</v>
      </c>
      <c r="K8" s="13"/>
    </row>
    <row r="9" spans="1:11" s="4" customFormat="1" ht="23.1" customHeight="1" x14ac:dyDescent="0.3">
      <c r="A9" s="10" t="s">
        <v>30</v>
      </c>
      <c r="B9" s="74">
        <f>'2(5%квота-ЦЗ)'!K7</f>
        <v>65</v>
      </c>
      <c r="C9" s="74">
        <f>'2(5%квота-ЦЗ)'!L7</f>
        <v>92</v>
      </c>
      <c r="D9" s="16">
        <f t="shared" si="0"/>
        <v>141.53846153846155</v>
      </c>
      <c r="E9" s="90">
        <f t="shared" si="1"/>
        <v>27</v>
      </c>
      <c r="K9" s="13"/>
    </row>
    <row r="10" spans="1:11" s="4" customFormat="1" ht="45.6" customHeight="1" x14ac:dyDescent="0.3">
      <c r="A10" s="15" t="s">
        <v>20</v>
      </c>
      <c r="B10" s="74">
        <f>'2(5%квота-ЦЗ)'!N7</f>
        <v>2</v>
      </c>
      <c r="C10" s="74">
        <f>'2(5%квота-ЦЗ)'!O7</f>
        <v>1</v>
      </c>
      <c r="D10" s="16">
        <f t="shared" si="0"/>
        <v>50</v>
      </c>
      <c r="E10" s="98">
        <f t="shared" si="1"/>
        <v>-1</v>
      </c>
      <c r="K10" s="13"/>
    </row>
    <row r="11" spans="1:11" s="4" customFormat="1" ht="45.6" customHeight="1" x14ac:dyDescent="0.3">
      <c r="A11" s="15" t="s">
        <v>31</v>
      </c>
      <c r="B11" s="74">
        <f>'2(5%квота-ЦЗ)'!Q7</f>
        <v>2396</v>
      </c>
      <c r="C11" s="74">
        <f>'2(5%квота-ЦЗ)'!R7</f>
        <v>1615</v>
      </c>
      <c r="D11" s="16">
        <f t="shared" si="0"/>
        <v>67.404006677796332</v>
      </c>
      <c r="E11" s="90">
        <f t="shared" si="1"/>
        <v>-781</v>
      </c>
      <c r="K11" s="13"/>
    </row>
    <row r="12" spans="1:11" s="4" customFormat="1" ht="12.75" customHeight="1" x14ac:dyDescent="0.3">
      <c r="A12" s="192" t="s">
        <v>4</v>
      </c>
      <c r="B12" s="193"/>
      <c r="C12" s="193"/>
      <c r="D12" s="193"/>
      <c r="E12" s="193"/>
      <c r="K12" s="13"/>
    </row>
    <row r="13" spans="1:11" s="4" customFormat="1" ht="15" customHeight="1" x14ac:dyDescent="0.3">
      <c r="A13" s="194"/>
      <c r="B13" s="195"/>
      <c r="C13" s="195"/>
      <c r="D13" s="195"/>
      <c r="E13" s="195"/>
      <c r="K13" s="13"/>
    </row>
    <row r="14" spans="1:11" s="4" customFormat="1" ht="24" customHeight="1" x14ac:dyDescent="0.3">
      <c r="A14" s="190" t="s">
        <v>0</v>
      </c>
      <c r="B14" s="196" t="s">
        <v>98</v>
      </c>
      <c r="C14" s="196" t="s">
        <v>99</v>
      </c>
      <c r="D14" s="188" t="s">
        <v>1</v>
      </c>
      <c r="E14" s="189"/>
      <c r="K14" s="13" t="s">
        <v>69</v>
      </c>
    </row>
    <row r="15" spans="1:11" ht="35.4" customHeight="1" x14ac:dyDescent="0.25">
      <c r="A15" s="191"/>
      <c r="B15" s="196"/>
      <c r="C15" s="196"/>
      <c r="D15" s="5" t="s">
        <v>2</v>
      </c>
      <c r="E15" s="6" t="s">
        <v>26</v>
      </c>
      <c r="K15" s="13"/>
    </row>
    <row r="16" spans="1:11" ht="23.1" customHeight="1" x14ac:dyDescent="0.25">
      <c r="A16" s="10" t="s">
        <v>92</v>
      </c>
      <c r="B16" s="74" t="s">
        <v>93</v>
      </c>
      <c r="C16" s="74">
        <f>'2(5%квота-ЦЗ)'!U7</f>
        <v>3536</v>
      </c>
      <c r="D16" s="16" t="s">
        <v>93</v>
      </c>
      <c r="E16" s="98" t="s">
        <v>93</v>
      </c>
      <c r="K16" s="13"/>
    </row>
    <row r="17" spans="1:11" ht="23.1" customHeight="1" x14ac:dyDescent="0.25">
      <c r="A17" s="1" t="s">
        <v>28</v>
      </c>
      <c r="B17" s="74">
        <f>'2(5%квота-ЦЗ)'!W7</f>
        <v>6143</v>
      </c>
      <c r="C17" s="74">
        <f>'2(5%квота-ЦЗ)'!X7</f>
        <v>3447</v>
      </c>
      <c r="D17" s="16">
        <f t="shared" ref="D17:D18" si="2">C17*100/B17</f>
        <v>56.112648543057141</v>
      </c>
      <c r="E17" s="98">
        <f t="shared" ref="E17:E18" si="3">C17-B17</f>
        <v>-2696</v>
      </c>
      <c r="K17" s="13"/>
    </row>
    <row r="18" spans="1:11" ht="23.1" customHeight="1" x14ac:dyDescent="0.25">
      <c r="A18" s="1" t="s">
        <v>33</v>
      </c>
      <c r="B18" s="74">
        <f>'2(5%квота-ЦЗ)'!Z7</f>
        <v>5386</v>
      </c>
      <c r="C18" s="74">
        <f>'2(5%квота-ЦЗ)'!AA7</f>
        <v>3065</v>
      </c>
      <c r="D18" s="16">
        <f t="shared" si="2"/>
        <v>56.906795395469736</v>
      </c>
      <c r="E18" s="98">
        <f t="shared" si="3"/>
        <v>-2321</v>
      </c>
      <c r="K18" s="13"/>
    </row>
    <row r="19" spans="1:11" ht="50.25" customHeight="1" x14ac:dyDescent="0.3">
      <c r="A19" s="184" t="s">
        <v>94</v>
      </c>
      <c r="B19" s="184"/>
      <c r="C19" s="184"/>
      <c r="D19" s="184"/>
      <c r="E19" s="184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view="pageBreakPreview" zoomScale="61" zoomScaleNormal="75" zoomScaleSheetLayoutView="61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Q8" sqref="Q8:Q35"/>
    </sheetView>
  </sheetViews>
  <sheetFormatPr defaultColWidth="9.109375" defaultRowHeight="13.8" x14ac:dyDescent="0.25"/>
  <cols>
    <col min="1" max="1" width="25.88671875" style="44" customWidth="1"/>
    <col min="2" max="2" width="11" style="44" hidden="1" customWidth="1"/>
    <col min="3" max="3" width="37" style="44" customWidth="1"/>
    <col min="4" max="4" width="8.109375" style="44" hidden="1" customWidth="1"/>
    <col min="5" max="6" width="11.8867187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2.44140625" style="44" customWidth="1"/>
    <col min="16" max="16" width="8.109375" style="44" customWidth="1"/>
    <col min="17" max="18" width="12.5546875" style="44" customWidth="1"/>
    <col min="19" max="19" width="8.109375" style="44" customWidth="1"/>
    <col min="20" max="20" width="10.5546875" style="44" hidden="1" customWidth="1"/>
    <col min="21" max="21" width="17.88671875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45.6" customHeight="1" x14ac:dyDescent="0.4">
      <c r="B1" s="197" t="s">
        <v>107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7"/>
      <c r="O1" s="27"/>
      <c r="P1" s="27"/>
      <c r="Q1" s="27"/>
      <c r="R1" s="27"/>
      <c r="S1" s="27"/>
      <c r="T1" s="27"/>
      <c r="U1" s="27"/>
      <c r="V1" s="27"/>
      <c r="W1" s="27"/>
      <c r="X1" s="205"/>
      <c r="Y1" s="20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8"/>
      <c r="Y2" s="198"/>
      <c r="Z2" s="204"/>
      <c r="AA2" s="204"/>
      <c r="AB2" s="59" t="s">
        <v>7</v>
      </c>
      <c r="AC2" s="59"/>
    </row>
    <row r="3" spans="1:32" s="32" customFormat="1" ht="56.85" customHeight="1" x14ac:dyDescent="0.3">
      <c r="A3" s="199"/>
      <c r="B3" s="183"/>
      <c r="C3" s="179" t="s">
        <v>116</v>
      </c>
      <c r="D3" s="183"/>
      <c r="E3" s="229" t="s">
        <v>22</v>
      </c>
      <c r="F3" s="229"/>
      <c r="G3" s="229"/>
      <c r="H3" s="229" t="s">
        <v>13</v>
      </c>
      <c r="I3" s="229"/>
      <c r="J3" s="229"/>
      <c r="K3" s="229" t="s">
        <v>9</v>
      </c>
      <c r="L3" s="229"/>
      <c r="M3" s="229"/>
      <c r="N3" s="229" t="s">
        <v>10</v>
      </c>
      <c r="O3" s="229"/>
      <c r="P3" s="229"/>
      <c r="Q3" s="230" t="s">
        <v>8</v>
      </c>
      <c r="R3" s="231"/>
      <c r="S3" s="232"/>
      <c r="T3" s="229" t="s">
        <v>16</v>
      </c>
      <c r="U3" s="229"/>
      <c r="V3" s="229"/>
      <c r="W3" s="229" t="s">
        <v>11</v>
      </c>
      <c r="X3" s="229"/>
      <c r="Y3" s="229"/>
      <c r="Z3" s="229" t="s">
        <v>12</v>
      </c>
      <c r="AA3" s="229"/>
      <c r="AB3" s="229"/>
    </row>
    <row r="4" spans="1:32" s="33" customFormat="1" ht="19.5" customHeight="1" x14ac:dyDescent="0.3">
      <c r="A4" s="199"/>
      <c r="B4" s="202" t="s">
        <v>63</v>
      </c>
      <c r="C4" s="202" t="s">
        <v>95</v>
      </c>
      <c r="D4" s="203" t="s">
        <v>2</v>
      </c>
      <c r="E4" s="202" t="s">
        <v>63</v>
      </c>
      <c r="F4" s="202" t="s">
        <v>95</v>
      </c>
      <c r="G4" s="203" t="s">
        <v>2</v>
      </c>
      <c r="H4" s="202" t="s">
        <v>63</v>
      </c>
      <c r="I4" s="202" t="s">
        <v>95</v>
      </c>
      <c r="J4" s="203" t="s">
        <v>2</v>
      </c>
      <c r="K4" s="202" t="s">
        <v>63</v>
      </c>
      <c r="L4" s="202" t="s">
        <v>95</v>
      </c>
      <c r="M4" s="203" t="s">
        <v>2</v>
      </c>
      <c r="N4" s="202" t="s">
        <v>63</v>
      </c>
      <c r="O4" s="202" t="s">
        <v>95</v>
      </c>
      <c r="P4" s="203" t="s">
        <v>2</v>
      </c>
      <c r="Q4" s="202" t="s">
        <v>63</v>
      </c>
      <c r="R4" s="202" t="s">
        <v>95</v>
      </c>
      <c r="S4" s="203" t="s">
        <v>2</v>
      </c>
      <c r="T4" s="202" t="s">
        <v>15</v>
      </c>
      <c r="U4" s="209" t="s">
        <v>101</v>
      </c>
      <c r="V4" s="203" t="s">
        <v>2</v>
      </c>
      <c r="W4" s="202" t="s">
        <v>63</v>
      </c>
      <c r="X4" s="202" t="s">
        <v>95</v>
      </c>
      <c r="Y4" s="203" t="s">
        <v>2</v>
      </c>
      <c r="Z4" s="202" t="s">
        <v>63</v>
      </c>
      <c r="AA4" s="202" t="s">
        <v>95</v>
      </c>
      <c r="AB4" s="203" t="s">
        <v>2</v>
      </c>
    </row>
    <row r="5" spans="1:32" s="33" customFormat="1" ht="15.75" customHeight="1" x14ac:dyDescent="0.3">
      <c r="A5" s="199"/>
      <c r="B5" s="202"/>
      <c r="C5" s="202"/>
      <c r="D5" s="203"/>
      <c r="E5" s="202"/>
      <c r="F5" s="202"/>
      <c r="G5" s="203"/>
      <c r="H5" s="202"/>
      <c r="I5" s="202"/>
      <c r="J5" s="203"/>
      <c r="K5" s="202"/>
      <c r="L5" s="202"/>
      <c r="M5" s="203"/>
      <c r="N5" s="202"/>
      <c r="O5" s="202"/>
      <c r="P5" s="203"/>
      <c r="Q5" s="202"/>
      <c r="R5" s="202"/>
      <c r="S5" s="203"/>
      <c r="T5" s="202"/>
      <c r="U5" s="209"/>
      <c r="V5" s="203"/>
      <c r="W5" s="202"/>
      <c r="X5" s="202"/>
      <c r="Y5" s="203"/>
      <c r="Z5" s="202"/>
      <c r="AA5" s="202"/>
      <c r="AB5" s="203"/>
    </row>
    <row r="6" spans="1:32" s="51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34</v>
      </c>
      <c r="B7" s="35">
        <f>SUM(B8:B35)</f>
        <v>38007</v>
      </c>
      <c r="C7" s="35">
        <f>SUM(C8:C35)</f>
        <v>5393</v>
      </c>
      <c r="D7" s="36">
        <f>C7*100/B7</f>
        <v>14.189491409477201</v>
      </c>
      <c r="E7" s="35">
        <f>SUM(E8:E35)</f>
        <v>11586</v>
      </c>
      <c r="F7" s="35">
        <f>SUM(F8:F35)</f>
        <v>4839</v>
      </c>
      <c r="G7" s="36">
        <f>F7*100/E7</f>
        <v>41.765924391506992</v>
      </c>
      <c r="H7" s="35">
        <f>SUM(H8:H35)</f>
        <v>446</v>
      </c>
      <c r="I7" s="35">
        <f>SUM(I8:I35)</f>
        <v>256</v>
      </c>
      <c r="J7" s="36">
        <f>I7*100/H7</f>
        <v>57.399103139013455</v>
      </c>
      <c r="K7" s="35">
        <f>SUM(K8:K35)</f>
        <v>180</v>
      </c>
      <c r="L7" s="35">
        <f>SUM(L8:L35)</f>
        <v>178</v>
      </c>
      <c r="M7" s="36">
        <f>L7*100/K7</f>
        <v>98.888888888888886</v>
      </c>
      <c r="N7" s="35">
        <f>SUM(N8:N35)</f>
        <v>14</v>
      </c>
      <c r="O7" s="35">
        <f>SUM(O8:O35)</f>
        <v>0</v>
      </c>
      <c r="P7" s="36">
        <f>IF(ISERROR(O7*100/N7),"-",(O7*100/N7))</f>
        <v>0</v>
      </c>
      <c r="Q7" s="35">
        <f>SUM(Q8:Q35)</f>
        <v>3369</v>
      </c>
      <c r="R7" s="35">
        <f>SUM(R8:R35)</f>
        <v>1818</v>
      </c>
      <c r="S7" s="36">
        <f>R7*100/Q7</f>
        <v>53.962600178094391</v>
      </c>
      <c r="T7" s="35">
        <f>SUM(T8:T35)</f>
        <v>36358</v>
      </c>
      <c r="U7" s="35">
        <f>SUM(U8:U35)</f>
        <v>4312</v>
      </c>
      <c r="V7" s="36">
        <f>U7*100/T7</f>
        <v>11.859838274932615</v>
      </c>
      <c r="W7" s="35">
        <f>SUM(W8:W35)</f>
        <v>10222</v>
      </c>
      <c r="X7" s="35">
        <f>SUM(X8:X35)</f>
        <v>3934</v>
      </c>
      <c r="Y7" s="36">
        <f>X7*100/W7</f>
        <v>38.48561925259245</v>
      </c>
      <c r="Z7" s="35">
        <f>SUM(Z8:Z35)</f>
        <v>8566</v>
      </c>
      <c r="AA7" s="35">
        <f>SUM(AA8:AA35)</f>
        <v>3302</v>
      </c>
      <c r="AB7" s="36">
        <f>AA7*100/Z7</f>
        <v>38.547746906374037</v>
      </c>
      <c r="AC7" s="37"/>
      <c r="AF7" s="42"/>
    </row>
    <row r="8" spans="1:32" s="42" customFormat="1" ht="15.75" customHeight="1" x14ac:dyDescent="0.25">
      <c r="A8" s="61" t="s">
        <v>35</v>
      </c>
      <c r="B8" s="39">
        <v>9094</v>
      </c>
      <c r="C8" s="39">
        <v>1704</v>
      </c>
      <c r="D8" s="40">
        <f t="shared" ref="D8:D35" si="0">C8*100/B8</f>
        <v>18.737629206069936</v>
      </c>
      <c r="E8" s="39">
        <v>3298</v>
      </c>
      <c r="F8" s="39">
        <v>1591</v>
      </c>
      <c r="G8" s="40">
        <f t="shared" ref="G8:G35" si="1">F8*100/E8</f>
        <v>48.241358399029714</v>
      </c>
      <c r="H8" s="39">
        <v>29</v>
      </c>
      <c r="I8" s="39">
        <v>44</v>
      </c>
      <c r="J8" s="36">
        <f>IF(ISERROR(I8*100/H8),"-",(I8*100/H8))</f>
        <v>151.72413793103448</v>
      </c>
      <c r="K8" s="39">
        <v>45</v>
      </c>
      <c r="L8" s="39">
        <v>77</v>
      </c>
      <c r="M8" s="40">
        <f>IF(ISERROR(L8*100/K8),"-",(L8*100/K8))</f>
        <v>171.11111111111111</v>
      </c>
      <c r="N8" s="39">
        <v>0</v>
      </c>
      <c r="O8" s="39">
        <v>0</v>
      </c>
      <c r="P8" s="40" t="str">
        <f>IF(ISERROR(O8*100/N8),"-",(O8*100/N8))</f>
        <v>-</v>
      </c>
      <c r="Q8" s="39">
        <v>407</v>
      </c>
      <c r="R8" s="60">
        <v>333</v>
      </c>
      <c r="S8" s="40">
        <f t="shared" ref="S8:S35" si="2">R8*100/Q8</f>
        <v>81.818181818181813</v>
      </c>
      <c r="T8" s="39">
        <v>8699</v>
      </c>
      <c r="U8" s="60">
        <v>1406</v>
      </c>
      <c r="V8" s="40">
        <f t="shared" ref="V8:V35" si="3">U8*100/T8</f>
        <v>16.162777330727671</v>
      </c>
      <c r="W8" s="39">
        <v>2925</v>
      </c>
      <c r="X8" s="60">
        <v>1317</v>
      </c>
      <c r="Y8" s="40">
        <f t="shared" ref="Y8:Y35" si="4">X8*100/W8</f>
        <v>45.025641025641029</v>
      </c>
      <c r="Z8" s="39">
        <v>2445</v>
      </c>
      <c r="AA8" s="60">
        <v>1137</v>
      </c>
      <c r="AB8" s="40">
        <f t="shared" ref="AB8:AB35" si="5">AA8*100/Z8</f>
        <v>46.50306748466258</v>
      </c>
      <c r="AC8" s="92"/>
      <c r="AD8" s="41"/>
    </row>
    <row r="9" spans="1:32" s="43" customFormat="1" ht="15.75" customHeight="1" x14ac:dyDescent="0.25">
      <c r="A9" s="61" t="s">
        <v>36</v>
      </c>
      <c r="B9" s="39">
        <v>1491</v>
      </c>
      <c r="C9" s="39">
        <v>175</v>
      </c>
      <c r="D9" s="40">
        <f t="shared" si="0"/>
        <v>11.737089201877934</v>
      </c>
      <c r="E9" s="39">
        <v>531</v>
      </c>
      <c r="F9" s="39">
        <v>152</v>
      </c>
      <c r="G9" s="40">
        <f t="shared" si="1"/>
        <v>28.625235404896422</v>
      </c>
      <c r="H9" s="39">
        <v>12</v>
      </c>
      <c r="I9" s="39">
        <v>11</v>
      </c>
      <c r="J9" s="36">
        <f t="shared" ref="J9:J35" si="6">IF(ISERROR(I9*100/H9),"-",(I9*100/H9))</f>
        <v>91.666666666666671</v>
      </c>
      <c r="K9" s="39">
        <v>6</v>
      </c>
      <c r="L9" s="39">
        <v>2</v>
      </c>
      <c r="M9" s="40">
        <f t="shared" ref="M9:M35" si="7">IF(ISERROR(L9*100/K9),"-",(L9*100/K9))</f>
        <v>33.333333333333336</v>
      </c>
      <c r="N9" s="39">
        <v>1</v>
      </c>
      <c r="O9" s="39">
        <v>0</v>
      </c>
      <c r="P9" s="91">
        <f t="shared" ref="P9:P35" si="8">IF(ISERROR(O9*100/N9),"-",(O9*100/N9))</f>
        <v>0</v>
      </c>
      <c r="Q9" s="39">
        <v>158</v>
      </c>
      <c r="R9" s="60">
        <v>47</v>
      </c>
      <c r="S9" s="40">
        <f t="shared" si="2"/>
        <v>29.746835443037973</v>
      </c>
      <c r="T9" s="39">
        <v>1428</v>
      </c>
      <c r="U9" s="60">
        <v>131</v>
      </c>
      <c r="V9" s="40">
        <f t="shared" si="3"/>
        <v>9.1736694677871142</v>
      </c>
      <c r="W9" s="39">
        <v>458</v>
      </c>
      <c r="X9" s="60">
        <v>120</v>
      </c>
      <c r="Y9" s="40">
        <f t="shared" si="4"/>
        <v>26.200873362445414</v>
      </c>
      <c r="Z9" s="39">
        <v>340</v>
      </c>
      <c r="AA9" s="60">
        <v>83</v>
      </c>
      <c r="AB9" s="40">
        <f t="shared" si="5"/>
        <v>24.411764705882351</v>
      </c>
      <c r="AC9" s="92"/>
      <c r="AD9" s="41"/>
    </row>
    <row r="10" spans="1:32" s="42" customFormat="1" ht="15.75" customHeight="1" x14ac:dyDescent="0.25">
      <c r="A10" s="61" t="s">
        <v>37</v>
      </c>
      <c r="B10" s="39">
        <v>129</v>
      </c>
      <c r="C10" s="39">
        <v>23</v>
      </c>
      <c r="D10" s="40">
        <f t="shared" si="0"/>
        <v>17.829457364341085</v>
      </c>
      <c r="E10" s="39">
        <v>84</v>
      </c>
      <c r="F10" s="39">
        <v>22</v>
      </c>
      <c r="G10" s="40">
        <f t="shared" si="1"/>
        <v>26.19047619047619</v>
      </c>
      <c r="H10" s="39">
        <v>0</v>
      </c>
      <c r="I10" s="39">
        <v>0</v>
      </c>
      <c r="J10" s="36" t="str">
        <f t="shared" si="6"/>
        <v>-</v>
      </c>
      <c r="K10" s="39">
        <v>1</v>
      </c>
      <c r="L10" s="39">
        <v>0</v>
      </c>
      <c r="M10" s="40">
        <f t="shared" si="7"/>
        <v>0</v>
      </c>
      <c r="N10" s="39">
        <v>2</v>
      </c>
      <c r="O10" s="39">
        <v>0</v>
      </c>
      <c r="P10" s="91">
        <f t="shared" si="8"/>
        <v>0</v>
      </c>
      <c r="Q10" s="39">
        <v>25</v>
      </c>
      <c r="R10" s="60">
        <v>7</v>
      </c>
      <c r="S10" s="40">
        <f t="shared" si="2"/>
        <v>28</v>
      </c>
      <c r="T10" s="39">
        <v>125</v>
      </c>
      <c r="U10" s="60">
        <v>17</v>
      </c>
      <c r="V10" s="40">
        <f t="shared" si="3"/>
        <v>13.6</v>
      </c>
      <c r="W10" s="39">
        <v>75</v>
      </c>
      <c r="X10" s="60">
        <v>17</v>
      </c>
      <c r="Y10" s="40">
        <f t="shared" si="4"/>
        <v>22.666666666666668</v>
      </c>
      <c r="Z10" s="39">
        <v>62</v>
      </c>
      <c r="AA10" s="60">
        <v>12</v>
      </c>
      <c r="AB10" s="40">
        <f t="shared" si="5"/>
        <v>19.35483870967742</v>
      </c>
      <c r="AC10" s="92"/>
      <c r="AD10" s="41"/>
    </row>
    <row r="11" spans="1:32" s="42" customFormat="1" ht="15.75" customHeight="1" x14ac:dyDescent="0.25">
      <c r="A11" s="61" t="s">
        <v>38</v>
      </c>
      <c r="B11" s="39">
        <v>753</v>
      </c>
      <c r="C11" s="39">
        <v>139</v>
      </c>
      <c r="D11" s="40">
        <f t="shared" si="0"/>
        <v>18.459495351925632</v>
      </c>
      <c r="E11" s="39">
        <v>260</v>
      </c>
      <c r="F11" s="39">
        <v>120</v>
      </c>
      <c r="G11" s="40">
        <f t="shared" si="1"/>
        <v>46.153846153846153</v>
      </c>
      <c r="H11" s="39">
        <v>16</v>
      </c>
      <c r="I11" s="39">
        <v>8</v>
      </c>
      <c r="J11" s="36">
        <f t="shared" si="6"/>
        <v>50</v>
      </c>
      <c r="K11" s="39">
        <v>0</v>
      </c>
      <c r="L11" s="39">
        <v>3</v>
      </c>
      <c r="M11" s="40" t="str">
        <f t="shared" si="7"/>
        <v>-</v>
      </c>
      <c r="N11" s="39">
        <v>1</v>
      </c>
      <c r="O11" s="39">
        <v>0</v>
      </c>
      <c r="P11" s="40">
        <f t="shared" si="8"/>
        <v>0</v>
      </c>
      <c r="Q11" s="39">
        <v>131</v>
      </c>
      <c r="R11" s="60">
        <v>36</v>
      </c>
      <c r="S11" s="40">
        <f t="shared" si="2"/>
        <v>27.480916030534353</v>
      </c>
      <c r="T11" s="39">
        <v>711</v>
      </c>
      <c r="U11" s="60">
        <v>109</v>
      </c>
      <c r="V11" s="40">
        <f t="shared" si="3"/>
        <v>15.330520393811533</v>
      </c>
      <c r="W11" s="39">
        <v>209</v>
      </c>
      <c r="X11" s="60">
        <v>92</v>
      </c>
      <c r="Y11" s="40">
        <f t="shared" si="4"/>
        <v>44.019138755980862</v>
      </c>
      <c r="Z11" s="39">
        <v>172</v>
      </c>
      <c r="AA11" s="60">
        <v>75</v>
      </c>
      <c r="AB11" s="40">
        <f t="shared" si="5"/>
        <v>43.604651162790695</v>
      </c>
      <c r="AC11" s="92"/>
      <c r="AD11" s="41"/>
    </row>
    <row r="12" spans="1:32" s="42" customFormat="1" ht="15.75" customHeight="1" x14ac:dyDescent="0.25">
      <c r="A12" s="61" t="s">
        <v>39</v>
      </c>
      <c r="B12" s="39">
        <v>1497</v>
      </c>
      <c r="C12" s="39">
        <v>137</v>
      </c>
      <c r="D12" s="40">
        <f t="shared" si="0"/>
        <v>9.1516366065464254</v>
      </c>
      <c r="E12" s="39">
        <v>316</v>
      </c>
      <c r="F12" s="39">
        <v>121</v>
      </c>
      <c r="G12" s="40">
        <f t="shared" si="1"/>
        <v>38.291139240506332</v>
      </c>
      <c r="H12" s="39">
        <v>28</v>
      </c>
      <c r="I12" s="39">
        <v>8</v>
      </c>
      <c r="J12" s="36">
        <f t="shared" si="6"/>
        <v>28.571428571428573</v>
      </c>
      <c r="K12" s="39">
        <v>19</v>
      </c>
      <c r="L12" s="39">
        <v>6</v>
      </c>
      <c r="M12" s="40">
        <f t="shared" si="7"/>
        <v>31.578947368421051</v>
      </c>
      <c r="N12" s="39">
        <v>1</v>
      </c>
      <c r="O12" s="39">
        <v>0</v>
      </c>
      <c r="P12" s="40">
        <f t="shared" si="8"/>
        <v>0</v>
      </c>
      <c r="Q12" s="39">
        <v>184</v>
      </c>
      <c r="R12" s="60">
        <v>71</v>
      </c>
      <c r="S12" s="40">
        <f t="shared" si="2"/>
        <v>38.586956521739133</v>
      </c>
      <c r="T12" s="39">
        <v>1474</v>
      </c>
      <c r="U12" s="60">
        <v>107</v>
      </c>
      <c r="V12" s="40">
        <f t="shared" si="3"/>
        <v>7.2591587516960647</v>
      </c>
      <c r="W12" s="39">
        <v>263</v>
      </c>
      <c r="X12" s="60">
        <v>95</v>
      </c>
      <c r="Y12" s="40">
        <f t="shared" si="4"/>
        <v>36.121673003802279</v>
      </c>
      <c r="Z12" s="39">
        <v>198</v>
      </c>
      <c r="AA12" s="60">
        <v>73</v>
      </c>
      <c r="AB12" s="40">
        <f t="shared" si="5"/>
        <v>36.868686868686872</v>
      </c>
      <c r="AC12" s="92"/>
      <c r="AD12" s="41"/>
    </row>
    <row r="13" spans="1:32" s="42" customFormat="1" ht="15.75" customHeight="1" x14ac:dyDescent="0.25">
      <c r="A13" s="61" t="s">
        <v>40</v>
      </c>
      <c r="B13" s="39">
        <v>521</v>
      </c>
      <c r="C13" s="39">
        <v>74</v>
      </c>
      <c r="D13" s="40">
        <f t="shared" si="0"/>
        <v>14.203454894433781</v>
      </c>
      <c r="E13" s="39">
        <v>212</v>
      </c>
      <c r="F13" s="39">
        <v>68</v>
      </c>
      <c r="G13" s="40">
        <f t="shared" si="1"/>
        <v>32.075471698113205</v>
      </c>
      <c r="H13" s="39">
        <v>8</v>
      </c>
      <c r="I13" s="39">
        <v>3</v>
      </c>
      <c r="J13" s="36">
        <f t="shared" si="6"/>
        <v>37.5</v>
      </c>
      <c r="K13" s="39">
        <v>4</v>
      </c>
      <c r="L13" s="39">
        <v>0</v>
      </c>
      <c r="M13" s="40">
        <f t="shared" si="7"/>
        <v>0</v>
      </c>
      <c r="N13" s="39">
        <v>0</v>
      </c>
      <c r="O13" s="39">
        <v>0</v>
      </c>
      <c r="P13" s="91" t="str">
        <f t="shared" si="8"/>
        <v>-</v>
      </c>
      <c r="Q13" s="39">
        <v>135</v>
      </c>
      <c r="R13" s="60">
        <v>46</v>
      </c>
      <c r="S13" s="40">
        <f t="shared" si="2"/>
        <v>34.074074074074076</v>
      </c>
      <c r="T13" s="39">
        <v>515</v>
      </c>
      <c r="U13" s="60">
        <v>58</v>
      </c>
      <c r="V13" s="40">
        <f t="shared" si="3"/>
        <v>11.262135922330097</v>
      </c>
      <c r="W13" s="39">
        <v>181</v>
      </c>
      <c r="X13" s="60">
        <v>54</v>
      </c>
      <c r="Y13" s="40">
        <f t="shared" si="4"/>
        <v>29.834254143646408</v>
      </c>
      <c r="Z13" s="39">
        <v>140</v>
      </c>
      <c r="AA13" s="60">
        <v>46</v>
      </c>
      <c r="AB13" s="40">
        <f t="shared" si="5"/>
        <v>32.857142857142854</v>
      </c>
      <c r="AC13" s="92"/>
      <c r="AD13" s="41"/>
    </row>
    <row r="14" spans="1:32" s="42" customFormat="1" ht="15.75" customHeight="1" x14ac:dyDescent="0.25">
      <c r="A14" s="61" t="s">
        <v>41</v>
      </c>
      <c r="B14" s="39">
        <v>359</v>
      </c>
      <c r="C14" s="39">
        <v>53</v>
      </c>
      <c r="D14" s="40">
        <f t="shared" si="0"/>
        <v>14.763231197771587</v>
      </c>
      <c r="E14" s="39">
        <v>189</v>
      </c>
      <c r="F14" s="39">
        <v>45</v>
      </c>
      <c r="G14" s="40">
        <f t="shared" si="1"/>
        <v>23.80952380952381</v>
      </c>
      <c r="H14" s="39">
        <v>8</v>
      </c>
      <c r="I14" s="39">
        <v>2</v>
      </c>
      <c r="J14" s="36">
        <f t="shared" si="6"/>
        <v>25</v>
      </c>
      <c r="K14" s="39">
        <v>2</v>
      </c>
      <c r="L14" s="39">
        <v>2</v>
      </c>
      <c r="M14" s="40">
        <f t="shared" si="7"/>
        <v>100</v>
      </c>
      <c r="N14" s="39">
        <v>0</v>
      </c>
      <c r="O14" s="39">
        <v>0</v>
      </c>
      <c r="P14" s="91" t="str">
        <f t="shared" si="8"/>
        <v>-</v>
      </c>
      <c r="Q14" s="39">
        <v>111</v>
      </c>
      <c r="R14" s="60">
        <v>26</v>
      </c>
      <c r="S14" s="40">
        <f t="shared" si="2"/>
        <v>23.423423423423422</v>
      </c>
      <c r="T14" s="39">
        <v>339</v>
      </c>
      <c r="U14" s="60">
        <v>44</v>
      </c>
      <c r="V14" s="40">
        <f t="shared" si="3"/>
        <v>12.979351032448378</v>
      </c>
      <c r="W14" s="39">
        <v>144</v>
      </c>
      <c r="X14" s="60">
        <v>36</v>
      </c>
      <c r="Y14" s="40">
        <f t="shared" si="4"/>
        <v>25</v>
      </c>
      <c r="Z14" s="39">
        <v>115</v>
      </c>
      <c r="AA14" s="60">
        <v>24</v>
      </c>
      <c r="AB14" s="40">
        <f t="shared" si="5"/>
        <v>20.869565217391305</v>
      </c>
      <c r="AC14" s="92"/>
      <c r="AD14" s="41"/>
    </row>
    <row r="15" spans="1:32" s="42" customFormat="1" ht="15.75" customHeight="1" x14ac:dyDescent="0.25">
      <c r="A15" s="61" t="s">
        <v>42</v>
      </c>
      <c r="B15" s="39">
        <v>3245</v>
      </c>
      <c r="C15" s="39">
        <v>222</v>
      </c>
      <c r="D15" s="40">
        <f t="shared" si="0"/>
        <v>6.8412942989214178</v>
      </c>
      <c r="E15" s="39">
        <v>430</v>
      </c>
      <c r="F15" s="39">
        <v>203</v>
      </c>
      <c r="G15" s="40">
        <f t="shared" si="1"/>
        <v>47.209302325581397</v>
      </c>
      <c r="H15" s="39">
        <v>39</v>
      </c>
      <c r="I15" s="39">
        <v>17</v>
      </c>
      <c r="J15" s="36">
        <f t="shared" si="6"/>
        <v>43.589743589743591</v>
      </c>
      <c r="K15" s="39">
        <v>13</v>
      </c>
      <c r="L15" s="39">
        <v>15</v>
      </c>
      <c r="M15" s="40">
        <f t="shared" si="7"/>
        <v>115.38461538461539</v>
      </c>
      <c r="N15" s="39">
        <v>0</v>
      </c>
      <c r="O15" s="39">
        <v>0</v>
      </c>
      <c r="P15" s="91" t="str">
        <f t="shared" si="8"/>
        <v>-</v>
      </c>
      <c r="Q15" s="39">
        <v>98</v>
      </c>
      <c r="R15" s="60">
        <v>74</v>
      </c>
      <c r="S15" s="40">
        <f t="shared" si="2"/>
        <v>75.510204081632651</v>
      </c>
      <c r="T15" s="39">
        <v>3229</v>
      </c>
      <c r="U15" s="60">
        <v>152</v>
      </c>
      <c r="V15" s="40">
        <f t="shared" si="3"/>
        <v>4.7073397336636731</v>
      </c>
      <c r="W15" s="39">
        <v>390</v>
      </c>
      <c r="X15" s="60">
        <v>141</v>
      </c>
      <c r="Y15" s="40">
        <f t="shared" si="4"/>
        <v>36.153846153846153</v>
      </c>
      <c r="Z15" s="39">
        <v>327</v>
      </c>
      <c r="AA15" s="60">
        <v>116</v>
      </c>
      <c r="AB15" s="40">
        <f t="shared" si="5"/>
        <v>35.474006116207953</v>
      </c>
      <c r="AC15" s="92"/>
      <c r="AD15" s="41"/>
    </row>
    <row r="16" spans="1:32" s="42" customFormat="1" ht="15.75" customHeight="1" x14ac:dyDescent="0.25">
      <c r="A16" s="61" t="s">
        <v>43</v>
      </c>
      <c r="B16" s="39">
        <v>1311</v>
      </c>
      <c r="C16" s="39">
        <v>184</v>
      </c>
      <c r="D16" s="40">
        <f t="shared" si="0"/>
        <v>14.035087719298245</v>
      </c>
      <c r="E16" s="39">
        <v>468</v>
      </c>
      <c r="F16" s="39">
        <v>163</v>
      </c>
      <c r="G16" s="40">
        <f t="shared" si="1"/>
        <v>34.82905982905983</v>
      </c>
      <c r="H16" s="39">
        <v>38</v>
      </c>
      <c r="I16" s="39">
        <v>12</v>
      </c>
      <c r="J16" s="36">
        <f t="shared" si="6"/>
        <v>31.578947368421051</v>
      </c>
      <c r="K16" s="39">
        <v>10</v>
      </c>
      <c r="L16" s="39">
        <v>4</v>
      </c>
      <c r="M16" s="40">
        <f t="shared" si="7"/>
        <v>40</v>
      </c>
      <c r="N16" s="39">
        <v>5</v>
      </c>
      <c r="O16" s="39">
        <v>0</v>
      </c>
      <c r="P16" s="40">
        <f t="shared" si="8"/>
        <v>0</v>
      </c>
      <c r="Q16" s="39">
        <v>160</v>
      </c>
      <c r="R16" s="60">
        <v>87</v>
      </c>
      <c r="S16" s="40">
        <f t="shared" si="2"/>
        <v>54.375</v>
      </c>
      <c r="T16" s="39">
        <v>1190</v>
      </c>
      <c r="U16" s="60">
        <v>133</v>
      </c>
      <c r="V16" s="40">
        <f t="shared" si="3"/>
        <v>11.176470588235293</v>
      </c>
      <c r="W16" s="39">
        <v>407</v>
      </c>
      <c r="X16" s="60">
        <v>119</v>
      </c>
      <c r="Y16" s="40">
        <f t="shared" si="4"/>
        <v>29.238329238329239</v>
      </c>
      <c r="Z16" s="39">
        <v>321</v>
      </c>
      <c r="AA16" s="60">
        <v>88</v>
      </c>
      <c r="AB16" s="40">
        <f t="shared" si="5"/>
        <v>27.414330218068535</v>
      </c>
      <c r="AC16" s="92"/>
      <c r="AD16" s="41"/>
    </row>
    <row r="17" spans="1:30" s="42" customFormat="1" ht="15.75" customHeight="1" x14ac:dyDescent="0.25">
      <c r="A17" s="61" t="s">
        <v>44</v>
      </c>
      <c r="B17" s="39">
        <v>2688</v>
      </c>
      <c r="C17" s="39">
        <v>349</v>
      </c>
      <c r="D17" s="40">
        <f t="shared" si="0"/>
        <v>12.983630952380953</v>
      </c>
      <c r="E17" s="39">
        <v>640</v>
      </c>
      <c r="F17" s="39">
        <v>301</v>
      </c>
      <c r="G17" s="40">
        <f t="shared" si="1"/>
        <v>47.03125</v>
      </c>
      <c r="H17" s="39">
        <v>25</v>
      </c>
      <c r="I17" s="39">
        <v>11</v>
      </c>
      <c r="J17" s="36">
        <f t="shared" si="6"/>
        <v>44</v>
      </c>
      <c r="K17" s="39">
        <v>11</v>
      </c>
      <c r="L17" s="39">
        <v>8</v>
      </c>
      <c r="M17" s="40">
        <f t="shared" si="7"/>
        <v>72.727272727272734</v>
      </c>
      <c r="N17" s="39">
        <v>1</v>
      </c>
      <c r="O17" s="39">
        <v>0</v>
      </c>
      <c r="P17" s="91">
        <f t="shared" si="8"/>
        <v>0</v>
      </c>
      <c r="Q17" s="39">
        <v>85</v>
      </c>
      <c r="R17" s="60">
        <v>95</v>
      </c>
      <c r="S17" s="40">
        <f t="shared" si="2"/>
        <v>111.76470588235294</v>
      </c>
      <c r="T17" s="39">
        <v>2569</v>
      </c>
      <c r="U17" s="60">
        <v>296</v>
      </c>
      <c r="V17" s="40">
        <f t="shared" si="3"/>
        <v>11.521992993382639</v>
      </c>
      <c r="W17" s="39">
        <v>586</v>
      </c>
      <c r="X17" s="60">
        <v>259</v>
      </c>
      <c r="Y17" s="40">
        <f t="shared" si="4"/>
        <v>44.197952218430032</v>
      </c>
      <c r="Z17" s="39">
        <v>504</v>
      </c>
      <c r="AA17" s="60">
        <v>233</v>
      </c>
      <c r="AB17" s="40">
        <f t="shared" si="5"/>
        <v>46.230158730158728</v>
      </c>
      <c r="AC17" s="92"/>
      <c r="AD17" s="41"/>
    </row>
    <row r="18" spans="1:30" s="42" customFormat="1" ht="15.75" customHeight="1" x14ac:dyDescent="0.25">
      <c r="A18" s="61" t="s">
        <v>45</v>
      </c>
      <c r="B18" s="39">
        <v>893</v>
      </c>
      <c r="C18" s="39">
        <v>192</v>
      </c>
      <c r="D18" s="40">
        <f t="shared" si="0"/>
        <v>21.500559910414335</v>
      </c>
      <c r="E18" s="39">
        <v>484</v>
      </c>
      <c r="F18" s="39">
        <v>167</v>
      </c>
      <c r="G18" s="40">
        <f t="shared" si="1"/>
        <v>34.504132231404959</v>
      </c>
      <c r="H18" s="39">
        <v>31</v>
      </c>
      <c r="I18" s="39">
        <v>15</v>
      </c>
      <c r="J18" s="36">
        <f t="shared" si="6"/>
        <v>48.387096774193552</v>
      </c>
      <c r="K18" s="39">
        <v>3</v>
      </c>
      <c r="L18" s="39">
        <v>1</v>
      </c>
      <c r="M18" s="40">
        <f t="shared" si="7"/>
        <v>33.333333333333336</v>
      </c>
      <c r="N18" s="39">
        <v>1</v>
      </c>
      <c r="O18" s="39">
        <v>0</v>
      </c>
      <c r="P18" s="40">
        <f t="shared" si="8"/>
        <v>0</v>
      </c>
      <c r="Q18" s="39">
        <v>138</v>
      </c>
      <c r="R18" s="60">
        <v>63</v>
      </c>
      <c r="S18" s="40">
        <f t="shared" si="2"/>
        <v>45.652173913043477</v>
      </c>
      <c r="T18" s="39">
        <v>839</v>
      </c>
      <c r="U18" s="60">
        <v>150</v>
      </c>
      <c r="V18" s="40">
        <f t="shared" si="3"/>
        <v>17.878426698450536</v>
      </c>
      <c r="W18" s="39">
        <v>395</v>
      </c>
      <c r="X18" s="60">
        <v>135</v>
      </c>
      <c r="Y18" s="40">
        <f t="shared" si="4"/>
        <v>34.177215189873415</v>
      </c>
      <c r="Z18" s="39">
        <v>346</v>
      </c>
      <c r="AA18" s="60">
        <v>118</v>
      </c>
      <c r="AB18" s="40">
        <f t="shared" si="5"/>
        <v>34.104046242774565</v>
      </c>
      <c r="AC18" s="92"/>
      <c r="AD18" s="41"/>
    </row>
    <row r="19" spans="1:30" s="42" customFormat="1" ht="15.75" customHeight="1" x14ac:dyDescent="0.25">
      <c r="A19" s="61" t="s">
        <v>46</v>
      </c>
      <c r="B19" s="39">
        <v>1466</v>
      </c>
      <c r="C19" s="39">
        <v>147</v>
      </c>
      <c r="D19" s="40">
        <f t="shared" si="0"/>
        <v>10.027285129604365</v>
      </c>
      <c r="E19" s="39">
        <v>320</v>
      </c>
      <c r="F19" s="39">
        <v>134</v>
      </c>
      <c r="G19" s="40">
        <f t="shared" si="1"/>
        <v>41.875</v>
      </c>
      <c r="H19" s="39">
        <v>22</v>
      </c>
      <c r="I19" s="39">
        <v>10</v>
      </c>
      <c r="J19" s="36">
        <f t="shared" si="6"/>
        <v>45.454545454545453</v>
      </c>
      <c r="K19" s="39">
        <v>10</v>
      </c>
      <c r="L19" s="39">
        <v>8</v>
      </c>
      <c r="M19" s="40">
        <f t="shared" si="7"/>
        <v>80</v>
      </c>
      <c r="N19" s="39">
        <v>0</v>
      </c>
      <c r="O19" s="39">
        <v>0</v>
      </c>
      <c r="P19" s="40" t="str">
        <f t="shared" si="8"/>
        <v>-</v>
      </c>
      <c r="Q19" s="39">
        <v>141</v>
      </c>
      <c r="R19" s="60">
        <v>78</v>
      </c>
      <c r="S19" s="40">
        <f t="shared" si="2"/>
        <v>55.319148936170215</v>
      </c>
      <c r="T19" s="39">
        <v>1413</v>
      </c>
      <c r="U19" s="60">
        <v>118</v>
      </c>
      <c r="V19" s="40">
        <f t="shared" si="3"/>
        <v>8.3510261854210892</v>
      </c>
      <c r="W19" s="39">
        <v>286</v>
      </c>
      <c r="X19" s="60">
        <v>114</v>
      </c>
      <c r="Y19" s="40">
        <f t="shared" si="4"/>
        <v>39.86013986013986</v>
      </c>
      <c r="Z19" s="39">
        <v>244</v>
      </c>
      <c r="AA19" s="60">
        <v>99</v>
      </c>
      <c r="AB19" s="40">
        <f t="shared" si="5"/>
        <v>40.57377049180328</v>
      </c>
      <c r="AC19" s="92"/>
      <c r="AD19" s="41"/>
    </row>
    <row r="20" spans="1:30" s="42" customFormat="1" ht="15.75" customHeight="1" x14ac:dyDescent="0.25">
      <c r="A20" s="61" t="s">
        <v>47</v>
      </c>
      <c r="B20" s="39">
        <v>952</v>
      </c>
      <c r="C20" s="39">
        <v>106</v>
      </c>
      <c r="D20" s="40">
        <f t="shared" si="0"/>
        <v>11.134453781512605</v>
      </c>
      <c r="E20" s="39">
        <v>213</v>
      </c>
      <c r="F20" s="39">
        <v>90</v>
      </c>
      <c r="G20" s="40">
        <f t="shared" si="1"/>
        <v>42.25352112676056</v>
      </c>
      <c r="H20" s="39">
        <v>10</v>
      </c>
      <c r="I20" s="39">
        <v>8</v>
      </c>
      <c r="J20" s="36">
        <f t="shared" si="6"/>
        <v>80</v>
      </c>
      <c r="K20" s="39">
        <v>0</v>
      </c>
      <c r="L20" s="39">
        <v>0</v>
      </c>
      <c r="M20" s="40" t="str">
        <f t="shared" si="7"/>
        <v>-</v>
      </c>
      <c r="N20" s="39">
        <v>0</v>
      </c>
      <c r="O20" s="39">
        <v>0</v>
      </c>
      <c r="P20" s="40" t="str">
        <f t="shared" si="8"/>
        <v>-</v>
      </c>
      <c r="Q20" s="39">
        <v>62</v>
      </c>
      <c r="R20" s="60">
        <v>38</v>
      </c>
      <c r="S20" s="40">
        <f t="shared" si="2"/>
        <v>61.29032258064516</v>
      </c>
      <c r="T20" s="39">
        <v>913</v>
      </c>
      <c r="U20" s="60">
        <v>83</v>
      </c>
      <c r="V20" s="40">
        <f t="shared" si="3"/>
        <v>9.0909090909090917</v>
      </c>
      <c r="W20" s="39">
        <v>194</v>
      </c>
      <c r="X20" s="60">
        <v>76</v>
      </c>
      <c r="Y20" s="40">
        <f t="shared" si="4"/>
        <v>39.175257731958766</v>
      </c>
      <c r="Z20" s="39">
        <v>165</v>
      </c>
      <c r="AA20" s="60">
        <v>63</v>
      </c>
      <c r="AB20" s="40">
        <f t="shared" si="5"/>
        <v>38.18181818181818</v>
      </c>
      <c r="AC20" s="92"/>
      <c r="AD20" s="41"/>
    </row>
    <row r="21" spans="1:30" s="42" customFormat="1" ht="15.75" customHeight="1" x14ac:dyDescent="0.25">
      <c r="A21" s="61" t="s">
        <v>48</v>
      </c>
      <c r="B21" s="39">
        <v>467</v>
      </c>
      <c r="C21" s="39">
        <v>61</v>
      </c>
      <c r="D21" s="40">
        <f t="shared" si="0"/>
        <v>13.062098501070663</v>
      </c>
      <c r="E21" s="39">
        <v>168</v>
      </c>
      <c r="F21" s="39">
        <v>57</v>
      </c>
      <c r="G21" s="40">
        <f t="shared" si="1"/>
        <v>33.928571428571431</v>
      </c>
      <c r="H21" s="39">
        <v>5</v>
      </c>
      <c r="I21" s="39">
        <v>1</v>
      </c>
      <c r="J21" s="36">
        <f t="shared" si="6"/>
        <v>20</v>
      </c>
      <c r="K21" s="39">
        <v>0</v>
      </c>
      <c r="L21" s="39">
        <v>3</v>
      </c>
      <c r="M21" s="40" t="str">
        <f t="shared" si="7"/>
        <v>-</v>
      </c>
      <c r="N21" s="39">
        <v>0</v>
      </c>
      <c r="O21" s="39">
        <v>0</v>
      </c>
      <c r="P21" s="91" t="str">
        <f t="shared" si="8"/>
        <v>-</v>
      </c>
      <c r="Q21" s="39">
        <v>69</v>
      </c>
      <c r="R21" s="60">
        <v>27</v>
      </c>
      <c r="S21" s="40">
        <f t="shared" si="2"/>
        <v>39.130434782608695</v>
      </c>
      <c r="T21" s="39">
        <v>409</v>
      </c>
      <c r="U21" s="60">
        <v>46</v>
      </c>
      <c r="V21" s="40">
        <f t="shared" si="3"/>
        <v>11.246943765281173</v>
      </c>
      <c r="W21" s="39">
        <v>156</v>
      </c>
      <c r="X21" s="60">
        <v>43</v>
      </c>
      <c r="Y21" s="40">
        <f t="shared" si="4"/>
        <v>27.564102564102566</v>
      </c>
      <c r="Z21" s="39">
        <v>131</v>
      </c>
      <c r="AA21" s="60">
        <v>38</v>
      </c>
      <c r="AB21" s="40">
        <f t="shared" si="5"/>
        <v>29.007633587786259</v>
      </c>
      <c r="AC21" s="92"/>
      <c r="AD21" s="41"/>
    </row>
    <row r="22" spans="1:30" s="42" customFormat="1" ht="15.75" customHeight="1" x14ac:dyDescent="0.25">
      <c r="A22" s="61" t="s">
        <v>49</v>
      </c>
      <c r="B22" s="39">
        <v>1383</v>
      </c>
      <c r="C22" s="39">
        <v>214</v>
      </c>
      <c r="D22" s="40">
        <f t="shared" si="0"/>
        <v>15.473608098336948</v>
      </c>
      <c r="E22" s="39">
        <v>403</v>
      </c>
      <c r="F22" s="39">
        <v>193</v>
      </c>
      <c r="G22" s="40">
        <f t="shared" si="1"/>
        <v>47.890818858560792</v>
      </c>
      <c r="H22" s="39">
        <v>22</v>
      </c>
      <c r="I22" s="39">
        <v>18</v>
      </c>
      <c r="J22" s="36">
        <f t="shared" si="6"/>
        <v>81.818181818181813</v>
      </c>
      <c r="K22" s="39">
        <v>3</v>
      </c>
      <c r="L22" s="39">
        <v>1</v>
      </c>
      <c r="M22" s="40">
        <f t="shared" si="7"/>
        <v>33.333333333333336</v>
      </c>
      <c r="N22" s="39">
        <v>0</v>
      </c>
      <c r="O22" s="39">
        <v>0</v>
      </c>
      <c r="P22" s="91" t="str">
        <f t="shared" si="8"/>
        <v>-</v>
      </c>
      <c r="Q22" s="39">
        <v>110</v>
      </c>
      <c r="R22" s="60">
        <v>84</v>
      </c>
      <c r="S22" s="40">
        <f t="shared" si="2"/>
        <v>76.36363636363636</v>
      </c>
      <c r="T22" s="39">
        <v>1292</v>
      </c>
      <c r="U22" s="60">
        <v>160</v>
      </c>
      <c r="V22" s="40">
        <f t="shared" si="3"/>
        <v>12.383900928792571</v>
      </c>
      <c r="W22" s="39">
        <v>357</v>
      </c>
      <c r="X22" s="60">
        <v>149</v>
      </c>
      <c r="Y22" s="40">
        <f t="shared" si="4"/>
        <v>41.736694677871149</v>
      </c>
      <c r="Z22" s="39">
        <v>301</v>
      </c>
      <c r="AA22" s="60">
        <v>125</v>
      </c>
      <c r="AB22" s="40">
        <f t="shared" si="5"/>
        <v>41.528239202657808</v>
      </c>
      <c r="AC22" s="92"/>
      <c r="AD22" s="41"/>
    </row>
    <row r="23" spans="1:30" s="42" customFormat="1" ht="15.75" customHeight="1" x14ac:dyDescent="0.25">
      <c r="A23" s="61" t="s">
        <v>50</v>
      </c>
      <c r="B23" s="39">
        <v>764</v>
      </c>
      <c r="C23" s="39">
        <v>192</v>
      </c>
      <c r="D23" s="40">
        <f t="shared" si="0"/>
        <v>25.130890052356023</v>
      </c>
      <c r="E23" s="39">
        <v>472</v>
      </c>
      <c r="F23" s="39">
        <v>183</v>
      </c>
      <c r="G23" s="40">
        <f t="shared" si="1"/>
        <v>38.771186440677965</v>
      </c>
      <c r="H23" s="39">
        <v>11</v>
      </c>
      <c r="I23" s="39">
        <v>9</v>
      </c>
      <c r="J23" s="36">
        <f t="shared" si="6"/>
        <v>81.818181818181813</v>
      </c>
      <c r="K23" s="39">
        <v>6</v>
      </c>
      <c r="L23" s="39">
        <v>3</v>
      </c>
      <c r="M23" s="40">
        <f t="shared" si="7"/>
        <v>50</v>
      </c>
      <c r="N23" s="39">
        <v>0</v>
      </c>
      <c r="O23" s="39">
        <v>0</v>
      </c>
      <c r="P23" s="40" t="str">
        <f t="shared" si="8"/>
        <v>-</v>
      </c>
      <c r="Q23" s="39">
        <v>180</v>
      </c>
      <c r="R23" s="60">
        <v>91</v>
      </c>
      <c r="S23" s="40">
        <f t="shared" si="2"/>
        <v>50.555555555555557</v>
      </c>
      <c r="T23" s="39">
        <v>664</v>
      </c>
      <c r="U23" s="60">
        <v>149</v>
      </c>
      <c r="V23" s="40">
        <f t="shared" si="3"/>
        <v>22.439759036144579</v>
      </c>
      <c r="W23" s="39">
        <v>421</v>
      </c>
      <c r="X23" s="60">
        <v>143</v>
      </c>
      <c r="Y23" s="40">
        <f t="shared" si="4"/>
        <v>33.966745843230406</v>
      </c>
      <c r="Z23" s="39">
        <v>333</v>
      </c>
      <c r="AA23" s="60">
        <v>101</v>
      </c>
      <c r="AB23" s="40">
        <f t="shared" si="5"/>
        <v>30.33033033033033</v>
      </c>
      <c r="AC23" s="92"/>
      <c r="AD23" s="41"/>
    </row>
    <row r="24" spans="1:30" s="42" customFormat="1" ht="15.75" customHeight="1" x14ac:dyDescent="0.25">
      <c r="A24" s="61" t="s">
        <v>51</v>
      </c>
      <c r="B24" s="39">
        <v>596</v>
      </c>
      <c r="C24" s="39">
        <v>192</v>
      </c>
      <c r="D24" s="40">
        <f t="shared" si="0"/>
        <v>32.214765100671144</v>
      </c>
      <c r="E24" s="39">
        <v>379</v>
      </c>
      <c r="F24" s="39">
        <v>152</v>
      </c>
      <c r="G24" s="40">
        <f t="shared" si="1"/>
        <v>40.105540897097626</v>
      </c>
      <c r="H24" s="39">
        <v>8</v>
      </c>
      <c r="I24" s="39">
        <v>6</v>
      </c>
      <c r="J24" s="36">
        <f t="shared" si="6"/>
        <v>75</v>
      </c>
      <c r="K24" s="39">
        <v>4</v>
      </c>
      <c r="L24" s="39">
        <v>3</v>
      </c>
      <c r="M24" s="40">
        <f t="shared" si="7"/>
        <v>75</v>
      </c>
      <c r="N24" s="39">
        <v>0</v>
      </c>
      <c r="O24" s="39">
        <v>0</v>
      </c>
      <c r="P24" s="91" t="str">
        <f t="shared" si="8"/>
        <v>-</v>
      </c>
      <c r="Q24" s="39">
        <v>147</v>
      </c>
      <c r="R24" s="60">
        <v>69</v>
      </c>
      <c r="S24" s="40">
        <f t="shared" si="2"/>
        <v>46.938775510204081</v>
      </c>
      <c r="T24" s="39">
        <v>586</v>
      </c>
      <c r="U24" s="60">
        <v>154</v>
      </c>
      <c r="V24" s="40">
        <f t="shared" si="3"/>
        <v>26.27986348122867</v>
      </c>
      <c r="W24" s="39">
        <v>337</v>
      </c>
      <c r="X24" s="60">
        <v>128</v>
      </c>
      <c r="Y24" s="40">
        <f t="shared" si="4"/>
        <v>37.982195845697326</v>
      </c>
      <c r="Z24" s="39">
        <v>310</v>
      </c>
      <c r="AA24" s="60">
        <v>114</v>
      </c>
      <c r="AB24" s="40">
        <f t="shared" si="5"/>
        <v>36.774193548387096</v>
      </c>
      <c r="AC24" s="92"/>
      <c r="AD24" s="41"/>
    </row>
    <row r="25" spans="1:30" s="42" customFormat="1" ht="15.75" customHeight="1" x14ac:dyDescent="0.25">
      <c r="A25" s="61" t="s">
        <v>52</v>
      </c>
      <c r="B25" s="39">
        <v>2038</v>
      </c>
      <c r="C25" s="39">
        <v>48</v>
      </c>
      <c r="D25" s="40">
        <f t="shared" si="0"/>
        <v>2.3552502453385671</v>
      </c>
      <c r="E25" s="39">
        <v>173</v>
      </c>
      <c r="F25" s="39">
        <v>47</v>
      </c>
      <c r="G25" s="40">
        <f t="shared" si="1"/>
        <v>27.167630057803468</v>
      </c>
      <c r="H25" s="39">
        <v>18</v>
      </c>
      <c r="I25" s="39">
        <v>8</v>
      </c>
      <c r="J25" s="36">
        <f t="shared" si="6"/>
        <v>44.444444444444443</v>
      </c>
      <c r="K25" s="39">
        <v>1</v>
      </c>
      <c r="L25" s="39">
        <v>4</v>
      </c>
      <c r="M25" s="40">
        <f t="shared" si="7"/>
        <v>400</v>
      </c>
      <c r="N25" s="39">
        <v>0</v>
      </c>
      <c r="O25" s="39">
        <v>0</v>
      </c>
      <c r="P25" s="91" t="str">
        <f t="shared" si="8"/>
        <v>-</v>
      </c>
      <c r="Q25" s="39">
        <v>64</v>
      </c>
      <c r="R25" s="60">
        <v>20</v>
      </c>
      <c r="S25" s="40">
        <f t="shared" si="2"/>
        <v>31.25</v>
      </c>
      <c r="T25" s="39">
        <v>2020</v>
      </c>
      <c r="U25" s="60">
        <v>31</v>
      </c>
      <c r="V25" s="40">
        <f t="shared" si="3"/>
        <v>1.5346534653465347</v>
      </c>
      <c r="W25" s="39">
        <v>156</v>
      </c>
      <c r="X25" s="60">
        <v>30</v>
      </c>
      <c r="Y25" s="40">
        <f t="shared" si="4"/>
        <v>19.23076923076923</v>
      </c>
      <c r="Z25" s="39">
        <v>124</v>
      </c>
      <c r="AA25" s="60">
        <v>21</v>
      </c>
      <c r="AB25" s="40">
        <f t="shared" si="5"/>
        <v>16.93548387096774</v>
      </c>
      <c r="AC25" s="92"/>
      <c r="AD25" s="41"/>
    </row>
    <row r="26" spans="1:30" s="42" customFormat="1" ht="15.75" customHeight="1" x14ac:dyDescent="0.25">
      <c r="A26" s="61" t="s">
        <v>53</v>
      </c>
      <c r="B26" s="39">
        <v>880</v>
      </c>
      <c r="C26" s="39">
        <v>220</v>
      </c>
      <c r="D26" s="40">
        <f t="shared" si="0"/>
        <v>25</v>
      </c>
      <c r="E26" s="39">
        <v>343</v>
      </c>
      <c r="F26" s="39">
        <v>203</v>
      </c>
      <c r="G26" s="40">
        <f t="shared" si="1"/>
        <v>59.183673469387756</v>
      </c>
      <c r="H26" s="39">
        <v>6</v>
      </c>
      <c r="I26" s="39">
        <v>8</v>
      </c>
      <c r="J26" s="36">
        <f t="shared" si="6"/>
        <v>133.33333333333334</v>
      </c>
      <c r="K26" s="39">
        <v>2</v>
      </c>
      <c r="L26" s="39">
        <v>5</v>
      </c>
      <c r="M26" s="40">
        <f t="shared" si="7"/>
        <v>250</v>
      </c>
      <c r="N26" s="39">
        <v>0</v>
      </c>
      <c r="O26" s="39">
        <v>0</v>
      </c>
      <c r="P26" s="91" t="str">
        <f t="shared" si="8"/>
        <v>-</v>
      </c>
      <c r="Q26" s="39">
        <v>114</v>
      </c>
      <c r="R26" s="60">
        <v>73</v>
      </c>
      <c r="S26" s="40">
        <f t="shared" si="2"/>
        <v>64.035087719298247</v>
      </c>
      <c r="T26" s="39">
        <v>853</v>
      </c>
      <c r="U26" s="60">
        <v>180</v>
      </c>
      <c r="V26" s="40">
        <f t="shared" si="3"/>
        <v>21.101992966002346</v>
      </c>
      <c r="W26" s="39">
        <v>319</v>
      </c>
      <c r="X26" s="60">
        <v>168</v>
      </c>
      <c r="Y26" s="40">
        <f t="shared" si="4"/>
        <v>52.664576802507838</v>
      </c>
      <c r="Z26" s="39">
        <v>263</v>
      </c>
      <c r="AA26" s="60">
        <v>134</v>
      </c>
      <c r="AB26" s="40">
        <f t="shared" si="5"/>
        <v>50.950570342205324</v>
      </c>
      <c r="AC26" s="92"/>
      <c r="AD26" s="41"/>
    </row>
    <row r="27" spans="1:30" s="42" customFormat="1" ht="15.75" customHeight="1" x14ac:dyDescent="0.25">
      <c r="A27" s="61" t="s">
        <v>54</v>
      </c>
      <c r="B27" s="39">
        <v>678</v>
      </c>
      <c r="C27" s="39">
        <v>56</v>
      </c>
      <c r="D27" s="40">
        <f t="shared" si="0"/>
        <v>8.2595870206489668</v>
      </c>
      <c r="E27" s="39">
        <v>182</v>
      </c>
      <c r="F27" s="39">
        <v>52</v>
      </c>
      <c r="G27" s="40">
        <f t="shared" si="1"/>
        <v>28.571428571428573</v>
      </c>
      <c r="H27" s="39">
        <v>9</v>
      </c>
      <c r="I27" s="39">
        <v>3</v>
      </c>
      <c r="J27" s="36">
        <f t="shared" si="6"/>
        <v>33.333333333333336</v>
      </c>
      <c r="K27" s="39">
        <v>14</v>
      </c>
      <c r="L27" s="39">
        <v>4</v>
      </c>
      <c r="M27" s="40">
        <f t="shared" si="7"/>
        <v>28.571428571428573</v>
      </c>
      <c r="N27" s="39">
        <v>0</v>
      </c>
      <c r="O27" s="39">
        <v>0</v>
      </c>
      <c r="P27" s="91" t="str">
        <f t="shared" si="8"/>
        <v>-</v>
      </c>
      <c r="Q27" s="39">
        <v>51</v>
      </c>
      <c r="R27" s="60">
        <v>35</v>
      </c>
      <c r="S27" s="40">
        <f t="shared" si="2"/>
        <v>68.627450980392155</v>
      </c>
      <c r="T27" s="39">
        <v>635</v>
      </c>
      <c r="U27" s="60">
        <v>44</v>
      </c>
      <c r="V27" s="40">
        <f t="shared" si="3"/>
        <v>6.9291338582677167</v>
      </c>
      <c r="W27" s="39">
        <v>159</v>
      </c>
      <c r="X27" s="60">
        <v>41</v>
      </c>
      <c r="Y27" s="40">
        <f t="shared" si="4"/>
        <v>25.786163522012579</v>
      </c>
      <c r="Z27" s="39">
        <v>147</v>
      </c>
      <c r="AA27" s="60">
        <v>33</v>
      </c>
      <c r="AB27" s="40">
        <f t="shared" si="5"/>
        <v>22.448979591836736</v>
      </c>
      <c r="AC27" s="92"/>
      <c r="AD27" s="41"/>
    </row>
    <row r="28" spans="1:30" s="42" customFormat="1" ht="15.75" customHeight="1" x14ac:dyDescent="0.25">
      <c r="A28" s="61" t="s">
        <v>55</v>
      </c>
      <c r="B28" s="39">
        <v>577</v>
      </c>
      <c r="C28" s="39">
        <v>85</v>
      </c>
      <c r="D28" s="40">
        <f t="shared" si="0"/>
        <v>14.731369150779896</v>
      </c>
      <c r="E28" s="39">
        <v>150</v>
      </c>
      <c r="F28" s="39">
        <v>66</v>
      </c>
      <c r="G28" s="40">
        <f t="shared" si="1"/>
        <v>44</v>
      </c>
      <c r="H28" s="39">
        <v>9</v>
      </c>
      <c r="I28" s="39">
        <v>4</v>
      </c>
      <c r="J28" s="36">
        <f t="shared" si="6"/>
        <v>44.444444444444443</v>
      </c>
      <c r="K28" s="39">
        <v>2</v>
      </c>
      <c r="L28" s="39">
        <v>0</v>
      </c>
      <c r="M28" s="40">
        <f t="shared" si="7"/>
        <v>0</v>
      </c>
      <c r="N28" s="39">
        <v>0</v>
      </c>
      <c r="O28" s="39">
        <v>0</v>
      </c>
      <c r="P28" s="40" t="str">
        <f t="shared" si="8"/>
        <v>-</v>
      </c>
      <c r="Q28" s="39">
        <v>108</v>
      </c>
      <c r="R28" s="60">
        <v>57</v>
      </c>
      <c r="S28" s="40">
        <f t="shared" si="2"/>
        <v>52.777777777777779</v>
      </c>
      <c r="T28" s="39">
        <v>547</v>
      </c>
      <c r="U28" s="60">
        <v>72</v>
      </c>
      <c r="V28" s="40">
        <f t="shared" si="3"/>
        <v>13.162705667276052</v>
      </c>
      <c r="W28" s="39">
        <v>137</v>
      </c>
      <c r="X28" s="60">
        <v>59</v>
      </c>
      <c r="Y28" s="40">
        <f t="shared" si="4"/>
        <v>43.065693430656935</v>
      </c>
      <c r="Z28" s="39">
        <v>126</v>
      </c>
      <c r="AA28" s="60">
        <v>54</v>
      </c>
      <c r="AB28" s="40">
        <f t="shared" si="5"/>
        <v>42.857142857142854</v>
      </c>
      <c r="AC28" s="92"/>
      <c r="AD28" s="41"/>
    </row>
    <row r="29" spans="1:30" s="42" customFormat="1" ht="15.75" customHeight="1" x14ac:dyDescent="0.25">
      <c r="A29" s="61" t="s">
        <v>56</v>
      </c>
      <c r="B29" s="39">
        <v>632</v>
      </c>
      <c r="C29" s="39">
        <v>103</v>
      </c>
      <c r="D29" s="40">
        <f t="shared" si="0"/>
        <v>16.297468354430379</v>
      </c>
      <c r="E29" s="39">
        <v>312</v>
      </c>
      <c r="F29" s="39">
        <v>97</v>
      </c>
      <c r="G29" s="40">
        <f t="shared" si="1"/>
        <v>31.089743589743591</v>
      </c>
      <c r="H29" s="39">
        <v>8</v>
      </c>
      <c r="I29" s="39">
        <v>6</v>
      </c>
      <c r="J29" s="36">
        <f t="shared" si="6"/>
        <v>75</v>
      </c>
      <c r="K29" s="39">
        <v>14</v>
      </c>
      <c r="L29" s="39">
        <v>11</v>
      </c>
      <c r="M29" s="40">
        <f t="shared" si="7"/>
        <v>78.571428571428569</v>
      </c>
      <c r="N29" s="39">
        <v>0</v>
      </c>
      <c r="O29" s="39">
        <v>0</v>
      </c>
      <c r="P29" s="40" t="str">
        <f t="shared" si="8"/>
        <v>-</v>
      </c>
      <c r="Q29" s="39">
        <v>101</v>
      </c>
      <c r="R29" s="60">
        <v>42</v>
      </c>
      <c r="S29" s="40">
        <f t="shared" si="2"/>
        <v>41.584158415841586</v>
      </c>
      <c r="T29" s="39">
        <v>578</v>
      </c>
      <c r="U29" s="60">
        <v>83</v>
      </c>
      <c r="V29" s="40">
        <f t="shared" si="3"/>
        <v>14.359861591695502</v>
      </c>
      <c r="W29" s="39">
        <v>277</v>
      </c>
      <c r="X29" s="60">
        <v>79</v>
      </c>
      <c r="Y29" s="40">
        <f t="shared" si="4"/>
        <v>28.51985559566787</v>
      </c>
      <c r="Z29" s="39">
        <v>249</v>
      </c>
      <c r="AA29" s="60">
        <v>67</v>
      </c>
      <c r="AB29" s="40">
        <f t="shared" si="5"/>
        <v>26.907630522088354</v>
      </c>
      <c r="AC29" s="92"/>
      <c r="AD29" s="41"/>
    </row>
    <row r="30" spans="1:30" s="42" customFormat="1" ht="15.75" customHeight="1" x14ac:dyDescent="0.25">
      <c r="A30" s="61" t="s">
        <v>57</v>
      </c>
      <c r="B30" s="39">
        <v>1041</v>
      </c>
      <c r="C30" s="39">
        <v>99</v>
      </c>
      <c r="D30" s="40">
        <f t="shared" si="0"/>
        <v>9.5100864553314128</v>
      </c>
      <c r="E30" s="39">
        <v>150</v>
      </c>
      <c r="F30" s="39">
        <v>82</v>
      </c>
      <c r="G30" s="40">
        <f t="shared" si="1"/>
        <v>54.666666666666664</v>
      </c>
      <c r="H30" s="39">
        <v>13</v>
      </c>
      <c r="I30" s="39">
        <v>0</v>
      </c>
      <c r="J30" s="36">
        <f t="shared" si="6"/>
        <v>0</v>
      </c>
      <c r="K30" s="39">
        <v>1</v>
      </c>
      <c r="L30" s="39">
        <v>1</v>
      </c>
      <c r="M30" s="40">
        <f t="shared" si="7"/>
        <v>100</v>
      </c>
      <c r="N30" s="39">
        <v>2</v>
      </c>
      <c r="O30" s="39">
        <v>0</v>
      </c>
      <c r="P30" s="91">
        <f t="shared" si="8"/>
        <v>0</v>
      </c>
      <c r="Q30" s="39">
        <v>72</v>
      </c>
      <c r="R30" s="60">
        <v>59</v>
      </c>
      <c r="S30" s="40">
        <f t="shared" si="2"/>
        <v>81.944444444444443</v>
      </c>
      <c r="T30" s="39">
        <v>1000</v>
      </c>
      <c r="U30" s="60">
        <v>86</v>
      </c>
      <c r="V30" s="40">
        <f t="shared" si="3"/>
        <v>8.6</v>
      </c>
      <c r="W30" s="39">
        <v>130</v>
      </c>
      <c r="X30" s="60">
        <v>76</v>
      </c>
      <c r="Y30" s="40">
        <f t="shared" si="4"/>
        <v>58.46153846153846</v>
      </c>
      <c r="Z30" s="39">
        <v>118</v>
      </c>
      <c r="AA30" s="60">
        <v>68</v>
      </c>
      <c r="AB30" s="40">
        <f t="shared" si="5"/>
        <v>57.627118644067799</v>
      </c>
      <c r="AC30" s="92"/>
      <c r="AD30" s="41"/>
    </row>
    <row r="31" spans="1:30" s="42" customFormat="1" ht="15.75" customHeight="1" x14ac:dyDescent="0.25">
      <c r="A31" s="61" t="s">
        <v>58</v>
      </c>
      <c r="B31" s="39">
        <v>978</v>
      </c>
      <c r="C31" s="39">
        <v>107</v>
      </c>
      <c r="D31" s="40">
        <f t="shared" si="0"/>
        <v>10.940695296523517</v>
      </c>
      <c r="E31" s="39">
        <v>179</v>
      </c>
      <c r="F31" s="39">
        <v>75</v>
      </c>
      <c r="G31" s="40">
        <f t="shared" si="1"/>
        <v>41.899441340782126</v>
      </c>
      <c r="H31" s="39">
        <v>7</v>
      </c>
      <c r="I31" s="39">
        <v>7</v>
      </c>
      <c r="J31" s="36">
        <f t="shared" si="6"/>
        <v>100</v>
      </c>
      <c r="K31" s="39">
        <v>1</v>
      </c>
      <c r="L31" s="39">
        <v>1</v>
      </c>
      <c r="M31" s="40">
        <f t="shared" si="7"/>
        <v>100</v>
      </c>
      <c r="N31" s="39">
        <v>0</v>
      </c>
      <c r="O31" s="39">
        <v>0</v>
      </c>
      <c r="P31" s="91" t="str">
        <f t="shared" si="8"/>
        <v>-</v>
      </c>
      <c r="Q31" s="39">
        <v>97</v>
      </c>
      <c r="R31" s="60">
        <v>35</v>
      </c>
      <c r="S31" s="40">
        <f t="shared" si="2"/>
        <v>36.082474226804123</v>
      </c>
      <c r="T31" s="39">
        <v>962</v>
      </c>
      <c r="U31" s="60">
        <v>78</v>
      </c>
      <c r="V31" s="40">
        <f t="shared" si="3"/>
        <v>8.1081081081081088</v>
      </c>
      <c r="W31" s="39">
        <v>162</v>
      </c>
      <c r="X31" s="60">
        <v>62</v>
      </c>
      <c r="Y31" s="40">
        <f t="shared" si="4"/>
        <v>38.271604938271608</v>
      </c>
      <c r="Z31" s="39">
        <v>140</v>
      </c>
      <c r="AA31" s="60">
        <v>54</v>
      </c>
      <c r="AB31" s="40">
        <f t="shared" si="5"/>
        <v>38.571428571428569</v>
      </c>
      <c r="AC31" s="92"/>
      <c r="AD31" s="41"/>
    </row>
    <row r="32" spans="1:30" s="42" customFormat="1" ht="15.75" customHeight="1" x14ac:dyDescent="0.25">
      <c r="A32" s="61" t="s">
        <v>59</v>
      </c>
      <c r="B32" s="39">
        <v>1436</v>
      </c>
      <c r="C32" s="39">
        <v>77</v>
      </c>
      <c r="D32" s="40">
        <f t="shared" si="0"/>
        <v>5.3621169916434539</v>
      </c>
      <c r="E32" s="39">
        <v>223</v>
      </c>
      <c r="F32" s="39">
        <v>55</v>
      </c>
      <c r="G32" s="40">
        <f t="shared" si="1"/>
        <v>24.663677130044842</v>
      </c>
      <c r="H32" s="39">
        <v>20</v>
      </c>
      <c r="I32" s="39">
        <v>10</v>
      </c>
      <c r="J32" s="36">
        <f t="shared" si="6"/>
        <v>50</v>
      </c>
      <c r="K32" s="39">
        <v>1</v>
      </c>
      <c r="L32" s="39">
        <v>5</v>
      </c>
      <c r="M32" s="40">
        <f t="shared" si="7"/>
        <v>500</v>
      </c>
      <c r="N32" s="39">
        <v>0</v>
      </c>
      <c r="O32" s="39">
        <v>0</v>
      </c>
      <c r="P32" s="91" t="str">
        <f t="shared" si="8"/>
        <v>-</v>
      </c>
      <c r="Q32" s="39">
        <v>78</v>
      </c>
      <c r="R32" s="60">
        <v>36</v>
      </c>
      <c r="S32" s="40">
        <f t="shared" si="2"/>
        <v>46.153846153846153</v>
      </c>
      <c r="T32" s="39">
        <v>1447</v>
      </c>
      <c r="U32" s="60">
        <v>62</v>
      </c>
      <c r="V32" s="40">
        <f t="shared" si="3"/>
        <v>4.2847270214236355</v>
      </c>
      <c r="W32" s="39">
        <v>194</v>
      </c>
      <c r="X32" s="60">
        <v>44</v>
      </c>
      <c r="Y32" s="40">
        <f t="shared" si="4"/>
        <v>22.680412371134022</v>
      </c>
      <c r="Z32" s="39">
        <v>156</v>
      </c>
      <c r="AA32" s="60">
        <v>34</v>
      </c>
      <c r="AB32" s="40">
        <f t="shared" si="5"/>
        <v>21.794871794871796</v>
      </c>
      <c r="AC32" s="92"/>
      <c r="AD32" s="41"/>
    </row>
    <row r="33" spans="1:30" s="42" customFormat="1" ht="15.75" customHeight="1" x14ac:dyDescent="0.25">
      <c r="A33" s="61" t="s">
        <v>60</v>
      </c>
      <c r="B33" s="39">
        <v>831</v>
      </c>
      <c r="C33" s="39">
        <v>210</v>
      </c>
      <c r="D33" s="40">
        <f t="shared" si="0"/>
        <v>25.270758122743683</v>
      </c>
      <c r="E33" s="39">
        <v>429</v>
      </c>
      <c r="F33" s="39">
        <v>197</v>
      </c>
      <c r="G33" s="40">
        <f t="shared" si="1"/>
        <v>45.920745920745922</v>
      </c>
      <c r="H33" s="39">
        <v>12</v>
      </c>
      <c r="I33" s="39">
        <v>13</v>
      </c>
      <c r="J33" s="36">
        <f t="shared" si="6"/>
        <v>108.33333333333333</v>
      </c>
      <c r="K33" s="39">
        <v>2</v>
      </c>
      <c r="L33" s="39">
        <v>4</v>
      </c>
      <c r="M33" s="40">
        <f t="shared" si="7"/>
        <v>200</v>
      </c>
      <c r="N33" s="39">
        <v>0</v>
      </c>
      <c r="O33" s="39">
        <v>0</v>
      </c>
      <c r="P33" s="40" t="str">
        <f t="shared" si="8"/>
        <v>-</v>
      </c>
      <c r="Q33" s="39">
        <v>164</v>
      </c>
      <c r="R33" s="60">
        <v>93</v>
      </c>
      <c r="S33" s="40">
        <f t="shared" si="2"/>
        <v>56.707317073170735</v>
      </c>
      <c r="T33" s="39">
        <v>746</v>
      </c>
      <c r="U33" s="60">
        <v>180</v>
      </c>
      <c r="V33" s="40">
        <f t="shared" si="3"/>
        <v>24.128686327077748</v>
      </c>
      <c r="W33" s="39">
        <v>386</v>
      </c>
      <c r="X33" s="60">
        <v>167</v>
      </c>
      <c r="Y33" s="40">
        <f t="shared" si="4"/>
        <v>43.26424870466321</v>
      </c>
      <c r="Z33" s="39">
        <v>343</v>
      </c>
      <c r="AA33" s="60">
        <v>152</v>
      </c>
      <c r="AB33" s="40">
        <f t="shared" si="5"/>
        <v>44.314868804664727</v>
      </c>
      <c r="AC33" s="92"/>
      <c r="AD33" s="41"/>
    </row>
    <row r="34" spans="1:30" s="42" customFormat="1" ht="15.75" customHeight="1" x14ac:dyDescent="0.25">
      <c r="A34" s="61" t="s">
        <v>61</v>
      </c>
      <c r="B34" s="39">
        <v>821</v>
      </c>
      <c r="C34" s="39">
        <v>148</v>
      </c>
      <c r="D34" s="40">
        <f t="shared" si="0"/>
        <v>18.02679658952497</v>
      </c>
      <c r="E34" s="39">
        <v>404</v>
      </c>
      <c r="F34" s="39">
        <v>133</v>
      </c>
      <c r="G34" s="40">
        <f t="shared" si="1"/>
        <v>32.920792079207921</v>
      </c>
      <c r="H34" s="39">
        <v>22</v>
      </c>
      <c r="I34" s="39">
        <v>13</v>
      </c>
      <c r="J34" s="36">
        <f t="shared" si="6"/>
        <v>59.090909090909093</v>
      </c>
      <c r="K34" s="39">
        <v>1</v>
      </c>
      <c r="L34" s="39">
        <v>0</v>
      </c>
      <c r="M34" s="40">
        <f t="shared" si="7"/>
        <v>0</v>
      </c>
      <c r="N34" s="39">
        <v>0</v>
      </c>
      <c r="O34" s="39">
        <v>0</v>
      </c>
      <c r="P34" s="91" t="str">
        <f t="shared" si="8"/>
        <v>-</v>
      </c>
      <c r="Q34" s="39">
        <v>146</v>
      </c>
      <c r="R34" s="60">
        <v>62</v>
      </c>
      <c r="S34" s="40">
        <f t="shared" si="2"/>
        <v>42.465753424657535</v>
      </c>
      <c r="T34" s="39">
        <v>723</v>
      </c>
      <c r="U34" s="60">
        <v>123</v>
      </c>
      <c r="V34" s="40">
        <f t="shared" si="3"/>
        <v>17.012448132780083</v>
      </c>
      <c r="W34" s="39">
        <v>372</v>
      </c>
      <c r="X34" s="60">
        <v>113</v>
      </c>
      <c r="Y34" s="40">
        <f t="shared" si="4"/>
        <v>30.376344086021504</v>
      </c>
      <c r="Z34" s="39">
        <v>324</v>
      </c>
      <c r="AA34" s="60">
        <v>101</v>
      </c>
      <c r="AB34" s="40">
        <f t="shared" si="5"/>
        <v>31.172839506172838</v>
      </c>
      <c r="AC34" s="92"/>
      <c r="AD34" s="41"/>
    </row>
    <row r="35" spans="1:30" s="42" customFormat="1" ht="15.75" customHeight="1" x14ac:dyDescent="0.25">
      <c r="A35" s="61" t="s">
        <v>62</v>
      </c>
      <c r="B35" s="39">
        <v>486</v>
      </c>
      <c r="C35" s="39">
        <v>76</v>
      </c>
      <c r="D35" s="40">
        <f t="shared" si="0"/>
        <v>15.637860082304528</v>
      </c>
      <c r="E35" s="39">
        <v>174</v>
      </c>
      <c r="F35" s="39">
        <v>70</v>
      </c>
      <c r="G35" s="40">
        <f t="shared" si="1"/>
        <v>40.229885057471265</v>
      </c>
      <c r="H35" s="39">
        <v>10</v>
      </c>
      <c r="I35" s="39">
        <v>1</v>
      </c>
      <c r="J35" s="36">
        <f t="shared" si="6"/>
        <v>10</v>
      </c>
      <c r="K35" s="39">
        <v>4</v>
      </c>
      <c r="L35" s="39">
        <v>7</v>
      </c>
      <c r="M35" s="40">
        <f t="shared" si="7"/>
        <v>175</v>
      </c>
      <c r="N35" s="39">
        <v>0</v>
      </c>
      <c r="O35" s="39">
        <v>0</v>
      </c>
      <c r="P35" s="40" t="str">
        <f t="shared" si="8"/>
        <v>-</v>
      </c>
      <c r="Q35" s="39">
        <v>33</v>
      </c>
      <c r="R35" s="60">
        <v>34</v>
      </c>
      <c r="S35" s="40">
        <f t="shared" si="2"/>
        <v>103.03030303030303</v>
      </c>
      <c r="T35" s="39">
        <v>452</v>
      </c>
      <c r="U35" s="60">
        <v>60</v>
      </c>
      <c r="V35" s="40">
        <f t="shared" si="3"/>
        <v>13.274336283185841</v>
      </c>
      <c r="W35" s="39">
        <v>146</v>
      </c>
      <c r="X35" s="60">
        <v>57</v>
      </c>
      <c r="Y35" s="40">
        <f t="shared" si="4"/>
        <v>39.041095890410958</v>
      </c>
      <c r="Z35" s="39">
        <v>122</v>
      </c>
      <c r="AA35" s="60">
        <v>39</v>
      </c>
      <c r="AB35" s="40">
        <f t="shared" si="5"/>
        <v>31.967213114754099</v>
      </c>
      <c r="AC35" s="92"/>
      <c r="AD35" s="41"/>
    </row>
    <row r="36" spans="1:30" s="94" customFormat="1" ht="81.75" customHeight="1" x14ac:dyDescent="0.25">
      <c r="A36" s="93"/>
      <c r="B36" s="93"/>
      <c r="C36" s="210" t="s">
        <v>117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</row>
    <row r="37" spans="1:30" s="94" customFormat="1" ht="1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4" customFormat="1" ht="1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4" customFormat="1" ht="1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4" customFormat="1" ht="1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4" customFormat="1" ht="1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4" customFormat="1" ht="15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4" customFormat="1" ht="15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4" customFormat="1" ht="15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4" customFormat="1" ht="15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4" customFormat="1" ht="15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4" customFormat="1" ht="15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4" customFormat="1" ht="15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4" customFormat="1" ht="1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4" customFormat="1" ht="1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4" customFormat="1" ht="1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4" customFormat="1" ht="1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4" customFormat="1" ht="1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4" customFormat="1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4" customFormat="1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4" customFormat="1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4" customFormat="1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4" customFormat="1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4" customFormat="1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4" customFormat="1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4" customFormat="1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4" customFormat="1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4" customFormat="1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4" customFormat="1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4" customFormat="1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4" customFormat="1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4" customFormat="1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4" customFormat="1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4" customFormat="1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4" customFormat="1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4" customFormat="1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4" customFormat="1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4" customFormat="1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4" customFormat="1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4" customFormat="1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4" customFormat="1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4" customFormat="1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4" customFormat="1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4" customFormat="1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4" customFormat="1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view="pageBreakPreview" zoomScale="75" zoomScaleNormal="75" zoomScaleSheetLayoutView="75" workbookViewId="0">
      <selection activeCell="D12" sqref="D12"/>
    </sheetView>
  </sheetViews>
  <sheetFormatPr defaultColWidth="8" defaultRowHeight="13.2" x14ac:dyDescent="0.25"/>
  <cols>
    <col min="1" max="1" width="69.5546875" style="3" customWidth="1"/>
    <col min="2" max="4" width="23.44140625" style="18" customWidth="1"/>
    <col min="5" max="255" width="8" style="3"/>
    <col min="256" max="256" width="69.5546875" style="3" customWidth="1"/>
    <col min="257" max="259" width="23.44140625" style="3" customWidth="1"/>
    <col min="260" max="260" width="8" style="3"/>
    <col min="261" max="261" width="0" style="3" hidden="1" customWidth="1"/>
    <col min="262" max="511" width="8" style="3"/>
    <col min="512" max="512" width="69.5546875" style="3" customWidth="1"/>
    <col min="513" max="515" width="23.44140625" style="3" customWidth="1"/>
    <col min="516" max="516" width="8" style="3"/>
    <col min="517" max="517" width="0" style="3" hidden="1" customWidth="1"/>
    <col min="518" max="767" width="8" style="3"/>
    <col min="768" max="768" width="69.5546875" style="3" customWidth="1"/>
    <col min="769" max="771" width="23.44140625" style="3" customWidth="1"/>
    <col min="772" max="772" width="8" style="3"/>
    <col min="773" max="773" width="0" style="3" hidden="1" customWidth="1"/>
    <col min="774" max="1023" width="8" style="3"/>
    <col min="1024" max="1024" width="69.5546875" style="3" customWidth="1"/>
    <col min="1025" max="1027" width="23.44140625" style="3" customWidth="1"/>
    <col min="1028" max="1028" width="8" style="3"/>
    <col min="1029" max="1029" width="0" style="3" hidden="1" customWidth="1"/>
    <col min="1030" max="1279" width="8" style="3"/>
    <col min="1280" max="1280" width="69.5546875" style="3" customWidth="1"/>
    <col min="1281" max="1283" width="23.44140625" style="3" customWidth="1"/>
    <col min="1284" max="1284" width="8" style="3"/>
    <col min="1285" max="1285" width="0" style="3" hidden="1" customWidth="1"/>
    <col min="1286" max="1535" width="8" style="3"/>
    <col min="1536" max="1536" width="69.5546875" style="3" customWidth="1"/>
    <col min="1537" max="1539" width="23.44140625" style="3" customWidth="1"/>
    <col min="1540" max="1540" width="8" style="3"/>
    <col min="1541" max="1541" width="0" style="3" hidden="1" customWidth="1"/>
    <col min="1542" max="1791" width="8" style="3"/>
    <col min="1792" max="1792" width="69.5546875" style="3" customWidth="1"/>
    <col min="1793" max="1795" width="23.44140625" style="3" customWidth="1"/>
    <col min="1796" max="1796" width="8" style="3"/>
    <col min="1797" max="1797" width="0" style="3" hidden="1" customWidth="1"/>
    <col min="1798" max="2047" width="8" style="3"/>
    <col min="2048" max="2048" width="69.5546875" style="3" customWidth="1"/>
    <col min="2049" max="2051" width="23.44140625" style="3" customWidth="1"/>
    <col min="2052" max="2052" width="8" style="3"/>
    <col min="2053" max="2053" width="0" style="3" hidden="1" customWidth="1"/>
    <col min="2054" max="2303" width="8" style="3"/>
    <col min="2304" max="2304" width="69.5546875" style="3" customWidth="1"/>
    <col min="2305" max="2307" width="23.44140625" style="3" customWidth="1"/>
    <col min="2308" max="2308" width="8" style="3"/>
    <col min="2309" max="2309" width="0" style="3" hidden="1" customWidth="1"/>
    <col min="2310" max="2559" width="8" style="3"/>
    <col min="2560" max="2560" width="69.5546875" style="3" customWidth="1"/>
    <col min="2561" max="2563" width="23.44140625" style="3" customWidth="1"/>
    <col min="2564" max="2564" width="8" style="3"/>
    <col min="2565" max="2565" width="0" style="3" hidden="1" customWidth="1"/>
    <col min="2566" max="2815" width="8" style="3"/>
    <col min="2816" max="2816" width="69.5546875" style="3" customWidth="1"/>
    <col min="2817" max="2819" width="23.44140625" style="3" customWidth="1"/>
    <col min="2820" max="2820" width="8" style="3"/>
    <col min="2821" max="2821" width="0" style="3" hidden="1" customWidth="1"/>
    <col min="2822" max="3071" width="8" style="3"/>
    <col min="3072" max="3072" width="69.5546875" style="3" customWidth="1"/>
    <col min="3073" max="3075" width="23.44140625" style="3" customWidth="1"/>
    <col min="3076" max="3076" width="8" style="3"/>
    <col min="3077" max="3077" width="0" style="3" hidden="1" customWidth="1"/>
    <col min="3078" max="3327" width="8" style="3"/>
    <col min="3328" max="3328" width="69.5546875" style="3" customWidth="1"/>
    <col min="3329" max="3331" width="23.44140625" style="3" customWidth="1"/>
    <col min="3332" max="3332" width="8" style="3"/>
    <col min="3333" max="3333" width="0" style="3" hidden="1" customWidth="1"/>
    <col min="3334" max="3583" width="8" style="3"/>
    <col min="3584" max="3584" width="69.5546875" style="3" customWidth="1"/>
    <col min="3585" max="3587" width="23.44140625" style="3" customWidth="1"/>
    <col min="3588" max="3588" width="8" style="3"/>
    <col min="3589" max="3589" width="0" style="3" hidden="1" customWidth="1"/>
    <col min="3590" max="3839" width="8" style="3"/>
    <col min="3840" max="3840" width="69.5546875" style="3" customWidth="1"/>
    <col min="3841" max="3843" width="23.44140625" style="3" customWidth="1"/>
    <col min="3844" max="3844" width="8" style="3"/>
    <col min="3845" max="3845" width="0" style="3" hidden="1" customWidth="1"/>
    <col min="3846" max="4095" width="8" style="3"/>
    <col min="4096" max="4096" width="69.5546875" style="3" customWidth="1"/>
    <col min="4097" max="4099" width="23.44140625" style="3" customWidth="1"/>
    <col min="4100" max="4100" width="8" style="3"/>
    <col min="4101" max="4101" width="0" style="3" hidden="1" customWidth="1"/>
    <col min="4102" max="4351" width="8" style="3"/>
    <col min="4352" max="4352" width="69.5546875" style="3" customWidth="1"/>
    <col min="4353" max="4355" width="23.44140625" style="3" customWidth="1"/>
    <col min="4356" max="4356" width="8" style="3"/>
    <col min="4357" max="4357" width="0" style="3" hidden="1" customWidth="1"/>
    <col min="4358" max="4607" width="8" style="3"/>
    <col min="4608" max="4608" width="69.5546875" style="3" customWidth="1"/>
    <col min="4609" max="4611" width="23.44140625" style="3" customWidth="1"/>
    <col min="4612" max="4612" width="8" style="3"/>
    <col min="4613" max="4613" width="0" style="3" hidden="1" customWidth="1"/>
    <col min="4614" max="4863" width="8" style="3"/>
    <col min="4864" max="4864" width="69.5546875" style="3" customWidth="1"/>
    <col min="4865" max="4867" width="23.44140625" style="3" customWidth="1"/>
    <col min="4868" max="4868" width="8" style="3"/>
    <col min="4869" max="4869" width="0" style="3" hidden="1" customWidth="1"/>
    <col min="4870" max="5119" width="8" style="3"/>
    <col min="5120" max="5120" width="69.5546875" style="3" customWidth="1"/>
    <col min="5121" max="5123" width="23.44140625" style="3" customWidth="1"/>
    <col min="5124" max="5124" width="8" style="3"/>
    <col min="5125" max="5125" width="0" style="3" hidden="1" customWidth="1"/>
    <col min="5126" max="5375" width="8" style="3"/>
    <col min="5376" max="5376" width="69.5546875" style="3" customWidth="1"/>
    <col min="5377" max="5379" width="23.44140625" style="3" customWidth="1"/>
    <col min="5380" max="5380" width="8" style="3"/>
    <col min="5381" max="5381" width="0" style="3" hidden="1" customWidth="1"/>
    <col min="5382" max="5631" width="8" style="3"/>
    <col min="5632" max="5632" width="69.5546875" style="3" customWidth="1"/>
    <col min="5633" max="5635" width="23.44140625" style="3" customWidth="1"/>
    <col min="5636" max="5636" width="8" style="3"/>
    <col min="5637" max="5637" width="0" style="3" hidden="1" customWidth="1"/>
    <col min="5638" max="5887" width="8" style="3"/>
    <col min="5888" max="5888" width="69.5546875" style="3" customWidth="1"/>
    <col min="5889" max="5891" width="23.44140625" style="3" customWidth="1"/>
    <col min="5892" max="5892" width="8" style="3"/>
    <col min="5893" max="5893" width="0" style="3" hidden="1" customWidth="1"/>
    <col min="5894" max="6143" width="8" style="3"/>
    <col min="6144" max="6144" width="69.5546875" style="3" customWidth="1"/>
    <col min="6145" max="6147" width="23.44140625" style="3" customWidth="1"/>
    <col min="6148" max="6148" width="8" style="3"/>
    <col min="6149" max="6149" width="0" style="3" hidden="1" customWidth="1"/>
    <col min="6150" max="6399" width="8" style="3"/>
    <col min="6400" max="6400" width="69.5546875" style="3" customWidth="1"/>
    <col min="6401" max="6403" width="23.44140625" style="3" customWidth="1"/>
    <col min="6404" max="6404" width="8" style="3"/>
    <col min="6405" max="6405" width="0" style="3" hidden="1" customWidth="1"/>
    <col min="6406" max="6655" width="8" style="3"/>
    <col min="6656" max="6656" width="69.5546875" style="3" customWidth="1"/>
    <col min="6657" max="6659" width="23.44140625" style="3" customWidth="1"/>
    <col min="6660" max="6660" width="8" style="3"/>
    <col min="6661" max="6661" width="0" style="3" hidden="1" customWidth="1"/>
    <col min="6662" max="6911" width="8" style="3"/>
    <col min="6912" max="6912" width="69.5546875" style="3" customWidth="1"/>
    <col min="6913" max="6915" width="23.44140625" style="3" customWidth="1"/>
    <col min="6916" max="6916" width="8" style="3"/>
    <col min="6917" max="6917" width="0" style="3" hidden="1" customWidth="1"/>
    <col min="6918" max="7167" width="8" style="3"/>
    <col min="7168" max="7168" width="69.5546875" style="3" customWidth="1"/>
    <col min="7169" max="7171" width="23.44140625" style="3" customWidth="1"/>
    <col min="7172" max="7172" width="8" style="3"/>
    <col min="7173" max="7173" width="0" style="3" hidden="1" customWidth="1"/>
    <col min="7174" max="7423" width="8" style="3"/>
    <col min="7424" max="7424" width="69.5546875" style="3" customWidth="1"/>
    <col min="7425" max="7427" width="23.44140625" style="3" customWidth="1"/>
    <col min="7428" max="7428" width="8" style="3"/>
    <col min="7429" max="7429" width="0" style="3" hidden="1" customWidth="1"/>
    <col min="7430" max="7679" width="8" style="3"/>
    <col min="7680" max="7680" width="69.5546875" style="3" customWidth="1"/>
    <col min="7681" max="7683" width="23.44140625" style="3" customWidth="1"/>
    <col min="7684" max="7684" width="8" style="3"/>
    <col min="7685" max="7685" width="0" style="3" hidden="1" customWidth="1"/>
    <col min="7686" max="7935" width="8" style="3"/>
    <col min="7936" max="7936" width="69.5546875" style="3" customWidth="1"/>
    <col min="7937" max="7939" width="23.44140625" style="3" customWidth="1"/>
    <col min="7940" max="7940" width="8" style="3"/>
    <col min="7941" max="7941" width="0" style="3" hidden="1" customWidth="1"/>
    <col min="7942" max="8191" width="8" style="3"/>
    <col min="8192" max="8192" width="69.5546875" style="3" customWidth="1"/>
    <col min="8193" max="8195" width="23.44140625" style="3" customWidth="1"/>
    <col min="8196" max="8196" width="8" style="3"/>
    <col min="8197" max="8197" width="0" style="3" hidden="1" customWidth="1"/>
    <col min="8198" max="8447" width="8" style="3"/>
    <col min="8448" max="8448" width="69.5546875" style="3" customWidth="1"/>
    <col min="8449" max="8451" width="23.44140625" style="3" customWidth="1"/>
    <col min="8452" max="8452" width="8" style="3"/>
    <col min="8453" max="8453" width="0" style="3" hidden="1" customWidth="1"/>
    <col min="8454" max="8703" width="8" style="3"/>
    <col min="8704" max="8704" width="69.5546875" style="3" customWidth="1"/>
    <col min="8705" max="8707" width="23.44140625" style="3" customWidth="1"/>
    <col min="8708" max="8708" width="8" style="3"/>
    <col min="8709" max="8709" width="0" style="3" hidden="1" customWidth="1"/>
    <col min="8710" max="8959" width="8" style="3"/>
    <col min="8960" max="8960" width="69.5546875" style="3" customWidth="1"/>
    <col min="8961" max="8963" width="23.44140625" style="3" customWidth="1"/>
    <col min="8964" max="8964" width="8" style="3"/>
    <col min="8965" max="8965" width="0" style="3" hidden="1" customWidth="1"/>
    <col min="8966" max="9215" width="8" style="3"/>
    <col min="9216" max="9216" width="69.5546875" style="3" customWidth="1"/>
    <col min="9217" max="9219" width="23.44140625" style="3" customWidth="1"/>
    <col min="9220" max="9220" width="8" style="3"/>
    <col min="9221" max="9221" width="0" style="3" hidden="1" customWidth="1"/>
    <col min="9222" max="9471" width="8" style="3"/>
    <col min="9472" max="9472" width="69.5546875" style="3" customWidth="1"/>
    <col min="9473" max="9475" width="23.44140625" style="3" customWidth="1"/>
    <col min="9476" max="9476" width="8" style="3"/>
    <col min="9477" max="9477" width="0" style="3" hidden="1" customWidth="1"/>
    <col min="9478" max="9727" width="8" style="3"/>
    <col min="9728" max="9728" width="69.5546875" style="3" customWidth="1"/>
    <col min="9729" max="9731" width="23.44140625" style="3" customWidth="1"/>
    <col min="9732" max="9732" width="8" style="3"/>
    <col min="9733" max="9733" width="0" style="3" hidden="1" customWidth="1"/>
    <col min="9734" max="9983" width="8" style="3"/>
    <col min="9984" max="9984" width="69.5546875" style="3" customWidth="1"/>
    <col min="9985" max="9987" width="23.44140625" style="3" customWidth="1"/>
    <col min="9988" max="9988" width="8" style="3"/>
    <col min="9989" max="9989" width="0" style="3" hidden="1" customWidth="1"/>
    <col min="9990" max="10239" width="8" style="3"/>
    <col min="10240" max="10240" width="69.5546875" style="3" customWidth="1"/>
    <col min="10241" max="10243" width="23.44140625" style="3" customWidth="1"/>
    <col min="10244" max="10244" width="8" style="3"/>
    <col min="10245" max="10245" width="0" style="3" hidden="1" customWidth="1"/>
    <col min="10246" max="10495" width="8" style="3"/>
    <col min="10496" max="10496" width="69.5546875" style="3" customWidth="1"/>
    <col min="10497" max="10499" width="23.44140625" style="3" customWidth="1"/>
    <col min="10500" max="10500" width="8" style="3"/>
    <col min="10501" max="10501" width="0" style="3" hidden="1" customWidth="1"/>
    <col min="10502" max="10751" width="8" style="3"/>
    <col min="10752" max="10752" width="69.5546875" style="3" customWidth="1"/>
    <col min="10753" max="10755" width="23.44140625" style="3" customWidth="1"/>
    <col min="10756" max="10756" width="8" style="3"/>
    <col min="10757" max="10757" width="0" style="3" hidden="1" customWidth="1"/>
    <col min="10758" max="11007" width="8" style="3"/>
    <col min="11008" max="11008" width="69.5546875" style="3" customWidth="1"/>
    <col min="11009" max="11011" width="23.44140625" style="3" customWidth="1"/>
    <col min="11012" max="11012" width="8" style="3"/>
    <col min="11013" max="11013" width="0" style="3" hidden="1" customWidth="1"/>
    <col min="11014" max="11263" width="8" style="3"/>
    <col min="11264" max="11264" width="69.5546875" style="3" customWidth="1"/>
    <col min="11265" max="11267" width="23.44140625" style="3" customWidth="1"/>
    <col min="11268" max="11268" width="8" style="3"/>
    <col min="11269" max="11269" width="0" style="3" hidden="1" customWidth="1"/>
    <col min="11270" max="11519" width="8" style="3"/>
    <col min="11520" max="11520" width="69.5546875" style="3" customWidth="1"/>
    <col min="11521" max="11523" width="23.44140625" style="3" customWidth="1"/>
    <col min="11524" max="11524" width="8" style="3"/>
    <col min="11525" max="11525" width="0" style="3" hidden="1" customWidth="1"/>
    <col min="11526" max="11775" width="8" style="3"/>
    <col min="11776" max="11776" width="69.5546875" style="3" customWidth="1"/>
    <col min="11777" max="11779" width="23.44140625" style="3" customWidth="1"/>
    <col min="11780" max="11780" width="8" style="3"/>
    <col min="11781" max="11781" width="0" style="3" hidden="1" customWidth="1"/>
    <col min="11782" max="12031" width="8" style="3"/>
    <col min="12032" max="12032" width="69.5546875" style="3" customWidth="1"/>
    <col min="12033" max="12035" width="23.44140625" style="3" customWidth="1"/>
    <col min="12036" max="12036" width="8" style="3"/>
    <col min="12037" max="12037" width="0" style="3" hidden="1" customWidth="1"/>
    <col min="12038" max="12287" width="8" style="3"/>
    <col min="12288" max="12288" width="69.5546875" style="3" customWidth="1"/>
    <col min="12289" max="12291" width="23.44140625" style="3" customWidth="1"/>
    <col min="12292" max="12292" width="8" style="3"/>
    <col min="12293" max="12293" width="0" style="3" hidden="1" customWidth="1"/>
    <col min="12294" max="12543" width="8" style="3"/>
    <col min="12544" max="12544" width="69.5546875" style="3" customWidth="1"/>
    <col min="12545" max="12547" width="23.44140625" style="3" customWidth="1"/>
    <col min="12548" max="12548" width="8" style="3"/>
    <col min="12549" max="12549" width="0" style="3" hidden="1" customWidth="1"/>
    <col min="12550" max="12799" width="8" style="3"/>
    <col min="12800" max="12800" width="69.5546875" style="3" customWidth="1"/>
    <col min="12801" max="12803" width="23.44140625" style="3" customWidth="1"/>
    <col min="12804" max="12804" width="8" style="3"/>
    <col min="12805" max="12805" width="0" style="3" hidden="1" customWidth="1"/>
    <col min="12806" max="13055" width="8" style="3"/>
    <col min="13056" max="13056" width="69.5546875" style="3" customWidth="1"/>
    <col min="13057" max="13059" width="23.44140625" style="3" customWidth="1"/>
    <col min="13060" max="13060" width="8" style="3"/>
    <col min="13061" max="13061" width="0" style="3" hidden="1" customWidth="1"/>
    <col min="13062" max="13311" width="8" style="3"/>
    <col min="13312" max="13312" width="69.5546875" style="3" customWidth="1"/>
    <col min="13313" max="13315" width="23.44140625" style="3" customWidth="1"/>
    <col min="13316" max="13316" width="8" style="3"/>
    <col min="13317" max="13317" width="0" style="3" hidden="1" customWidth="1"/>
    <col min="13318" max="13567" width="8" style="3"/>
    <col min="13568" max="13568" width="69.5546875" style="3" customWidth="1"/>
    <col min="13569" max="13571" width="23.44140625" style="3" customWidth="1"/>
    <col min="13572" max="13572" width="8" style="3"/>
    <col min="13573" max="13573" width="0" style="3" hidden="1" customWidth="1"/>
    <col min="13574" max="13823" width="8" style="3"/>
    <col min="13824" max="13824" width="69.5546875" style="3" customWidth="1"/>
    <col min="13825" max="13827" width="23.44140625" style="3" customWidth="1"/>
    <col min="13828" max="13828" width="8" style="3"/>
    <col min="13829" max="13829" width="0" style="3" hidden="1" customWidth="1"/>
    <col min="13830" max="14079" width="8" style="3"/>
    <col min="14080" max="14080" width="69.5546875" style="3" customWidth="1"/>
    <col min="14081" max="14083" width="23.44140625" style="3" customWidth="1"/>
    <col min="14084" max="14084" width="8" style="3"/>
    <col min="14085" max="14085" width="0" style="3" hidden="1" customWidth="1"/>
    <col min="14086" max="14335" width="8" style="3"/>
    <col min="14336" max="14336" width="69.5546875" style="3" customWidth="1"/>
    <col min="14337" max="14339" width="23.44140625" style="3" customWidth="1"/>
    <col min="14340" max="14340" width="8" style="3"/>
    <col min="14341" max="14341" width="0" style="3" hidden="1" customWidth="1"/>
    <col min="14342" max="14591" width="8" style="3"/>
    <col min="14592" max="14592" width="69.5546875" style="3" customWidth="1"/>
    <col min="14593" max="14595" width="23.44140625" style="3" customWidth="1"/>
    <col min="14596" max="14596" width="8" style="3"/>
    <col min="14597" max="14597" width="0" style="3" hidden="1" customWidth="1"/>
    <col min="14598" max="14847" width="8" style="3"/>
    <col min="14848" max="14848" width="69.5546875" style="3" customWidth="1"/>
    <col min="14849" max="14851" width="23.44140625" style="3" customWidth="1"/>
    <col min="14852" max="14852" width="8" style="3"/>
    <col min="14853" max="14853" width="0" style="3" hidden="1" customWidth="1"/>
    <col min="14854" max="15103" width="8" style="3"/>
    <col min="15104" max="15104" width="69.5546875" style="3" customWidth="1"/>
    <col min="15105" max="15107" width="23.44140625" style="3" customWidth="1"/>
    <col min="15108" max="15108" width="8" style="3"/>
    <col min="15109" max="15109" width="0" style="3" hidden="1" customWidth="1"/>
    <col min="15110" max="15359" width="8" style="3"/>
    <col min="15360" max="15360" width="69.5546875" style="3" customWidth="1"/>
    <col min="15361" max="15363" width="23.44140625" style="3" customWidth="1"/>
    <col min="15364" max="15364" width="8" style="3"/>
    <col min="15365" max="15365" width="0" style="3" hidden="1" customWidth="1"/>
    <col min="15366" max="15615" width="8" style="3"/>
    <col min="15616" max="15616" width="69.5546875" style="3" customWidth="1"/>
    <col min="15617" max="15619" width="23.44140625" style="3" customWidth="1"/>
    <col min="15620" max="15620" width="8" style="3"/>
    <col min="15621" max="15621" width="0" style="3" hidden="1" customWidth="1"/>
    <col min="15622" max="15871" width="8" style="3"/>
    <col min="15872" max="15872" width="69.5546875" style="3" customWidth="1"/>
    <col min="15873" max="15875" width="23.44140625" style="3" customWidth="1"/>
    <col min="15876" max="15876" width="8" style="3"/>
    <col min="15877" max="15877" width="0" style="3" hidden="1" customWidth="1"/>
    <col min="15878" max="16127" width="8" style="3"/>
    <col min="16128" max="16128" width="69.5546875" style="3" customWidth="1"/>
    <col min="16129" max="16131" width="23.441406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 x14ac:dyDescent="0.25">
      <c r="A1" s="185" t="s">
        <v>66</v>
      </c>
      <c r="B1" s="185"/>
      <c r="C1" s="185"/>
      <c r="D1" s="185"/>
      <c r="E1" s="117"/>
      <c r="F1" s="117"/>
      <c r="G1" s="117"/>
      <c r="H1" s="117"/>
    </row>
    <row r="2" spans="1:11" s="4" customFormat="1" ht="25.5" customHeight="1" x14ac:dyDescent="0.3">
      <c r="A2" s="185" t="s">
        <v>72</v>
      </c>
      <c r="B2" s="185"/>
      <c r="C2" s="185"/>
      <c r="D2" s="185"/>
      <c r="E2" s="117"/>
      <c r="F2" s="117"/>
      <c r="G2" s="117"/>
      <c r="H2" s="117"/>
    </row>
    <row r="3" spans="1:11" s="4" customFormat="1" ht="23.25" customHeight="1" x14ac:dyDescent="0.25">
      <c r="A3" s="242" t="s">
        <v>108</v>
      </c>
      <c r="B3" s="242"/>
      <c r="C3" s="242"/>
      <c r="D3" s="242"/>
      <c r="E3" s="3"/>
      <c r="F3" s="3"/>
      <c r="G3" s="3"/>
      <c r="H3" s="3"/>
    </row>
    <row r="4" spans="1:11" s="4" customFormat="1" ht="23.25" customHeight="1" x14ac:dyDescent="0.3">
      <c r="A4" s="118"/>
      <c r="B4" s="119"/>
      <c r="C4" s="119"/>
      <c r="D4" s="120" t="s">
        <v>84</v>
      </c>
    </row>
    <row r="5" spans="1:11" s="121" customFormat="1" ht="21.6" customHeight="1" x14ac:dyDescent="0.3">
      <c r="A5" s="237" t="s">
        <v>0</v>
      </c>
      <c r="B5" s="238" t="s">
        <v>73</v>
      </c>
      <c r="C5" s="240" t="s">
        <v>74</v>
      </c>
      <c r="D5" s="241"/>
      <c r="E5" s="4"/>
      <c r="F5" s="4"/>
      <c r="G5" s="4"/>
      <c r="H5" s="4"/>
    </row>
    <row r="6" spans="1:11" s="121" customFormat="1" ht="27.75" customHeight="1" x14ac:dyDescent="0.3">
      <c r="A6" s="237"/>
      <c r="B6" s="239"/>
      <c r="C6" s="122" t="s">
        <v>75</v>
      </c>
      <c r="D6" s="123" t="s">
        <v>76</v>
      </c>
      <c r="E6" s="4"/>
      <c r="F6" s="4"/>
      <c r="G6" s="4"/>
      <c r="H6" s="4"/>
    </row>
    <row r="7" spans="1:11" s="4" customFormat="1" ht="14.25" customHeight="1" x14ac:dyDescent="0.3">
      <c r="A7" s="7" t="s">
        <v>3</v>
      </c>
      <c r="B7" s="8">
        <v>1</v>
      </c>
      <c r="C7" s="8">
        <v>2</v>
      </c>
      <c r="D7" s="8">
        <v>3</v>
      </c>
      <c r="E7" s="121"/>
      <c r="F7" s="121"/>
      <c r="G7" s="121"/>
      <c r="H7" s="121"/>
      <c r="I7" s="124"/>
      <c r="K7" s="124"/>
    </row>
    <row r="8" spans="1:11" s="4" customFormat="1" ht="30.6" customHeight="1" x14ac:dyDescent="0.3">
      <c r="A8" s="144" t="s">
        <v>85</v>
      </c>
      <c r="B8" s="143">
        <f>SUM(C8:D8)</f>
        <v>17288</v>
      </c>
      <c r="C8" s="143">
        <f>'!!12-жінки'!B7</f>
        <v>10266</v>
      </c>
      <c r="D8" s="143">
        <f>'!!13-чоловіки'!B7</f>
        <v>7022</v>
      </c>
      <c r="E8" s="121"/>
      <c r="F8" s="121"/>
      <c r="G8" s="121"/>
      <c r="H8" s="121"/>
      <c r="I8" s="124"/>
      <c r="K8" s="124"/>
    </row>
    <row r="9" spans="1:11" s="47" customFormat="1" ht="30.6" customHeight="1" x14ac:dyDescent="0.3">
      <c r="A9" s="144" t="s">
        <v>86</v>
      </c>
      <c r="B9" s="143">
        <f>SUM(C9:D9)</f>
        <v>15698</v>
      </c>
      <c r="C9" s="143">
        <f>'!!12-жінки'!C7</f>
        <v>9526</v>
      </c>
      <c r="D9" s="143">
        <f>'!!13-чоловіки'!C7</f>
        <v>6172</v>
      </c>
      <c r="E9" s="4"/>
      <c r="F9" s="4"/>
      <c r="G9" s="4"/>
      <c r="H9" s="4"/>
    </row>
    <row r="10" spans="1:11" s="4" customFormat="1" ht="30.6" customHeight="1" x14ac:dyDescent="0.3">
      <c r="A10" s="145" t="s">
        <v>87</v>
      </c>
      <c r="B10" s="143">
        <f t="shared" ref="B10:B13" si="0">SUM(C10:D10)</f>
        <v>1013</v>
      </c>
      <c r="C10" s="143">
        <f>'!!12-жінки'!D7</f>
        <v>623</v>
      </c>
      <c r="D10" s="143">
        <f>'!!13-чоловіки'!D7</f>
        <v>390</v>
      </c>
    </row>
    <row r="11" spans="1:11" s="4" customFormat="1" ht="30.6" customHeight="1" x14ac:dyDescent="0.3">
      <c r="A11" s="146" t="s">
        <v>88</v>
      </c>
      <c r="B11" s="143">
        <f t="shared" si="0"/>
        <v>537</v>
      </c>
      <c r="C11" s="143">
        <f>'!!12-жінки'!F7</f>
        <v>400</v>
      </c>
      <c r="D11" s="143">
        <f>'!!13-чоловіки'!F7</f>
        <v>137</v>
      </c>
      <c r="G11" s="125"/>
    </row>
    <row r="12" spans="1:11" s="4" customFormat="1" ht="56.25" customHeight="1" x14ac:dyDescent="0.3">
      <c r="A12" s="146" t="s">
        <v>89</v>
      </c>
      <c r="B12" s="143">
        <f t="shared" si="0"/>
        <v>8</v>
      </c>
      <c r="C12" s="143">
        <f>'!!12-жінки'!G7</f>
        <v>3</v>
      </c>
      <c r="D12" s="143">
        <f>'!!13-чоловіки'!G7</f>
        <v>5</v>
      </c>
    </row>
    <row r="13" spans="1:11" s="4" customFormat="1" ht="54.75" customHeight="1" x14ac:dyDescent="0.3">
      <c r="A13" s="146" t="s">
        <v>8</v>
      </c>
      <c r="B13" s="143">
        <f t="shared" si="0"/>
        <v>6375</v>
      </c>
      <c r="C13" s="143">
        <f>'!!12-жінки'!H7</f>
        <v>3752</v>
      </c>
      <c r="D13" s="143">
        <f>'!!13-чоловіки'!H7</f>
        <v>2623</v>
      </c>
      <c r="E13" s="125"/>
    </row>
    <row r="14" spans="1:11" s="4" customFormat="1" ht="23.1" customHeight="1" x14ac:dyDescent="0.3">
      <c r="A14" s="233" t="s">
        <v>91</v>
      </c>
      <c r="B14" s="234"/>
      <c r="C14" s="234"/>
      <c r="D14" s="234"/>
      <c r="E14" s="125"/>
    </row>
    <row r="15" spans="1:11" ht="25.5" customHeight="1" x14ac:dyDescent="0.25">
      <c r="A15" s="235"/>
      <c r="B15" s="236"/>
      <c r="C15" s="236"/>
      <c r="D15" s="236"/>
      <c r="E15" s="125"/>
      <c r="F15" s="4"/>
      <c r="G15" s="4"/>
      <c r="H15" s="4"/>
    </row>
    <row r="16" spans="1:11" ht="21.6" customHeight="1" x14ac:dyDescent="0.25">
      <c r="A16" s="237" t="s">
        <v>0</v>
      </c>
      <c r="B16" s="238" t="s">
        <v>73</v>
      </c>
      <c r="C16" s="240" t="s">
        <v>74</v>
      </c>
      <c r="D16" s="241"/>
      <c r="E16" s="4"/>
      <c r="F16" s="4"/>
      <c r="G16" s="4"/>
      <c r="H16" s="4"/>
    </row>
    <row r="17" spans="1:4" ht="27" customHeight="1" x14ac:dyDescent="0.25">
      <c r="A17" s="237"/>
      <c r="B17" s="239"/>
      <c r="C17" s="122" t="s">
        <v>75</v>
      </c>
      <c r="D17" s="123" t="s">
        <v>76</v>
      </c>
    </row>
    <row r="18" spans="1:4" ht="30.6" customHeight="1" x14ac:dyDescent="0.25">
      <c r="A18" s="144" t="s">
        <v>85</v>
      </c>
      <c r="B18" s="143">
        <f>C18+D18</f>
        <v>14100</v>
      </c>
      <c r="C18" s="147">
        <f>'!!12-жінки'!I7</f>
        <v>8351</v>
      </c>
      <c r="D18" s="148">
        <f>'!!13-чоловіки'!I7</f>
        <v>5749</v>
      </c>
    </row>
    <row r="19" spans="1:4" ht="30.6" customHeight="1" x14ac:dyDescent="0.25">
      <c r="A19" s="126" t="s">
        <v>86</v>
      </c>
      <c r="B19" s="143">
        <f t="shared" ref="B19:B20" si="1">C19+D19</f>
        <v>13048</v>
      </c>
      <c r="C19" s="149">
        <f>'!!12-жінки'!J7</f>
        <v>7857</v>
      </c>
      <c r="D19" s="149">
        <f>'!!13-чоловіки'!J7</f>
        <v>5191</v>
      </c>
    </row>
    <row r="20" spans="1:4" ht="30.6" customHeight="1" x14ac:dyDescent="0.25">
      <c r="A20" s="126" t="s">
        <v>90</v>
      </c>
      <c r="B20" s="143">
        <f t="shared" si="1"/>
        <v>11347</v>
      </c>
      <c r="C20" s="149">
        <f>'!!12-жінки'!K7</f>
        <v>6697</v>
      </c>
      <c r="D20" s="149">
        <f>'!!13-чоловіки'!K7</f>
        <v>4650</v>
      </c>
    </row>
    <row r="21" spans="1:4" ht="12.75" x14ac:dyDescent="0.2">
      <c r="B21" s="19"/>
      <c r="C21" s="19"/>
      <c r="D21" s="19"/>
    </row>
    <row r="22" spans="1:4" ht="12.75" x14ac:dyDescent="0.2">
      <c r="D22" s="19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70" zoomScaleNormal="85" zoomScaleSheetLayoutView="70" workbookViewId="0">
      <selection activeCell="B8" sqref="B8:K35"/>
    </sheetView>
  </sheetViews>
  <sheetFormatPr defaultRowHeight="15.6" x14ac:dyDescent="0.3"/>
  <cols>
    <col min="1" max="1" width="28.109375" style="142" customWidth="1"/>
    <col min="2" max="2" width="17" style="142" customWidth="1"/>
    <col min="3" max="3" width="12.44140625" style="141" customWidth="1"/>
    <col min="4" max="4" width="13.5546875" style="141" customWidth="1"/>
    <col min="5" max="5" width="11.5546875" style="141" customWidth="1"/>
    <col min="6" max="6" width="10.109375" style="141" customWidth="1"/>
    <col min="7" max="7" width="16.44140625" style="141" customWidth="1"/>
    <col min="8" max="8" width="14.44140625" style="141" customWidth="1"/>
    <col min="9" max="9" width="13.5546875" style="141" customWidth="1"/>
    <col min="10" max="10" width="12.109375" style="141" customWidth="1"/>
    <col min="11" max="11" width="11.44140625" style="141" customWidth="1"/>
    <col min="12" max="256" width="9" style="138"/>
    <col min="257" max="257" width="18" style="138" customWidth="1"/>
    <col min="258" max="258" width="10.44140625" style="138" customWidth="1"/>
    <col min="259" max="259" width="11.44140625" style="138" customWidth="1"/>
    <col min="260" max="260" width="15.5546875" style="138" customWidth="1"/>
    <col min="261" max="261" width="11.5546875" style="138" customWidth="1"/>
    <col min="262" max="262" width="10.109375" style="138" customWidth="1"/>
    <col min="263" max="263" width="17.88671875" style="138" customWidth="1"/>
    <col min="264" max="264" width="14.44140625" style="138" customWidth="1"/>
    <col min="265" max="267" width="11.44140625" style="138" customWidth="1"/>
    <col min="268" max="512" width="9" style="138"/>
    <col min="513" max="513" width="18" style="138" customWidth="1"/>
    <col min="514" max="514" width="10.44140625" style="138" customWidth="1"/>
    <col min="515" max="515" width="11.44140625" style="138" customWidth="1"/>
    <col min="516" max="516" width="15.5546875" style="138" customWidth="1"/>
    <col min="517" max="517" width="11.5546875" style="138" customWidth="1"/>
    <col min="518" max="518" width="10.109375" style="138" customWidth="1"/>
    <col min="519" max="519" width="17.88671875" style="138" customWidth="1"/>
    <col min="520" max="520" width="14.44140625" style="138" customWidth="1"/>
    <col min="521" max="523" width="11.44140625" style="138" customWidth="1"/>
    <col min="524" max="768" width="9" style="138"/>
    <col min="769" max="769" width="18" style="138" customWidth="1"/>
    <col min="770" max="770" width="10.44140625" style="138" customWidth="1"/>
    <col min="771" max="771" width="11.44140625" style="138" customWidth="1"/>
    <col min="772" max="772" width="15.5546875" style="138" customWidth="1"/>
    <col min="773" max="773" width="11.5546875" style="138" customWidth="1"/>
    <col min="774" max="774" width="10.109375" style="138" customWidth="1"/>
    <col min="775" max="775" width="17.88671875" style="138" customWidth="1"/>
    <col min="776" max="776" width="14.44140625" style="138" customWidth="1"/>
    <col min="777" max="779" width="11.44140625" style="138" customWidth="1"/>
    <col min="780" max="1024" width="9" style="138"/>
    <col min="1025" max="1025" width="18" style="138" customWidth="1"/>
    <col min="1026" max="1026" width="10.44140625" style="138" customWidth="1"/>
    <col min="1027" max="1027" width="11.44140625" style="138" customWidth="1"/>
    <col min="1028" max="1028" width="15.5546875" style="138" customWidth="1"/>
    <col min="1029" max="1029" width="11.5546875" style="138" customWidth="1"/>
    <col min="1030" max="1030" width="10.109375" style="138" customWidth="1"/>
    <col min="1031" max="1031" width="17.88671875" style="138" customWidth="1"/>
    <col min="1032" max="1032" width="14.44140625" style="138" customWidth="1"/>
    <col min="1033" max="1035" width="11.44140625" style="138" customWidth="1"/>
    <col min="1036" max="1280" width="9" style="138"/>
    <col min="1281" max="1281" width="18" style="138" customWidth="1"/>
    <col min="1282" max="1282" width="10.44140625" style="138" customWidth="1"/>
    <col min="1283" max="1283" width="11.44140625" style="138" customWidth="1"/>
    <col min="1284" max="1284" width="15.5546875" style="138" customWidth="1"/>
    <col min="1285" max="1285" width="11.5546875" style="138" customWidth="1"/>
    <col min="1286" max="1286" width="10.109375" style="138" customWidth="1"/>
    <col min="1287" max="1287" width="17.88671875" style="138" customWidth="1"/>
    <col min="1288" max="1288" width="14.44140625" style="138" customWidth="1"/>
    <col min="1289" max="1291" width="11.44140625" style="138" customWidth="1"/>
    <col min="1292" max="1536" width="9" style="138"/>
    <col min="1537" max="1537" width="18" style="138" customWidth="1"/>
    <col min="1538" max="1538" width="10.44140625" style="138" customWidth="1"/>
    <col min="1539" max="1539" width="11.44140625" style="138" customWidth="1"/>
    <col min="1540" max="1540" width="15.5546875" style="138" customWidth="1"/>
    <col min="1541" max="1541" width="11.5546875" style="138" customWidth="1"/>
    <col min="1542" max="1542" width="10.109375" style="138" customWidth="1"/>
    <col min="1543" max="1543" width="17.88671875" style="138" customWidth="1"/>
    <col min="1544" max="1544" width="14.44140625" style="138" customWidth="1"/>
    <col min="1545" max="1547" width="11.44140625" style="138" customWidth="1"/>
    <col min="1548" max="1792" width="9" style="138"/>
    <col min="1793" max="1793" width="18" style="138" customWidth="1"/>
    <col min="1794" max="1794" width="10.44140625" style="138" customWidth="1"/>
    <col min="1795" max="1795" width="11.44140625" style="138" customWidth="1"/>
    <col min="1796" max="1796" width="15.5546875" style="138" customWidth="1"/>
    <col min="1797" max="1797" width="11.5546875" style="138" customWidth="1"/>
    <col min="1798" max="1798" width="10.109375" style="138" customWidth="1"/>
    <col min="1799" max="1799" width="17.88671875" style="138" customWidth="1"/>
    <col min="1800" max="1800" width="14.44140625" style="138" customWidth="1"/>
    <col min="1801" max="1803" width="11.44140625" style="138" customWidth="1"/>
    <col min="1804" max="2048" width="9" style="138"/>
    <col min="2049" max="2049" width="18" style="138" customWidth="1"/>
    <col min="2050" max="2050" width="10.44140625" style="138" customWidth="1"/>
    <col min="2051" max="2051" width="11.44140625" style="138" customWidth="1"/>
    <col min="2052" max="2052" width="15.5546875" style="138" customWidth="1"/>
    <col min="2053" max="2053" width="11.5546875" style="138" customWidth="1"/>
    <col min="2054" max="2054" width="10.109375" style="138" customWidth="1"/>
    <col min="2055" max="2055" width="17.88671875" style="138" customWidth="1"/>
    <col min="2056" max="2056" width="14.44140625" style="138" customWidth="1"/>
    <col min="2057" max="2059" width="11.44140625" style="138" customWidth="1"/>
    <col min="2060" max="2304" width="9" style="138"/>
    <col min="2305" max="2305" width="18" style="138" customWidth="1"/>
    <col min="2306" max="2306" width="10.44140625" style="138" customWidth="1"/>
    <col min="2307" max="2307" width="11.44140625" style="138" customWidth="1"/>
    <col min="2308" max="2308" width="15.5546875" style="138" customWidth="1"/>
    <col min="2309" max="2309" width="11.5546875" style="138" customWidth="1"/>
    <col min="2310" max="2310" width="10.109375" style="138" customWidth="1"/>
    <col min="2311" max="2311" width="17.88671875" style="138" customWidth="1"/>
    <col min="2312" max="2312" width="14.44140625" style="138" customWidth="1"/>
    <col min="2313" max="2315" width="11.44140625" style="138" customWidth="1"/>
    <col min="2316" max="2560" width="9" style="138"/>
    <col min="2561" max="2561" width="18" style="138" customWidth="1"/>
    <col min="2562" max="2562" width="10.44140625" style="138" customWidth="1"/>
    <col min="2563" max="2563" width="11.44140625" style="138" customWidth="1"/>
    <col min="2564" max="2564" width="15.5546875" style="138" customWidth="1"/>
    <col min="2565" max="2565" width="11.5546875" style="138" customWidth="1"/>
    <col min="2566" max="2566" width="10.109375" style="138" customWidth="1"/>
    <col min="2567" max="2567" width="17.88671875" style="138" customWidth="1"/>
    <col min="2568" max="2568" width="14.44140625" style="138" customWidth="1"/>
    <col min="2569" max="2571" width="11.44140625" style="138" customWidth="1"/>
    <col min="2572" max="2816" width="9" style="138"/>
    <col min="2817" max="2817" width="18" style="138" customWidth="1"/>
    <col min="2818" max="2818" width="10.44140625" style="138" customWidth="1"/>
    <col min="2819" max="2819" width="11.44140625" style="138" customWidth="1"/>
    <col min="2820" max="2820" width="15.5546875" style="138" customWidth="1"/>
    <col min="2821" max="2821" width="11.5546875" style="138" customWidth="1"/>
    <col min="2822" max="2822" width="10.109375" style="138" customWidth="1"/>
    <col min="2823" max="2823" width="17.88671875" style="138" customWidth="1"/>
    <col min="2824" max="2824" width="14.44140625" style="138" customWidth="1"/>
    <col min="2825" max="2827" width="11.44140625" style="138" customWidth="1"/>
    <col min="2828" max="3072" width="9" style="138"/>
    <col min="3073" max="3073" width="18" style="138" customWidth="1"/>
    <col min="3074" max="3074" width="10.44140625" style="138" customWidth="1"/>
    <col min="3075" max="3075" width="11.44140625" style="138" customWidth="1"/>
    <col min="3076" max="3076" width="15.5546875" style="138" customWidth="1"/>
    <col min="3077" max="3077" width="11.5546875" style="138" customWidth="1"/>
    <col min="3078" max="3078" width="10.109375" style="138" customWidth="1"/>
    <col min="3079" max="3079" width="17.88671875" style="138" customWidth="1"/>
    <col min="3080" max="3080" width="14.44140625" style="138" customWidth="1"/>
    <col min="3081" max="3083" width="11.44140625" style="138" customWidth="1"/>
    <col min="3084" max="3328" width="9" style="138"/>
    <col min="3329" max="3329" width="18" style="138" customWidth="1"/>
    <col min="3330" max="3330" width="10.44140625" style="138" customWidth="1"/>
    <col min="3331" max="3331" width="11.44140625" style="138" customWidth="1"/>
    <col min="3332" max="3332" width="15.5546875" style="138" customWidth="1"/>
    <col min="3333" max="3333" width="11.5546875" style="138" customWidth="1"/>
    <col min="3334" max="3334" width="10.109375" style="138" customWidth="1"/>
    <col min="3335" max="3335" width="17.88671875" style="138" customWidth="1"/>
    <col min="3336" max="3336" width="14.44140625" style="138" customWidth="1"/>
    <col min="3337" max="3339" width="11.44140625" style="138" customWidth="1"/>
    <col min="3340" max="3584" width="9" style="138"/>
    <col min="3585" max="3585" width="18" style="138" customWidth="1"/>
    <col min="3586" max="3586" width="10.44140625" style="138" customWidth="1"/>
    <col min="3587" max="3587" width="11.44140625" style="138" customWidth="1"/>
    <col min="3588" max="3588" width="15.5546875" style="138" customWidth="1"/>
    <col min="3589" max="3589" width="11.5546875" style="138" customWidth="1"/>
    <col min="3590" max="3590" width="10.109375" style="138" customWidth="1"/>
    <col min="3591" max="3591" width="17.88671875" style="138" customWidth="1"/>
    <col min="3592" max="3592" width="14.44140625" style="138" customWidth="1"/>
    <col min="3593" max="3595" width="11.44140625" style="138" customWidth="1"/>
    <col min="3596" max="3840" width="9" style="138"/>
    <col min="3841" max="3841" width="18" style="138" customWidth="1"/>
    <col min="3842" max="3842" width="10.44140625" style="138" customWidth="1"/>
    <col min="3843" max="3843" width="11.44140625" style="138" customWidth="1"/>
    <col min="3844" max="3844" width="15.5546875" style="138" customWidth="1"/>
    <col min="3845" max="3845" width="11.5546875" style="138" customWidth="1"/>
    <col min="3846" max="3846" width="10.109375" style="138" customWidth="1"/>
    <col min="3847" max="3847" width="17.88671875" style="138" customWidth="1"/>
    <col min="3848" max="3848" width="14.44140625" style="138" customWidth="1"/>
    <col min="3849" max="3851" width="11.44140625" style="138" customWidth="1"/>
    <col min="3852" max="4096" width="9" style="138"/>
    <col min="4097" max="4097" width="18" style="138" customWidth="1"/>
    <col min="4098" max="4098" width="10.44140625" style="138" customWidth="1"/>
    <col min="4099" max="4099" width="11.44140625" style="138" customWidth="1"/>
    <col min="4100" max="4100" width="15.5546875" style="138" customWidth="1"/>
    <col min="4101" max="4101" width="11.5546875" style="138" customWidth="1"/>
    <col min="4102" max="4102" width="10.109375" style="138" customWidth="1"/>
    <col min="4103" max="4103" width="17.88671875" style="138" customWidth="1"/>
    <col min="4104" max="4104" width="14.44140625" style="138" customWidth="1"/>
    <col min="4105" max="4107" width="11.44140625" style="138" customWidth="1"/>
    <col min="4108" max="4352" width="9" style="138"/>
    <col min="4353" max="4353" width="18" style="138" customWidth="1"/>
    <col min="4354" max="4354" width="10.44140625" style="138" customWidth="1"/>
    <col min="4355" max="4355" width="11.44140625" style="138" customWidth="1"/>
    <col min="4356" max="4356" width="15.5546875" style="138" customWidth="1"/>
    <col min="4357" max="4357" width="11.5546875" style="138" customWidth="1"/>
    <col min="4358" max="4358" width="10.109375" style="138" customWidth="1"/>
    <col min="4359" max="4359" width="17.88671875" style="138" customWidth="1"/>
    <col min="4360" max="4360" width="14.44140625" style="138" customWidth="1"/>
    <col min="4361" max="4363" width="11.44140625" style="138" customWidth="1"/>
    <col min="4364" max="4608" width="9" style="138"/>
    <col min="4609" max="4609" width="18" style="138" customWidth="1"/>
    <col min="4610" max="4610" width="10.44140625" style="138" customWidth="1"/>
    <col min="4611" max="4611" width="11.44140625" style="138" customWidth="1"/>
    <col min="4612" max="4612" width="15.5546875" style="138" customWidth="1"/>
    <col min="4613" max="4613" width="11.5546875" style="138" customWidth="1"/>
    <col min="4614" max="4614" width="10.109375" style="138" customWidth="1"/>
    <col min="4615" max="4615" width="17.88671875" style="138" customWidth="1"/>
    <col min="4616" max="4616" width="14.44140625" style="138" customWidth="1"/>
    <col min="4617" max="4619" width="11.44140625" style="138" customWidth="1"/>
    <col min="4620" max="4864" width="9" style="138"/>
    <col min="4865" max="4865" width="18" style="138" customWidth="1"/>
    <col min="4866" max="4866" width="10.44140625" style="138" customWidth="1"/>
    <col min="4867" max="4867" width="11.44140625" style="138" customWidth="1"/>
    <col min="4868" max="4868" width="15.5546875" style="138" customWidth="1"/>
    <col min="4869" max="4869" width="11.5546875" style="138" customWidth="1"/>
    <col min="4870" max="4870" width="10.109375" style="138" customWidth="1"/>
    <col min="4871" max="4871" width="17.88671875" style="138" customWidth="1"/>
    <col min="4872" max="4872" width="14.44140625" style="138" customWidth="1"/>
    <col min="4873" max="4875" width="11.44140625" style="138" customWidth="1"/>
    <col min="4876" max="5120" width="9" style="138"/>
    <col min="5121" max="5121" width="18" style="138" customWidth="1"/>
    <col min="5122" max="5122" width="10.44140625" style="138" customWidth="1"/>
    <col min="5123" max="5123" width="11.44140625" style="138" customWidth="1"/>
    <col min="5124" max="5124" width="15.5546875" style="138" customWidth="1"/>
    <col min="5125" max="5125" width="11.5546875" style="138" customWidth="1"/>
    <col min="5126" max="5126" width="10.109375" style="138" customWidth="1"/>
    <col min="5127" max="5127" width="17.88671875" style="138" customWidth="1"/>
    <col min="5128" max="5128" width="14.44140625" style="138" customWidth="1"/>
    <col min="5129" max="5131" width="11.44140625" style="138" customWidth="1"/>
    <col min="5132" max="5376" width="9" style="138"/>
    <col min="5377" max="5377" width="18" style="138" customWidth="1"/>
    <col min="5378" max="5378" width="10.44140625" style="138" customWidth="1"/>
    <col min="5379" max="5379" width="11.44140625" style="138" customWidth="1"/>
    <col min="5380" max="5380" width="15.5546875" style="138" customWidth="1"/>
    <col min="5381" max="5381" width="11.5546875" style="138" customWidth="1"/>
    <col min="5382" max="5382" width="10.109375" style="138" customWidth="1"/>
    <col min="5383" max="5383" width="17.88671875" style="138" customWidth="1"/>
    <col min="5384" max="5384" width="14.44140625" style="138" customWidth="1"/>
    <col min="5385" max="5387" width="11.44140625" style="138" customWidth="1"/>
    <col min="5388" max="5632" width="9" style="138"/>
    <col min="5633" max="5633" width="18" style="138" customWidth="1"/>
    <col min="5634" max="5634" width="10.44140625" style="138" customWidth="1"/>
    <col min="5635" max="5635" width="11.44140625" style="138" customWidth="1"/>
    <col min="5636" max="5636" width="15.5546875" style="138" customWidth="1"/>
    <col min="5637" max="5637" width="11.5546875" style="138" customWidth="1"/>
    <col min="5638" max="5638" width="10.109375" style="138" customWidth="1"/>
    <col min="5639" max="5639" width="17.88671875" style="138" customWidth="1"/>
    <col min="5640" max="5640" width="14.44140625" style="138" customWidth="1"/>
    <col min="5641" max="5643" width="11.44140625" style="138" customWidth="1"/>
    <col min="5644" max="5888" width="9" style="138"/>
    <col min="5889" max="5889" width="18" style="138" customWidth="1"/>
    <col min="5890" max="5890" width="10.44140625" style="138" customWidth="1"/>
    <col min="5891" max="5891" width="11.44140625" style="138" customWidth="1"/>
    <col min="5892" max="5892" width="15.5546875" style="138" customWidth="1"/>
    <col min="5893" max="5893" width="11.5546875" style="138" customWidth="1"/>
    <col min="5894" max="5894" width="10.109375" style="138" customWidth="1"/>
    <col min="5895" max="5895" width="17.88671875" style="138" customWidth="1"/>
    <col min="5896" max="5896" width="14.44140625" style="138" customWidth="1"/>
    <col min="5897" max="5899" width="11.44140625" style="138" customWidth="1"/>
    <col min="5900" max="6144" width="9" style="138"/>
    <col min="6145" max="6145" width="18" style="138" customWidth="1"/>
    <col min="6146" max="6146" width="10.44140625" style="138" customWidth="1"/>
    <col min="6147" max="6147" width="11.44140625" style="138" customWidth="1"/>
    <col min="6148" max="6148" width="15.5546875" style="138" customWidth="1"/>
    <col min="6149" max="6149" width="11.5546875" style="138" customWidth="1"/>
    <col min="6150" max="6150" width="10.109375" style="138" customWidth="1"/>
    <col min="6151" max="6151" width="17.88671875" style="138" customWidth="1"/>
    <col min="6152" max="6152" width="14.44140625" style="138" customWidth="1"/>
    <col min="6153" max="6155" width="11.44140625" style="138" customWidth="1"/>
    <col min="6156" max="6400" width="9" style="138"/>
    <col min="6401" max="6401" width="18" style="138" customWidth="1"/>
    <col min="6402" max="6402" width="10.44140625" style="138" customWidth="1"/>
    <col min="6403" max="6403" width="11.44140625" style="138" customWidth="1"/>
    <col min="6404" max="6404" width="15.5546875" style="138" customWidth="1"/>
    <col min="6405" max="6405" width="11.5546875" style="138" customWidth="1"/>
    <col min="6406" max="6406" width="10.109375" style="138" customWidth="1"/>
    <col min="6407" max="6407" width="17.88671875" style="138" customWidth="1"/>
    <col min="6408" max="6408" width="14.44140625" style="138" customWidth="1"/>
    <col min="6409" max="6411" width="11.44140625" style="138" customWidth="1"/>
    <col min="6412" max="6656" width="9" style="138"/>
    <col min="6657" max="6657" width="18" style="138" customWidth="1"/>
    <col min="6658" max="6658" width="10.44140625" style="138" customWidth="1"/>
    <col min="6659" max="6659" width="11.44140625" style="138" customWidth="1"/>
    <col min="6660" max="6660" width="15.5546875" style="138" customWidth="1"/>
    <col min="6661" max="6661" width="11.5546875" style="138" customWidth="1"/>
    <col min="6662" max="6662" width="10.109375" style="138" customWidth="1"/>
    <col min="6663" max="6663" width="17.88671875" style="138" customWidth="1"/>
    <col min="6664" max="6664" width="14.44140625" style="138" customWidth="1"/>
    <col min="6665" max="6667" width="11.44140625" style="138" customWidth="1"/>
    <col min="6668" max="6912" width="9" style="138"/>
    <col min="6913" max="6913" width="18" style="138" customWidth="1"/>
    <col min="6914" max="6914" width="10.44140625" style="138" customWidth="1"/>
    <col min="6915" max="6915" width="11.44140625" style="138" customWidth="1"/>
    <col min="6916" max="6916" width="15.5546875" style="138" customWidth="1"/>
    <col min="6917" max="6917" width="11.5546875" style="138" customWidth="1"/>
    <col min="6918" max="6918" width="10.109375" style="138" customWidth="1"/>
    <col min="6919" max="6919" width="17.88671875" style="138" customWidth="1"/>
    <col min="6920" max="6920" width="14.44140625" style="138" customWidth="1"/>
    <col min="6921" max="6923" width="11.44140625" style="138" customWidth="1"/>
    <col min="6924" max="7168" width="9" style="138"/>
    <col min="7169" max="7169" width="18" style="138" customWidth="1"/>
    <col min="7170" max="7170" width="10.44140625" style="138" customWidth="1"/>
    <col min="7171" max="7171" width="11.44140625" style="138" customWidth="1"/>
    <col min="7172" max="7172" width="15.5546875" style="138" customWidth="1"/>
    <col min="7173" max="7173" width="11.5546875" style="138" customWidth="1"/>
    <col min="7174" max="7174" width="10.109375" style="138" customWidth="1"/>
    <col min="7175" max="7175" width="17.88671875" style="138" customWidth="1"/>
    <col min="7176" max="7176" width="14.44140625" style="138" customWidth="1"/>
    <col min="7177" max="7179" width="11.44140625" style="138" customWidth="1"/>
    <col min="7180" max="7424" width="9" style="138"/>
    <col min="7425" max="7425" width="18" style="138" customWidth="1"/>
    <col min="7426" max="7426" width="10.44140625" style="138" customWidth="1"/>
    <col min="7427" max="7427" width="11.44140625" style="138" customWidth="1"/>
    <col min="7428" max="7428" width="15.5546875" style="138" customWidth="1"/>
    <col min="7429" max="7429" width="11.5546875" style="138" customWidth="1"/>
    <col min="7430" max="7430" width="10.109375" style="138" customWidth="1"/>
    <col min="7431" max="7431" width="17.88671875" style="138" customWidth="1"/>
    <col min="7432" max="7432" width="14.44140625" style="138" customWidth="1"/>
    <col min="7433" max="7435" width="11.44140625" style="138" customWidth="1"/>
    <col min="7436" max="7680" width="9" style="138"/>
    <col min="7681" max="7681" width="18" style="138" customWidth="1"/>
    <col min="7682" max="7682" width="10.44140625" style="138" customWidth="1"/>
    <col min="7683" max="7683" width="11.44140625" style="138" customWidth="1"/>
    <col min="7684" max="7684" width="15.5546875" style="138" customWidth="1"/>
    <col min="7685" max="7685" width="11.5546875" style="138" customWidth="1"/>
    <col min="7686" max="7686" width="10.109375" style="138" customWidth="1"/>
    <col min="7687" max="7687" width="17.88671875" style="138" customWidth="1"/>
    <col min="7688" max="7688" width="14.44140625" style="138" customWidth="1"/>
    <col min="7689" max="7691" width="11.44140625" style="138" customWidth="1"/>
    <col min="7692" max="7936" width="9" style="138"/>
    <col min="7937" max="7937" width="18" style="138" customWidth="1"/>
    <col min="7938" max="7938" width="10.44140625" style="138" customWidth="1"/>
    <col min="7939" max="7939" width="11.44140625" style="138" customWidth="1"/>
    <col min="7940" max="7940" width="15.5546875" style="138" customWidth="1"/>
    <col min="7941" max="7941" width="11.5546875" style="138" customWidth="1"/>
    <col min="7942" max="7942" width="10.109375" style="138" customWidth="1"/>
    <col min="7943" max="7943" width="17.88671875" style="138" customWidth="1"/>
    <col min="7944" max="7944" width="14.44140625" style="138" customWidth="1"/>
    <col min="7945" max="7947" width="11.44140625" style="138" customWidth="1"/>
    <col min="7948" max="8192" width="9" style="138"/>
    <col min="8193" max="8193" width="18" style="138" customWidth="1"/>
    <col min="8194" max="8194" width="10.44140625" style="138" customWidth="1"/>
    <col min="8195" max="8195" width="11.44140625" style="138" customWidth="1"/>
    <col min="8196" max="8196" width="15.5546875" style="138" customWidth="1"/>
    <col min="8197" max="8197" width="11.5546875" style="138" customWidth="1"/>
    <col min="8198" max="8198" width="10.109375" style="138" customWidth="1"/>
    <col min="8199" max="8199" width="17.88671875" style="138" customWidth="1"/>
    <col min="8200" max="8200" width="14.44140625" style="138" customWidth="1"/>
    <col min="8201" max="8203" width="11.44140625" style="138" customWidth="1"/>
    <col min="8204" max="8448" width="9" style="138"/>
    <col min="8449" max="8449" width="18" style="138" customWidth="1"/>
    <col min="8450" max="8450" width="10.44140625" style="138" customWidth="1"/>
    <col min="8451" max="8451" width="11.44140625" style="138" customWidth="1"/>
    <col min="8452" max="8452" width="15.5546875" style="138" customWidth="1"/>
    <col min="8453" max="8453" width="11.5546875" style="138" customWidth="1"/>
    <col min="8454" max="8454" width="10.109375" style="138" customWidth="1"/>
    <col min="8455" max="8455" width="17.88671875" style="138" customWidth="1"/>
    <col min="8456" max="8456" width="14.44140625" style="138" customWidth="1"/>
    <col min="8457" max="8459" width="11.44140625" style="138" customWidth="1"/>
    <col min="8460" max="8704" width="9" style="138"/>
    <col min="8705" max="8705" width="18" style="138" customWidth="1"/>
    <col min="8706" max="8706" width="10.44140625" style="138" customWidth="1"/>
    <col min="8707" max="8707" width="11.44140625" style="138" customWidth="1"/>
    <col min="8708" max="8708" width="15.5546875" style="138" customWidth="1"/>
    <col min="8709" max="8709" width="11.5546875" style="138" customWidth="1"/>
    <col min="8710" max="8710" width="10.109375" style="138" customWidth="1"/>
    <col min="8711" max="8711" width="17.88671875" style="138" customWidth="1"/>
    <col min="8712" max="8712" width="14.44140625" style="138" customWidth="1"/>
    <col min="8713" max="8715" width="11.44140625" style="138" customWidth="1"/>
    <col min="8716" max="8960" width="9" style="138"/>
    <col min="8961" max="8961" width="18" style="138" customWidth="1"/>
    <col min="8962" max="8962" width="10.44140625" style="138" customWidth="1"/>
    <col min="8963" max="8963" width="11.44140625" style="138" customWidth="1"/>
    <col min="8964" max="8964" width="15.5546875" style="138" customWidth="1"/>
    <col min="8965" max="8965" width="11.5546875" style="138" customWidth="1"/>
    <col min="8966" max="8966" width="10.109375" style="138" customWidth="1"/>
    <col min="8967" max="8967" width="17.88671875" style="138" customWidth="1"/>
    <col min="8968" max="8968" width="14.44140625" style="138" customWidth="1"/>
    <col min="8969" max="8971" width="11.44140625" style="138" customWidth="1"/>
    <col min="8972" max="9216" width="9" style="138"/>
    <col min="9217" max="9217" width="18" style="138" customWidth="1"/>
    <col min="9218" max="9218" width="10.44140625" style="138" customWidth="1"/>
    <col min="9219" max="9219" width="11.44140625" style="138" customWidth="1"/>
    <col min="9220" max="9220" width="15.5546875" style="138" customWidth="1"/>
    <col min="9221" max="9221" width="11.5546875" style="138" customWidth="1"/>
    <col min="9222" max="9222" width="10.109375" style="138" customWidth="1"/>
    <col min="9223" max="9223" width="17.88671875" style="138" customWidth="1"/>
    <col min="9224" max="9224" width="14.44140625" style="138" customWidth="1"/>
    <col min="9225" max="9227" width="11.44140625" style="138" customWidth="1"/>
    <col min="9228" max="9472" width="9" style="138"/>
    <col min="9473" max="9473" width="18" style="138" customWidth="1"/>
    <col min="9474" max="9474" width="10.44140625" style="138" customWidth="1"/>
    <col min="9475" max="9475" width="11.44140625" style="138" customWidth="1"/>
    <col min="9476" max="9476" width="15.5546875" style="138" customWidth="1"/>
    <col min="9477" max="9477" width="11.5546875" style="138" customWidth="1"/>
    <col min="9478" max="9478" width="10.109375" style="138" customWidth="1"/>
    <col min="9479" max="9479" width="17.88671875" style="138" customWidth="1"/>
    <col min="9480" max="9480" width="14.44140625" style="138" customWidth="1"/>
    <col min="9481" max="9483" width="11.44140625" style="138" customWidth="1"/>
    <col min="9484" max="9728" width="9" style="138"/>
    <col min="9729" max="9729" width="18" style="138" customWidth="1"/>
    <col min="9730" max="9730" width="10.44140625" style="138" customWidth="1"/>
    <col min="9731" max="9731" width="11.44140625" style="138" customWidth="1"/>
    <col min="9732" max="9732" width="15.5546875" style="138" customWidth="1"/>
    <col min="9733" max="9733" width="11.5546875" style="138" customWidth="1"/>
    <col min="9734" max="9734" width="10.109375" style="138" customWidth="1"/>
    <col min="9735" max="9735" width="17.88671875" style="138" customWidth="1"/>
    <col min="9736" max="9736" width="14.44140625" style="138" customWidth="1"/>
    <col min="9737" max="9739" width="11.44140625" style="138" customWidth="1"/>
    <col min="9740" max="9984" width="9" style="138"/>
    <col min="9985" max="9985" width="18" style="138" customWidth="1"/>
    <col min="9986" max="9986" width="10.44140625" style="138" customWidth="1"/>
    <col min="9987" max="9987" width="11.44140625" style="138" customWidth="1"/>
    <col min="9988" max="9988" width="15.5546875" style="138" customWidth="1"/>
    <col min="9989" max="9989" width="11.5546875" style="138" customWidth="1"/>
    <col min="9990" max="9990" width="10.109375" style="138" customWidth="1"/>
    <col min="9991" max="9991" width="17.88671875" style="138" customWidth="1"/>
    <col min="9992" max="9992" width="14.44140625" style="138" customWidth="1"/>
    <col min="9993" max="9995" width="11.44140625" style="138" customWidth="1"/>
    <col min="9996" max="10240" width="9" style="138"/>
    <col min="10241" max="10241" width="18" style="138" customWidth="1"/>
    <col min="10242" max="10242" width="10.44140625" style="138" customWidth="1"/>
    <col min="10243" max="10243" width="11.44140625" style="138" customWidth="1"/>
    <col min="10244" max="10244" width="15.5546875" style="138" customWidth="1"/>
    <col min="10245" max="10245" width="11.5546875" style="138" customWidth="1"/>
    <col min="10246" max="10246" width="10.109375" style="138" customWidth="1"/>
    <col min="10247" max="10247" width="17.88671875" style="138" customWidth="1"/>
    <col min="10248" max="10248" width="14.44140625" style="138" customWidth="1"/>
    <col min="10249" max="10251" width="11.44140625" style="138" customWidth="1"/>
    <col min="10252" max="10496" width="9" style="138"/>
    <col min="10497" max="10497" width="18" style="138" customWidth="1"/>
    <col min="10498" max="10498" width="10.44140625" style="138" customWidth="1"/>
    <col min="10499" max="10499" width="11.44140625" style="138" customWidth="1"/>
    <col min="10500" max="10500" width="15.5546875" style="138" customWidth="1"/>
    <col min="10501" max="10501" width="11.5546875" style="138" customWidth="1"/>
    <col min="10502" max="10502" width="10.109375" style="138" customWidth="1"/>
    <col min="10503" max="10503" width="17.88671875" style="138" customWidth="1"/>
    <col min="10504" max="10504" width="14.44140625" style="138" customWidth="1"/>
    <col min="10505" max="10507" width="11.44140625" style="138" customWidth="1"/>
    <col min="10508" max="10752" width="9" style="138"/>
    <col min="10753" max="10753" width="18" style="138" customWidth="1"/>
    <col min="10754" max="10754" width="10.44140625" style="138" customWidth="1"/>
    <col min="10755" max="10755" width="11.44140625" style="138" customWidth="1"/>
    <col min="10756" max="10756" width="15.5546875" style="138" customWidth="1"/>
    <col min="10757" max="10757" width="11.5546875" style="138" customWidth="1"/>
    <col min="10758" max="10758" width="10.109375" style="138" customWidth="1"/>
    <col min="10759" max="10759" width="17.88671875" style="138" customWidth="1"/>
    <col min="10760" max="10760" width="14.44140625" style="138" customWidth="1"/>
    <col min="10761" max="10763" width="11.44140625" style="138" customWidth="1"/>
    <col min="10764" max="11008" width="9" style="138"/>
    <col min="11009" max="11009" width="18" style="138" customWidth="1"/>
    <col min="11010" max="11010" width="10.44140625" style="138" customWidth="1"/>
    <col min="11011" max="11011" width="11.44140625" style="138" customWidth="1"/>
    <col min="11012" max="11012" width="15.5546875" style="138" customWidth="1"/>
    <col min="11013" max="11013" width="11.5546875" style="138" customWidth="1"/>
    <col min="11014" max="11014" width="10.109375" style="138" customWidth="1"/>
    <col min="11015" max="11015" width="17.88671875" style="138" customWidth="1"/>
    <col min="11016" max="11016" width="14.44140625" style="138" customWidth="1"/>
    <col min="11017" max="11019" width="11.44140625" style="138" customWidth="1"/>
    <col min="11020" max="11264" width="9" style="138"/>
    <col min="11265" max="11265" width="18" style="138" customWidth="1"/>
    <col min="11266" max="11266" width="10.44140625" style="138" customWidth="1"/>
    <col min="11267" max="11267" width="11.44140625" style="138" customWidth="1"/>
    <col min="11268" max="11268" width="15.5546875" style="138" customWidth="1"/>
    <col min="11269" max="11269" width="11.5546875" style="138" customWidth="1"/>
    <col min="11270" max="11270" width="10.109375" style="138" customWidth="1"/>
    <col min="11271" max="11271" width="17.88671875" style="138" customWidth="1"/>
    <col min="11272" max="11272" width="14.44140625" style="138" customWidth="1"/>
    <col min="11273" max="11275" width="11.44140625" style="138" customWidth="1"/>
    <col min="11276" max="11520" width="9" style="138"/>
    <col min="11521" max="11521" width="18" style="138" customWidth="1"/>
    <col min="11522" max="11522" width="10.44140625" style="138" customWidth="1"/>
    <col min="11523" max="11523" width="11.44140625" style="138" customWidth="1"/>
    <col min="11524" max="11524" width="15.5546875" style="138" customWidth="1"/>
    <col min="11525" max="11525" width="11.5546875" style="138" customWidth="1"/>
    <col min="11526" max="11526" width="10.109375" style="138" customWidth="1"/>
    <col min="11527" max="11527" width="17.88671875" style="138" customWidth="1"/>
    <col min="11528" max="11528" width="14.44140625" style="138" customWidth="1"/>
    <col min="11529" max="11531" width="11.44140625" style="138" customWidth="1"/>
    <col min="11532" max="11776" width="9" style="138"/>
    <col min="11777" max="11777" width="18" style="138" customWidth="1"/>
    <col min="11778" max="11778" width="10.44140625" style="138" customWidth="1"/>
    <col min="11779" max="11779" width="11.44140625" style="138" customWidth="1"/>
    <col min="11780" max="11780" width="15.5546875" style="138" customWidth="1"/>
    <col min="11781" max="11781" width="11.5546875" style="138" customWidth="1"/>
    <col min="11782" max="11782" width="10.109375" style="138" customWidth="1"/>
    <col min="11783" max="11783" width="17.88671875" style="138" customWidth="1"/>
    <col min="11784" max="11784" width="14.44140625" style="138" customWidth="1"/>
    <col min="11785" max="11787" width="11.44140625" style="138" customWidth="1"/>
    <col min="11788" max="12032" width="9" style="138"/>
    <col min="12033" max="12033" width="18" style="138" customWidth="1"/>
    <col min="12034" max="12034" width="10.44140625" style="138" customWidth="1"/>
    <col min="12035" max="12035" width="11.44140625" style="138" customWidth="1"/>
    <col min="12036" max="12036" width="15.5546875" style="138" customWidth="1"/>
    <col min="12037" max="12037" width="11.5546875" style="138" customWidth="1"/>
    <col min="12038" max="12038" width="10.109375" style="138" customWidth="1"/>
    <col min="12039" max="12039" width="17.88671875" style="138" customWidth="1"/>
    <col min="12040" max="12040" width="14.44140625" style="138" customWidth="1"/>
    <col min="12041" max="12043" width="11.44140625" style="138" customWidth="1"/>
    <col min="12044" max="12288" width="9" style="138"/>
    <col min="12289" max="12289" width="18" style="138" customWidth="1"/>
    <col min="12290" max="12290" width="10.44140625" style="138" customWidth="1"/>
    <col min="12291" max="12291" width="11.44140625" style="138" customWidth="1"/>
    <col min="12292" max="12292" width="15.5546875" style="138" customWidth="1"/>
    <col min="12293" max="12293" width="11.5546875" style="138" customWidth="1"/>
    <col min="12294" max="12294" width="10.109375" style="138" customWidth="1"/>
    <col min="12295" max="12295" width="17.88671875" style="138" customWidth="1"/>
    <col min="12296" max="12296" width="14.44140625" style="138" customWidth="1"/>
    <col min="12297" max="12299" width="11.44140625" style="138" customWidth="1"/>
    <col min="12300" max="12544" width="9" style="138"/>
    <col min="12545" max="12545" width="18" style="138" customWidth="1"/>
    <col min="12546" max="12546" width="10.44140625" style="138" customWidth="1"/>
    <col min="12547" max="12547" width="11.44140625" style="138" customWidth="1"/>
    <col min="12548" max="12548" width="15.5546875" style="138" customWidth="1"/>
    <col min="12549" max="12549" width="11.5546875" style="138" customWidth="1"/>
    <col min="12550" max="12550" width="10.109375" style="138" customWidth="1"/>
    <col min="12551" max="12551" width="17.88671875" style="138" customWidth="1"/>
    <col min="12552" max="12552" width="14.44140625" style="138" customWidth="1"/>
    <col min="12553" max="12555" width="11.44140625" style="138" customWidth="1"/>
    <col min="12556" max="12800" width="9" style="138"/>
    <col min="12801" max="12801" width="18" style="138" customWidth="1"/>
    <col min="12802" max="12802" width="10.44140625" style="138" customWidth="1"/>
    <col min="12803" max="12803" width="11.44140625" style="138" customWidth="1"/>
    <col min="12804" max="12804" width="15.5546875" style="138" customWidth="1"/>
    <col min="12805" max="12805" width="11.5546875" style="138" customWidth="1"/>
    <col min="12806" max="12806" width="10.109375" style="138" customWidth="1"/>
    <col min="12807" max="12807" width="17.88671875" style="138" customWidth="1"/>
    <col min="12808" max="12808" width="14.44140625" style="138" customWidth="1"/>
    <col min="12809" max="12811" width="11.44140625" style="138" customWidth="1"/>
    <col min="12812" max="13056" width="9" style="138"/>
    <col min="13057" max="13057" width="18" style="138" customWidth="1"/>
    <col min="13058" max="13058" width="10.44140625" style="138" customWidth="1"/>
    <col min="13059" max="13059" width="11.44140625" style="138" customWidth="1"/>
    <col min="13060" max="13060" width="15.5546875" style="138" customWidth="1"/>
    <col min="13061" max="13061" width="11.5546875" style="138" customWidth="1"/>
    <col min="13062" max="13062" width="10.109375" style="138" customWidth="1"/>
    <col min="13063" max="13063" width="17.88671875" style="138" customWidth="1"/>
    <col min="13064" max="13064" width="14.44140625" style="138" customWidth="1"/>
    <col min="13065" max="13067" width="11.44140625" style="138" customWidth="1"/>
    <col min="13068" max="13312" width="9" style="138"/>
    <col min="13313" max="13313" width="18" style="138" customWidth="1"/>
    <col min="13314" max="13314" width="10.44140625" style="138" customWidth="1"/>
    <col min="13315" max="13315" width="11.44140625" style="138" customWidth="1"/>
    <col min="13316" max="13316" width="15.5546875" style="138" customWidth="1"/>
    <col min="13317" max="13317" width="11.5546875" style="138" customWidth="1"/>
    <col min="13318" max="13318" width="10.109375" style="138" customWidth="1"/>
    <col min="13319" max="13319" width="17.88671875" style="138" customWidth="1"/>
    <col min="13320" max="13320" width="14.44140625" style="138" customWidth="1"/>
    <col min="13321" max="13323" width="11.44140625" style="138" customWidth="1"/>
    <col min="13324" max="13568" width="9" style="138"/>
    <col min="13569" max="13569" width="18" style="138" customWidth="1"/>
    <col min="13570" max="13570" width="10.44140625" style="138" customWidth="1"/>
    <col min="13571" max="13571" width="11.44140625" style="138" customWidth="1"/>
    <col min="13572" max="13572" width="15.5546875" style="138" customWidth="1"/>
    <col min="13573" max="13573" width="11.5546875" style="138" customWidth="1"/>
    <col min="13574" max="13574" width="10.109375" style="138" customWidth="1"/>
    <col min="13575" max="13575" width="17.88671875" style="138" customWidth="1"/>
    <col min="13576" max="13576" width="14.44140625" style="138" customWidth="1"/>
    <col min="13577" max="13579" width="11.44140625" style="138" customWidth="1"/>
    <col min="13580" max="13824" width="9" style="138"/>
    <col min="13825" max="13825" width="18" style="138" customWidth="1"/>
    <col min="13826" max="13826" width="10.44140625" style="138" customWidth="1"/>
    <col min="13827" max="13827" width="11.44140625" style="138" customWidth="1"/>
    <col min="13828" max="13828" width="15.5546875" style="138" customWidth="1"/>
    <col min="13829" max="13829" width="11.5546875" style="138" customWidth="1"/>
    <col min="13830" max="13830" width="10.109375" style="138" customWidth="1"/>
    <col min="13831" max="13831" width="17.88671875" style="138" customWidth="1"/>
    <col min="13832" max="13832" width="14.44140625" style="138" customWidth="1"/>
    <col min="13833" max="13835" width="11.44140625" style="138" customWidth="1"/>
    <col min="13836" max="14080" width="9" style="138"/>
    <col min="14081" max="14081" width="18" style="138" customWidth="1"/>
    <col min="14082" max="14082" width="10.44140625" style="138" customWidth="1"/>
    <col min="14083" max="14083" width="11.44140625" style="138" customWidth="1"/>
    <col min="14084" max="14084" width="15.5546875" style="138" customWidth="1"/>
    <col min="14085" max="14085" width="11.5546875" style="138" customWidth="1"/>
    <col min="14086" max="14086" width="10.109375" style="138" customWidth="1"/>
    <col min="14087" max="14087" width="17.88671875" style="138" customWidth="1"/>
    <col min="14088" max="14088" width="14.44140625" style="138" customWidth="1"/>
    <col min="14089" max="14091" width="11.44140625" style="138" customWidth="1"/>
    <col min="14092" max="14336" width="9" style="138"/>
    <col min="14337" max="14337" width="18" style="138" customWidth="1"/>
    <col min="14338" max="14338" width="10.44140625" style="138" customWidth="1"/>
    <col min="14339" max="14339" width="11.44140625" style="138" customWidth="1"/>
    <col min="14340" max="14340" width="15.5546875" style="138" customWidth="1"/>
    <col min="14341" max="14341" width="11.5546875" style="138" customWidth="1"/>
    <col min="14342" max="14342" width="10.109375" style="138" customWidth="1"/>
    <col min="14343" max="14343" width="17.88671875" style="138" customWidth="1"/>
    <col min="14344" max="14344" width="14.44140625" style="138" customWidth="1"/>
    <col min="14345" max="14347" width="11.44140625" style="138" customWidth="1"/>
    <col min="14348" max="14592" width="9" style="138"/>
    <col min="14593" max="14593" width="18" style="138" customWidth="1"/>
    <col min="14594" max="14594" width="10.44140625" style="138" customWidth="1"/>
    <col min="14595" max="14595" width="11.44140625" style="138" customWidth="1"/>
    <col min="14596" max="14596" width="15.5546875" style="138" customWidth="1"/>
    <col min="14597" max="14597" width="11.5546875" style="138" customWidth="1"/>
    <col min="14598" max="14598" width="10.109375" style="138" customWidth="1"/>
    <col min="14599" max="14599" width="17.88671875" style="138" customWidth="1"/>
    <col min="14600" max="14600" width="14.44140625" style="138" customWidth="1"/>
    <col min="14601" max="14603" width="11.44140625" style="138" customWidth="1"/>
    <col min="14604" max="14848" width="9" style="138"/>
    <col min="14849" max="14849" width="18" style="138" customWidth="1"/>
    <col min="14850" max="14850" width="10.44140625" style="138" customWidth="1"/>
    <col min="14851" max="14851" width="11.44140625" style="138" customWidth="1"/>
    <col min="14852" max="14852" width="15.5546875" style="138" customWidth="1"/>
    <col min="14853" max="14853" width="11.5546875" style="138" customWidth="1"/>
    <col min="14854" max="14854" width="10.109375" style="138" customWidth="1"/>
    <col min="14855" max="14855" width="17.88671875" style="138" customWidth="1"/>
    <col min="14856" max="14856" width="14.44140625" style="138" customWidth="1"/>
    <col min="14857" max="14859" width="11.44140625" style="138" customWidth="1"/>
    <col min="14860" max="15104" width="9" style="138"/>
    <col min="15105" max="15105" width="18" style="138" customWidth="1"/>
    <col min="15106" max="15106" width="10.44140625" style="138" customWidth="1"/>
    <col min="15107" max="15107" width="11.44140625" style="138" customWidth="1"/>
    <col min="15108" max="15108" width="15.5546875" style="138" customWidth="1"/>
    <col min="15109" max="15109" width="11.5546875" style="138" customWidth="1"/>
    <col min="15110" max="15110" width="10.109375" style="138" customWidth="1"/>
    <col min="15111" max="15111" width="17.88671875" style="138" customWidth="1"/>
    <col min="15112" max="15112" width="14.44140625" style="138" customWidth="1"/>
    <col min="15113" max="15115" width="11.44140625" style="138" customWidth="1"/>
    <col min="15116" max="15360" width="9" style="138"/>
    <col min="15361" max="15361" width="18" style="138" customWidth="1"/>
    <col min="15362" max="15362" width="10.44140625" style="138" customWidth="1"/>
    <col min="15363" max="15363" width="11.44140625" style="138" customWidth="1"/>
    <col min="15364" max="15364" width="15.5546875" style="138" customWidth="1"/>
    <col min="15365" max="15365" width="11.5546875" style="138" customWidth="1"/>
    <col min="15366" max="15366" width="10.109375" style="138" customWidth="1"/>
    <col min="15367" max="15367" width="17.88671875" style="138" customWidth="1"/>
    <col min="15368" max="15368" width="14.44140625" style="138" customWidth="1"/>
    <col min="15369" max="15371" width="11.44140625" style="138" customWidth="1"/>
    <col min="15372" max="15616" width="9" style="138"/>
    <col min="15617" max="15617" width="18" style="138" customWidth="1"/>
    <col min="15618" max="15618" width="10.44140625" style="138" customWidth="1"/>
    <col min="15619" max="15619" width="11.44140625" style="138" customWidth="1"/>
    <col min="15620" max="15620" width="15.5546875" style="138" customWidth="1"/>
    <col min="15621" max="15621" width="11.5546875" style="138" customWidth="1"/>
    <col min="15622" max="15622" width="10.109375" style="138" customWidth="1"/>
    <col min="15623" max="15623" width="17.88671875" style="138" customWidth="1"/>
    <col min="15624" max="15624" width="14.44140625" style="138" customWidth="1"/>
    <col min="15625" max="15627" width="11.44140625" style="138" customWidth="1"/>
    <col min="15628" max="15872" width="9" style="138"/>
    <col min="15873" max="15873" width="18" style="138" customWidth="1"/>
    <col min="15874" max="15874" width="10.44140625" style="138" customWidth="1"/>
    <col min="15875" max="15875" width="11.44140625" style="138" customWidth="1"/>
    <col min="15876" max="15876" width="15.5546875" style="138" customWidth="1"/>
    <col min="15877" max="15877" width="11.5546875" style="138" customWidth="1"/>
    <col min="15878" max="15878" width="10.109375" style="138" customWidth="1"/>
    <col min="15879" max="15879" width="17.88671875" style="138" customWidth="1"/>
    <col min="15880" max="15880" width="14.44140625" style="138" customWidth="1"/>
    <col min="15881" max="15883" width="11.44140625" style="138" customWidth="1"/>
    <col min="15884" max="16128" width="9" style="138"/>
    <col min="16129" max="16129" width="18" style="138" customWidth="1"/>
    <col min="16130" max="16130" width="10.44140625" style="138" customWidth="1"/>
    <col min="16131" max="16131" width="11.44140625" style="138" customWidth="1"/>
    <col min="16132" max="16132" width="15.5546875" style="138" customWidth="1"/>
    <col min="16133" max="16133" width="11.5546875" style="138" customWidth="1"/>
    <col min="16134" max="16134" width="10.109375" style="138" customWidth="1"/>
    <col min="16135" max="16135" width="17.88671875" style="138" customWidth="1"/>
    <col min="16136" max="16136" width="14.44140625" style="138" customWidth="1"/>
    <col min="16137" max="16139" width="11.44140625" style="138" customWidth="1"/>
    <col min="16140" max="16384" width="9" style="138"/>
  </cols>
  <sheetData>
    <row r="1" spans="1:11" s="127" customFormat="1" ht="46.35" customHeight="1" x14ac:dyDescent="0.25">
      <c r="A1" s="249" t="s">
        <v>109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127" customFormat="1" ht="11.4" customHeight="1" x14ac:dyDescent="0.3">
      <c r="C2" s="128"/>
      <c r="D2" s="128"/>
      <c r="E2" s="128"/>
      <c r="G2" s="128"/>
      <c r="H2" s="128"/>
      <c r="I2" s="128"/>
      <c r="J2" s="129"/>
      <c r="K2" s="130" t="s">
        <v>77</v>
      </c>
    </row>
    <row r="3" spans="1:11" s="131" customFormat="1" ht="21.75" customHeight="1" x14ac:dyDescent="0.25">
      <c r="A3" s="250"/>
      <c r="B3" s="243" t="s">
        <v>21</v>
      </c>
      <c r="C3" s="252" t="s">
        <v>78</v>
      </c>
      <c r="D3" s="252" t="s">
        <v>79</v>
      </c>
      <c r="E3" s="252" t="s">
        <v>80</v>
      </c>
      <c r="F3" s="252" t="s">
        <v>81</v>
      </c>
      <c r="G3" s="252" t="s">
        <v>82</v>
      </c>
      <c r="H3" s="252" t="s">
        <v>8</v>
      </c>
      <c r="I3" s="246" t="s">
        <v>16</v>
      </c>
      <c r="J3" s="253" t="s">
        <v>83</v>
      </c>
      <c r="K3" s="252" t="s">
        <v>12</v>
      </c>
    </row>
    <row r="4" spans="1:11" s="132" customFormat="1" ht="9" customHeight="1" x14ac:dyDescent="0.25">
      <c r="A4" s="251"/>
      <c r="B4" s="244"/>
      <c r="C4" s="252"/>
      <c r="D4" s="252"/>
      <c r="E4" s="252"/>
      <c r="F4" s="252"/>
      <c r="G4" s="252"/>
      <c r="H4" s="252"/>
      <c r="I4" s="247"/>
      <c r="J4" s="253"/>
      <c r="K4" s="252"/>
    </row>
    <row r="5" spans="1:11" s="132" customFormat="1" ht="54.75" customHeight="1" x14ac:dyDescent="0.25">
      <c r="A5" s="251"/>
      <c r="B5" s="245"/>
      <c r="C5" s="252"/>
      <c r="D5" s="252"/>
      <c r="E5" s="252"/>
      <c r="F5" s="252"/>
      <c r="G5" s="252"/>
      <c r="H5" s="252"/>
      <c r="I5" s="248"/>
      <c r="J5" s="253"/>
      <c r="K5" s="252"/>
    </row>
    <row r="6" spans="1:11" s="134" customFormat="1" ht="12.75" customHeight="1" x14ac:dyDescent="0.2">
      <c r="A6" s="133" t="s">
        <v>3</v>
      </c>
      <c r="B6" s="133">
        <v>1</v>
      </c>
      <c r="C6" s="133">
        <v>2</v>
      </c>
      <c r="D6" s="133">
        <v>3</v>
      </c>
      <c r="E6" s="133">
        <v>4</v>
      </c>
      <c r="F6" s="133">
        <v>5</v>
      </c>
      <c r="G6" s="133">
        <v>6</v>
      </c>
      <c r="H6" s="133">
        <v>7</v>
      </c>
      <c r="I6" s="133">
        <v>8</v>
      </c>
      <c r="J6" s="133">
        <v>9</v>
      </c>
      <c r="K6" s="133">
        <v>10</v>
      </c>
    </row>
    <row r="7" spans="1:11" s="136" customFormat="1" ht="17.850000000000001" customHeight="1" x14ac:dyDescent="0.3">
      <c r="A7" s="135" t="s">
        <v>73</v>
      </c>
      <c r="B7" s="135">
        <f>SUM(B8:B35)</f>
        <v>10266</v>
      </c>
      <c r="C7" s="135">
        <f t="shared" ref="C7:K7" si="0">SUM(C8:C35)</f>
        <v>9526</v>
      </c>
      <c r="D7" s="135">
        <f t="shared" si="0"/>
        <v>623</v>
      </c>
      <c r="E7" s="135">
        <f t="shared" si="0"/>
        <v>580</v>
      </c>
      <c r="F7" s="135">
        <f t="shared" si="0"/>
        <v>400</v>
      </c>
      <c r="G7" s="135">
        <f t="shared" si="0"/>
        <v>3</v>
      </c>
      <c r="H7" s="135">
        <f t="shared" si="0"/>
        <v>3752</v>
      </c>
      <c r="I7" s="135">
        <f t="shared" si="0"/>
        <v>8351</v>
      </c>
      <c r="J7" s="135">
        <f t="shared" si="0"/>
        <v>7857</v>
      </c>
      <c r="K7" s="135">
        <f t="shared" si="0"/>
        <v>6697</v>
      </c>
    </row>
    <row r="8" spans="1:11" ht="15" customHeight="1" x14ac:dyDescent="0.3">
      <c r="A8" s="137" t="s">
        <v>35</v>
      </c>
      <c r="B8" s="39">
        <v>2878</v>
      </c>
      <c r="C8" s="39">
        <v>2700</v>
      </c>
      <c r="D8" s="39">
        <v>185</v>
      </c>
      <c r="E8" s="39">
        <v>185</v>
      </c>
      <c r="F8" s="39">
        <v>186</v>
      </c>
      <c r="G8" s="39">
        <v>0</v>
      </c>
      <c r="H8" s="39">
        <v>610</v>
      </c>
      <c r="I8" s="39">
        <v>2371</v>
      </c>
      <c r="J8" s="39">
        <v>2227</v>
      </c>
      <c r="K8" s="39">
        <v>1886</v>
      </c>
    </row>
    <row r="9" spans="1:11" ht="15" customHeight="1" x14ac:dyDescent="0.3">
      <c r="A9" s="137" t="s">
        <v>36</v>
      </c>
      <c r="B9" s="39">
        <v>362</v>
      </c>
      <c r="C9" s="39">
        <v>335</v>
      </c>
      <c r="D9" s="39">
        <v>32</v>
      </c>
      <c r="E9" s="39">
        <v>31</v>
      </c>
      <c r="F9" s="39">
        <v>14</v>
      </c>
      <c r="G9" s="39">
        <v>0</v>
      </c>
      <c r="H9" s="39">
        <v>123</v>
      </c>
      <c r="I9" s="39">
        <v>282</v>
      </c>
      <c r="J9" s="39">
        <v>268</v>
      </c>
      <c r="K9" s="39">
        <v>189</v>
      </c>
    </row>
    <row r="10" spans="1:11" ht="15" customHeight="1" x14ac:dyDescent="0.3">
      <c r="A10" s="137" t="s">
        <v>37</v>
      </c>
      <c r="B10" s="39">
        <v>36</v>
      </c>
      <c r="C10" s="39">
        <v>35</v>
      </c>
      <c r="D10" s="39">
        <v>1</v>
      </c>
      <c r="E10" s="39">
        <v>1</v>
      </c>
      <c r="F10" s="39">
        <v>0</v>
      </c>
      <c r="G10" s="39">
        <v>0</v>
      </c>
      <c r="H10" s="39">
        <v>17</v>
      </c>
      <c r="I10" s="39">
        <v>31</v>
      </c>
      <c r="J10" s="39">
        <v>30</v>
      </c>
      <c r="K10" s="39">
        <v>26</v>
      </c>
    </row>
    <row r="11" spans="1:11" ht="15" customHeight="1" x14ac:dyDescent="0.3">
      <c r="A11" s="137" t="s">
        <v>38</v>
      </c>
      <c r="B11" s="39">
        <v>267</v>
      </c>
      <c r="C11" s="39">
        <v>242</v>
      </c>
      <c r="D11" s="39">
        <v>16</v>
      </c>
      <c r="E11" s="39">
        <v>15</v>
      </c>
      <c r="F11" s="39">
        <v>4</v>
      </c>
      <c r="G11" s="39">
        <v>0</v>
      </c>
      <c r="H11" s="39">
        <v>79</v>
      </c>
      <c r="I11" s="39">
        <v>228</v>
      </c>
      <c r="J11" s="39">
        <v>205</v>
      </c>
      <c r="K11" s="39">
        <v>164</v>
      </c>
    </row>
    <row r="12" spans="1:11" ht="15" customHeight="1" x14ac:dyDescent="0.3">
      <c r="A12" s="137" t="s">
        <v>39</v>
      </c>
      <c r="B12" s="39">
        <v>284</v>
      </c>
      <c r="C12" s="39">
        <v>250</v>
      </c>
      <c r="D12" s="39">
        <v>17</v>
      </c>
      <c r="E12" s="39">
        <v>17</v>
      </c>
      <c r="F12" s="39">
        <v>19</v>
      </c>
      <c r="G12" s="39">
        <v>0</v>
      </c>
      <c r="H12" s="39">
        <v>164</v>
      </c>
      <c r="I12" s="39">
        <v>231</v>
      </c>
      <c r="J12" s="39">
        <v>205</v>
      </c>
      <c r="K12" s="39">
        <v>169</v>
      </c>
    </row>
    <row r="13" spans="1:11" ht="15" customHeight="1" x14ac:dyDescent="0.3">
      <c r="A13" s="137" t="s">
        <v>40</v>
      </c>
      <c r="B13" s="39">
        <v>114</v>
      </c>
      <c r="C13" s="39">
        <v>106</v>
      </c>
      <c r="D13" s="39">
        <v>9</v>
      </c>
      <c r="E13" s="39">
        <v>8</v>
      </c>
      <c r="F13" s="39">
        <v>2</v>
      </c>
      <c r="G13" s="39">
        <v>0</v>
      </c>
      <c r="H13" s="39">
        <v>76</v>
      </c>
      <c r="I13" s="39">
        <v>89</v>
      </c>
      <c r="J13" s="39">
        <v>84</v>
      </c>
      <c r="K13" s="39">
        <v>68</v>
      </c>
    </row>
    <row r="14" spans="1:11" ht="15" customHeight="1" x14ac:dyDescent="0.3">
      <c r="A14" s="137" t="s">
        <v>41</v>
      </c>
      <c r="B14" s="39">
        <v>85</v>
      </c>
      <c r="C14" s="39">
        <v>77</v>
      </c>
      <c r="D14" s="39">
        <v>3</v>
      </c>
      <c r="E14" s="39">
        <v>2</v>
      </c>
      <c r="F14" s="39">
        <v>1</v>
      </c>
      <c r="G14" s="39">
        <v>0</v>
      </c>
      <c r="H14" s="39">
        <v>48</v>
      </c>
      <c r="I14" s="39">
        <v>70</v>
      </c>
      <c r="J14" s="39">
        <v>64</v>
      </c>
      <c r="K14" s="39">
        <v>47</v>
      </c>
    </row>
    <row r="15" spans="1:11" ht="15" customHeight="1" x14ac:dyDescent="0.3">
      <c r="A15" s="137" t="s">
        <v>42</v>
      </c>
      <c r="B15" s="39">
        <v>345</v>
      </c>
      <c r="C15" s="39">
        <v>312</v>
      </c>
      <c r="D15" s="39">
        <v>24</v>
      </c>
      <c r="E15" s="39">
        <v>23</v>
      </c>
      <c r="F15" s="39">
        <v>16</v>
      </c>
      <c r="G15" s="39">
        <v>0</v>
      </c>
      <c r="H15" s="39">
        <v>119</v>
      </c>
      <c r="I15" s="39">
        <v>247</v>
      </c>
      <c r="J15" s="39">
        <v>229</v>
      </c>
      <c r="K15" s="39">
        <v>189</v>
      </c>
    </row>
    <row r="16" spans="1:11" ht="15" customHeight="1" x14ac:dyDescent="0.3">
      <c r="A16" s="137" t="s">
        <v>43</v>
      </c>
      <c r="B16" s="39">
        <v>322</v>
      </c>
      <c r="C16" s="39">
        <v>284</v>
      </c>
      <c r="D16" s="39">
        <v>27</v>
      </c>
      <c r="E16" s="39">
        <v>24</v>
      </c>
      <c r="F16" s="39">
        <v>7</v>
      </c>
      <c r="G16" s="39">
        <v>2</v>
      </c>
      <c r="H16" s="39">
        <v>152</v>
      </c>
      <c r="I16" s="39">
        <v>240</v>
      </c>
      <c r="J16" s="39">
        <v>218</v>
      </c>
      <c r="K16" s="39">
        <v>171</v>
      </c>
    </row>
    <row r="17" spans="1:11" ht="15" customHeight="1" x14ac:dyDescent="0.3">
      <c r="A17" s="137" t="s">
        <v>44</v>
      </c>
      <c r="B17" s="39">
        <v>621</v>
      </c>
      <c r="C17" s="39">
        <v>578</v>
      </c>
      <c r="D17" s="39">
        <v>24</v>
      </c>
      <c r="E17" s="39">
        <v>19</v>
      </c>
      <c r="F17" s="39">
        <v>8</v>
      </c>
      <c r="G17" s="39">
        <v>0</v>
      </c>
      <c r="H17" s="39">
        <v>156</v>
      </c>
      <c r="I17" s="39">
        <v>514</v>
      </c>
      <c r="J17" s="39">
        <v>482</v>
      </c>
      <c r="K17" s="39">
        <v>432</v>
      </c>
    </row>
    <row r="18" spans="1:11" ht="15" customHeight="1" x14ac:dyDescent="0.3">
      <c r="A18" s="137" t="s">
        <v>45</v>
      </c>
      <c r="B18" s="39">
        <v>386</v>
      </c>
      <c r="C18" s="39">
        <v>362</v>
      </c>
      <c r="D18" s="39">
        <v>26</v>
      </c>
      <c r="E18" s="39">
        <v>23</v>
      </c>
      <c r="F18" s="39">
        <v>9</v>
      </c>
      <c r="G18" s="39">
        <v>0</v>
      </c>
      <c r="H18" s="39">
        <v>156</v>
      </c>
      <c r="I18" s="39">
        <v>317</v>
      </c>
      <c r="J18" s="39">
        <v>302</v>
      </c>
      <c r="K18" s="39">
        <v>279</v>
      </c>
    </row>
    <row r="19" spans="1:11" ht="15" customHeight="1" x14ac:dyDescent="0.3">
      <c r="A19" s="137" t="s">
        <v>46</v>
      </c>
      <c r="B19" s="39">
        <v>291</v>
      </c>
      <c r="C19" s="39">
        <v>262</v>
      </c>
      <c r="D19" s="39">
        <v>21</v>
      </c>
      <c r="E19" s="39">
        <v>18</v>
      </c>
      <c r="F19" s="39">
        <v>12</v>
      </c>
      <c r="G19" s="39">
        <v>1</v>
      </c>
      <c r="H19" s="39">
        <v>123</v>
      </c>
      <c r="I19" s="39">
        <v>226</v>
      </c>
      <c r="J19" s="39">
        <v>211</v>
      </c>
      <c r="K19" s="39">
        <v>193</v>
      </c>
    </row>
    <row r="20" spans="1:11" ht="15" customHeight="1" x14ac:dyDescent="0.3">
      <c r="A20" s="137" t="s">
        <v>47</v>
      </c>
      <c r="B20" s="39">
        <v>198</v>
      </c>
      <c r="C20" s="39">
        <v>180</v>
      </c>
      <c r="D20" s="39">
        <v>19</v>
      </c>
      <c r="E20" s="39">
        <v>15</v>
      </c>
      <c r="F20" s="39">
        <v>0</v>
      </c>
      <c r="G20" s="39">
        <v>0</v>
      </c>
      <c r="H20" s="39">
        <v>80</v>
      </c>
      <c r="I20" s="39">
        <v>157</v>
      </c>
      <c r="J20" s="39">
        <v>150</v>
      </c>
      <c r="K20" s="39">
        <v>118</v>
      </c>
    </row>
    <row r="21" spans="1:11" ht="15" customHeight="1" x14ac:dyDescent="0.3">
      <c r="A21" s="137" t="s">
        <v>48</v>
      </c>
      <c r="B21" s="39">
        <v>176</v>
      </c>
      <c r="C21" s="39">
        <v>165</v>
      </c>
      <c r="D21" s="39">
        <v>7</v>
      </c>
      <c r="E21" s="39">
        <v>5</v>
      </c>
      <c r="F21" s="39">
        <v>6</v>
      </c>
      <c r="G21" s="39">
        <v>0</v>
      </c>
      <c r="H21" s="39">
        <v>71</v>
      </c>
      <c r="I21" s="39">
        <v>138</v>
      </c>
      <c r="J21" s="39">
        <v>133</v>
      </c>
      <c r="K21" s="39">
        <v>119</v>
      </c>
    </row>
    <row r="22" spans="1:11" ht="15" customHeight="1" x14ac:dyDescent="0.3">
      <c r="A22" s="137" t="s">
        <v>49</v>
      </c>
      <c r="B22" s="39">
        <v>422</v>
      </c>
      <c r="C22" s="39">
        <v>401</v>
      </c>
      <c r="D22" s="39">
        <v>36</v>
      </c>
      <c r="E22" s="39">
        <v>34</v>
      </c>
      <c r="F22" s="39">
        <v>2</v>
      </c>
      <c r="G22" s="39">
        <v>0</v>
      </c>
      <c r="H22" s="39">
        <v>184</v>
      </c>
      <c r="I22" s="39">
        <v>327</v>
      </c>
      <c r="J22" s="39">
        <v>316</v>
      </c>
      <c r="K22" s="39">
        <v>282</v>
      </c>
    </row>
    <row r="23" spans="1:11" ht="15" customHeight="1" x14ac:dyDescent="0.3">
      <c r="A23" s="137" t="s">
        <v>50</v>
      </c>
      <c r="B23" s="39">
        <v>455</v>
      </c>
      <c r="C23" s="39">
        <v>439</v>
      </c>
      <c r="D23" s="39">
        <v>20</v>
      </c>
      <c r="E23" s="39">
        <v>19</v>
      </c>
      <c r="F23" s="39">
        <v>2</v>
      </c>
      <c r="G23" s="39">
        <v>0</v>
      </c>
      <c r="H23" s="39">
        <v>219</v>
      </c>
      <c r="I23" s="39">
        <v>382</v>
      </c>
      <c r="J23" s="39">
        <v>368</v>
      </c>
      <c r="K23" s="39">
        <v>297</v>
      </c>
    </row>
    <row r="24" spans="1:11" ht="15" customHeight="1" x14ac:dyDescent="0.3">
      <c r="A24" s="137" t="s">
        <v>51</v>
      </c>
      <c r="B24" s="39">
        <v>371</v>
      </c>
      <c r="C24" s="39">
        <v>329</v>
      </c>
      <c r="D24" s="39">
        <v>10</v>
      </c>
      <c r="E24" s="39">
        <v>9</v>
      </c>
      <c r="F24" s="39">
        <v>6</v>
      </c>
      <c r="G24" s="39">
        <v>0</v>
      </c>
      <c r="H24" s="39">
        <v>157</v>
      </c>
      <c r="I24" s="39">
        <v>313</v>
      </c>
      <c r="J24" s="39">
        <v>293</v>
      </c>
      <c r="K24" s="39">
        <v>275</v>
      </c>
    </row>
    <row r="25" spans="1:11" ht="15" customHeight="1" x14ac:dyDescent="0.3">
      <c r="A25" s="137" t="s">
        <v>52</v>
      </c>
      <c r="B25" s="39">
        <v>128</v>
      </c>
      <c r="C25" s="39">
        <v>126</v>
      </c>
      <c r="D25" s="39">
        <v>9</v>
      </c>
      <c r="E25" s="39">
        <v>9</v>
      </c>
      <c r="F25" s="39">
        <v>7</v>
      </c>
      <c r="G25" s="39">
        <v>0</v>
      </c>
      <c r="H25" s="39">
        <v>52</v>
      </c>
      <c r="I25" s="39">
        <v>92</v>
      </c>
      <c r="J25" s="39">
        <v>92</v>
      </c>
      <c r="K25" s="39">
        <v>76</v>
      </c>
    </row>
    <row r="26" spans="1:11" ht="15" customHeight="1" x14ac:dyDescent="0.3">
      <c r="A26" s="137" t="s">
        <v>53</v>
      </c>
      <c r="B26" s="39">
        <v>391</v>
      </c>
      <c r="C26" s="39">
        <v>364</v>
      </c>
      <c r="D26" s="39">
        <v>18</v>
      </c>
      <c r="E26" s="39">
        <v>18</v>
      </c>
      <c r="F26" s="39">
        <v>17</v>
      </c>
      <c r="G26" s="39">
        <v>0</v>
      </c>
      <c r="H26" s="39">
        <v>144</v>
      </c>
      <c r="I26" s="39">
        <v>332</v>
      </c>
      <c r="J26" s="39">
        <v>312</v>
      </c>
      <c r="K26" s="39">
        <v>256</v>
      </c>
    </row>
    <row r="27" spans="1:11" ht="15" customHeight="1" x14ac:dyDescent="0.3">
      <c r="A27" s="137" t="s">
        <v>54</v>
      </c>
      <c r="B27" s="39">
        <v>172</v>
      </c>
      <c r="C27" s="39">
        <v>164</v>
      </c>
      <c r="D27" s="39">
        <v>15</v>
      </c>
      <c r="E27" s="39">
        <v>13</v>
      </c>
      <c r="F27" s="39">
        <v>20</v>
      </c>
      <c r="G27" s="39">
        <v>0</v>
      </c>
      <c r="H27" s="39">
        <v>115</v>
      </c>
      <c r="I27" s="39">
        <v>133</v>
      </c>
      <c r="J27" s="39">
        <v>129</v>
      </c>
      <c r="K27" s="39">
        <v>112</v>
      </c>
    </row>
    <row r="28" spans="1:11" ht="15" customHeight="1" x14ac:dyDescent="0.3">
      <c r="A28" s="137" t="s">
        <v>55</v>
      </c>
      <c r="B28" s="39">
        <v>207</v>
      </c>
      <c r="C28" s="39">
        <v>181</v>
      </c>
      <c r="D28" s="39">
        <v>16</v>
      </c>
      <c r="E28" s="39">
        <v>9</v>
      </c>
      <c r="F28" s="39">
        <v>4</v>
      </c>
      <c r="G28" s="39">
        <v>0</v>
      </c>
      <c r="H28" s="39">
        <v>152</v>
      </c>
      <c r="I28" s="39">
        <v>163</v>
      </c>
      <c r="J28" s="39">
        <v>150</v>
      </c>
      <c r="K28" s="39">
        <v>140</v>
      </c>
    </row>
    <row r="29" spans="1:11" ht="15" customHeight="1" x14ac:dyDescent="0.3">
      <c r="A29" s="137" t="s">
        <v>56</v>
      </c>
      <c r="B29" s="39">
        <v>233</v>
      </c>
      <c r="C29" s="39">
        <v>225</v>
      </c>
      <c r="D29" s="39">
        <v>21</v>
      </c>
      <c r="E29" s="39">
        <v>21</v>
      </c>
      <c r="F29" s="39">
        <v>29</v>
      </c>
      <c r="G29" s="39">
        <v>0</v>
      </c>
      <c r="H29" s="39">
        <v>88</v>
      </c>
      <c r="I29" s="39">
        <v>193</v>
      </c>
      <c r="J29" s="39">
        <v>188</v>
      </c>
      <c r="K29" s="39">
        <v>153</v>
      </c>
    </row>
    <row r="30" spans="1:11" ht="15" customHeight="1" x14ac:dyDescent="0.3">
      <c r="A30" s="139" t="s">
        <v>57</v>
      </c>
      <c r="B30" s="39">
        <v>199</v>
      </c>
      <c r="C30" s="39">
        <v>183</v>
      </c>
      <c r="D30" s="39">
        <v>3</v>
      </c>
      <c r="E30" s="39">
        <v>3</v>
      </c>
      <c r="F30" s="39">
        <v>3</v>
      </c>
      <c r="G30" s="39">
        <v>0</v>
      </c>
      <c r="H30" s="39">
        <v>104</v>
      </c>
      <c r="I30" s="39">
        <v>169</v>
      </c>
      <c r="J30" s="39">
        <v>160</v>
      </c>
      <c r="K30" s="39">
        <v>146</v>
      </c>
    </row>
    <row r="31" spans="1:11" ht="15" customHeight="1" x14ac:dyDescent="0.3">
      <c r="A31" s="140" t="s">
        <v>58</v>
      </c>
      <c r="B31" s="39">
        <v>239</v>
      </c>
      <c r="C31" s="39">
        <v>188</v>
      </c>
      <c r="D31" s="39">
        <v>16</v>
      </c>
      <c r="E31" s="39">
        <v>16</v>
      </c>
      <c r="F31" s="39">
        <v>3</v>
      </c>
      <c r="G31" s="39">
        <v>0</v>
      </c>
      <c r="H31" s="39">
        <v>63</v>
      </c>
      <c r="I31" s="39">
        <v>186</v>
      </c>
      <c r="J31" s="39">
        <v>152</v>
      </c>
      <c r="K31" s="39">
        <v>134</v>
      </c>
    </row>
    <row r="32" spans="1:11" ht="15" customHeight="1" x14ac:dyDescent="0.3">
      <c r="A32" s="140" t="s">
        <v>59</v>
      </c>
      <c r="B32" s="39">
        <v>155</v>
      </c>
      <c r="C32" s="39">
        <v>135</v>
      </c>
      <c r="D32" s="39">
        <v>15</v>
      </c>
      <c r="E32" s="39">
        <v>14</v>
      </c>
      <c r="F32" s="39">
        <v>8</v>
      </c>
      <c r="G32" s="39">
        <v>0</v>
      </c>
      <c r="H32" s="39">
        <v>83</v>
      </c>
      <c r="I32" s="39">
        <v>129</v>
      </c>
      <c r="J32" s="39">
        <v>112</v>
      </c>
      <c r="K32" s="39">
        <v>92</v>
      </c>
    </row>
    <row r="33" spans="1:11" ht="15" customHeight="1" x14ac:dyDescent="0.3">
      <c r="A33" s="140" t="s">
        <v>60</v>
      </c>
      <c r="B33" s="39">
        <v>454</v>
      </c>
      <c r="C33" s="39">
        <v>442</v>
      </c>
      <c r="D33" s="39">
        <v>20</v>
      </c>
      <c r="E33" s="39">
        <v>18</v>
      </c>
      <c r="F33" s="39">
        <v>5</v>
      </c>
      <c r="G33" s="39">
        <v>0</v>
      </c>
      <c r="H33" s="39">
        <v>188</v>
      </c>
      <c r="I33" s="39">
        <v>391</v>
      </c>
      <c r="J33" s="39">
        <v>382</v>
      </c>
      <c r="K33" s="39">
        <v>349</v>
      </c>
    </row>
    <row r="34" spans="1:11" ht="15" customHeight="1" x14ac:dyDescent="0.3">
      <c r="A34" s="140" t="s">
        <v>61</v>
      </c>
      <c r="B34" s="39">
        <v>313</v>
      </c>
      <c r="C34" s="39">
        <v>301</v>
      </c>
      <c r="D34" s="39">
        <v>11</v>
      </c>
      <c r="E34" s="39">
        <v>9</v>
      </c>
      <c r="F34" s="39">
        <v>0</v>
      </c>
      <c r="G34" s="39">
        <v>0</v>
      </c>
      <c r="H34" s="39">
        <v>143</v>
      </c>
      <c r="I34" s="39">
        <v>272</v>
      </c>
      <c r="J34" s="39">
        <v>268</v>
      </c>
      <c r="K34" s="39">
        <v>243</v>
      </c>
    </row>
    <row r="35" spans="1:11" ht="15" customHeight="1" x14ac:dyDescent="0.3">
      <c r="A35" s="140" t="s">
        <v>62</v>
      </c>
      <c r="B35" s="39">
        <v>162</v>
      </c>
      <c r="C35" s="39">
        <v>160</v>
      </c>
      <c r="D35" s="39">
        <v>2</v>
      </c>
      <c r="E35" s="39">
        <v>2</v>
      </c>
      <c r="F35" s="39">
        <v>10</v>
      </c>
      <c r="G35" s="39">
        <v>0</v>
      </c>
      <c r="H35" s="39">
        <v>86</v>
      </c>
      <c r="I35" s="39">
        <v>128</v>
      </c>
      <c r="J35" s="39">
        <v>127</v>
      </c>
      <c r="K35" s="39">
        <v>92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70" zoomScaleNormal="85" zoomScaleSheetLayoutView="70" workbookViewId="0">
      <selection activeCell="A2" sqref="A2"/>
    </sheetView>
  </sheetViews>
  <sheetFormatPr defaultRowHeight="15.6" x14ac:dyDescent="0.3"/>
  <cols>
    <col min="1" max="1" width="28.109375" style="142" customWidth="1"/>
    <col min="2" max="2" width="17.44140625" style="142" customWidth="1"/>
    <col min="3" max="3" width="14.109375" style="141" customWidth="1"/>
    <col min="4" max="4" width="13.5546875" style="141" customWidth="1"/>
    <col min="5" max="5" width="13" style="141" customWidth="1"/>
    <col min="6" max="6" width="12.44140625" style="141" customWidth="1"/>
    <col min="7" max="7" width="19.88671875" style="141" customWidth="1"/>
    <col min="8" max="8" width="17.44140625" style="141" customWidth="1"/>
    <col min="9" max="9" width="12.44140625" style="141" customWidth="1"/>
    <col min="10" max="10" width="12.109375" style="141" customWidth="1"/>
    <col min="11" max="11" width="14" style="141" customWidth="1"/>
    <col min="12" max="256" width="9" style="138"/>
    <col min="257" max="257" width="18" style="138" customWidth="1"/>
    <col min="258" max="258" width="10.44140625" style="138" customWidth="1"/>
    <col min="259" max="259" width="11.44140625" style="138" customWidth="1"/>
    <col min="260" max="260" width="15.5546875" style="138" customWidth="1"/>
    <col min="261" max="261" width="11.5546875" style="138" customWidth="1"/>
    <col min="262" max="262" width="10.109375" style="138" customWidth="1"/>
    <col min="263" max="263" width="17.88671875" style="138" customWidth="1"/>
    <col min="264" max="264" width="14.44140625" style="138" customWidth="1"/>
    <col min="265" max="267" width="11.44140625" style="138" customWidth="1"/>
    <col min="268" max="512" width="9" style="138"/>
    <col min="513" max="513" width="18" style="138" customWidth="1"/>
    <col min="514" max="514" width="10.44140625" style="138" customWidth="1"/>
    <col min="515" max="515" width="11.44140625" style="138" customWidth="1"/>
    <col min="516" max="516" width="15.5546875" style="138" customWidth="1"/>
    <col min="517" max="517" width="11.5546875" style="138" customWidth="1"/>
    <col min="518" max="518" width="10.109375" style="138" customWidth="1"/>
    <col min="519" max="519" width="17.88671875" style="138" customWidth="1"/>
    <col min="520" max="520" width="14.44140625" style="138" customWidth="1"/>
    <col min="521" max="523" width="11.44140625" style="138" customWidth="1"/>
    <col min="524" max="768" width="9" style="138"/>
    <col min="769" max="769" width="18" style="138" customWidth="1"/>
    <col min="770" max="770" width="10.44140625" style="138" customWidth="1"/>
    <col min="771" max="771" width="11.44140625" style="138" customWidth="1"/>
    <col min="772" max="772" width="15.5546875" style="138" customWidth="1"/>
    <col min="773" max="773" width="11.5546875" style="138" customWidth="1"/>
    <col min="774" max="774" width="10.109375" style="138" customWidth="1"/>
    <col min="775" max="775" width="17.88671875" style="138" customWidth="1"/>
    <col min="776" max="776" width="14.44140625" style="138" customWidth="1"/>
    <col min="777" max="779" width="11.44140625" style="138" customWidth="1"/>
    <col min="780" max="1024" width="9" style="138"/>
    <col min="1025" max="1025" width="18" style="138" customWidth="1"/>
    <col min="1026" max="1026" width="10.44140625" style="138" customWidth="1"/>
    <col min="1027" max="1027" width="11.44140625" style="138" customWidth="1"/>
    <col min="1028" max="1028" width="15.5546875" style="138" customWidth="1"/>
    <col min="1029" max="1029" width="11.5546875" style="138" customWidth="1"/>
    <col min="1030" max="1030" width="10.109375" style="138" customWidth="1"/>
    <col min="1031" max="1031" width="17.88671875" style="138" customWidth="1"/>
    <col min="1032" max="1032" width="14.44140625" style="138" customWidth="1"/>
    <col min="1033" max="1035" width="11.44140625" style="138" customWidth="1"/>
    <col min="1036" max="1280" width="9" style="138"/>
    <col min="1281" max="1281" width="18" style="138" customWidth="1"/>
    <col min="1282" max="1282" width="10.44140625" style="138" customWidth="1"/>
    <col min="1283" max="1283" width="11.44140625" style="138" customWidth="1"/>
    <col min="1284" max="1284" width="15.5546875" style="138" customWidth="1"/>
    <col min="1285" max="1285" width="11.5546875" style="138" customWidth="1"/>
    <col min="1286" max="1286" width="10.109375" style="138" customWidth="1"/>
    <col min="1287" max="1287" width="17.88671875" style="138" customWidth="1"/>
    <col min="1288" max="1288" width="14.44140625" style="138" customWidth="1"/>
    <col min="1289" max="1291" width="11.44140625" style="138" customWidth="1"/>
    <col min="1292" max="1536" width="9" style="138"/>
    <col min="1537" max="1537" width="18" style="138" customWidth="1"/>
    <col min="1538" max="1538" width="10.44140625" style="138" customWidth="1"/>
    <col min="1539" max="1539" width="11.44140625" style="138" customWidth="1"/>
    <col min="1540" max="1540" width="15.5546875" style="138" customWidth="1"/>
    <col min="1541" max="1541" width="11.5546875" style="138" customWidth="1"/>
    <col min="1542" max="1542" width="10.109375" style="138" customWidth="1"/>
    <col min="1543" max="1543" width="17.88671875" style="138" customWidth="1"/>
    <col min="1544" max="1544" width="14.44140625" style="138" customWidth="1"/>
    <col min="1545" max="1547" width="11.44140625" style="138" customWidth="1"/>
    <col min="1548" max="1792" width="9" style="138"/>
    <col min="1793" max="1793" width="18" style="138" customWidth="1"/>
    <col min="1794" max="1794" width="10.44140625" style="138" customWidth="1"/>
    <col min="1795" max="1795" width="11.44140625" style="138" customWidth="1"/>
    <col min="1796" max="1796" width="15.5546875" style="138" customWidth="1"/>
    <col min="1797" max="1797" width="11.5546875" style="138" customWidth="1"/>
    <col min="1798" max="1798" width="10.109375" style="138" customWidth="1"/>
    <col min="1799" max="1799" width="17.88671875" style="138" customWidth="1"/>
    <col min="1800" max="1800" width="14.44140625" style="138" customWidth="1"/>
    <col min="1801" max="1803" width="11.44140625" style="138" customWidth="1"/>
    <col min="1804" max="2048" width="9" style="138"/>
    <col min="2049" max="2049" width="18" style="138" customWidth="1"/>
    <col min="2050" max="2050" width="10.44140625" style="138" customWidth="1"/>
    <col min="2051" max="2051" width="11.44140625" style="138" customWidth="1"/>
    <col min="2052" max="2052" width="15.5546875" style="138" customWidth="1"/>
    <col min="2053" max="2053" width="11.5546875" style="138" customWidth="1"/>
    <col min="2054" max="2054" width="10.109375" style="138" customWidth="1"/>
    <col min="2055" max="2055" width="17.88671875" style="138" customWidth="1"/>
    <col min="2056" max="2056" width="14.44140625" style="138" customWidth="1"/>
    <col min="2057" max="2059" width="11.44140625" style="138" customWidth="1"/>
    <col min="2060" max="2304" width="9" style="138"/>
    <col min="2305" max="2305" width="18" style="138" customWidth="1"/>
    <col min="2306" max="2306" width="10.44140625" style="138" customWidth="1"/>
    <col min="2307" max="2307" width="11.44140625" style="138" customWidth="1"/>
    <col min="2308" max="2308" width="15.5546875" style="138" customWidth="1"/>
    <col min="2309" max="2309" width="11.5546875" style="138" customWidth="1"/>
    <col min="2310" max="2310" width="10.109375" style="138" customWidth="1"/>
    <col min="2311" max="2311" width="17.88671875" style="138" customWidth="1"/>
    <col min="2312" max="2312" width="14.44140625" style="138" customWidth="1"/>
    <col min="2313" max="2315" width="11.44140625" style="138" customWidth="1"/>
    <col min="2316" max="2560" width="9" style="138"/>
    <col min="2561" max="2561" width="18" style="138" customWidth="1"/>
    <col min="2562" max="2562" width="10.44140625" style="138" customWidth="1"/>
    <col min="2563" max="2563" width="11.44140625" style="138" customWidth="1"/>
    <col min="2564" max="2564" width="15.5546875" style="138" customWidth="1"/>
    <col min="2565" max="2565" width="11.5546875" style="138" customWidth="1"/>
    <col min="2566" max="2566" width="10.109375" style="138" customWidth="1"/>
    <col min="2567" max="2567" width="17.88671875" style="138" customWidth="1"/>
    <col min="2568" max="2568" width="14.44140625" style="138" customWidth="1"/>
    <col min="2569" max="2571" width="11.44140625" style="138" customWidth="1"/>
    <col min="2572" max="2816" width="9" style="138"/>
    <col min="2817" max="2817" width="18" style="138" customWidth="1"/>
    <col min="2818" max="2818" width="10.44140625" style="138" customWidth="1"/>
    <col min="2819" max="2819" width="11.44140625" style="138" customWidth="1"/>
    <col min="2820" max="2820" width="15.5546875" style="138" customWidth="1"/>
    <col min="2821" max="2821" width="11.5546875" style="138" customWidth="1"/>
    <col min="2822" max="2822" width="10.109375" style="138" customWidth="1"/>
    <col min="2823" max="2823" width="17.88671875" style="138" customWidth="1"/>
    <col min="2824" max="2824" width="14.44140625" style="138" customWidth="1"/>
    <col min="2825" max="2827" width="11.44140625" style="138" customWidth="1"/>
    <col min="2828" max="3072" width="9" style="138"/>
    <col min="3073" max="3073" width="18" style="138" customWidth="1"/>
    <col min="3074" max="3074" width="10.44140625" style="138" customWidth="1"/>
    <col min="3075" max="3075" width="11.44140625" style="138" customWidth="1"/>
    <col min="3076" max="3076" width="15.5546875" style="138" customWidth="1"/>
    <col min="3077" max="3077" width="11.5546875" style="138" customWidth="1"/>
    <col min="3078" max="3078" width="10.109375" style="138" customWidth="1"/>
    <col min="3079" max="3079" width="17.88671875" style="138" customWidth="1"/>
    <col min="3080" max="3080" width="14.44140625" style="138" customWidth="1"/>
    <col min="3081" max="3083" width="11.44140625" style="138" customWidth="1"/>
    <col min="3084" max="3328" width="9" style="138"/>
    <col min="3329" max="3329" width="18" style="138" customWidth="1"/>
    <col min="3330" max="3330" width="10.44140625" style="138" customWidth="1"/>
    <col min="3331" max="3331" width="11.44140625" style="138" customWidth="1"/>
    <col min="3332" max="3332" width="15.5546875" style="138" customWidth="1"/>
    <col min="3333" max="3333" width="11.5546875" style="138" customWidth="1"/>
    <col min="3334" max="3334" width="10.109375" style="138" customWidth="1"/>
    <col min="3335" max="3335" width="17.88671875" style="138" customWidth="1"/>
    <col min="3336" max="3336" width="14.44140625" style="138" customWidth="1"/>
    <col min="3337" max="3339" width="11.44140625" style="138" customWidth="1"/>
    <col min="3340" max="3584" width="9" style="138"/>
    <col min="3585" max="3585" width="18" style="138" customWidth="1"/>
    <col min="3586" max="3586" width="10.44140625" style="138" customWidth="1"/>
    <col min="3587" max="3587" width="11.44140625" style="138" customWidth="1"/>
    <col min="3588" max="3588" width="15.5546875" style="138" customWidth="1"/>
    <col min="3589" max="3589" width="11.5546875" style="138" customWidth="1"/>
    <col min="3590" max="3590" width="10.109375" style="138" customWidth="1"/>
    <col min="3591" max="3591" width="17.88671875" style="138" customWidth="1"/>
    <col min="3592" max="3592" width="14.44140625" style="138" customWidth="1"/>
    <col min="3593" max="3595" width="11.44140625" style="138" customWidth="1"/>
    <col min="3596" max="3840" width="9" style="138"/>
    <col min="3841" max="3841" width="18" style="138" customWidth="1"/>
    <col min="3842" max="3842" width="10.44140625" style="138" customWidth="1"/>
    <col min="3843" max="3843" width="11.44140625" style="138" customWidth="1"/>
    <col min="3844" max="3844" width="15.5546875" style="138" customWidth="1"/>
    <col min="3845" max="3845" width="11.5546875" style="138" customWidth="1"/>
    <col min="3846" max="3846" width="10.109375" style="138" customWidth="1"/>
    <col min="3847" max="3847" width="17.88671875" style="138" customWidth="1"/>
    <col min="3848" max="3848" width="14.44140625" style="138" customWidth="1"/>
    <col min="3849" max="3851" width="11.44140625" style="138" customWidth="1"/>
    <col min="3852" max="4096" width="9" style="138"/>
    <col min="4097" max="4097" width="18" style="138" customWidth="1"/>
    <col min="4098" max="4098" width="10.44140625" style="138" customWidth="1"/>
    <col min="4099" max="4099" width="11.44140625" style="138" customWidth="1"/>
    <col min="4100" max="4100" width="15.5546875" style="138" customWidth="1"/>
    <col min="4101" max="4101" width="11.5546875" style="138" customWidth="1"/>
    <col min="4102" max="4102" width="10.109375" style="138" customWidth="1"/>
    <col min="4103" max="4103" width="17.88671875" style="138" customWidth="1"/>
    <col min="4104" max="4104" width="14.44140625" style="138" customWidth="1"/>
    <col min="4105" max="4107" width="11.44140625" style="138" customWidth="1"/>
    <col min="4108" max="4352" width="9" style="138"/>
    <col min="4353" max="4353" width="18" style="138" customWidth="1"/>
    <col min="4354" max="4354" width="10.44140625" style="138" customWidth="1"/>
    <col min="4355" max="4355" width="11.44140625" style="138" customWidth="1"/>
    <col min="4356" max="4356" width="15.5546875" style="138" customWidth="1"/>
    <col min="4357" max="4357" width="11.5546875" style="138" customWidth="1"/>
    <col min="4358" max="4358" width="10.109375" style="138" customWidth="1"/>
    <col min="4359" max="4359" width="17.88671875" style="138" customWidth="1"/>
    <col min="4360" max="4360" width="14.44140625" style="138" customWidth="1"/>
    <col min="4361" max="4363" width="11.44140625" style="138" customWidth="1"/>
    <col min="4364" max="4608" width="9" style="138"/>
    <col min="4609" max="4609" width="18" style="138" customWidth="1"/>
    <col min="4610" max="4610" width="10.44140625" style="138" customWidth="1"/>
    <col min="4611" max="4611" width="11.44140625" style="138" customWidth="1"/>
    <col min="4612" max="4612" width="15.5546875" style="138" customWidth="1"/>
    <col min="4613" max="4613" width="11.5546875" style="138" customWidth="1"/>
    <col min="4614" max="4614" width="10.109375" style="138" customWidth="1"/>
    <col min="4615" max="4615" width="17.88671875" style="138" customWidth="1"/>
    <col min="4616" max="4616" width="14.44140625" style="138" customWidth="1"/>
    <col min="4617" max="4619" width="11.44140625" style="138" customWidth="1"/>
    <col min="4620" max="4864" width="9" style="138"/>
    <col min="4865" max="4865" width="18" style="138" customWidth="1"/>
    <col min="4866" max="4866" width="10.44140625" style="138" customWidth="1"/>
    <col min="4867" max="4867" width="11.44140625" style="138" customWidth="1"/>
    <col min="4868" max="4868" width="15.5546875" style="138" customWidth="1"/>
    <col min="4869" max="4869" width="11.5546875" style="138" customWidth="1"/>
    <col min="4870" max="4870" width="10.109375" style="138" customWidth="1"/>
    <col min="4871" max="4871" width="17.88671875" style="138" customWidth="1"/>
    <col min="4872" max="4872" width="14.44140625" style="138" customWidth="1"/>
    <col min="4873" max="4875" width="11.44140625" style="138" customWidth="1"/>
    <col min="4876" max="5120" width="9" style="138"/>
    <col min="5121" max="5121" width="18" style="138" customWidth="1"/>
    <col min="5122" max="5122" width="10.44140625" style="138" customWidth="1"/>
    <col min="5123" max="5123" width="11.44140625" style="138" customWidth="1"/>
    <col min="5124" max="5124" width="15.5546875" style="138" customWidth="1"/>
    <col min="5125" max="5125" width="11.5546875" style="138" customWidth="1"/>
    <col min="5126" max="5126" width="10.109375" style="138" customWidth="1"/>
    <col min="5127" max="5127" width="17.88671875" style="138" customWidth="1"/>
    <col min="5128" max="5128" width="14.44140625" style="138" customWidth="1"/>
    <col min="5129" max="5131" width="11.44140625" style="138" customWidth="1"/>
    <col min="5132" max="5376" width="9" style="138"/>
    <col min="5377" max="5377" width="18" style="138" customWidth="1"/>
    <col min="5378" max="5378" width="10.44140625" style="138" customWidth="1"/>
    <col min="5379" max="5379" width="11.44140625" style="138" customWidth="1"/>
    <col min="5380" max="5380" width="15.5546875" style="138" customWidth="1"/>
    <col min="5381" max="5381" width="11.5546875" style="138" customWidth="1"/>
    <col min="5382" max="5382" width="10.109375" style="138" customWidth="1"/>
    <col min="5383" max="5383" width="17.88671875" style="138" customWidth="1"/>
    <col min="5384" max="5384" width="14.44140625" style="138" customWidth="1"/>
    <col min="5385" max="5387" width="11.44140625" style="138" customWidth="1"/>
    <col min="5388" max="5632" width="9" style="138"/>
    <col min="5633" max="5633" width="18" style="138" customWidth="1"/>
    <col min="5634" max="5634" width="10.44140625" style="138" customWidth="1"/>
    <col min="5635" max="5635" width="11.44140625" style="138" customWidth="1"/>
    <col min="5636" max="5636" width="15.5546875" style="138" customWidth="1"/>
    <col min="5637" max="5637" width="11.5546875" style="138" customWidth="1"/>
    <col min="5638" max="5638" width="10.109375" style="138" customWidth="1"/>
    <col min="5639" max="5639" width="17.88671875" style="138" customWidth="1"/>
    <col min="5640" max="5640" width="14.44140625" style="138" customWidth="1"/>
    <col min="5641" max="5643" width="11.44140625" style="138" customWidth="1"/>
    <col min="5644" max="5888" width="9" style="138"/>
    <col min="5889" max="5889" width="18" style="138" customWidth="1"/>
    <col min="5890" max="5890" width="10.44140625" style="138" customWidth="1"/>
    <col min="5891" max="5891" width="11.44140625" style="138" customWidth="1"/>
    <col min="5892" max="5892" width="15.5546875" style="138" customWidth="1"/>
    <col min="5893" max="5893" width="11.5546875" style="138" customWidth="1"/>
    <col min="5894" max="5894" width="10.109375" style="138" customWidth="1"/>
    <col min="5895" max="5895" width="17.88671875" style="138" customWidth="1"/>
    <col min="5896" max="5896" width="14.44140625" style="138" customWidth="1"/>
    <col min="5897" max="5899" width="11.44140625" style="138" customWidth="1"/>
    <col min="5900" max="6144" width="9" style="138"/>
    <col min="6145" max="6145" width="18" style="138" customWidth="1"/>
    <col min="6146" max="6146" width="10.44140625" style="138" customWidth="1"/>
    <col min="6147" max="6147" width="11.44140625" style="138" customWidth="1"/>
    <col min="6148" max="6148" width="15.5546875" style="138" customWidth="1"/>
    <col min="6149" max="6149" width="11.5546875" style="138" customWidth="1"/>
    <col min="6150" max="6150" width="10.109375" style="138" customWidth="1"/>
    <col min="6151" max="6151" width="17.88671875" style="138" customWidth="1"/>
    <col min="6152" max="6152" width="14.44140625" style="138" customWidth="1"/>
    <col min="6153" max="6155" width="11.44140625" style="138" customWidth="1"/>
    <col min="6156" max="6400" width="9" style="138"/>
    <col min="6401" max="6401" width="18" style="138" customWidth="1"/>
    <col min="6402" max="6402" width="10.44140625" style="138" customWidth="1"/>
    <col min="6403" max="6403" width="11.44140625" style="138" customWidth="1"/>
    <col min="6404" max="6404" width="15.5546875" style="138" customWidth="1"/>
    <col min="6405" max="6405" width="11.5546875" style="138" customWidth="1"/>
    <col min="6406" max="6406" width="10.109375" style="138" customWidth="1"/>
    <col min="6407" max="6407" width="17.88671875" style="138" customWidth="1"/>
    <col min="6408" max="6408" width="14.44140625" style="138" customWidth="1"/>
    <col min="6409" max="6411" width="11.44140625" style="138" customWidth="1"/>
    <col min="6412" max="6656" width="9" style="138"/>
    <col min="6657" max="6657" width="18" style="138" customWidth="1"/>
    <col min="6658" max="6658" width="10.44140625" style="138" customWidth="1"/>
    <col min="6659" max="6659" width="11.44140625" style="138" customWidth="1"/>
    <col min="6660" max="6660" width="15.5546875" style="138" customWidth="1"/>
    <col min="6661" max="6661" width="11.5546875" style="138" customWidth="1"/>
    <col min="6662" max="6662" width="10.109375" style="138" customWidth="1"/>
    <col min="6663" max="6663" width="17.88671875" style="138" customWidth="1"/>
    <col min="6664" max="6664" width="14.44140625" style="138" customWidth="1"/>
    <col min="6665" max="6667" width="11.44140625" style="138" customWidth="1"/>
    <col min="6668" max="6912" width="9" style="138"/>
    <col min="6913" max="6913" width="18" style="138" customWidth="1"/>
    <col min="6914" max="6914" width="10.44140625" style="138" customWidth="1"/>
    <col min="6915" max="6915" width="11.44140625" style="138" customWidth="1"/>
    <col min="6916" max="6916" width="15.5546875" style="138" customWidth="1"/>
    <col min="6917" max="6917" width="11.5546875" style="138" customWidth="1"/>
    <col min="6918" max="6918" width="10.109375" style="138" customWidth="1"/>
    <col min="6919" max="6919" width="17.88671875" style="138" customWidth="1"/>
    <col min="6920" max="6920" width="14.44140625" style="138" customWidth="1"/>
    <col min="6921" max="6923" width="11.44140625" style="138" customWidth="1"/>
    <col min="6924" max="7168" width="9" style="138"/>
    <col min="7169" max="7169" width="18" style="138" customWidth="1"/>
    <col min="7170" max="7170" width="10.44140625" style="138" customWidth="1"/>
    <col min="7171" max="7171" width="11.44140625" style="138" customWidth="1"/>
    <col min="7172" max="7172" width="15.5546875" style="138" customWidth="1"/>
    <col min="7173" max="7173" width="11.5546875" style="138" customWidth="1"/>
    <col min="7174" max="7174" width="10.109375" style="138" customWidth="1"/>
    <col min="7175" max="7175" width="17.88671875" style="138" customWidth="1"/>
    <col min="7176" max="7176" width="14.44140625" style="138" customWidth="1"/>
    <col min="7177" max="7179" width="11.44140625" style="138" customWidth="1"/>
    <col min="7180" max="7424" width="9" style="138"/>
    <col min="7425" max="7425" width="18" style="138" customWidth="1"/>
    <col min="7426" max="7426" width="10.44140625" style="138" customWidth="1"/>
    <col min="7427" max="7427" width="11.44140625" style="138" customWidth="1"/>
    <col min="7428" max="7428" width="15.5546875" style="138" customWidth="1"/>
    <col min="7429" max="7429" width="11.5546875" style="138" customWidth="1"/>
    <col min="7430" max="7430" width="10.109375" style="138" customWidth="1"/>
    <col min="7431" max="7431" width="17.88671875" style="138" customWidth="1"/>
    <col min="7432" max="7432" width="14.44140625" style="138" customWidth="1"/>
    <col min="7433" max="7435" width="11.44140625" style="138" customWidth="1"/>
    <col min="7436" max="7680" width="9" style="138"/>
    <col min="7681" max="7681" width="18" style="138" customWidth="1"/>
    <col min="7682" max="7682" width="10.44140625" style="138" customWidth="1"/>
    <col min="7683" max="7683" width="11.44140625" style="138" customWidth="1"/>
    <col min="7684" max="7684" width="15.5546875" style="138" customWidth="1"/>
    <col min="7685" max="7685" width="11.5546875" style="138" customWidth="1"/>
    <col min="7686" max="7686" width="10.109375" style="138" customWidth="1"/>
    <col min="7687" max="7687" width="17.88671875" style="138" customWidth="1"/>
    <col min="7688" max="7688" width="14.44140625" style="138" customWidth="1"/>
    <col min="7689" max="7691" width="11.44140625" style="138" customWidth="1"/>
    <col min="7692" max="7936" width="9" style="138"/>
    <col min="7937" max="7937" width="18" style="138" customWidth="1"/>
    <col min="7938" max="7938" width="10.44140625" style="138" customWidth="1"/>
    <col min="7939" max="7939" width="11.44140625" style="138" customWidth="1"/>
    <col min="7940" max="7940" width="15.5546875" style="138" customWidth="1"/>
    <col min="7941" max="7941" width="11.5546875" style="138" customWidth="1"/>
    <col min="7942" max="7942" width="10.109375" style="138" customWidth="1"/>
    <col min="7943" max="7943" width="17.88671875" style="138" customWidth="1"/>
    <col min="7944" max="7944" width="14.44140625" style="138" customWidth="1"/>
    <col min="7945" max="7947" width="11.44140625" style="138" customWidth="1"/>
    <col min="7948" max="8192" width="9" style="138"/>
    <col min="8193" max="8193" width="18" style="138" customWidth="1"/>
    <col min="8194" max="8194" width="10.44140625" style="138" customWidth="1"/>
    <col min="8195" max="8195" width="11.44140625" style="138" customWidth="1"/>
    <col min="8196" max="8196" width="15.5546875" style="138" customWidth="1"/>
    <col min="8197" max="8197" width="11.5546875" style="138" customWidth="1"/>
    <col min="8198" max="8198" width="10.109375" style="138" customWidth="1"/>
    <col min="8199" max="8199" width="17.88671875" style="138" customWidth="1"/>
    <col min="8200" max="8200" width="14.44140625" style="138" customWidth="1"/>
    <col min="8201" max="8203" width="11.44140625" style="138" customWidth="1"/>
    <col min="8204" max="8448" width="9" style="138"/>
    <col min="8449" max="8449" width="18" style="138" customWidth="1"/>
    <col min="8450" max="8450" width="10.44140625" style="138" customWidth="1"/>
    <col min="8451" max="8451" width="11.44140625" style="138" customWidth="1"/>
    <col min="8452" max="8452" width="15.5546875" style="138" customWidth="1"/>
    <col min="8453" max="8453" width="11.5546875" style="138" customWidth="1"/>
    <col min="8454" max="8454" width="10.109375" style="138" customWidth="1"/>
    <col min="8455" max="8455" width="17.88671875" style="138" customWidth="1"/>
    <col min="8456" max="8456" width="14.44140625" style="138" customWidth="1"/>
    <col min="8457" max="8459" width="11.44140625" style="138" customWidth="1"/>
    <col min="8460" max="8704" width="9" style="138"/>
    <col min="8705" max="8705" width="18" style="138" customWidth="1"/>
    <col min="8706" max="8706" width="10.44140625" style="138" customWidth="1"/>
    <col min="8707" max="8707" width="11.44140625" style="138" customWidth="1"/>
    <col min="8708" max="8708" width="15.5546875" style="138" customWidth="1"/>
    <col min="8709" max="8709" width="11.5546875" style="138" customWidth="1"/>
    <col min="8710" max="8710" width="10.109375" style="138" customWidth="1"/>
    <col min="8711" max="8711" width="17.88671875" style="138" customWidth="1"/>
    <col min="8712" max="8712" width="14.44140625" style="138" customWidth="1"/>
    <col min="8713" max="8715" width="11.44140625" style="138" customWidth="1"/>
    <col min="8716" max="8960" width="9" style="138"/>
    <col min="8961" max="8961" width="18" style="138" customWidth="1"/>
    <col min="8962" max="8962" width="10.44140625" style="138" customWidth="1"/>
    <col min="8963" max="8963" width="11.44140625" style="138" customWidth="1"/>
    <col min="8964" max="8964" width="15.5546875" style="138" customWidth="1"/>
    <col min="8965" max="8965" width="11.5546875" style="138" customWidth="1"/>
    <col min="8966" max="8966" width="10.109375" style="138" customWidth="1"/>
    <col min="8967" max="8967" width="17.88671875" style="138" customWidth="1"/>
    <col min="8968" max="8968" width="14.44140625" style="138" customWidth="1"/>
    <col min="8969" max="8971" width="11.44140625" style="138" customWidth="1"/>
    <col min="8972" max="9216" width="9" style="138"/>
    <col min="9217" max="9217" width="18" style="138" customWidth="1"/>
    <col min="9218" max="9218" width="10.44140625" style="138" customWidth="1"/>
    <col min="9219" max="9219" width="11.44140625" style="138" customWidth="1"/>
    <col min="9220" max="9220" width="15.5546875" style="138" customWidth="1"/>
    <col min="9221" max="9221" width="11.5546875" style="138" customWidth="1"/>
    <col min="9222" max="9222" width="10.109375" style="138" customWidth="1"/>
    <col min="9223" max="9223" width="17.88671875" style="138" customWidth="1"/>
    <col min="9224" max="9224" width="14.44140625" style="138" customWidth="1"/>
    <col min="9225" max="9227" width="11.44140625" style="138" customWidth="1"/>
    <col min="9228" max="9472" width="9" style="138"/>
    <col min="9473" max="9473" width="18" style="138" customWidth="1"/>
    <col min="9474" max="9474" width="10.44140625" style="138" customWidth="1"/>
    <col min="9475" max="9475" width="11.44140625" style="138" customWidth="1"/>
    <col min="9476" max="9476" width="15.5546875" style="138" customWidth="1"/>
    <col min="9477" max="9477" width="11.5546875" style="138" customWidth="1"/>
    <col min="9478" max="9478" width="10.109375" style="138" customWidth="1"/>
    <col min="9479" max="9479" width="17.88671875" style="138" customWidth="1"/>
    <col min="9480" max="9480" width="14.44140625" style="138" customWidth="1"/>
    <col min="9481" max="9483" width="11.44140625" style="138" customWidth="1"/>
    <col min="9484" max="9728" width="9" style="138"/>
    <col min="9729" max="9729" width="18" style="138" customWidth="1"/>
    <col min="9730" max="9730" width="10.44140625" style="138" customWidth="1"/>
    <col min="9731" max="9731" width="11.44140625" style="138" customWidth="1"/>
    <col min="9732" max="9732" width="15.5546875" style="138" customWidth="1"/>
    <col min="9733" max="9733" width="11.5546875" style="138" customWidth="1"/>
    <col min="9734" max="9734" width="10.109375" style="138" customWidth="1"/>
    <col min="9735" max="9735" width="17.88671875" style="138" customWidth="1"/>
    <col min="9736" max="9736" width="14.44140625" style="138" customWidth="1"/>
    <col min="9737" max="9739" width="11.44140625" style="138" customWidth="1"/>
    <col min="9740" max="9984" width="9" style="138"/>
    <col min="9985" max="9985" width="18" style="138" customWidth="1"/>
    <col min="9986" max="9986" width="10.44140625" style="138" customWidth="1"/>
    <col min="9987" max="9987" width="11.44140625" style="138" customWidth="1"/>
    <col min="9988" max="9988" width="15.5546875" style="138" customWidth="1"/>
    <col min="9989" max="9989" width="11.5546875" style="138" customWidth="1"/>
    <col min="9990" max="9990" width="10.109375" style="138" customWidth="1"/>
    <col min="9991" max="9991" width="17.88671875" style="138" customWidth="1"/>
    <col min="9992" max="9992" width="14.44140625" style="138" customWidth="1"/>
    <col min="9993" max="9995" width="11.44140625" style="138" customWidth="1"/>
    <col min="9996" max="10240" width="9" style="138"/>
    <col min="10241" max="10241" width="18" style="138" customWidth="1"/>
    <col min="10242" max="10242" width="10.44140625" style="138" customWidth="1"/>
    <col min="10243" max="10243" width="11.44140625" style="138" customWidth="1"/>
    <col min="10244" max="10244" width="15.5546875" style="138" customWidth="1"/>
    <col min="10245" max="10245" width="11.5546875" style="138" customWidth="1"/>
    <col min="10246" max="10246" width="10.109375" style="138" customWidth="1"/>
    <col min="10247" max="10247" width="17.88671875" style="138" customWidth="1"/>
    <col min="10248" max="10248" width="14.44140625" style="138" customWidth="1"/>
    <col min="10249" max="10251" width="11.44140625" style="138" customWidth="1"/>
    <col min="10252" max="10496" width="9" style="138"/>
    <col min="10497" max="10497" width="18" style="138" customWidth="1"/>
    <col min="10498" max="10498" width="10.44140625" style="138" customWidth="1"/>
    <col min="10499" max="10499" width="11.44140625" style="138" customWidth="1"/>
    <col min="10500" max="10500" width="15.5546875" style="138" customWidth="1"/>
    <col min="10501" max="10501" width="11.5546875" style="138" customWidth="1"/>
    <col min="10502" max="10502" width="10.109375" style="138" customWidth="1"/>
    <col min="10503" max="10503" width="17.88671875" style="138" customWidth="1"/>
    <col min="10504" max="10504" width="14.44140625" style="138" customWidth="1"/>
    <col min="10505" max="10507" width="11.44140625" style="138" customWidth="1"/>
    <col min="10508" max="10752" width="9" style="138"/>
    <col min="10753" max="10753" width="18" style="138" customWidth="1"/>
    <col min="10754" max="10754" width="10.44140625" style="138" customWidth="1"/>
    <col min="10755" max="10755" width="11.44140625" style="138" customWidth="1"/>
    <col min="10756" max="10756" width="15.5546875" style="138" customWidth="1"/>
    <col min="10757" max="10757" width="11.5546875" style="138" customWidth="1"/>
    <col min="10758" max="10758" width="10.109375" style="138" customWidth="1"/>
    <col min="10759" max="10759" width="17.88671875" style="138" customWidth="1"/>
    <col min="10760" max="10760" width="14.44140625" style="138" customWidth="1"/>
    <col min="10761" max="10763" width="11.44140625" style="138" customWidth="1"/>
    <col min="10764" max="11008" width="9" style="138"/>
    <col min="11009" max="11009" width="18" style="138" customWidth="1"/>
    <col min="11010" max="11010" width="10.44140625" style="138" customWidth="1"/>
    <col min="11011" max="11011" width="11.44140625" style="138" customWidth="1"/>
    <col min="11012" max="11012" width="15.5546875" style="138" customWidth="1"/>
    <col min="11013" max="11013" width="11.5546875" style="138" customWidth="1"/>
    <col min="11014" max="11014" width="10.109375" style="138" customWidth="1"/>
    <col min="11015" max="11015" width="17.88671875" style="138" customWidth="1"/>
    <col min="11016" max="11016" width="14.44140625" style="138" customWidth="1"/>
    <col min="11017" max="11019" width="11.44140625" style="138" customWidth="1"/>
    <col min="11020" max="11264" width="9" style="138"/>
    <col min="11265" max="11265" width="18" style="138" customWidth="1"/>
    <col min="11266" max="11266" width="10.44140625" style="138" customWidth="1"/>
    <col min="11267" max="11267" width="11.44140625" style="138" customWidth="1"/>
    <col min="11268" max="11268" width="15.5546875" style="138" customWidth="1"/>
    <col min="11269" max="11269" width="11.5546875" style="138" customWidth="1"/>
    <col min="11270" max="11270" width="10.109375" style="138" customWidth="1"/>
    <col min="11271" max="11271" width="17.88671875" style="138" customWidth="1"/>
    <col min="11272" max="11272" width="14.44140625" style="138" customWidth="1"/>
    <col min="11273" max="11275" width="11.44140625" style="138" customWidth="1"/>
    <col min="11276" max="11520" width="9" style="138"/>
    <col min="11521" max="11521" width="18" style="138" customWidth="1"/>
    <col min="11522" max="11522" width="10.44140625" style="138" customWidth="1"/>
    <col min="11523" max="11523" width="11.44140625" style="138" customWidth="1"/>
    <col min="11524" max="11524" width="15.5546875" style="138" customWidth="1"/>
    <col min="11525" max="11525" width="11.5546875" style="138" customWidth="1"/>
    <col min="11526" max="11526" width="10.109375" style="138" customWidth="1"/>
    <col min="11527" max="11527" width="17.88671875" style="138" customWidth="1"/>
    <col min="11528" max="11528" width="14.44140625" style="138" customWidth="1"/>
    <col min="11529" max="11531" width="11.44140625" style="138" customWidth="1"/>
    <col min="11532" max="11776" width="9" style="138"/>
    <col min="11777" max="11777" width="18" style="138" customWidth="1"/>
    <col min="11778" max="11778" width="10.44140625" style="138" customWidth="1"/>
    <col min="11779" max="11779" width="11.44140625" style="138" customWidth="1"/>
    <col min="11780" max="11780" width="15.5546875" style="138" customWidth="1"/>
    <col min="11781" max="11781" width="11.5546875" style="138" customWidth="1"/>
    <col min="11782" max="11782" width="10.109375" style="138" customWidth="1"/>
    <col min="11783" max="11783" width="17.88671875" style="138" customWidth="1"/>
    <col min="11784" max="11784" width="14.44140625" style="138" customWidth="1"/>
    <col min="11785" max="11787" width="11.44140625" style="138" customWidth="1"/>
    <col min="11788" max="12032" width="9" style="138"/>
    <col min="12033" max="12033" width="18" style="138" customWidth="1"/>
    <col min="12034" max="12034" width="10.44140625" style="138" customWidth="1"/>
    <col min="12035" max="12035" width="11.44140625" style="138" customWidth="1"/>
    <col min="12036" max="12036" width="15.5546875" style="138" customWidth="1"/>
    <col min="12037" max="12037" width="11.5546875" style="138" customWidth="1"/>
    <col min="12038" max="12038" width="10.109375" style="138" customWidth="1"/>
    <col min="12039" max="12039" width="17.88671875" style="138" customWidth="1"/>
    <col min="12040" max="12040" width="14.44140625" style="138" customWidth="1"/>
    <col min="12041" max="12043" width="11.44140625" style="138" customWidth="1"/>
    <col min="12044" max="12288" width="9" style="138"/>
    <col min="12289" max="12289" width="18" style="138" customWidth="1"/>
    <col min="12290" max="12290" width="10.44140625" style="138" customWidth="1"/>
    <col min="12291" max="12291" width="11.44140625" style="138" customWidth="1"/>
    <col min="12292" max="12292" width="15.5546875" style="138" customWidth="1"/>
    <col min="12293" max="12293" width="11.5546875" style="138" customWidth="1"/>
    <col min="12294" max="12294" width="10.109375" style="138" customWidth="1"/>
    <col min="12295" max="12295" width="17.88671875" style="138" customWidth="1"/>
    <col min="12296" max="12296" width="14.44140625" style="138" customWidth="1"/>
    <col min="12297" max="12299" width="11.44140625" style="138" customWidth="1"/>
    <col min="12300" max="12544" width="9" style="138"/>
    <col min="12545" max="12545" width="18" style="138" customWidth="1"/>
    <col min="12546" max="12546" width="10.44140625" style="138" customWidth="1"/>
    <col min="12547" max="12547" width="11.44140625" style="138" customWidth="1"/>
    <col min="12548" max="12548" width="15.5546875" style="138" customWidth="1"/>
    <col min="12549" max="12549" width="11.5546875" style="138" customWidth="1"/>
    <col min="12550" max="12550" width="10.109375" style="138" customWidth="1"/>
    <col min="12551" max="12551" width="17.88671875" style="138" customWidth="1"/>
    <col min="12552" max="12552" width="14.44140625" style="138" customWidth="1"/>
    <col min="12553" max="12555" width="11.44140625" style="138" customWidth="1"/>
    <col min="12556" max="12800" width="9" style="138"/>
    <col min="12801" max="12801" width="18" style="138" customWidth="1"/>
    <col min="12802" max="12802" width="10.44140625" style="138" customWidth="1"/>
    <col min="12803" max="12803" width="11.44140625" style="138" customWidth="1"/>
    <col min="12804" max="12804" width="15.5546875" style="138" customWidth="1"/>
    <col min="12805" max="12805" width="11.5546875" style="138" customWidth="1"/>
    <col min="12806" max="12806" width="10.109375" style="138" customWidth="1"/>
    <col min="12807" max="12807" width="17.88671875" style="138" customWidth="1"/>
    <col min="12808" max="12808" width="14.44140625" style="138" customWidth="1"/>
    <col min="12809" max="12811" width="11.44140625" style="138" customWidth="1"/>
    <col min="12812" max="13056" width="9" style="138"/>
    <col min="13057" max="13057" width="18" style="138" customWidth="1"/>
    <col min="13058" max="13058" width="10.44140625" style="138" customWidth="1"/>
    <col min="13059" max="13059" width="11.44140625" style="138" customWidth="1"/>
    <col min="13060" max="13060" width="15.5546875" style="138" customWidth="1"/>
    <col min="13061" max="13061" width="11.5546875" style="138" customWidth="1"/>
    <col min="13062" max="13062" width="10.109375" style="138" customWidth="1"/>
    <col min="13063" max="13063" width="17.88671875" style="138" customWidth="1"/>
    <col min="13064" max="13064" width="14.44140625" style="138" customWidth="1"/>
    <col min="13065" max="13067" width="11.44140625" style="138" customWidth="1"/>
    <col min="13068" max="13312" width="9" style="138"/>
    <col min="13313" max="13313" width="18" style="138" customWidth="1"/>
    <col min="13314" max="13314" width="10.44140625" style="138" customWidth="1"/>
    <col min="13315" max="13315" width="11.44140625" style="138" customWidth="1"/>
    <col min="13316" max="13316" width="15.5546875" style="138" customWidth="1"/>
    <col min="13317" max="13317" width="11.5546875" style="138" customWidth="1"/>
    <col min="13318" max="13318" width="10.109375" style="138" customWidth="1"/>
    <col min="13319" max="13319" width="17.88671875" style="138" customWidth="1"/>
    <col min="13320" max="13320" width="14.44140625" style="138" customWidth="1"/>
    <col min="13321" max="13323" width="11.44140625" style="138" customWidth="1"/>
    <col min="13324" max="13568" width="9" style="138"/>
    <col min="13569" max="13569" width="18" style="138" customWidth="1"/>
    <col min="13570" max="13570" width="10.44140625" style="138" customWidth="1"/>
    <col min="13571" max="13571" width="11.44140625" style="138" customWidth="1"/>
    <col min="13572" max="13572" width="15.5546875" style="138" customWidth="1"/>
    <col min="13573" max="13573" width="11.5546875" style="138" customWidth="1"/>
    <col min="13574" max="13574" width="10.109375" style="138" customWidth="1"/>
    <col min="13575" max="13575" width="17.88671875" style="138" customWidth="1"/>
    <col min="13576" max="13576" width="14.44140625" style="138" customWidth="1"/>
    <col min="13577" max="13579" width="11.44140625" style="138" customWidth="1"/>
    <col min="13580" max="13824" width="9" style="138"/>
    <col min="13825" max="13825" width="18" style="138" customWidth="1"/>
    <col min="13826" max="13826" width="10.44140625" style="138" customWidth="1"/>
    <col min="13827" max="13827" width="11.44140625" style="138" customWidth="1"/>
    <col min="13828" max="13828" width="15.5546875" style="138" customWidth="1"/>
    <col min="13829" max="13829" width="11.5546875" style="138" customWidth="1"/>
    <col min="13830" max="13830" width="10.109375" style="138" customWidth="1"/>
    <col min="13831" max="13831" width="17.88671875" style="138" customWidth="1"/>
    <col min="13832" max="13832" width="14.44140625" style="138" customWidth="1"/>
    <col min="13833" max="13835" width="11.44140625" style="138" customWidth="1"/>
    <col min="13836" max="14080" width="9" style="138"/>
    <col min="14081" max="14081" width="18" style="138" customWidth="1"/>
    <col min="14082" max="14082" width="10.44140625" style="138" customWidth="1"/>
    <col min="14083" max="14083" width="11.44140625" style="138" customWidth="1"/>
    <col min="14084" max="14084" width="15.5546875" style="138" customWidth="1"/>
    <col min="14085" max="14085" width="11.5546875" style="138" customWidth="1"/>
    <col min="14086" max="14086" width="10.109375" style="138" customWidth="1"/>
    <col min="14087" max="14087" width="17.88671875" style="138" customWidth="1"/>
    <col min="14088" max="14088" width="14.44140625" style="138" customWidth="1"/>
    <col min="14089" max="14091" width="11.44140625" style="138" customWidth="1"/>
    <col min="14092" max="14336" width="9" style="138"/>
    <col min="14337" max="14337" width="18" style="138" customWidth="1"/>
    <col min="14338" max="14338" width="10.44140625" style="138" customWidth="1"/>
    <col min="14339" max="14339" width="11.44140625" style="138" customWidth="1"/>
    <col min="14340" max="14340" width="15.5546875" style="138" customWidth="1"/>
    <col min="14341" max="14341" width="11.5546875" style="138" customWidth="1"/>
    <col min="14342" max="14342" width="10.109375" style="138" customWidth="1"/>
    <col min="14343" max="14343" width="17.88671875" style="138" customWidth="1"/>
    <col min="14344" max="14344" width="14.44140625" style="138" customWidth="1"/>
    <col min="14345" max="14347" width="11.44140625" style="138" customWidth="1"/>
    <col min="14348" max="14592" width="9" style="138"/>
    <col min="14593" max="14593" width="18" style="138" customWidth="1"/>
    <col min="14594" max="14594" width="10.44140625" style="138" customWidth="1"/>
    <col min="14595" max="14595" width="11.44140625" style="138" customWidth="1"/>
    <col min="14596" max="14596" width="15.5546875" style="138" customWidth="1"/>
    <col min="14597" max="14597" width="11.5546875" style="138" customWidth="1"/>
    <col min="14598" max="14598" width="10.109375" style="138" customWidth="1"/>
    <col min="14599" max="14599" width="17.88671875" style="138" customWidth="1"/>
    <col min="14600" max="14600" width="14.44140625" style="138" customWidth="1"/>
    <col min="14601" max="14603" width="11.44140625" style="138" customWidth="1"/>
    <col min="14604" max="14848" width="9" style="138"/>
    <col min="14849" max="14849" width="18" style="138" customWidth="1"/>
    <col min="14850" max="14850" width="10.44140625" style="138" customWidth="1"/>
    <col min="14851" max="14851" width="11.44140625" style="138" customWidth="1"/>
    <col min="14852" max="14852" width="15.5546875" style="138" customWidth="1"/>
    <col min="14853" max="14853" width="11.5546875" style="138" customWidth="1"/>
    <col min="14854" max="14854" width="10.109375" style="138" customWidth="1"/>
    <col min="14855" max="14855" width="17.88671875" style="138" customWidth="1"/>
    <col min="14856" max="14856" width="14.44140625" style="138" customWidth="1"/>
    <col min="14857" max="14859" width="11.44140625" style="138" customWidth="1"/>
    <col min="14860" max="15104" width="9" style="138"/>
    <col min="15105" max="15105" width="18" style="138" customWidth="1"/>
    <col min="15106" max="15106" width="10.44140625" style="138" customWidth="1"/>
    <col min="15107" max="15107" width="11.44140625" style="138" customWidth="1"/>
    <col min="15108" max="15108" width="15.5546875" style="138" customWidth="1"/>
    <col min="15109" max="15109" width="11.5546875" style="138" customWidth="1"/>
    <col min="15110" max="15110" width="10.109375" style="138" customWidth="1"/>
    <col min="15111" max="15111" width="17.88671875" style="138" customWidth="1"/>
    <col min="15112" max="15112" width="14.44140625" style="138" customWidth="1"/>
    <col min="15113" max="15115" width="11.44140625" style="138" customWidth="1"/>
    <col min="15116" max="15360" width="9" style="138"/>
    <col min="15361" max="15361" width="18" style="138" customWidth="1"/>
    <col min="15362" max="15362" width="10.44140625" style="138" customWidth="1"/>
    <col min="15363" max="15363" width="11.44140625" style="138" customWidth="1"/>
    <col min="15364" max="15364" width="15.5546875" style="138" customWidth="1"/>
    <col min="15365" max="15365" width="11.5546875" style="138" customWidth="1"/>
    <col min="15366" max="15366" width="10.109375" style="138" customWidth="1"/>
    <col min="15367" max="15367" width="17.88671875" style="138" customWidth="1"/>
    <col min="15368" max="15368" width="14.44140625" style="138" customWidth="1"/>
    <col min="15369" max="15371" width="11.44140625" style="138" customWidth="1"/>
    <col min="15372" max="15616" width="9" style="138"/>
    <col min="15617" max="15617" width="18" style="138" customWidth="1"/>
    <col min="15618" max="15618" width="10.44140625" style="138" customWidth="1"/>
    <col min="15619" max="15619" width="11.44140625" style="138" customWidth="1"/>
    <col min="15620" max="15620" width="15.5546875" style="138" customWidth="1"/>
    <col min="15621" max="15621" width="11.5546875" style="138" customWidth="1"/>
    <col min="15622" max="15622" width="10.109375" style="138" customWidth="1"/>
    <col min="15623" max="15623" width="17.88671875" style="138" customWidth="1"/>
    <col min="15624" max="15624" width="14.44140625" style="138" customWidth="1"/>
    <col min="15625" max="15627" width="11.44140625" style="138" customWidth="1"/>
    <col min="15628" max="15872" width="9" style="138"/>
    <col min="15873" max="15873" width="18" style="138" customWidth="1"/>
    <col min="15874" max="15874" width="10.44140625" style="138" customWidth="1"/>
    <col min="15875" max="15875" width="11.44140625" style="138" customWidth="1"/>
    <col min="15876" max="15876" width="15.5546875" style="138" customWidth="1"/>
    <col min="15877" max="15877" width="11.5546875" style="138" customWidth="1"/>
    <col min="15878" max="15878" width="10.109375" style="138" customWidth="1"/>
    <col min="15879" max="15879" width="17.88671875" style="138" customWidth="1"/>
    <col min="15880" max="15880" width="14.44140625" style="138" customWidth="1"/>
    <col min="15881" max="15883" width="11.44140625" style="138" customWidth="1"/>
    <col min="15884" max="16128" width="9" style="138"/>
    <col min="16129" max="16129" width="18" style="138" customWidth="1"/>
    <col min="16130" max="16130" width="10.44140625" style="138" customWidth="1"/>
    <col min="16131" max="16131" width="11.44140625" style="138" customWidth="1"/>
    <col min="16132" max="16132" width="15.5546875" style="138" customWidth="1"/>
    <col min="16133" max="16133" width="11.5546875" style="138" customWidth="1"/>
    <col min="16134" max="16134" width="10.109375" style="138" customWidth="1"/>
    <col min="16135" max="16135" width="17.88671875" style="138" customWidth="1"/>
    <col min="16136" max="16136" width="14.44140625" style="138" customWidth="1"/>
    <col min="16137" max="16139" width="11.44140625" style="138" customWidth="1"/>
    <col min="16140" max="16384" width="9" style="138"/>
  </cols>
  <sheetData>
    <row r="1" spans="1:11" s="127" customFormat="1" ht="46.35" customHeight="1" x14ac:dyDescent="0.25">
      <c r="A1" s="249" t="s">
        <v>110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127" customFormat="1" ht="11.4" customHeight="1" x14ac:dyDescent="0.3">
      <c r="C2" s="128"/>
      <c r="D2" s="128"/>
      <c r="E2" s="128"/>
      <c r="G2" s="128"/>
      <c r="H2" s="128"/>
      <c r="I2" s="128"/>
      <c r="J2" s="129"/>
      <c r="K2" s="130" t="s">
        <v>77</v>
      </c>
    </row>
    <row r="3" spans="1:11" s="131" customFormat="1" ht="21.75" customHeight="1" x14ac:dyDescent="0.25">
      <c r="A3" s="250"/>
      <c r="B3" s="243" t="s">
        <v>21</v>
      </c>
      <c r="C3" s="255" t="s">
        <v>78</v>
      </c>
      <c r="D3" s="255" t="s">
        <v>79</v>
      </c>
      <c r="E3" s="255" t="s">
        <v>80</v>
      </c>
      <c r="F3" s="255" t="s">
        <v>81</v>
      </c>
      <c r="G3" s="255" t="s">
        <v>82</v>
      </c>
      <c r="H3" s="255" t="s">
        <v>8</v>
      </c>
      <c r="I3" s="256" t="s">
        <v>16</v>
      </c>
      <c r="J3" s="254" t="s">
        <v>83</v>
      </c>
      <c r="K3" s="255" t="s">
        <v>12</v>
      </c>
    </row>
    <row r="4" spans="1:11" s="132" customFormat="1" ht="9" customHeight="1" x14ac:dyDescent="0.25">
      <c r="A4" s="251"/>
      <c r="B4" s="244"/>
      <c r="C4" s="255"/>
      <c r="D4" s="255"/>
      <c r="E4" s="255"/>
      <c r="F4" s="255"/>
      <c r="G4" s="255"/>
      <c r="H4" s="255"/>
      <c r="I4" s="257"/>
      <c r="J4" s="254"/>
      <c r="K4" s="255"/>
    </row>
    <row r="5" spans="1:11" s="132" customFormat="1" ht="54.75" customHeight="1" x14ac:dyDescent="0.25">
      <c r="A5" s="251"/>
      <c r="B5" s="245"/>
      <c r="C5" s="255"/>
      <c r="D5" s="255"/>
      <c r="E5" s="255"/>
      <c r="F5" s="255"/>
      <c r="G5" s="255"/>
      <c r="H5" s="255"/>
      <c r="I5" s="258"/>
      <c r="J5" s="254"/>
      <c r="K5" s="255"/>
    </row>
    <row r="6" spans="1:11" s="134" customFormat="1" ht="12.75" customHeight="1" x14ac:dyDescent="0.2">
      <c r="A6" s="133" t="s">
        <v>3</v>
      </c>
      <c r="B6" s="133">
        <v>1</v>
      </c>
      <c r="C6" s="133">
        <v>2</v>
      </c>
      <c r="D6" s="133">
        <v>3</v>
      </c>
      <c r="E6" s="133">
        <v>4</v>
      </c>
      <c r="F6" s="133">
        <v>5</v>
      </c>
      <c r="G6" s="133">
        <v>6</v>
      </c>
      <c r="H6" s="133">
        <v>7</v>
      </c>
      <c r="I6" s="133">
        <v>8</v>
      </c>
      <c r="J6" s="133">
        <v>9</v>
      </c>
      <c r="K6" s="133">
        <v>10</v>
      </c>
    </row>
    <row r="7" spans="1:11" s="136" customFormat="1" ht="17.850000000000001" customHeight="1" x14ac:dyDescent="0.3">
      <c r="A7" s="135" t="s">
        <v>73</v>
      </c>
      <c r="B7" s="135">
        <f>SUM(B8:B35)</f>
        <v>7022</v>
      </c>
      <c r="C7" s="135">
        <f t="shared" ref="C7:K7" si="0">SUM(C8:C35)</f>
        <v>6172</v>
      </c>
      <c r="D7" s="135">
        <f t="shared" si="0"/>
        <v>390</v>
      </c>
      <c r="E7" s="135">
        <f t="shared" si="0"/>
        <v>330</v>
      </c>
      <c r="F7" s="135">
        <f t="shared" si="0"/>
        <v>137</v>
      </c>
      <c r="G7" s="135">
        <f t="shared" si="0"/>
        <v>5</v>
      </c>
      <c r="H7" s="135">
        <f t="shared" si="0"/>
        <v>2623</v>
      </c>
      <c r="I7" s="135">
        <f t="shared" si="0"/>
        <v>5749</v>
      </c>
      <c r="J7" s="135">
        <f t="shared" si="0"/>
        <v>5191</v>
      </c>
      <c r="K7" s="135">
        <f t="shared" si="0"/>
        <v>4650</v>
      </c>
    </row>
    <row r="8" spans="1:11" ht="15" customHeight="1" x14ac:dyDescent="0.3">
      <c r="A8" s="137" t="s">
        <v>35</v>
      </c>
      <c r="B8" s="39">
        <f>УСЬОГО!C8-'!!12-жінки'!B8</f>
        <v>1921</v>
      </c>
      <c r="C8" s="39">
        <f>УСЬОГО!F8-'!!12-жінки'!C8</f>
        <v>1767</v>
      </c>
      <c r="D8" s="39">
        <f>УСЬОГО!I8-'!!12-жінки'!D8</f>
        <v>83</v>
      </c>
      <c r="E8" s="39">
        <f>УСЬОГО!L8-'!!12-жінки'!E8</f>
        <v>82</v>
      </c>
      <c r="F8" s="39">
        <f>УСЬОГО!O8-'!!12-жінки'!F8</f>
        <v>63</v>
      </c>
      <c r="G8" s="39">
        <f>УСЬОГО!R8-'!!12-жінки'!G8</f>
        <v>0</v>
      </c>
      <c r="H8" s="39">
        <f>УСЬОГО!U8-'!!12-жінки'!H8</f>
        <v>366</v>
      </c>
      <c r="I8" s="39">
        <f>УСЬОГО!X8-'!!12-жінки'!I8</f>
        <v>1620</v>
      </c>
      <c r="J8" s="39">
        <f>УСЬОГО!AA8-'!!12-жінки'!J8</f>
        <v>1498</v>
      </c>
      <c r="K8" s="39">
        <f>УСЬОГО!AD8-'!!12-жінки'!K8</f>
        <v>1350</v>
      </c>
    </row>
    <row r="9" spans="1:11" ht="15" customHeight="1" x14ac:dyDescent="0.3">
      <c r="A9" s="137" t="s">
        <v>36</v>
      </c>
      <c r="B9" s="39">
        <f>УСЬОГО!C9-'!!12-жінки'!B9</f>
        <v>265</v>
      </c>
      <c r="C9" s="39">
        <f>УСЬОГО!F9-'!!12-жінки'!C9</f>
        <v>219</v>
      </c>
      <c r="D9" s="39">
        <f>УСЬОГО!I9-'!!12-жінки'!D9</f>
        <v>17</v>
      </c>
      <c r="E9" s="39">
        <f>УСЬОГО!L9-'!!12-жінки'!E9</f>
        <v>15</v>
      </c>
      <c r="F9" s="39">
        <f>УСЬОГО!O9-'!!12-жінки'!F9</f>
        <v>2</v>
      </c>
      <c r="G9" s="39">
        <f>УСЬОГО!R9-'!!12-жінки'!G9</f>
        <v>0</v>
      </c>
      <c r="H9" s="39">
        <f>УСЬОГО!U9-'!!12-жінки'!H9</f>
        <v>63</v>
      </c>
      <c r="I9" s="39">
        <f>УСЬОГО!X9-'!!12-жінки'!I9</f>
        <v>215</v>
      </c>
      <c r="J9" s="39">
        <f>УСЬОГО!AA9-'!!12-жінки'!J9</f>
        <v>185</v>
      </c>
      <c r="K9" s="39">
        <f>УСЬОГО!AD9-'!!12-жінки'!K9</f>
        <v>138</v>
      </c>
    </row>
    <row r="10" spans="1:11" ht="15" customHeight="1" x14ac:dyDescent="0.3">
      <c r="A10" s="137" t="s">
        <v>37</v>
      </c>
      <c r="B10" s="39">
        <f>УСЬОГО!C10-'!!12-жінки'!B10</f>
        <v>38</v>
      </c>
      <c r="C10" s="39">
        <f>УСЬОГО!F10-'!!12-жінки'!C10</f>
        <v>34</v>
      </c>
      <c r="D10" s="39">
        <f>УСЬОГО!I10-'!!12-жінки'!D10</f>
        <v>0</v>
      </c>
      <c r="E10" s="39">
        <f>УСЬОГО!L10-'!!12-жінки'!E10</f>
        <v>0</v>
      </c>
      <c r="F10" s="39">
        <f>УСЬОГО!O10-'!!12-жінки'!F10</f>
        <v>0</v>
      </c>
      <c r="G10" s="39">
        <f>УСЬОГО!R10-'!!12-жінки'!G10</f>
        <v>1</v>
      </c>
      <c r="H10" s="39">
        <f>УСЬОГО!U10-'!!12-жінки'!H10</f>
        <v>13</v>
      </c>
      <c r="I10" s="39">
        <f>УСЬОГО!X10-'!!12-жінки'!I10</f>
        <v>31</v>
      </c>
      <c r="J10" s="39">
        <f>УСЬОГО!AA10-'!!12-жінки'!J10</f>
        <v>28</v>
      </c>
      <c r="K10" s="39">
        <f>УСЬОГО!AD10-'!!12-жінки'!K10</f>
        <v>20</v>
      </c>
    </row>
    <row r="11" spans="1:11" ht="15" customHeight="1" x14ac:dyDescent="0.3">
      <c r="A11" s="137" t="s">
        <v>38</v>
      </c>
      <c r="B11" s="39">
        <f>УСЬОГО!C11-'!!12-жінки'!B11</f>
        <v>157</v>
      </c>
      <c r="C11" s="39">
        <f>УСЬОГО!F11-'!!12-жінки'!C11</f>
        <v>130</v>
      </c>
      <c r="D11" s="39">
        <f>УСЬОГО!I11-'!!12-жінки'!D11</f>
        <v>8</v>
      </c>
      <c r="E11" s="39">
        <f>УСЬОГО!L11-'!!12-жінки'!E11</f>
        <v>8</v>
      </c>
      <c r="F11" s="39">
        <f>УСЬОГО!O11-'!!12-жінки'!F11</f>
        <v>0</v>
      </c>
      <c r="G11" s="39">
        <f>УСЬОГО!R11-'!!12-жінки'!G11</f>
        <v>0</v>
      </c>
      <c r="H11" s="39">
        <f>УСЬОГО!U11-'!!12-жінки'!H11</f>
        <v>50</v>
      </c>
      <c r="I11" s="39">
        <f>УСЬОГО!X11-'!!12-жінки'!I11</f>
        <v>128</v>
      </c>
      <c r="J11" s="39">
        <f>УСЬОГО!AA11-'!!12-жінки'!J11</f>
        <v>104</v>
      </c>
      <c r="K11" s="39">
        <f>УСЬОГО!AD11-'!!12-жінки'!K11</f>
        <v>87</v>
      </c>
    </row>
    <row r="12" spans="1:11" ht="15" customHeight="1" x14ac:dyDescent="0.3">
      <c r="A12" s="137" t="s">
        <v>39</v>
      </c>
      <c r="B12" s="39">
        <f>УСЬОГО!C12-'!!12-жінки'!B12</f>
        <v>139</v>
      </c>
      <c r="C12" s="39">
        <f>УСЬОГО!F12-'!!12-жінки'!C12</f>
        <v>111</v>
      </c>
      <c r="D12" s="39">
        <f>УСЬОГО!I12-'!!12-жінки'!D12</f>
        <v>10</v>
      </c>
      <c r="E12" s="39">
        <f>УСЬОГО!L12-'!!12-жінки'!E12</f>
        <v>7</v>
      </c>
      <c r="F12" s="39">
        <f>УСЬОГО!O12-'!!12-жінки'!F12</f>
        <v>2</v>
      </c>
      <c r="G12" s="39">
        <f>УСЬОГО!R12-'!!12-жінки'!G12</f>
        <v>1</v>
      </c>
      <c r="H12" s="39">
        <f>УСЬОГО!U12-'!!12-жінки'!H12</f>
        <v>77</v>
      </c>
      <c r="I12" s="39">
        <f>УСЬОГО!X12-'!!12-жінки'!I12</f>
        <v>114</v>
      </c>
      <c r="J12" s="39">
        <f>УСЬОГО!AA12-'!!12-жінки'!J12</f>
        <v>95</v>
      </c>
      <c r="K12" s="39">
        <f>УСЬОГО!AD12-'!!12-жінки'!K12</f>
        <v>78</v>
      </c>
    </row>
    <row r="13" spans="1:11" ht="15" customHeight="1" x14ac:dyDescent="0.3">
      <c r="A13" s="137" t="s">
        <v>40</v>
      </c>
      <c r="B13" s="39">
        <f>УСЬОГО!C13-'!!12-жінки'!B13</f>
        <v>66</v>
      </c>
      <c r="C13" s="39">
        <f>УСЬОГО!F13-'!!12-жінки'!C13</f>
        <v>63</v>
      </c>
      <c r="D13" s="39">
        <f>УСЬОГО!I13-'!!12-жінки'!D13</f>
        <v>1</v>
      </c>
      <c r="E13" s="39">
        <f>УСЬОГО!L13-'!!12-жінки'!E13</f>
        <v>1</v>
      </c>
      <c r="F13" s="39">
        <f>УСЬОГО!O13-'!!12-жінки'!F13</f>
        <v>0</v>
      </c>
      <c r="G13" s="39">
        <f>УСЬОГО!R13-'!!12-жінки'!G13</f>
        <v>0</v>
      </c>
      <c r="H13" s="39">
        <f>УСЬОГО!U13-'!!12-жінки'!H13</f>
        <v>47</v>
      </c>
      <c r="I13" s="39">
        <f>УСЬОГО!X13-'!!12-жінки'!I13</f>
        <v>55</v>
      </c>
      <c r="J13" s="39">
        <f>УСЬОГО!AA13-'!!12-жінки'!J13</f>
        <v>53</v>
      </c>
      <c r="K13" s="39">
        <f>УСЬОГО!AD13-'!!12-жінки'!K13</f>
        <v>47</v>
      </c>
    </row>
    <row r="14" spans="1:11" ht="15" customHeight="1" x14ac:dyDescent="0.3">
      <c r="A14" s="137" t="s">
        <v>41</v>
      </c>
      <c r="B14" s="39">
        <f>УСЬОГО!C14-'!!12-жінки'!B14</f>
        <v>49</v>
      </c>
      <c r="C14" s="39">
        <f>УСЬОГО!F14-'!!12-жінки'!C14</f>
        <v>43</v>
      </c>
      <c r="D14" s="39">
        <f>УСЬОГО!I14-'!!12-жінки'!D14</f>
        <v>2</v>
      </c>
      <c r="E14" s="39">
        <f>УСЬОГО!L14-'!!12-жінки'!E14</f>
        <v>2</v>
      </c>
      <c r="F14" s="39">
        <f>УСЬОГО!O14-'!!12-жінки'!F14</f>
        <v>1</v>
      </c>
      <c r="G14" s="39">
        <f>УСЬОГО!R14-'!!12-жінки'!G14</f>
        <v>0</v>
      </c>
      <c r="H14" s="39">
        <f>УСЬОГО!U14-'!!12-жінки'!H14</f>
        <v>27</v>
      </c>
      <c r="I14" s="39">
        <f>УСЬОГО!X14-'!!12-жінки'!I14</f>
        <v>44</v>
      </c>
      <c r="J14" s="39">
        <f>УСЬОГО!AA14-'!!12-жінки'!J14</f>
        <v>38</v>
      </c>
      <c r="K14" s="39">
        <f>УСЬОГО!AD14-'!!12-жінки'!K14</f>
        <v>28</v>
      </c>
    </row>
    <row r="15" spans="1:11" ht="15" customHeight="1" x14ac:dyDescent="0.3">
      <c r="A15" s="137" t="s">
        <v>42</v>
      </c>
      <c r="B15" s="39">
        <f>УСЬОГО!C15-'!!12-жінки'!B15</f>
        <v>244</v>
      </c>
      <c r="C15" s="39">
        <f>УСЬОГО!F15-'!!12-жінки'!C15</f>
        <v>214</v>
      </c>
      <c r="D15" s="39">
        <f>УСЬОГО!I15-'!!12-жінки'!D15</f>
        <v>23</v>
      </c>
      <c r="E15" s="39">
        <f>УСЬОГО!L15-'!!12-жінки'!E15</f>
        <v>22</v>
      </c>
      <c r="F15" s="39">
        <f>УСЬОГО!O15-'!!12-жінки'!F15</f>
        <v>6</v>
      </c>
      <c r="G15" s="39">
        <f>УСЬОГО!R15-'!!12-жінки'!G15</f>
        <v>0</v>
      </c>
      <c r="H15" s="39">
        <f>УСЬОГО!U15-'!!12-жінки'!H15</f>
        <v>82</v>
      </c>
      <c r="I15" s="39">
        <f>УСЬОГО!X15-'!!12-жінки'!I15</f>
        <v>175</v>
      </c>
      <c r="J15" s="39">
        <f>УСЬОГО!AA15-'!!12-жінки'!J15</f>
        <v>162</v>
      </c>
      <c r="K15" s="39">
        <f>УСЬОГО!AD15-'!!12-жінки'!K15</f>
        <v>137</v>
      </c>
    </row>
    <row r="16" spans="1:11" ht="15" customHeight="1" x14ac:dyDescent="0.3">
      <c r="A16" s="137" t="s">
        <v>43</v>
      </c>
      <c r="B16" s="39">
        <f>УСЬОГО!C16-'!!12-жінки'!B16</f>
        <v>277</v>
      </c>
      <c r="C16" s="39">
        <f>УСЬОГО!F16-'!!12-жінки'!C16</f>
        <v>237</v>
      </c>
      <c r="D16" s="39">
        <f>УСЬОГО!I16-'!!12-жінки'!D16</f>
        <v>35</v>
      </c>
      <c r="E16" s="39">
        <f>УСЬОГО!L16-'!!12-жінки'!E16</f>
        <v>30</v>
      </c>
      <c r="F16" s="39">
        <f>УСЬОГО!O16-'!!12-жінки'!F16</f>
        <v>4</v>
      </c>
      <c r="G16" s="39">
        <f>УСЬОГО!R16-'!!12-жінки'!G16</f>
        <v>0</v>
      </c>
      <c r="H16" s="39">
        <f>УСЬОГО!U16-'!!12-жінки'!H16</f>
        <v>150</v>
      </c>
      <c r="I16" s="39">
        <f>УСЬОГО!X16-'!!12-жінки'!I16</f>
        <v>188</v>
      </c>
      <c r="J16" s="39">
        <f>УСЬОГО!AA16-'!!12-жінки'!J16</f>
        <v>171</v>
      </c>
      <c r="K16" s="39">
        <f>УСЬОГО!AD16-'!!12-жінки'!K16</f>
        <v>151</v>
      </c>
    </row>
    <row r="17" spans="1:11" ht="15" customHeight="1" x14ac:dyDescent="0.3">
      <c r="A17" s="137" t="s">
        <v>44</v>
      </c>
      <c r="B17" s="39">
        <f>УСЬОГО!C17-'!!12-жінки'!B17</f>
        <v>445</v>
      </c>
      <c r="C17" s="39">
        <f>УСЬОГО!F17-'!!12-жінки'!C17</f>
        <v>388</v>
      </c>
      <c r="D17" s="39">
        <f>УСЬОГО!I17-'!!12-жінки'!D17</f>
        <v>18</v>
      </c>
      <c r="E17" s="39">
        <f>УСЬОГО!L17-'!!12-жінки'!E17</f>
        <v>13</v>
      </c>
      <c r="F17" s="39">
        <f>УСЬОГО!O17-'!!12-жінки'!F17</f>
        <v>9</v>
      </c>
      <c r="G17" s="39">
        <f>УСЬОГО!R17-'!!12-жінки'!G17</f>
        <v>0</v>
      </c>
      <c r="H17" s="39">
        <f>УСЬОГО!U17-'!!12-жінки'!H17</f>
        <v>170</v>
      </c>
      <c r="I17" s="39">
        <f>УСЬОГО!X17-'!!12-жінки'!I17</f>
        <v>388</v>
      </c>
      <c r="J17" s="39">
        <f>УСЬОГО!AA17-'!!12-жінки'!J17</f>
        <v>343</v>
      </c>
      <c r="K17" s="39">
        <f>УСЬОГО!AD17-'!!12-жінки'!K17</f>
        <v>310</v>
      </c>
    </row>
    <row r="18" spans="1:11" ht="15" customHeight="1" x14ac:dyDescent="0.3">
      <c r="A18" s="137" t="s">
        <v>45</v>
      </c>
      <c r="B18" s="39">
        <f>УСЬОГО!C18-'!!12-жінки'!B18</f>
        <v>226</v>
      </c>
      <c r="C18" s="39">
        <f>УСЬОГО!F18-'!!12-жінки'!C18</f>
        <v>195</v>
      </c>
      <c r="D18" s="39">
        <f>УСЬОГО!I18-'!!12-жінки'!D18</f>
        <v>11</v>
      </c>
      <c r="E18" s="39">
        <f>УСЬОГО!L18-'!!12-жінки'!E18</f>
        <v>9</v>
      </c>
      <c r="F18" s="39">
        <f>УСЬОГО!O18-'!!12-жінки'!F18</f>
        <v>1</v>
      </c>
      <c r="G18" s="39">
        <f>УСЬОГО!R18-'!!12-жінки'!G18</f>
        <v>0</v>
      </c>
      <c r="H18" s="39">
        <f>УСЬОГО!U18-'!!12-жінки'!H18</f>
        <v>74</v>
      </c>
      <c r="I18" s="39">
        <f>УСЬОГО!X18-'!!12-жінки'!I18</f>
        <v>183</v>
      </c>
      <c r="J18" s="39">
        <f>УСЬОГО!AA18-'!!12-жінки'!J18</f>
        <v>166</v>
      </c>
      <c r="K18" s="39">
        <f>УСЬОГО!AD18-'!!12-жінки'!K18</f>
        <v>160</v>
      </c>
    </row>
    <row r="19" spans="1:11" ht="15" customHeight="1" x14ac:dyDescent="0.3">
      <c r="A19" s="137" t="s">
        <v>46</v>
      </c>
      <c r="B19" s="39">
        <f>УСЬОГО!C19-'!!12-жінки'!B19</f>
        <v>260</v>
      </c>
      <c r="C19" s="39">
        <f>УСЬОГО!F19-'!!12-жінки'!C19</f>
        <v>232</v>
      </c>
      <c r="D19" s="39">
        <f>УСЬОГО!I19-'!!12-жінки'!D19</f>
        <v>17</v>
      </c>
      <c r="E19" s="39">
        <f>УСЬОГО!L19-'!!12-жінки'!E19</f>
        <v>15</v>
      </c>
      <c r="F19" s="39">
        <f>УСЬОГО!O19-'!!12-жінки'!F19</f>
        <v>8</v>
      </c>
      <c r="G19" s="39">
        <f>УСЬОГО!R19-'!!12-жінки'!G19</f>
        <v>1</v>
      </c>
      <c r="H19" s="39">
        <f>УСЬОГО!U19-'!!12-жінки'!H19</f>
        <v>135</v>
      </c>
      <c r="I19" s="39">
        <f>УСЬОГО!X19-'!!12-жінки'!I19</f>
        <v>214</v>
      </c>
      <c r="J19" s="39">
        <f>УСЬОГО!AA19-'!!12-жінки'!J19</f>
        <v>201</v>
      </c>
      <c r="K19" s="39">
        <f>УСЬОГО!AD19-'!!12-жінки'!K19</f>
        <v>183</v>
      </c>
    </row>
    <row r="20" spans="1:11" ht="15" customHeight="1" x14ac:dyDescent="0.3">
      <c r="A20" s="137" t="s">
        <v>47</v>
      </c>
      <c r="B20" s="39">
        <f>УСЬОГО!C20-'!!12-жінки'!B20</f>
        <v>160</v>
      </c>
      <c r="C20" s="39">
        <f>УСЬОГО!F20-'!!12-жінки'!C20</f>
        <v>135</v>
      </c>
      <c r="D20" s="39">
        <f>УСЬОГО!I20-'!!12-жінки'!D20</f>
        <v>12</v>
      </c>
      <c r="E20" s="39">
        <f>УСЬОГО!L20-'!!12-жінки'!E20</f>
        <v>11</v>
      </c>
      <c r="F20" s="39">
        <f>УСЬОГО!O20-'!!12-жінки'!F20</f>
        <v>1</v>
      </c>
      <c r="G20" s="39">
        <f>УСЬОГО!R20-'!!12-жінки'!G20</f>
        <v>0</v>
      </c>
      <c r="H20" s="39">
        <f>УСЬОГО!U20-'!!12-жінки'!H20</f>
        <v>69</v>
      </c>
      <c r="I20" s="39">
        <f>УСЬОГО!X20-'!!12-жінки'!I20</f>
        <v>123</v>
      </c>
      <c r="J20" s="39">
        <f>УСЬОГО!AA20-'!!12-жінки'!J20</f>
        <v>113</v>
      </c>
      <c r="K20" s="39">
        <f>УСЬОГО!AD20-'!!12-жінки'!K20</f>
        <v>109</v>
      </c>
    </row>
    <row r="21" spans="1:11" ht="15" customHeight="1" x14ac:dyDescent="0.3">
      <c r="A21" s="137" t="s">
        <v>48</v>
      </c>
      <c r="B21" s="39">
        <f>УСЬОГО!C21-'!!12-жінки'!B21</f>
        <v>101</v>
      </c>
      <c r="C21" s="39">
        <f>УСЬОГО!F21-'!!12-жінки'!C21</f>
        <v>97</v>
      </c>
      <c r="D21" s="39">
        <f>УСЬОГО!I21-'!!12-жінки'!D21</f>
        <v>5</v>
      </c>
      <c r="E21" s="39">
        <f>УСЬОГО!L21-'!!12-жінки'!E21</f>
        <v>5</v>
      </c>
      <c r="F21" s="39">
        <f>УСЬОГО!O21-'!!12-жінки'!F21</f>
        <v>3</v>
      </c>
      <c r="G21" s="39">
        <f>УСЬОГО!R21-'!!12-жінки'!G21</f>
        <v>0</v>
      </c>
      <c r="H21" s="39">
        <f>УСЬОГО!U21-'!!12-жінки'!H21</f>
        <v>43</v>
      </c>
      <c r="I21" s="39">
        <f>УСЬОГО!X21-'!!12-жінки'!I21</f>
        <v>80</v>
      </c>
      <c r="J21" s="39">
        <f>УСЬОГО!AA21-'!!12-жінки'!J21</f>
        <v>76</v>
      </c>
      <c r="K21" s="39">
        <f>УСЬОГО!AD21-'!!12-жінки'!K21</f>
        <v>69</v>
      </c>
    </row>
    <row r="22" spans="1:11" ht="15" customHeight="1" x14ac:dyDescent="0.3">
      <c r="A22" s="137" t="s">
        <v>49</v>
      </c>
      <c r="B22" s="39">
        <f>УСЬОГО!C22-'!!12-жінки'!B22</f>
        <v>313</v>
      </c>
      <c r="C22" s="39">
        <f>УСЬОГО!F22-'!!12-жінки'!C22</f>
        <v>264</v>
      </c>
      <c r="D22" s="39">
        <f>УСЬОГО!I22-'!!12-жінки'!D22</f>
        <v>21</v>
      </c>
      <c r="E22" s="39">
        <f>УСЬОГО!L22-'!!12-жінки'!E22</f>
        <v>16</v>
      </c>
      <c r="F22" s="39">
        <f>УСЬОГО!O22-'!!12-жінки'!F22</f>
        <v>0</v>
      </c>
      <c r="G22" s="39">
        <f>УСЬОГО!R22-'!!12-жінки'!G22</f>
        <v>0</v>
      </c>
      <c r="H22" s="39">
        <f>УСЬОГО!U22-'!!12-жінки'!H22</f>
        <v>109</v>
      </c>
      <c r="I22" s="39">
        <f>УСЬОГО!X22-'!!12-жінки'!I22</f>
        <v>243</v>
      </c>
      <c r="J22" s="39">
        <f>УСЬОГО!AA22-'!!12-жінки'!J22</f>
        <v>220</v>
      </c>
      <c r="K22" s="39">
        <f>УСЬОГО!AD22-'!!12-жінки'!K22</f>
        <v>188</v>
      </c>
    </row>
    <row r="23" spans="1:11" ht="15" customHeight="1" x14ac:dyDescent="0.3">
      <c r="A23" s="137" t="s">
        <v>50</v>
      </c>
      <c r="B23" s="39">
        <f>УСЬОГО!C23-'!!12-жінки'!B23</f>
        <v>247</v>
      </c>
      <c r="C23" s="39">
        <f>УСЬОГО!F23-'!!12-жінки'!C23</f>
        <v>237</v>
      </c>
      <c r="D23" s="39">
        <f>УСЬОГО!I23-'!!12-жінки'!D23</f>
        <v>9</v>
      </c>
      <c r="E23" s="39">
        <f>УСЬОГО!L23-'!!12-жінки'!E23</f>
        <v>9</v>
      </c>
      <c r="F23" s="39">
        <f>УСЬОГО!O23-'!!12-жінки'!F23</f>
        <v>4</v>
      </c>
      <c r="G23" s="39">
        <f>УСЬОГО!R23-'!!12-жінки'!G23</f>
        <v>0</v>
      </c>
      <c r="H23" s="39">
        <f>УСЬОГО!U23-'!!12-жінки'!H23</f>
        <v>120</v>
      </c>
      <c r="I23" s="39">
        <f>УСЬОГО!X23-'!!12-жінки'!I23</f>
        <v>202</v>
      </c>
      <c r="J23" s="39">
        <f>УСЬОГО!AA23-'!!12-жінки'!J23</f>
        <v>195</v>
      </c>
      <c r="K23" s="39">
        <f>УСЬОГО!AD23-'!!12-жінки'!K23</f>
        <v>161</v>
      </c>
    </row>
    <row r="24" spans="1:11" ht="15" customHeight="1" x14ac:dyDescent="0.3">
      <c r="A24" s="137" t="s">
        <v>51</v>
      </c>
      <c r="B24" s="39">
        <f>УСЬОГО!C24-'!!12-жінки'!B24</f>
        <v>285</v>
      </c>
      <c r="C24" s="39">
        <f>УСЬОГО!F24-'!!12-жінки'!C24</f>
        <v>228</v>
      </c>
      <c r="D24" s="39">
        <f>УСЬОГО!I24-'!!12-жінки'!D24</f>
        <v>7</v>
      </c>
      <c r="E24" s="39">
        <f>УСЬОГО!L24-'!!12-жінки'!E24</f>
        <v>7</v>
      </c>
      <c r="F24" s="39">
        <f>УСЬОГО!O24-'!!12-жінки'!F24</f>
        <v>1</v>
      </c>
      <c r="G24" s="39">
        <f>УСЬОГО!R24-'!!12-жінки'!G24</f>
        <v>0</v>
      </c>
      <c r="H24" s="39">
        <f>УСЬОГО!U24-'!!12-жінки'!H24</f>
        <v>125</v>
      </c>
      <c r="I24" s="39">
        <f>УСЬОГО!X24-'!!12-жінки'!I24</f>
        <v>228</v>
      </c>
      <c r="J24" s="39">
        <f>УСЬОГО!AA24-'!!12-жінки'!J24</f>
        <v>199</v>
      </c>
      <c r="K24" s="39">
        <f>УСЬОГО!AD24-'!!12-жінки'!K24</f>
        <v>193</v>
      </c>
    </row>
    <row r="25" spans="1:11" ht="15" customHeight="1" x14ac:dyDescent="0.3">
      <c r="A25" s="137" t="s">
        <v>52</v>
      </c>
      <c r="B25" s="39">
        <f>УСЬОГО!C25-'!!12-жінки'!B25</f>
        <v>97</v>
      </c>
      <c r="C25" s="39">
        <f>УСЬОГО!F25-'!!12-жінки'!C25</f>
        <v>93</v>
      </c>
      <c r="D25" s="39">
        <f>УСЬОГО!I25-'!!12-жінки'!D25</f>
        <v>15</v>
      </c>
      <c r="E25" s="39">
        <f>УСЬОГО!L25-'!!12-жінки'!E25</f>
        <v>15</v>
      </c>
      <c r="F25" s="39">
        <f>УСЬОГО!O25-'!!12-жінки'!F25</f>
        <v>1</v>
      </c>
      <c r="G25" s="39">
        <f>УСЬОГО!R25-'!!12-жінки'!G25</f>
        <v>0</v>
      </c>
      <c r="H25" s="39">
        <f>УСЬОГО!U25-'!!12-жінки'!H25</f>
        <v>53</v>
      </c>
      <c r="I25" s="39">
        <f>УСЬОГО!X25-'!!12-жінки'!I25</f>
        <v>71</v>
      </c>
      <c r="J25" s="39">
        <f>УСЬОГО!AA25-'!!12-жінки'!J25</f>
        <v>68</v>
      </c>
      <c r="K25" s="39">
        <f>УСЬОГО!AD25-'!!12-жінки'!K25</f>
        <v>64</v>
      </c>
    </row>
    <row r="26" spans="1:11" ht="15" customHeight="1" x14ac:dyDescent="0.3">
      <c r="A26" s="137" t="s">
        <v>53</v>
      </c>
      <c r="B26" s="39">
        <f>УСЬОГО!C26-'!!12-жінки'!B26</f>
        <v>285</v>
      </c>
      <c r="C26" s="39">
        <f>УСЬОГО!F26-'!!12-жінки'!C26</f>
        <v>251</v>
      </c>
      <c r="D26" s="39">
        <f>УСЬОГО!I26-'!!12-жінки'!D26</f>
        <v>13</v>
      </c>
      <c r="E26" s="39">
        <f>УСЬОГО!L26-'!!12-жінки'!E26</f>
        <v>12</v>
      </c>
      <c r="F26" s="39">
        <f>УСЬОГО!O26-'!!12-жінки'!F26</f>
        <v>1</v>
      </c>
      <c r="G26" s="39">
        <f>УСЬОГО!R26-'!!12-жінки'!G26</f>
        <v>0</v>
      </c>
      <c r="H26" s="39">
        <f>УСЬОГО!U26-'!!12-жінки'!H26</f>
        <v>112</v>
      </c>
      <c r="I26" s="39">
        <f>УСЬОГО!X26-'!!12-жінки'!I26</f>
        <v>248</v>
      </c>
      <c r="J26" s="39">
        <f>УСЬОГО!AA26-'!!12-жінки'!J26</f>
        <v>217</v>
      </c>
      <c r="K26" s="39">
        <f>УСЬОГО!AD26-'!!12-жінки'!K26</f>
        <v>188</v>
      </c>
    </row>
    <row r="27" spans="1:11" ht="15" customHeight="1" x14ac:dyDescent="0.3">
      <c r="A27" s="137" t="s">
        <v>54</v>
      </c>
      <c r="B27" s="39">
        <f>УСЬОГО!C27-'!!12-жінки'!B27</f>
        <v>107</v>
      </c>
      <c r="C27" s="39">
        <f>УСЬОГО!F27-'!!12-жінки'!C27</f>
        <v>100</v>
      </c>
      <c r="D27" s="39">
        <f>УСЬОГО!I27-'!!12-жінки'!D27</f>
        <v>2</v>
      </c>
      <c r="E27" s="39">
        <f>УСЬОГО!L27-'!!12-жінки'!E27</f>
        <v>0</v>
      </c>
      <c r="F27" s="39">
        <f>УСЬОГО!O27-'!!12-жінки'!F27</f>
        <v>5</v>
      </c>
      <c r="G27" s="39">
        <f>УСЬОГО!R27-'!!12-жінки'!G27</f>
        <v>2</v>
      </c>
      <c r="H27" s="39">
        <f>УСЬОГО!U27-'!!12-жінки'!H27</f>
        <v>79</v>
      </c>
      <c r="I27" s="39">
        <f>УСЬОГО!X27-'!!12-жінки'!I27</f>
        <v>90</v>
      </c>
      <c r="J27" s="39">
        <f>УСЬОГО!AA27-'!!12-жінки'!J27</f>
        <v>84</v>
      </c>
      <c r="K27" s="39">
        <f>УСЬОГО!AD27-'!!12-жінки'!K27</f>
        <v>80</v>
      </c>
    </row>
    <row r="28" spans="1:11" ht="15" customHeight="1" x14ac:dyDescent="0.3">
      <c r="A28" s="137" t="s">
        <v>55</v>
      </c>
      <c r="B28" s="39">
        <f>УСЬОГО!C28-'!!12-жінки'!B28</f>
        <v>132</v>
      </c>
      <c r="C28" s="39">
        <f>УСЬОГО!F28-'!!12-жінки'!C28</f>
        <v>108</v>
      </c>
      <c r="D28" s="39">
        <f>УСЬОГО!I28-'!!12-жінки'!D28</f>
        <v>6</v>
      </c>
      <c r="E28" s="39">
        <f>УСЬОГО!L28-'!!12-жінки'!E28</f>
        <v>4</v>
      </c>
      <c r="F28" s="39">
        <f>УСЬОГО!O28-'!!12-жінки'!F28</f>
        <v>0</v>
      </c>
      <c r="G28" s="39">
        <f>УСЬОГО!R28-'!!12-жінки'!G28</f>
        <v>0</v>
      </c>
      <c r="H28" s="39">
        <f>УСЬОГО!U28-'!!12-жінки'!H28</f>
        <v>100</v>
      </c>
      <c r="I28" s="39">
        <f>УСЬОГО!X28-'!!12-жінки'!I28</f>
        <v>109</v>
      </c>
      <c r="J28" s="39">
        <f>УСЬОГО!AA28-'!!12-жінки'!J28</f>
        <v>94</v>
      </c>
      <c r="K28" s="39">
        <f>УСЬОГО!AD28-'!!12-жінки'!K28</f>
        <v>93</v>
      </c>
    </row>
    <row r="29" spans="1:11" ht="15" customHeight="1" x14ac:dyDescent="0.3">
      <c r="A29" s="137" t="s">
        <v>56</v>
      </c>
      <c r="B29" s="39">
        <f>УСЬОГО!C29-'!!12-жінки'!B29</f>
        <v>153</v>
      </c>
      <c r="C29" s="39">
        <f>УСЬОГО!F29-'!!12-жінки'!C29</f>
        <v>144</v>
      </c>
      <c r="D29" s="39">
        <f>УСЬОГО!I29-'!!12-жінки'!D29</f>
        <v>10</v>
      </c>
      <c r="E29" s="39">
        <f>УСЬОГО!L29-'!!12-жінки'!E29</f>
        <v>10</v>
      </c>
      <c r="F29" s="39">
        <f>УСЬОГО!O29-'!!12-жінки'!F29</f>
        <v>9</v>
      </c>
      <c r="G29" s="39">
        <f>УСЬОГО!R29-'!!12-жінки'!G29</f>
        <v>0</v>
      </c>
      <c r="H29" s="39">
        <f>УСЬОГО!U29-'!!12-жінки'!H29</f>
        <v>69</v>
      </c>
      <c r="I29" s="39">
        <f>УСЬОГО!X29-'!!12-жінки'!I29</f>
        <v>131</v>
      </c>
      <c r="J29" s="39">
        <f>УСЬОГО!AA29-'!!12-жінки'!J29</f>
        <v>124</v>
      </c>
      <c r="K29" s="39">
        <f>УСЬОГО!AD29-'!!12-жінки'!K29</f>
        <v>110</v>
      </c>
    </row>
    <row r="30" spans="1:11" ht="15" customHeight="1" x14ac:dyDescent="0.3">
      <c r="A30" s="139" t="s">
        <v>57</v>
      </c>
      <c r="B30" s="39">
        <f>УСЬОГО!C30-'!!12-жінки'!B30</f>
        <v>176</v>
      </c>
      <c r="C30" s="39">
        <f>УСЬОГО!F30-'!!12-жінки'!C30</f>
        <v>151</v>
      </c>
      <c r="D30" s="39">
        <f>УСЬОГО!I30-'!!12-жінки'!D30</f>
        <v>2</v>
      </c>
      <c r="E30" s="39">
        <f>УСЬОГО!L30-'!!12-жінки'!E30</f>
        <v>1</v>
      </c>
      <c r="F30" s="39">
        <f>УСЬОГО!O30-'!!12-жінки'!F30</f>
        <v>1</v>
      </c>
      <c r="G30" s="39">
        <f>УСЬОГО!R30-'!!12-жінки'!G30</f>
        <v>0</v>
      </c>
      <c r="H30" s="39">
        <f>УСЬОГО!U30-'!!12-жінки'!H30</f>
        <v>104</v>
      </c>
      <c r="I30" s="39">
        <f>УСЬОГО!X30-'!!12-жінки'!I30</f>
        <v>157</v>
      </c>
      <c r="J30" s="39">
        <f>УСЬОГО!AA30-'!!12-жінки'!J30</f>
        <v>137</v>
      </c>
      <c r="K30" s="39">
        <f>УСЬОГО!AD30-'!!12-жінки'!K30</f>
        <v>129</v>
      </c>
    </row>
    <row r="31" spans="1:11" ht="15" customHeight="1" x14ac:dyDescent="0.3">
      <c r="A31" s="140" t="s">
        <v>58</v>
      </c>
      <c r="B31" s="39">
        <f>УСЬОГО!C31-'!!12-жінки'!B31</f>
        <v>155</v>
      </c>
      <c r="C31" s="39">
        <f>УСЬОГО!F31-'!!12-жінки'!C31</f>
        <v>110</v>
      </c>
      <c r="D31" s="39">
        <f>УСЬОГО!I31-'!!12-жінки'!D31</f>
        <v>8</v>
      </c>
      <c r="E31" s="39">
        <f>УСЬОГО!L31-'!!12-жінки'!E31</f>
        <v>7</v>
      </c>
      <c r="F31" s="39">
        <f>УСЬОГО!O31-'!!12-жінки'!F31</f>
        <v>0</v>
      </c>
      <c r="G31" s="39">
        <f>УСЬОГО!R31-'!!12-жінки'!G31</f>
        <v>0</v>
      </c>
      <c r="H31" s="39">
        <f>УСЬОГО!U31-'!!12-жінки'!H31</f>
        <v>59</v>
      </c>
      <c r="I31" s="39">
        <f>УСЬОГО!X31-'!!12-жінки'!I31</f>
        <v>123</v>
      </c>
      <c r="J31" s="39">
        <f>УСЬОГО!AA31-'!!12-жінки'!J31</f>
        <v>91</v>
      </c>
      <c r="K31" s="39">
        <f>УСЬОГО!AD31-'!!12-жінки'!K31</f>
        <v>83</v>
      </c>
    </row>
    <row r="32" spans="1:11" ht="15" customHeight="1" x14ac:dyDescent="0.3">
      <c r="A32" s="140" t="s">
        <v>59</v>
      </c>
      <c r="B32" s="39">
        <f>УСЬОГО!C32-'!!12-жінки'!B32</f>
        <v>110</v>
      </c>
      <c r="C32" s="39">
        <f>УСЬОГО!F32-'!!12-жінки'!C32</f>
        <v>76</v>
      </c>
      <c r="D32" s="39">
        <f>УСЬОГО!I32-'!!12-жінки'!D32</f>
        <v>13</v>
      </c>
      <c r="E32" s="39">
        <f>УСЬОГО!L32-'!!12-жінки'!E32</f>
        <v>9</v>
      </c>
      <c r="F32" s="39">
        <f>УСЬОГО!O32-'!!12-жінки'!F32</f>
        <v>3</v>
      </c>
      <c r="G32" s="39">
        <f>УСЬОГО!R32-'!!12-жінки'!G32</f>
        <v>0</v>
      </c>
      <c r="H32" s="39">
        <f>УСЬОГО!U32-'!!12-жінки'!H32</f>
        <v>58</v>
      </c>
      <c r="I32" s="39">
        <f>УСЬОГО!X32-'!!12-жінки'!I32</f>
        <v>87</v>
      </c>
      <c r="J32" s="39">
        <f>УСЬОГО!AA32-'!!12-жінки'!J32</f>
        <v>62</v>
      </c>
      <c r="K32" s="39">
        <f>УСЬОГО!AD32-'!!12-жінки'!K32</f>
        <v>55</v>
      </c>
    </row>
    <row r="33" spans="1:11" ht="15" customHeight="1" x14ac:dyDescent="0.3">
      <c r="A33" s="140" t="s">
        <v>60</v>
      </c>
      <c r="B33" s="39">
        <f>УСЬОГО!C33-'!!12-жінки'!B33</f>
        <v>284</v>
      </c>
      <c r="C33" s="39">
        <f>УСЬОГО!F33-'!!12-жінки'!C33</f>
        <v>267</v>
      </c>
      <c r="D33" s="39">
        <f>УСЬОГО!I33-'!!12-жінки'!D33</f>
        <v>22</v>
      </c>
      <c r="E33" s="39">
        <f>УСЬОГО!L33-'!!12-жінки'!E33</f>
        <v>15</v>
      </c>
      <c r="F33" s="39">
        <f>УСЬОГО!O33-'!!12-жінки'!F33</f>
        <v>2</v>
      </c>
      <c r="G33" s="39">
        <f>УСЬОГО!R33-'!!12-жінки'!G33</f>
        <v>0</v>
      </c>
      <c r="H33" s="39">
        <f>УСЬОГО!U33-'!!12-жінки'!H33</f>
        <v>131</v>
      </c>
      <c r="I33" s="39">
        <f>УСЬОГО!X33-'!!12-жінки'!I33</f>
        <v>236</v>
      </c>
      <c r="J33" s="39">
        <f>УСЬОГО!AA33-'!!12-жінки'!J33</f>
        <v>222</v>
      </c>
      <c r="K33" s="39">
        <f>УСЬОГО!AD33-'!!12-жінки'!K33</f>
        <v>210</v>
      </c>
    </row>
    <row r="34" spans="1:11" ht="15" customHeight="1" x14ac:dyDescent="0.3">
      <c r="A34" s="140" t="s">
        <v>61</v>
      </c>
      <c r="B34" s="39">
        <f>УСЬОГО!C34-'!!12-жінки'!B34</f>
        <v>220</v>
      </c>
      <c r="C34" s="39">
        <f>УСЬОГО!F34-'!!12-жінки'!C34</f>
        <v>177</v>
      </c>
      <c r="D34" s="39">
        <f>УСЬОГО!I34-'!!12-жінки'!D34</f>
        <v>16</v>
      </c>
      <c r="E34" s="39">
        <f>УСЬОГО!L34-'!!12-жінки'!E34</f>
        <v>1</v>
      </c>
      <c r="F34" s="39">
        <f>УСЬОГО!O34-'!!12-жінки'!F34</f>
        <v>1</v>
      </c>
      <c r="G34" s="39">
        <f>УСЬОГО!R34-'!!12-жінки'!G34</f>
        <v>0</v>
      </c>
      <c r="H34" s="39">
        <f>УСЬОГО!U34-'!!12-жінки'!H34</f>
        <v>73</v>
      </c>
      <c r="I34" s="39">
        <f>УСЬОГО!X34-'!!12-жінки'!I34</f>
        <v>177</v>
      </c>
      <c r="J34" s="39">
        <f>УСЬОГО!AA34-'!!12-жінки'!J34</f>
        <v>160</v>
      </c>
      <c r="K34" s="39">
        <f>УСЬОГО!AD34-'!!12-жінки'!K34</f>
        <v>153</v>
      </c>
    </row>
    <row r="35" spans="1:11" ht="15" customHeight="1" x14ac:dyDescent="0.3">
      <c r="A35" s="140" t="s">
        <v>62</v>
      </c>
      <c r="B35" s="39">
        <f>УСЬОГО!C35-'!!12-жінки'!B35</f>
        <v>110</v>
      </c>
      <c r="C35" s="39">
        <f>УСЬОГО!F35-'!!12-жінки'!C35</f>
        <v>101</v>
      </c>
      <c r="D35" s="39">
        <f>УСЬОГО!I35-'!!12-жінки'!D35</f>
        <v>4</v>
      </c>
      <c r="E35" s="39">
        <f>УСЬОГО!L35-'!!12-жінки'!E35</f>
        <v>4</v>
      </c>
      <c r="F35" s="39">
        <f>УСЬОГО!O35-'!!12-жінки'!F35</f>
        <v>9</v>
      </c>
      <c r="G35" s="39">
        <f>УСЬОГО!R35-'!!12-жінки'!G35</f>
        <v>0</v>
      </c>
      <c r="H35" s="39">
        <f>УСЬОГО!U35-'!!12-жінки'!H35</f>
        <v>65</v>
      </c>
      <c r="I35" s="39">
        <f>УСЬОГО!X35-'!!12-жінки'!I35</f>
        <v>89</v>
      </c>
      <c r="J35" s="39">
        <f>УСЬОГО!AA35-'!!12-жінки'!J35</f>
        <v>85</v>
      </c>
      <c r="K35" s="39">
        <f>УСЬОГО!AD35-'!!12-жінки'!K35</f>
        <v>76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F16" sqref="F16:G17"/>
    </sheetView>
  </sheetViews>
  <sheetFormatPr defaultColWidth="8" defaultRowHeight="13.2" x14ac:dyDescent="0.25"/>
  <cols>
    <col min="1" max="1" width="52.5546875" style="3" customWidth="1"/>
    <col min="2" max="2" width="14.44140625" style="18" customWidth="1"/>
    <col min="3" max="3" width="14.5546875" style="18" customWidth="1"/>
    <col min="4" max="4" width="9.5546875" style="3" customWidth="1"/>
    <col min="5" max="5" width="12.109375" style="3" customWidth="1"/>
    <col min="6" max="7" width="14.441406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 x14ac:dyDescent="0.25">
      <c r="A1" s="185" t="s">
        <v>66</v>
      </c>
      <c r="B1" s="185"/>
      <c r="C1" s="185"/>
      <c r="D1" s="185"/>
      <c r="E1" s="185"/>
      <c r="F1" s="185"/>
      <c r="G1" s="185"/>
      <c r="H1" s="185"/>
      <c r="I1" s="185"/>
    </row>
    <row r="2" spans="1:11" ht="23.25" customHeight="1" x14ac:dyDescent="0.25">
      <c r="A2" s="185" t="s">
        <v>67</v>
      </c>
      <c r="B2" s="185"/>
      <c r="C2" s="185"/>
      <c r="D2" s="185"/>
      <c r="E2" s="185"/>
      <c r="F2" s="185"/>
      <c r="G2" s="185"/>
      <c r="H2" s="185"/>
      <c r="I2" s="185"/>
    </row>
    <row r="3" spans="1:11" ht="3.6" customHeight="1" x14ac:dyDescent="0.2">
      <c r="A3" s="259"/>
      <c r="B3" s="259"/>
      <c r="C3" s="259"/>
      <c r="D3" s="259"/>
      <c r="E3" s="259"/>
    </row>
    <row r="4" spans="1:11" s="4" customFormat="1" ht="25.5" customHeight="1" x14ac:dyDescent="0.3">
      <c r="A4" s="190" t="s">
        <v>0</v>
      </c>
      <c r="B4" s="261" t="s">
        <v>5</v>
      </c>
      <c r="C4" s="261"/>
      <c r="D4" s="261"/>
      <c r="E4" s="261"/>
      <c r="F4" s="261" t="s">
        <v>6</v>
      </c>
      <c r="G4" s="261"/>
      <c r="H4" s="261"/>
      <c r="I4" s="261"/>
    </row>
    <row r="5" spans="1:11" s="4" customFormat="1" ht="23.25" customHeight="1" x14ac:dyDescent="0.3">
      <c r="A5" s="260"/>
      <c r="B5" s="186" t="s">
        <v>96</v>
      </c>
      <c r="C5" s="186" t="s">
        <v>97</v>
      </c>
      <c r="D5" s="225" t="s">
        <v>1</v>
      </c>
      <c r="E5" s="226"/>
      <c r="F5" s="186" t="s">
        <v>96</v>
      </c>
      <c r="G5" s="186" t="s">
        <v>97</v>
      </c>
      <c r="H5" s="225" t="s">
        <v>1</v>
      </c>
      <c r="I5" s="226"/>
    </row>
    <row r="6" spans="1:11" s="4" customFormat="1" ht="31.35" customHeight="1" x14ac:dyDescent="0.3">
      <c r="A6" s="191"/>
      <c r="B6" s="187"/>
      <c r="C6" s="187"/>
      <c r="D6" s="5" t="s">
        <v>2</v>
      </c>
      <c r="E6" s="6" t="s">
        <v>26</v>
      </c>
      <c r="F6" s="187"/>
      <c r="G6" s="187"/>
      <c r="H6" s="5" t="s">
        <v>2</v>
      </c>
      <c r="I6" s="6" t="s">
        <v>26</v>
      </c>
    </row>
    <row r="7" spans="1:11" s="9" customFormat="1" ht="15.75" customHeight="1" x14ac:dyDescent="0.3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27</v>
      </c>
      <c r="B8" s="82">
        <f>'12-жінки-ЦЗ'!B7</f>
        <v>52192</v>
      </c>
      <c r="C8" s="82">
        <f>'12-жінки-ЦЗ'!C7</f>
        <v>10266</v>
      </c>
      <c r="D8" s="11">
        <f>C8*100/B8</f>
        <v>19.669681177191908</v>
      </c>
      <c r="E8" s="90">
        <f>C8-B8</f>
        <v>-41926</v>
      </c>
      <c r="F8" s="74">
        <f>'13-чоловіки-ЦЗ'!B7</f>
        <v>50061</v>
      </c>
      <c r="G8" s="74">
        <f>'13-чоловіки-ЦЗ'!C7</f>
        <v>7022</v>
      </c>
      <c r="H8" s="11">
        <f>G8*100/F8</f>
        <v>14.026887197618905</v>
      </c>
      <c r="I8" s="90">
        <f>G8-F8</f>
        <v>-43039</v>
      </c>
      <c r="J8" s="25"/>
      <c r="K8" s="23"/>
    </row>
    <row r="9" spans="1:11" s="4" customFormat="1" ht="28.5" customHeight="1" x14ac:dyDescent="0.3">
      <c r="A9" s="10" t="s">
        <v>28</v>
      </c>
      <c r="B9" s="99">
        <f>'12-жінки-ЦЗ'!E7</f>
        <v>19580</v>
      </c>
      <c r="C9" s="74">
        <f>'12-жінки-ЦЗ'!F7</f>
        <v>9526</v>
      </c>
      <c r="D9" s="11">
        <f t="shared" ref="D9:D13" si="0">C9*100/B9</f>
        <v>48.651685393258425</v>
      </c>
      <c r="E9" s="90">
        <f t="shared" ref="E9:E13" si="1">C9-B9</f>
        <v>-10054</v>
      </c>
      <c r="F9" s="74">
        <f>'13-чоловіки-ЦЗ'!E7</f>
        <v>12811</v>
      </c>
      <c r="G9" s="74">
        <f>'13-чоловіки-ЦЗ'!F7</f>
        <v>6172</v>
      </c>
      <c r="H9" s="11">
        <f t="shared" ref="H9:H13" si="2">G9*100/F9</f>
        <v>48.177347591913197</v>
      </c>
      <c r="I9" s="90">
        <f t="shared" ref="I9:I13" si="3">G9-F9</f>
        <v>-6639</v>
      </c>
      <c r="J9" s="23"/>
      <c r="K9" s="23"/>
    </row>
    <row r="10" spans="1:11" s="4" customFormat="1" ht="52.5" customHeight="1" x14ac:dyDescent="0.3">
      <c r="A10" s="14" t="s">
        <v>29</v>
      </c>
      <c r="B10" s="99">
        <f>'12-жінки-ЦЗ'!H7</f>
        <v>906</v>
      </c>
      <c r="C10" s="74">
        <f>'12-жінки-ЦЗ'!I7</f>
        <v>623</v>
      </c>
      <c r="D10" s="11">
        <f t="shared" si="0"/>
        <v>68.763796909492271</v>
      </c>
      <c r="E10" s="90">
        <f t="shared" si="1"/>
        <v>-283</v>
      </c>
      <c r="F10" s="74">
        <f>'13-чоловіки-ЦЗ'!H7</f>
        <v>684</v>
      </c>
      <c r="G10" s="74">
        <f>'13-чоловіки-ЦЗ'!I7</f>
        <v>390</v>
      </c>
      <c r="H10" s="11">
        <f t="shared" si="2"/>
        <v>57.017543859649123</v>
      </c>
      <c r="I10" s="90">
        <f t="shared" si="3"/>
        <v>-294</v>
      </c>
      <c r="J10" s="23"/>
      <c r="K10" s="23"/>
    </row>
    <row r="11" spans="1:11" s="4" customFormat="1" ht="31.65" customHeight="1" x14ac:dyDescent="0.3">
      <c r="A11" s="15" t="s">
        <v>30</v>
      </c>
      <c r="B11" s="99">
        <f>'12-жінки-ЦЗ'!K7</f>
        <v>409</v>
      </c>
      <c r="C11" s="74">
        <f>'12-жінки-ЦЗ'!L7</f>
        <v>400</v>
      </c>
      <c r="D11" s="11">
        <f t="shared" si="0"/>
        <v>97.799511002444987</v>
      </c>
      <c r="E11" s="90">
        <f t="shared" si="1"/>
        <v>-9</v>
      </c>
      <c r="F11" s="74">
        <f>'13-чоловіки-ЦЗ'!K7</f>
        <v>118</v>
      </c>
      <c r="G11" s="74">
        <f>'13-чоловіки-ЦЗ'!L7</f>
        <v>137</v>
      </c>
      <c r="H11" s="11">
        <f t="shared" si="2"/>
        <v>116.10169491525424</v>
      </c>
      <c r="I11" s="90">
        <f t="shared" si="3"/>
        <v>19</v>
      </c>
      <c r="J11" s="23"/>
      <c r="K11" s="23"/>
    </row>
    <row r="12" spans="1:11" s="4" customFormat="1" ht="45.75" customHeight="1" x14ac:dyDescent="0.3">
      <c r="A12" s="15" t="s">
        <v>20</v>
      </c>
      <c r="B12" s="99">
        <f>'12-жінки-ЦЗ'!N7</f>
        <v>16</v>
      </c>
      <c r="C12" s="74">
        <f>'12-жінки-ЦЗ'!O7</f>
        <v>3</v>
      </c>
      <c r="D12" s="11">
        <f t="shared" si="0"/>
        <v>18.75</v>
      </c>
      <c r="E12" s="90">
        <f t="shared" si="1"/>
        <v>-13</v>
      </c>
      <c r="F12" s="74">
        <f>'13-чоловіки-ЦЗ'!N7</f>
        <v>11</v>
      </c>
      <c r="G12" s="74">
        <f>'13-чоловіки-ЦЗ'!O7</f>
        <v>5</v>
      </c>
      <c r="H12" s="11">
        <f t="shared" si="2"/>
        <v>45.454545454545453</v>
      </c>
      <c r="I12" s="90">
        <f t="shared" si="3"/>
        <v>-6</v>
      </c>
      <c r="J12" s="23"/>
      <c r="K12" s="23"/>
    </row>
    <row r="13" spans="1:11" s="4" customFormat="1" ht="55.5" customHeight="1" x14ac:dyDescent="0.3">
      <c r="A13" s="15" t="s">
        <v>31</v>
      </c>
      <c r="B13" s="99">
        <f>'12-жінки-ЦЗ'!Q7</f>
        <v>5691</v>
      </c>
      <c r="C13" s="74">
        <f>'12-жінки-ЦЗ'!R7</f>
        <v>3752</v>
      </c>
      <c r="D13" s="11">
        <f t="shared" si="0"/>
        <v>65.928659286592861</v>
      </c>
      <c r="E13" s="90">
        <f t="shared" si="1"/>
        <v>-1939</v>
      </c>
      <c r="F13" s="74">
        <f>'13-чоловіки-ЦЗ'!Q7</f>
        <v>4053</v>
      </c>
      <c r="G13" s="74">
        <f>'13-чоловіки-ЦЗ'!R7</f>
        <v>2623</v>
      </c>
      <c r="H13" s="11">
        <f t="shared" si="2"/>
        <v>64.717493214902547</v>
      </c>
      <c r="I13" s="90">
        <f t="shared" si="3"/>
        <v>-1430</v>
      </c>
      <c r="J13" s="23"/>
      <c r="K13" s="23"/>
    </row>
    <row r="14" spans="1:11" s="4" customFormat="1" ht="12.75" customHeight="1" x14ac:dyDescent="0.3">
      <c r="A14" s="192" t="s">
        <v>4</v>
      </c>
      <c r="B14" s="193"/>
      <c r="C14" s="193"/>
      <c r="D14" s="193"/>
      <c r="E14" s="193"/>
      <c r="F14" s="193"/>
      <c r="G14" s="193"/>
      <c r="H14" s="193"/>
      <c r="I14" s="193"/>
      <c r="J14" s="23"/>
      <c r="K14" s="23"/>
    </row>
    <row r="15" spans="1:11" s="4" customFormat="1" ht="18" customHeight="1" x14ac:dyDescent="0.3">
      <c r="A15" s="194"/>
      <c r="B15" s="195"/>
      <c r="C15" s="195"/>
      <c r="D15" s="195"/>
      <c r="E15" s="195"/>
      <c r="F15" s="195"/>
      <c r="G15" s="195"/>
      <c r="H15" s="195"/>
      <c r="I15" s="195"/>
      <c r="J15" s="23"/>
      <c r="K15" s="23"/>
    </row>
    <row r="16" spans="1:11" s="4" customFormat="1" ht="20.25" customHeight="1" x14ac:dyDescent="0.3">
      <c r="A16" s="190" t="s">
        <v>0</v>
      </c>
      <c r="B16" s="196" t="s">
        <v>103</v>
      </c>
      <c r="C16" s="196" t="s">
        <v>104</v>
      </c>
      <c r="D16" s="225" t="s">
        <v>1</v>
      </c>
      <c r="E16" s="226"/>
      <c r="F16" s="196" t="s">
        <v>103</v>
      </c>
      <c r="G16" s="196" t="s">
        <v>104</v>
      </c>
      <c r="H16" s="225" t="s">
        <v>1</v>
      </c>
      <c r="I16" s="226"/>
      <c r="J16" s="23"/>
      <c r="K16" s="23"/>
    </row>
    <row r="17" spans="1:11" ht="35.4" customHeight="1" x14ac:dyDescent="0.4">
      <c r="A17" s="191"/>
      <c r="B17" s="196"/>
      <c r="C17" s="196"/>
      <c r="D17" s="21" t="s">
        <v>2</v>
      </c>
      <c r="E17" s="6" t="s">
        <v>26</v>
      </c>
      <c r="F17" s="196"/>
      <c r="G17" s="196"/>
      <c r="H17" s="21" t="s">
        <v>2</v>
      </c>
      <c r="I17" s="6" t="s">
        <v>26</v>
      </c>
      <c r="J17" s="24"/>
      <c r="K17" s="24"/>
    </row>
    <row r="18" spans="1:11" ht="24" customHeight="1" x14ac:dyDescent="0.4">
      <c r="A18" s="10" t="s">
        <v>32</v>
      </c>
      <c r="B18" s="82">
        <f>'12-жінки-ЦЗ'!T7</f>
        <v>0</v>
      </c>
      <c r="C18" s="82">
        <f>'12-жінки-ЦЗ'!U7</f>
        <v>8351</v>
      </c>
      <c r="D18" s="17" t="e">
        <f t="shared" ref="D18:D20" si="4">C18*100/B18</f>
        <v>#DIV/0!</v>
      </c>
      <c r="E18" s="90">
        <f t="shared" ref="E18:E20" si="5">C18-B18</f>
        <v>8351</v>
      </c>
      <c r="F18" s="83">
        <f>'13-чоловіки-ЦЗ'!T7</f>
        <v>98210</v>
      </c>
      <c r="G18" s="83">
        <f>'13-чоловіки-ЦЗ'!U7</f>
        <v>5749</v>
      </c>
      <c r="H18" s="16">
        <f t="shared" ref="H18:H20" si="6">G18*100/F18</f>
        <v>5.8537827105182769</v>
      </c>
      <c r="I18" s="90">
        <f t="shared" ref="I18:I20" si="7">G18-F18</f>
        <v>-92461</v>
      </c>
      <c r="J18" s="24"/>
      <c r="K18" s="24"/>
    </row>
    <row r="19" spans="1:11" ht="25.5" customHeight="1" x14ac:dyDescent="0.4">
      <c r="A19" s="1" t="s">
        <v>28</v>
      </c>
      <c r="B19" s="100">
        <f>'12-жінки-ЦЗ'!W7</f>
        <v>17495</v>
      </c>
      <c r="C19" s="82">
        <f>'12-жінки-ЦЗ'!X7</f>
        <v>7857</v>
      </c>
      <c r="D19" s="17">
        <f t="shared" si="4"/>
        <v>44.909974278365247</v>
      </c>
      <c r="E19" s="90">
        <f t="shared" si="5"/>
        <v>-9638</v>
      </c>
      <c r="F19" s="83">
        <f>'13-чоловіки-ЦЗ'!W7</f>
        <v>11504</v>
      </c>
      <c r="G19" s="83">
        <f>'13-чоловіки-ЦЗ'!X7</f>
        <v>5191</v>
      </c>
      <c r="H19" s="16">
        <f t="shared" si="6"/>
        <v>45.123435326842838</v>
      </c>
      <c r="I19" s="90">
        <f t="shared" si="7"/>
        <v>-6313</v>
      </c>
      <c r="J19" s="24"/>
      <c r="K19" s="24"/>
    </row>
    <row r="20" spans="1:11" ht="21" x14ac:dyDescent="0.4">
      <c r="A20" s="1" t="s">
        <v>33</v>
      </c>
      <c r="B20" s="100">
        <f>'12-жінки-ЦЗ'!Z7</f>
        <v>14896</v>
      </c>
      <c r="C20" s="82">
        <f>'12-жінки-ЦЗ'!AA7</f>
        <v>6697</v>
      </c>
      <c r="D20" s="17">
        <f t="shared" si="4"/>
        <v>44.958378088077339</v>
      </c>
      <c r="E20" s="90">
        <f t="shared" si="5"/>
        <v>-8199</v>
      </c>
      <c r="F20" s="83">
        <f>'13-чоловіки-ЦЗ'!Z7</f>
        <v>10057</v>
      </c>
      <c r="G20" s="83">
        <f>'13-чоловіки-ЦЗ'!AA7</f>
        <v>4650</v>
      </c>
      <c r="H20" s="16">
        <f t="shared" si="6"/>
        <v>46.236452222332701</v>
      </c>
      <c r="I20" s="90">
        <f t="shared" si="7"/>
        <v>-5407</v>
      </c>
      <c r="J20" s="24"/>
      <c r="K20" s="24"/>
    </row>
    <row r="21" spans="1:11" ht="20.25" x14ac:dyDescent="0.3">
      <c r="C21" s="19"/>
      <c r="J21" s="24"/>
      <c r="K21" s="2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83" zoomScaleNormal="75" zoomScaleSheetLayoutView="83" workbookViewId="0">
      <pane xSplit="1" ySplit="6" topLeftCell="B10" activePane="bottomRight" state="frozen"/>
      <selection activeCell="A4" sqref="A4:A6"/>
      <selection pane="topRight" activeCell="A4" sqref="A4:A6"/>
      <selection pane="bottomLeft" activeCell="A4" sqref="A4:A6"/>
      <selection pane="bottomRight" activeCell="H20" sqref="H20"/>
    </sheetView>
  </sheetViews>
  <sheetFormatPr defaultColWidth="9.109375" defaultRowHeight="13.8" x14ac:dyDescent="0.25"/>
  <cols>
    <col min="1" max="1" width="25.88671875" style="44" customWidth="1"/>
    <col min="2" max="2" width="11" style="44" hidden="1" customWidth="1"/>
    <col min="3" max="3" width="26.6640625" style="44" customWidth="1"/>
    <col min="4" max="4" width="8.109375" style="44" hidden="1" customWidth="1"/>
    <col min="5" max="6" width="11.8867187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5546875" style="44" customWidth="1"/>
    <col min="19" max="19" width="8.109375" style="44" customWidth="1"/>
    <col min="20" max="20" width="10.5546875" style="44" hidden="1" customWidth="1"/>
    <col min="21" max="21" width="24.109375" style="44" customWidth="1"/>
    <col min="22" max="22" width="13.664062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41.25" customHeight="1" x14ac:dyDescent="0.4">
      <c r="B1" s="197" t="s">
        <v>111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7"/>
      <c r="O1" s="27"/>
      <c r="P1" s="27"/>
      <c r="Q1" s="27"/>
      <c r="R1" s="27"/>
      <c r="S1" s="27"/>
      <c r="T1" s="27"/>
      <c r="U1" s="27"/>
      <c r="V1" s="27"/>
      <c r="W1" s="27"/>
      <c r="X1" s="205"/>
      <c r="Y1" s="20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8"/>
      <c r="Y2" s="198"/>
      <c r="Z2" s="204"/>
      <c r="AA2" s="204"/>
      <c r="AB2" s="59" t="s">
        <v>7</v>
      </c>
      <c r="AC2" s="59"/>
    </row>
    <row r="3" spans="1:32" s="32" customFormat="1" ht="67.650000000000006" customHeight="1" x14ac:dyDescent="0.3">
      <c r="A3" s="199"/>
      <c r="B3" s="183"/>
      <c r="C3" s="179" t="s">
        <v>116</v>
      </c>
      <c r="D3" s="183"/>
      <c r="E3" s="229" t="s">
        <v>22</v>
      </c>
      <c r="F3" s="229"/>
      <c r="G3" s="229"/>
      <c r="H3" s="229" t="s">
        <v>13</v>
      </c>
      <c r="I3" s="229"/>
      <c r="J3" s="229"/>
      <c r="K3" s="229" t="s">
        <v>9</v>
      </c>
      <c r="L3" s="229"/>
      <c r="M3" s="229"/>
      <c r="N3" s="229" t="s">
        <v>10</v>
      </c>
      <c r="O3" s="229"/>
      <c r="P3" s="229"/>
      <c r="Q3" s="230" t="s">
        <v>8</v>
      </c>
      <c r="R3" s="231"/>
      <c r="S3" s="232"/>
      <c r="T3" s="183" t="s">
        <v>16</v>
      </c>
      <c r="U3" s="179" t="s">
        <v>119</v>
      </c>
      <c r="V3" s="183"/>
      <c r="W3" s="229" t="s">
        <v>11</v>
      </c>
      <c r="X3" s="229"/>
      <c r="Y3" s="229"/>
      <c r="Z3" s="229" t="s">
        <v>12</v>
      </c>
      <c r="AA3" s="229"/>
      <c r="AB3" s="229"/>
    </row>
    <row r="4" spans="1:32" s="33" customFormat="1" ht="19.5" customHeight="1" x14ac:dyDescent="0.3">
      <c r="A4" s="199"/>
      <c r="B4" s="202" t="s">
        <v>63</v>
      </c>
      <c r="C4" s="202" t="s">
        <v>95</v>
      </c>
      <c r="D4" s="203" t="s">
        <v>2</v>
      </c>
      <c r="E4" s="202" t="s">
        <v>63</v>
      </c>
      <c r="F4" s="202" t="s">
        <v>95</v>
      </c>
      <c r="G4" s="203" t="s">
        <v>2</v>
      </c>
      <c r="H4" s="202" t="s">
        <v>63</v>
      </c>
      <c r="I4" s="202" t="s">
        <v>95</v>
      </c>
      <c r="J4" s="203" t="s">
        <v>2</v>
      </c>
      <c r="K4" s="202" t="s">
        <v>63</v>
      </c>
      <c r="L4" s="202" t="s">
        <v>95</v>
      </c>
      <c r="M4" s="203" t="s">
        <v>2</v>
      </c>
      <c r="N4" s="202" t="s">
        <v>63</v>
      </c>
      <c r="O4" s="202" t="s">
        <v>95</v>
      </c>
      <c r="P4" s="203" t="s">
        <v>2</v>
      </c>
      <c r="Q4" s="202" t="s">
        <v>63</v>
      </c>
      <c r="R4" s="202" t="s">
        <v>95</v>
      </c>
      <c r="S4" s="203" t="s">
        <v>2</v>
      </c>
      <c r="T4" s="262" t="s">
        <v>63</v>
      </c>
      <c r="U4" s="202" t="s">
        <v>95</v>
      </c>
      <c r="V4" s="203" t="s">
        <v>2</v>
      </c>
      <c r="W4" s="202" t="s">
        <v>63</v>
      </c>
      <c r="X4" s="202" t="s">
        <v>95</v>
      </c>
      <c r="Y4" s="203" t="s">
        <v>2</v>
      </c>
      <c r="Z4" s="202" t="s">
        <v>63</v>
      </c>
      <c r="AA4" s="202" t="s">
        <v>95</v>
      </c>
      <c r="AB4" s="203" t="s">
        <v>2</v>
      </c>
    </row>
    <row r="5" spans="1:32" s="33" customFormat="1" ht="4.5" customHeight="1" x14ac:dyDescent="0.3">
      <c r="A5" s="199"/>
      <c r="B5" s="202"/>
      <c r="C5" s="202"/>
      <c r="D5" s="203"/>
      <c r="E5" s="202"/>
      <c r="F5" s="202"/>
      <c r="G5" s="203"/>
      <c r="H5" s="202"/>
      <c r="I5" s="202"/>
      <c r="J5" s="203"/>
      <c r="K5" s="202"/>
      <c r="L5" s="202"/>
      <c r="M5" s="203"/>
      <c r="N5" s="202"/>
      <c r="O5" s="202"/>
      <c r="P5" s="203"/>
      <c r="Q5" s="202"/>
      <c r="R5" s="202"/>
      <c r="S5" s="203"/>
      <c r="T5" s="262"/>
      <c r="U5" s="202"/>
      <c r="V5" s="203"/>
      <c r="W5" s="202"/>
      <c r="X5" s="202"/>
      <c r="Y5" s="203"/>
      <c r="Z5" s="202"/>
      <c r="AA5" s="202"/>
      <c r="AB5" s="203"/>
    </row>
    <row r="6" spans="1:32" s="51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175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34</v>
      </c>
      <c r="B7" s="35">
        <f>SUM(B8:B35)</f>
        <v>52192</v>
      </c>
      <c r="C7" s="35">
        <f>SUM(C8:C35)</f>
        <v>10266</v>
      </c>
      <c r="D7" s="36">
        <f>C7*100/B7</f>
        <v>19.669681177191908</v>
      </c>
      <c r="E7" s="35">
        <f>SUM(E8:E35)</f>
        <v>19580</v>
      </c>
      <c r="F7" s="35">
        <f>SUM(F8:F35)</f>
        <v>9526</v>
      </c>
      <c r="G7" s="36">
        <f>F7*100/E7</f>
        <v>48.651685393258425</v>
      </c>
      <c r="H7" s="35">
        <f>SUM(H8:H35)</f>
        <v>906</v>
      </c>
      <c r="I7" s="35">
        <f>SUM(I8:I35)</f>
        <v>623</v>
      </c>
      <c r="J7" s="36">
        <f>I7*100/H7</f>
        <v>68.763796909492271</v>
      </c>
      <c r="K7" s="35">
        <f>SUM(K8:K35)</f>
        <v>409</v>
      </c>
      <c r="L7" s="35">
        <f>SUM(L8:L35)</f>
        <v>400</v>
      </c>
      <c r="M7" s="36">
        <f>L7*100/K7</f>
        <v>97.799511002444987</v>
      </c>
      <c r="N7" s="35">
        <f>SUM(N8:N35)</f>
        <v>16</v>
      </c>
      <c r="O7" s="35">
        <f>SUM(O8:O35)</f>
        <v>3</v>
      </c>
      <c r="P7" s="36">
        <f>O7*100/N7</f>
        <v>18.75</v>
      </c>
      <c r="Q7" s="35">
        <f>SUM(Q8:Q35)</f>
        <v>5691</v>
      </c>
      <c r="R7" s="35">
        <f>SUM(R8:R35)</f>
        <v>3752</v>
      </c>
      <c r="S7" s="36">
        <f>R7*100/Q7</f>
        <v>65.928659286592861</v>
      </c>
      <c r="T7" s="176">
        <f>SUM(T8:T35)</f>
        <v>0</v>
      </c>
      <c r="U7" s="35">
        <f>SUM(U8:U35)</f>
        <v>8351</v>
      </c>
      <c r="V7" s="36" t="e">
        <f>U7*100/T7</f>
        <v>#DIV/0!</v>
      </c>
      <c r="W7" s="35">
        <f>SUM(W8:W35)</f>
        <v>17495</v>
      </c>
      <c r="X7" s="35">
        <f>SUM(X8:X35)</f>
        <v>7857</v>
      </c>
      <c r="Y7" s="36">
        <f>X7*100/W7</f>
        <v>44.909974278365247</v>
      </c>
      <c r="Z7" s="35">
        <f>SUM(Z8:Z35)</f>
        <v>14896</v>
      </c>
      <c r="AA7" s="35">
        <f>SUM(AA8:AA35)</f>
        <v>6697</v>
      </c>
      <c r="AB7" s="36">
        <f>AA7*100/Z7</f>
        <v>44.958378088077339</v>
      </c>
      <c r="AC7" s="37"/>
      <c r="AF7" s="42"/>
    </row>
    <row r="8" spans="1:32" s="42" customFormat="1" ht="17.100000000000001" customHeight="1" x14ac:dyDescent="0.25">
      <c r="A8" s="61" t="s">
        <v>35</v>
      </c>
      <c r="B8" s="39">
        <v>13636</v>
      </c>
      <c r="C8" s="39">
        <f>'!!12-жінки'!B8</f>
        <v>2878</v>
      </c>
      <c r="D8" s="40">
        <f t="shared" ref="D8:D35" si="0">C8*100/B8</f>
        <v>21.105896157230859</v>
      </c>
      <c r="E8" s="39">
        <v>5841</v>
      </c>
      <c r="F8" s="39">
        <f>'!!12-жінки'!C8</f>
        <v>2700</v>
      </c>
      <c r="G8" s="40">
        <f t="shared" ref="G8:G35" si="1">F8*100/E8</f>
        <v>46.224961479198768</v>
      </c>
      <c r="H8" s="39">
        <v>114</v>
      </c>
      <c r="I8" s="39">
        <f>'!!12-жінки'!D8</f>
        <v>185</v>
      </c>
      <c r="J8" s="40">
        <f t="shared" ref="J8:J35" si="2">I8*100/H8</f>
        <v>162.28070175438597</v>
      </c>
      <c r="K8" s="39">
        <v>132</v>
      </c>
      <c r="L8" s="39">
        <f>'!!12-жінки'!F8</f>
        <v>186</v>
      </c>
      <c r="M8" s="40">
        <f t="shared" ref="M8" si="3">L8*100/K8</f>
        <v>140.90909090909091</v>
      </c>
      <c r="N8" s="39">
        <v>0</v>
      </c>
      <c r="O8" s="39">
        <f>'!!12-жінки'!G8</f>
        <v>0</v>
      </c>
      <c r="P8" s="91" t="str">
        <f>IF(ISERROR(O8*100/N8),"-",(O8*100/N8))</f>
        <v>-</v>
      </c>
      <c r="Q8" s="39">
        <v>672</v>
      </c>
      <c r="R8" s="60">
        <f>'!!12-жінки'!H8</f>
        <v>610</v>
      </c>
      <c r="S8" s="40">
        <f t="shared" ref="S8:S35" si="4">R8*100/Q8</f>
        <v>90.773809523809518</v>
      </c>
      <c r="T8" s="39"/>
      <c r="U8" s="60">
        <f>'!!12-жінки'!I8</f>
        <v>2371</v>
      </c>
      <c r="V8" s="40" t="e">
        <f t="shared" ref="V8:V35" si="5">U8*100/T8</f>
        <v>#DIV/0!</v>
      </c>
      <c r="W8" s="39">
        <v>5280</v>
      </c>
      <c r="X8" s="60">
        <f>'!!12-жінки'!J8</f>
        <v>2227</v>
      </c>
      <c r="Y8" s="40">
        <f t="shared" ref="Y8:Y35" si="6">X8*100/W8</f>
        <v>42.178030303030305</v>
      </c>
      <c r="Z8" s="39">
        <v>4543</v>
      </c>
      <c r="AA8" s="60">
        <f>'!!12-жінки'!K8</f>
        <v>1886</v>
      </c>
      <c r="AB8" s="40">
        <f t="shared" ref="AB8:AB35" si="7">AA8*100/Z8</f>
        <v>41.514417785604223</v>
      </c>
      <c r="AC8" s="37"/>
      <c r="AD8" s="41"/>
    </row>
    <row r="9" spans="1:32" s="43" customFormat="1" ht="17.100000000000001" customHeight="1" x14ac:dyDescent="0.25">
      <c r="A9" s="61" t="s">
        <v>36</v>
      </c>
      <c r="B9" s="39">
        <v>2055</v>
      </c>
      <c r="C9" s="39">
        <f>'!!12-жінки'!B9</f>
        <v>362</v>
      </c>
      <c r="D9" s="40">
        <f t="shared" si="0"/>
        <v>17.615571776155718</v>
      </c>
      <c r="E9" s="39">
        <v>839</v>
      </c>
      <c r="F9" s="39">
        <f>'!!12-жінки'!C9</f>
        <v>335</v>
      </c>
      <c r="G9" s="40">
        <f t="shared" si="1"/>
        <v>39.928486293206198</v>
      </c>
      <c r="H9" s="39">
        <v>27</v>
      </c>
      <c r="I9" s="39">
        <f>'!!12-жінки'!D9</f>
        <v>32</v>
      </c>
      <c r="J9" s="40">
        <f t="shared" si="2"/>
        <v>118.51851851851852</v>
      </c>
      <c r="K9" s="39">
        <v>10</v>
      </c>
      <c r="L9" s="39">
        <f>'!!12-жінки'!F9</f>
        <v>14</v>
      </c>
      <c r="M9" s="40">
        <f t="shared" ref="M9:M35" si="8">IF(ISERROR(L9*100/K9),"-",(L9*100/K9))</f>
        <v>140</v>
      </c>
      <c r="N9" s="39">
        <v>0</v>
      </c>
      <c r="O9" s="39">
        <f>'!!12-жінки'!G9</f>
        <v>0</v>
      </c>
      <c r="P9" s="40" t="str">
        <f t="shared" ref="P9:P35" si="9">IF(ISERROR(O9*100/N9),"-",(O9*100/N9))</f>
        <v>-</v>
      </c>
      <c r="Q9" s="39">
        <v>263</v>
      </c>
      <c r="R9" s="60">
        <f>'!!12-жінки'!H9</f>
        <v>123</v>
      </c>
      <c r="S9" s="40">
        <f t="shared" si="4"/>
        <v>46.768060836501903</v>
      </c>
      <c r="T9" s="39"/>
      <c r="U9" s="60">
        <f>'!!12-жінки'!I9</f>
        <v>282</v>
      </c>
      <c r="V9" s="40" t="e">
        <f t="shared" si="5"/>
        <v>#DIV/0!</v>
      </c>
      <c r="W9" s="39">
        <v>729</v>
      </c>
      <c r="X9" s="60">
        <f>'!!12-жінки'!J9</f>
        <v>268</v>
      </c>
      <c r="Y9" s="40">
        <f t="shared" si="6"/>
        <v>36.762688614540465</v>
      </c>
      <c r="Z9" s="39">
        <v>571</v>
      </c>
      <c r="AA9" s="60">
        <f>'!!12-жінки'!K9</f>
        <v>189</v>
      </c>
      <c r="AB9" s="40">
        <f t="shared" si="7"/>
        <v>33.099824868651488</v>
      </c>
      <c r="AC9" s="37"/>
      <c r="AD9" s="41"/>
    </row>
    <row r="10" spans="1:32" s="42" customFormat="1" ht="17.100000000000001" customHeight="1" x14ac:dyDescent="0.25">
      <c r="A10" s="61" t="s">
        <v>37</v>
      </c>
      <c r="B10" s="39">
        <v>225</v>
      </c>
      <c r="C10" s="39">
        <f>'!!12-жінки'!B10</f>
        <v>36</v>
      </c>
      <c r="D10" s="40">
        <f t="shared" si="0"/>
        <v>16</v>
      </c>
      <c r="E10" s="39">
        <v>145</v>
      </c>
      <c r="F10" s="39">
        <f>'!!12-жінки'!C10</f>
        <v>35</v>
      </c>
      <c r="G10" s="40">
        <f t="shared" si="1"/>
        <v>24.137931034482758</v>
      </c>
      <c r="H10" s="39">
        <v>3</v>
      </c>
      <c r="I10" s="39">
        <f>'!!12-жінки'!D10</f>
        <v>1</v>
      </c>
      <c r="J10" s="40">
        <f t="shared" si="2"/>
        <v>33.333333333333336</v>
      </c>
      <c r="K10" s="39">
        <v>1</v>
      </c>
      <c r="L10" s="39">
        <f>'!!12-жінки'!F10</f>
        <v>0</v>
      </c>
      <c r="M10" s="40">
        <f t="shared" si="8"/>
        <v>0</v>
      </c>
      <c r="N10" s="39">
        <v>3</v>
      </c>
      <c r="O10" s="39">
        <f>'!!12-жінки'!G10</f>
        <v>0</v>
      </c>
      <c r="P10" s="91">
        <f t="shared" si="9"/>
        <v>0</v>
      </c>
      <c r="Q10" s="39">
        <v>46</v>
      </c>
      <c r="R10" s="60">
        <f>'!!12-жінки'!H10</f>
        <v>17</v>
      </c>
      <c r="S10" s="40">
        <f t="shared" si="4"/>
        <v>36.956521739130437</v>
      </c>
      <c r="T10" s="39"/>
      <c r="U10" s="60">
        <f>'!!12-жінки'!I10</f>
        <v>31</v>
      </c>
      <c r="V10" s="40" t="e">
        <f t="shared" si="5"/>
        <v>#DIV/0!</v>
      </c>
      <c r="W10" s="39">
        <v>127</v>
      </c>
      <c r="X10" s="60">
        <f>'!!12-жінки'!J10</f>
        <v>30</v>
      </c>
      <c r="Y10" s="40">
        <f t="shared" si="6"/>
        <v>23.622047244094489</v>
      </c>
      <c r="Z10" s="39">
        <v>108</v>
      </c>
      <c r="AA10" s="60">
        <f>'!!12-жінки'!K10</f>
        <v>26</v>
      </c>
      <c r="AB10" s="40">
        <f t="shared" si="7"/>
        <v>24.074074074074073</v>
      </c>
      <c r="AC10" s="37"/>
      <c r="AD10" s="41"/>
    </row>
    <row r="11" spans="1:32" s="42" customFormat="1" ht="17.100000000000001" customHeight="1" x14ac:dyDescent="0.25">
      <c r="A11" s="61" t="s">
        <v>38</v>
      </c>
      <c r="B11" s="39">
        <v>964</v>
      </c>
      <c r="C11" s="39">
        <f>'!!12-жінки'!B11</f>
        <v>267</v>
      </c>
      <c r="D11" s="40">
        <f t="shared" si="0"/>
        <v>27.697095435684648</v>
      </c>
      <c r="E11" s="39">
        <v>343</v>
      </c>
      <c r="F11" s="39">
        <f>'!!12-жінки'!C11</f>
        <v>242</v>
      </c>
      <c r="G11" s="40">
        <f t="shared" si="1"/>
        <v>70.553935860058303</v>
      </c>
      <c r="H11" s="39">
        <v>26</v>
      </c>
      <c r="I11" s="39">
        <f>'!!12-жінки'!D11</f>
        <v>16</v>
      </c>
      <c r="J11" s="40">
        <f t="shared" si="2"/>
        <v>61.53846153846154</v>
      </c>
      <c r="K11" s="39">
        <v>1</v>
      </c>
      <c r="L11" s="39">
        <f>'!!12-жінки'!F11</f>
        <v>4</v>
      </c>
      <c r="M11" s="40">
        <f t="shared" si="8"/>
        <v>400</v>
      </c>
      <c r="N11" s="39">
        <v>2</v>
      </c>
      <c r="O11" s="39">
        <f>'!!12-жінки'!G11</f>
        <v>0</v>
      </c>
      <c r="P11" s="40">
        <f t="shared" si="9"/>
        <v>0</v>
      </c>
      <c r="Q11" s="39">
        <v>192</v>
      </c>
      <c r="R11" s="60">
        <f>'!!12-жінки'!H11</f>
        <v>79</v>
      </c>
      <c r="S11" s="40">
        <f t="shared" si="4"/>
        <v>41.145833333333336</v>
      </c>
      <c r="T11" s="39"/>
      <c r="U11" s="60">
        <f>'!!12-жінки'!I11</f>
        <v>228</v>
      </c>
      <c r="V11" s="40" t="e">
        <f t="shared" si="5"/>
        <v>#DIV/0!</v>
      </c>
      <c r="W11" s="39">
        <v>305</v>
      </c>
      <c r="X11" s="60">
        <f>'!!12-жінки'!J11</f>
        <v>205</v>
      </c>
      <c r="Y11" s="40">
        <f t="shared" si="6"/>
        <v>67.213114754098356</v>
      </c>
      <c r="Z11" s="39">
        <v>268</v>
      </c>
      <c r="AA11" s="60">
        <f>'!!12-жінки'!K11</f>
        <v>164</v>
      </c>
      <c r="AB11" s="40">
        <f t="shared" si="7"/>
        <v>61.194029850746269</v>
      </c>
      <c r="AC11" s="37"/>
      <c r="AD11" s="41"/>
    </row>
    <row r="12" spans="1:32" s="42" customFormat="1" ht="17.100000000000001" customHeight="1" x14ac:dyDescent="0.25">
      <c r="A12" s="61" t="s">
        <v>39</v>
      </c>
      <c r="B12" s="39">
        <v>2066</v>
      </c>
      <c r="C12" s="39">
        <f>'!!12-жінки'!B12</f>
        <v>284</v>
      </c>
      <c r="D12" s="40">
        <f t="shared" si="0"/>
        <v>13.746369796708615</v>
      </c>
      <c r="E12" s="39">
        <v>525</v>
      </c>
      <c r="F12" s="39">
        <f>'!!12-жінки'!C12</f>
        <v>250</v>
      </c>
      <c r="G12" s="40">
        <f t="shared" si="1"/>
        <v>47.61904761904762</v>
      </c>
      <c r="H12" s="39">
        <v>52</v>
      </c>
      <c r="I12" s="39">
        <f>'!!12-жінки'!D12</f>
        <v>17</v>
      </c>
      <c r="J12" s="40">
        <f t="shared" si="2"/>
        <v>32.692307692307693</v>
      </c>
      <c r="K12" s="39">
        <v>47</v>
      </c>
      <c r="L12" s="39">
        <f>'!!12-жінки'!F12</f>
        <v>19</v>
      </c>
      <c r="M12" s="40">
        <f t="shared" si="8"/>
        <v>40.425531914893618</v>
      </c>
      <c r="N12" s="39">
        <v>0</v>
      </c>
      <c r="O12" s="39">
        <f>'!!12-жінки'!G12</f>
        <v>0</v>
      </c>
      <c r="P12" s="91" t="str">
        <f t="shared" si="9"/>
        <v>-</v>
      </c>
      <c r="Q12" s="39">
        <v>276</v>
      </c>
      <c r="R12" s="60">
        <f>'!!12-жінки'!H12</f>
        <v>164</v>
      </c>
      <c r="S12" s="40">
        <f t="shared" si="4"/>
        <v>59.420289855072461</v>
      </c>
      <c r="T12" s="39"/>
      <c r="U12" s="60">
        <f>'!!12-жінки'!I12</f>
        <v>231</v>
      </c>
      <c r="V12" s="40" t="e">
        <f t="shared" si="5"/>
        <v>#DIV/0!</v>
      </c>
      <c r="W12" s="39">
        <v>438</v>
      </c>
      <c r="X12" s="60">
        <f>'!!12-жінки'!J12</f>
        <v>205</v>
      </c>
      <c r="Y12" s="40">
        <f t="shared" si="6"/>
        <v>46.803652968036531</v>
      </c>
      <c r="Z12" s="39">
        <v>340</v>
      </c>
      <c r="AA12" s="60">
        <f>'!!12-жінки'!K12</f>
        <v>169</v>
      </c>
      <c r="AB12" s="40">
        <f t="shared" si="7"/>
        <v>49.705882352941174</v>
      </c>
      <c r="AC12" s="37"/>
      <c r="AD12" s="41"/>
    </row>
    <row r="13" spans="1:32" s="42" customFormat="1" ht="17.100000000000001" customHeight="1" x14ac:dyDescent="0.25">
      <c r="A13" s="61" t="s">
        <v>40</v>
      </c>
      <c r="B13" s="39">
        <v>778</v>
      </c>
      <c r="C13" s="39">
        <f>'!!12-жінки'!B13</f>
        <v>114</v>
      </c>
      <c r="D13" s="40">
        <f t="shared" si="0"/>
        <v>14.652956298200515</v>
      </c>
      <c r="E13" s="39">
        <v>310</v>
      </c>
      <c r="F13" s="39">
        <f>'!!12-жінки'!C13</f>
        <v>106</v>
      </c>
      <c r="G13" s="40">
        <f t="shared" si="1"/>
        <v>34.193548387096776</v>
      </c>
      <c r="H13" s="39">
        <v>13</v>
      </c>
      <c r="I13" s="39">
        <f>'!!12-жінки'!D13</f>
        <v>9</v>
      </c>
      <c r="J13" s="40">
        <f t="shared" si="2"/>
        <v>69.230769230769226</v>
      </c>
      <c r="K13" s="39">
        <v>5</v>
      </c>
      <c r="L13" s="39">
        <f>'!!12-жінки'!F13</f>
        <v>2</v>
      </c>
      <c r="M13" s="40">
        <f t="shared" si="8"/>
        <v>40</v>
      </c>
      <c r="N13" s="39">
        <v>1</v>
      </c>
      <c r="O13" s="39">
        <f>'!!12-жінки'!G13</f>
        <v>0</v>
      </c>
      <c r="P13" s="91">
        <f t="shared" si="9"/>
        <v>0</v>
      </c>
      <c r="Q13" s="39">
        <v>198</v>
      </c>
      <c r="R13" s="60">
        <f>'!!12-жінки'!H13</f>
        <v>76</v>
      </c>
      <c r="S13" s="40">
        <f t="shared" si="4"/>
        <v>38.383838383838381</v>
      </c>
      <c r="T13" s="39"/>
      <c r="U13" s="60">
        <f>'!!12-жінки'!I13</f>
        <v>89</v>
      </c>
      <c r="V13" s="40" t="e">
        <f t="shared" si="5"/>
        <v>#DIV/0!</v>
      </c>
      <c r="W13" s="39">
        <v>263</v>
      </c>
      <c r="X13" s="60">
        <f>'!!12-жінки'!J13</f>
        <v>84</v>
      </c>
      <c r="Y13" s="40">
        <f t="shared" si="6"/>
        <v>31.939163498098861</v>
      </c>
      <c r="Z13" s="39">
        <v>222</v>
      </c>
      <c r="AA13" s="60">
        <f>'!!12-жінки'!K13</f>
        <v>68</v>
      </c>
      <c r="AB13" s="40">
        <f t="shared" si="7"/>
        <v>30.63063063063063</v>
      </c>
      <c r="AC13" s="37"/>
      <c r="AD13" s="41"/>
    </row>
    <row r="14" spans="1:32" s="42" customFormat="1" ht="17.100000000000001" customHeight="1" x14ac:dyDescent="0.25">
      <c r="A14" s="61" t="s">
        <v>41</v>
      </c>
      <c r="B14" s="39">
        <v>555</v>
      </c>
      <c r="C14" s="39">
        <f>'!!12-жінки'!B14</f>
        <v>85</v>
      </c>
      <c r="D14" s="40">
        <f t="shared" si="0"/>
        <v>15.315315315315315</v>
      </c>
      <c r="E14" s="39">
        <v>301</v>
      </c>
      <c r="F14" s="39">
        <f>'!!12-жінки'!C14</f>
        <v>77</v>
      </c>
      <c r="G14" s="40">
        <f t="shared" si="1"/>
        <v>25.581395348837209</v>
      </c>
      <c r="H14" s="39">
        <v>21</v>
      </c>
      <c r="I14" s="39">
        <f>'!!12-жінки'!D14</f>
        <v>3</v>
      </c>
      <c r="J14" s="40">
        <f t="shared" si="2"/>
        <v>14.285714285714286</v>
      </c>
      <c r="K14" s="39">
        <v>1</v>
      </c>
      <c r="L14" s="39">
        <f>'!!12-жінки'!F14</f>
        <v>1</v>
      </c>
      <c r="M14" s="40">
        <f t="shared" si="8"/>
        <v>100</v>
      </c>
      <c r="N14" s="39">
        <v>0</v>
      </c>
      <c r="O14" s="39">
        <f>'!!12-жінки'!G14</f>
        <v>0</v>
      </c>
      <c r="P14" s="40" t="str">
        <f t="shared" si="9"/>
        <v>-</v>
      </c>
      <c r="Q14" s="39">
        <v>175</v>
      </c>
      <c r="R14" s="60">
        <f>'!!12-жінки'!H14</f>
        <v>48</v>
      </c>
      <c r="S14" s="40">
        <f t="shared" si="4"/>
        <v>27.428571428571427</v>
      </c>
      <c r="T14" s="39"/>
      <c r="U14" s="60">
        <f>'!!12-жінки'!I14</f>
        <v>70</v>
      </c>
      <c r="V14" s="40" t="e">
        <f t="shared" si="5"/>
        <v>#DIV/0!</v>
      </c>
      <c r="W14" s="39">
        <v>249</v>
      </c>
      <c r="X14" s="60">
        <f>'!!12-жінки'!J14</f>
        <v>64</v>
      </c>
      <c r="Y14" s="40">
        <f t="shared" si="6"/>
        <v>25.70281124497992</v>
      </c>
      <c r="Z14" s="39">
        <v>199</v>
      </c>
      <c r="AA14" s="60">
        <f>'!!12-жінки'!K14</f>
        <v>47</v>
      </c>
      <c r="AB14" s="40">
        <f t="shared" si="7"/>
        <v>23.618090452261306</v>
      </c>
      <c r="AC14" s="37"/>
      <c r="AD14" s="41"/>
    </row>
    <row r="15" spans="1:32" s="42" customFormat="1" ht="17.100000000000001" customHeight="1" x14ac:dyDescent="0.25">
      <c r="A15" s="61" t="s">
        <v>42</v>
      </c>
      <c r="B15" s="39">
        <v>3730</v>
      </c>
      <c r="C15" s="39">
        <f>'!!12-жінки'!B15</f>
        <v>345</v>
      </c>
      <c r="D15" s="40">
        <f t="shared" si="0"/>
        <v>9.2493297587131362</v>
      </c>
      <c r="E15" s="39">
        <v>757</v>
      </c>
      <c r="F15" s="39">
        <f>'!!12-жінки'!C15</f>
        <v>312</v>
      </c>
      <c r="G15" s="40">
        <f t="shared" si="1"/>
        <v>41.21532364597094</v>
      </c>
      <c r="H15" s="39">
        <v>38</v>
      </c>
      <c r="I15" s="39">
        <f>'!!12-жінки'!D15</f>
        <v>24</v>
      </c>
      <c r="J15" s="40">
        <f t="shared" si="2"/>
        <v>63.157894736842103</v>
      </c>
      <c r="K15" s="39">
        <v>22</v>
      </c>
      <c r="L15" s="39">
        <f>'!!12-жінки'!F15</f>
        <v>16</v>
      </c>
      <c r="M15" s="40">
        <f t="shared" si="8"/>
        <v>72.727272727272734</v>
      </c>
      <c r="N15" s="39">
        <v>0</v>
      </c>
      <c r="O15" s="39">
        <f>'!!12-жінки'!G15</f>
        <v>0</v>
      </c>
      <c r="P15" s="91" t="str">
        <f t="shared" si="9"/>
        <v>-</v>
      </c>
      <c r="Q15" s="39">
        <v>157</v>
      </c>
      <c r="R15" s="60">
        <f>'!!12-жінки'!H15</f>
        <v>119</v>
      </c>
      <c r="S15" s="40">
        <f t="shared" si="4"/>
        <v>75.796178343949038</v>
      </c>
      <c r="T15" s="39"/>
      <c r="U15" s="60">
        <f>'!!12-жінки'!I15</f>
        <v>247</v>
      </c>
      <c r="V15" s="40" t="e">
        <f t="shared" si="5"/>
        <v>#DIV/0!</v>
      </c>
      <c r="W15" s="39">
        <v>683</v>
      </c>
      <c r="X15" s="60">
        <f>'!!12-жінки'!J15</f>
        <v>229</v>
      </c>
      <c r="Y15" s="40">
        <f t="shared" si="6"/>
        <v>33.528550512445094</v>
      </c>
      <c r="Z15" s="39">
        <v>585</v>
      </c>
      <c r="AA15" s="60">
        <f>'!!12-жінки'!K15</f>
        <v>189</v>
      </c>
      <c r="AB15" s="40">
        <f t="shared" si="7"/>
        <v>32.307692307692307</v>
      </c>
      <c r="AC15" s="37"/>
      <c r="AD15" s="41"/>
    </row>
    <row r="16" spans="1:32" s="42" customFormat="1" ht="17.100000000000001" customHeight="1" x14ac:dyDescent="0.25">
      <c r="A16" s="61" t="s">
        <v>43</v>
      </c>
      <c r="B16" s="39">
        <v>1827</v>
      </c>
      <c r="C16" s="39">
        <f>'!!12-жінки'!B16</f>
        <v>322</v>
      </c>
      <c r="D16" s="40">
        <f t="shared" si="0"/>
        <v>17.624521072796934</v>
      </c>
      <c r="E16" s="39">
        <v>721</v>
      </c>
      <c r="F16" s="39">
        <f>'!!12-жінки'!C16</f>
        <v>284</v>
      </c>
      <c r="G16" s="40">
        <f t="shared" si="1"/>
        <v>39.389736477115115</v>
      </c>
      <c r="H16" s="39">
        <v>47</v>
      </c>
      <c r="I16" s="39">
        <f>'!!12-жінки'!D16</f>
        <v>27</v>
      </c>
      <c r="J16" s="40">
        <f t="shared" si="2"/>
        <v>57.446808510638299</v>
      </c>
      <c r="K16" s="39">
        <v>10</v>
      </c>
      <c r="L16" s="39">
        <f>'!!12-жінки'!F16</f>
        <v>7</v>
      </c>
      <c r="M16" s="40">
        <f t="shared" si="8"/>
        <v>70</v>
      </c>
      <c r="N16" s="39">
        <v>6</v>
      </c>
      <c r="O16" s="39">
        <f>'!!12-жінки'!G16</f>
        <v>2</v>
      </c>
      <c r="P16" s="40">
        <f t="shared" si="9"/>
        <v>33.333333333333336</v>
      </c>
      <c r="Q16" s="39">
        <v>271</v>
      </c>
      <c r="R16" s="60">
        <f>'!!12-жінки'!H16</f>
        <v>152</v>
      </c>
      <c r="S16" s="40">
        <f t="shared" si="4"/>
        <v>56.088560885608857</v>
      </c>
      <c r="T16" s="39"/>
      <c r="U16" s="60">
        <f>'!!12-жінки'!I16</f>
        <v>240</v>
      </c>
      <c r="V16" s="40" t="e">
        <f t="shared" si="5"/>
        <v>#DIV/0!</v>
      </c>
      <c r="W16" s="39">
        <v>640</v>
      </c>
      <c r="X16" s="60">
        <f>'!!12-жінки'!J16</f>
        <v>218</v>
      </c>
      <c r="Y16" s="40">
        <f t="shared" si="6"/>
        <v>34.0625</v>
      </c>
      <c r="Z16" s="39">
        <v>544</v>
      </c>
      <c r="AA16" s="60">
        <f>'!!12-жінки'!K16</f>
        <v>171</v>
      </c>
      <c r="AB16" s="40">
        <f t="shared" si="7"/>
        <v>31.433823529411764</v>
      </c>
      <c r="AC16" s="37"/>
      <c r="AD16" s="41"/>
    </row>
    <row r="17" spans="1:30" s="42" customFormat="1" ht="17.100000000000001" customHeight="1" x14ac:dyDescent="0.25">
      <c r="A17" s="61" t="s">
        <v>44</v>
      </c>
      <c r="B17" s="39">
        <v>3954</v>
      </c>
      <c r="C17" s="39">
        <f>'!!12-жінки'!B17</f>
        <v>621</v>
      </c>
      <c r="D17" s="40">
        <f t="shared" si="0"/>
        <v>15.705614567526556</v>
      </c>
      <c r="E17" s="39">
        <v>980</v>
      </c>
      <c r="F17" s="39">
        <f>'!!12-жінки'!C17</f>
        <v>578</v>
      </c>
      <c r="G17" s="40">
        <f t="shared" si="1"/>
        <v>58.979591836734691</v>
      </c>
      <c r="H17" s="39">
        <v>40</v>
      </c>
      <c r="I17" s="39">
        <f>'!!12-жінки'!D17</f>
        <v>24</v>
      </c>
      <c r="J17" s="40">
        <f t="shared" si="2"/>
        <v>60</v>
      </c>
      <c r="K17" s="39">
        <v>22</v>
      </c>
      <c r="L17" s="39">
        <f>'!!12-жінки'!F17</f>
        <v>8</v>
      </c>
      <c r="M17" s="40">
        <f t="shared" si="8"/>
        <v>36.363636363636367</v>
      </c>
      <c r="N17" s="39">
        <v>0</v>
      </c>
      <c r="O17" s="39">
        <f>'!!12-жінки'!G17</f>
        <v>0</v>
      </c>
      <c r="P17" s="91" t="str">
        <f t="shared" si="9"/>
        <v>-</v>
      </c>
      <c r="Q17" s="39">
        <v>155</v>
      </c>
      <c r="R17" s="60">
        <f>'!!12-жінки'!H17</f>
        <v>156</v>
      </c>
      <c r="S17" s="40">
        <f t="shared" si="4"/>
        <v>100.64516129032258</v>
      </c>
      <c r="T17" s="39"/>
      <c r="U17" s="60">
        <f>'!!12-жінки'!I17</f>
        <v>514</v>
      </c>
      <c r="V17" s="40" t="e">
        <f t="shared" si="5"/>
        <v>#DIV/0!</v>
      </c>
      <c r="W17" s="39">
        <v>893</v>
      </c>
      <c r="X17" s="60">
        <f>'!!12-жінки'!J17</f>
        <v>482</v>
      </c>
      <c r="Y17" s="40">
        <f t="shared" si="6"/>
        <v>53.975363941769317</v>
      </c>
      <c r="Z17" s="39">
        <v>738</v>
      </c>
      <c r="AA17" s="60">
        <f>'!!12-жінки'!K17</f>
        <v>432</v>
      </c>
      <c r="AB17" s="40">
        <f t="shared" si="7"/>
        <v>58.536585365853661</v>
      </c>
      <c r="AC17" s="37"/>
      <c r="AD17" s="41"/>
    </row>
    <row r="18" spans="1:30" s="42" customFormat="1" ht="17.100000000000001" customHeight="1" x14ac:dyDescent="0.25">
      <c r="A18" s="61" t="s">
        <v>45</v>
      </c>
      <c r="B18" s="39">
        <v>1127</v>
      </c>
      <c r="C18" s="39">
        <f>'!!12-жінки'!B18</f>
        <v>386</v>
      </c>
      <c r="D18" s="40">
        <f t="shared" si="0"/>
        <v>34.25022182786158</v>
      </c>
      <c r="E18" s="39">
        <v>690</v>
      </c>
      <c r="F18" s="39">
        <f>'!!12-жінки'!C18</f>
        <v>362</v>
      </c>
      <c r="G18" s="40">
        <f t="shared" si="1"/>
        <v>52.463768115942031</v>
      </c>
      <c r="H18" s="39">
        <v>49</v>
      </c>
      <c r="I18" s="39">
        <f>'!!12-жінки'!D18</f>
        <v>26</v>
      </c>
      <c r="J18" s="40">
        <f t="shared" si="2"/>
        <v>53.061224489795919</v>
      </c>
      <c r="K18" s="39">
        <v>13</v>
      </c>
      <c r="L18" s="39">
        <f>'!!12-жінки'!F18</f>
        <v>9</v>
      </c>
      <c r="M18" s="40">
        <f t="shared" si="8"/>
        <v>69.230769230769226</v>
      </c>
      <c r="N18" s="39">
        <v>1</v>
      </c>
      <c r="O18" s="39">
        <f>'!!12-жінки'!G18</f>
        <v>0</v>
      </c>
      <c r="P18" s="40">
        <f t="shared" si="9"/>
        <v>0</v>
      </c>
      <c r="Q18" s="39">
        <v>208</v>
      </c>
      <c r="R18" s="60">
        <f>'!!12-жінки'!H18</f>
        <v>156</v>
      </c>
      <c r="S18" s="40">
        <f t="shared" si="4"/>
        <v>75</v>
      </c>
      <c r="T18" s="39"/>
      <c r="U18" s="60">
        <f>'!!12-жінки'!I18</f>
        <v>317</v>
      </c>
      <c r="V18" s="40" t="e">
        <f t="shared" si="5"/>
        <v>#DIV/0!</v>
      </c>
      <c r="W18" s="39">
        <v>574</v>
      </c>
      <c r="X18" s="60">
        <f>'!!12-жінки'!J18</f>
        <v>302</v>
      </c>
      <c r="Y18" s="40">
        <f t="shared" si="6"/>
        <v>52.613240418118465</v>
      </c>
      <c r="Z18" s="39">
        <v>531</v>
      </c>
      <c r="AA18" s="60">
        <f>'!!12-жінки'!K18</f>
        <v>279</v>
      </c>
      <c r="AB18" s="40">
        <f t="shared" si="7"/>
        <v>52.542372881355931</v>
      </c>
      <c r="AC18" s="37"/>
      <c r="AD18" s="41"/>
    </row>
    <row r="19" spans="1:30" s="42" customFormat="1" ht="17.100000000000001" customHeight="1" x14ac:dyDescent="0.25">
      <c r="A19" s="61" t="s">
        <v>46</v>
      </c>
      <c r="B19" s="39">
        <v>2020</v>
      </c>
      <c r="C19" s="39">
        <f>'!!12-жінки'!B19</f>
        <v>291</v>
      </c>
      <c r="D19" s="40">
        <f t="shared" si="0"/>
        <v>14.405940594059405</v>
      </c>
      <c r="E19" s="39">
        <v>580</v>
      </c>
      <c r="F19" s="39">
        <f>'!!12-жінки'!C19</f>
        <v>262</v>
      </c>
      <c r="G19" s="40">
        <f t="shared" si="1"/>
        <v>45.172413793103445</v>
      </c>
      <c r="H19" s="39">
        <v>48</v>
      </c>
      <c r="I19" s="39">
        <f>'!!12-жінки'!D19</f>
        <v>21</v>
      </c>
      <c r="J19" s="40">
        <f t="shared" si="2"/>
        <v>43.75</v>
      </c>
      <c r="K19" s="39">
        <v>20</v>
      </c>
      <c r="L19" s="39">
        <f>'!!12-жінки'!F19</f>
        <v>12</v>
      </c>
      <c r="M19" s="40">
        <f t="shared" si="8"/>
        <v>60</v>
      </c>
      <c r="N19" s="39">
        <v>0</v>
      </c>
      <c r="O19" s="39">
        <f>'!!12-жінки'!G19</f>
        <v>1</v>
      </c>
      <c r="P19" s="40" t="str">
        <f t="shared" si="9"/>
        <v>-</v>
      </c>
      <c r="Q19" s="39">
        <v>257</v>
      </c>
      <c r="R19" s="60">
        <f>'!!12-жінки'!H19</f>
        <v>123</v>
      </c>
      <c r="S19" s="40">
        <f t="shared" si="4"/>
        <v>47.859922178988327</v>
      </c>
      <c r="T19" s="39"/>
      <c r="U19" s="60">
        <f>'!!12-жінки'!I19</f>
        <v>226</v>
      </c>
      <c r="V19" s="40" t="e">
        <f t="shared" si="5"/>
        <v>#DIV/0!</v>
      </c>
      <c r="W19" s="39">
        <v>521</v>
      </c>
      <c r="X19" s="60">
        <f>'!!12-жінки'!J19</f>
        <v>211</v>
      </c>
      <c r="Y19" s="40">
        <f t="shared" si="6"/>
        <v>40.49904030710173</v>
      </c>
      <c r="Z19" s="39">
        <v>440</v>
      </c>
      <c r="AA19" s="60">
        <f>'!!12-жінки'!K19</f>
        <v>193</v>
      </c>
      <c r="AB19" s="40">
        <f t="shared" si="7"/>
        <v>43.863636363636367</v>
      </c>
      <c r="AC19" s="37"/>
      <c r="AD19" s="41"/>
    </row>
    <row r="20" spans="1:30" s="42" customFormat="1" ht="17.100000000000001" customHeight="1" x14ac:dyDescent="0.25">
      <c r="A20" s="61" t="s">
        <v>47</v>
      </c>
      <c r="B20" s="39">
        <v>1136</v>
      </c>
      <c r="C20" s="39">
        <f>'!!12-жінки'!B20</f>
        <v>198</v>
      </c>
      <c r="D20" s="40">
        <f t="shared" si="0"/>
        <v>17.429577464788732</v>
      </c>
      <c r="E20" s="39">
        <v>355</v>
      </c>
      <c r="F20" s="39">
        <f>'!!12-жінки'!C20</f>
        <v>180</v>
      </c>
      <c r="G20" s="40">
        <f t="shared" si="1"/>
        <v>50.70422535211268</v>
      </c>
      <c r="H20" s="39">
        <v>19</v>
      </c>
      <c r="I20" s="39">
        <f>'!!12-жінки'!D20</f>
        <v>19</v>
      </c>
      <c r="J20" s="40">
        <f t="shared" si="2"/>
        <v>100</v>
      </c>
      <c r="K20" s="39">
        <v>1</v>
      </c>
      <c r="L20" s="39">
        <f>'!!12-жінки'!F20</f>
        <v>0</v>
      </c>
      <c r="M20" s="40">
        <f t="shared" si="8"/>
        <v>0</v>
      </c>
      <c r="N20" s="39">
        <v>0</v>
      </c>
      <c r="O20" s="39">
        <f>'!!12-жінки'!G20</f>
        <v>0</v>
      </c>
      <c r="P20" s="40" t="str">
        <f t="shared" si="9"/>
        <v>-</v>
      </c>
      <c r="Q20" s="39">
        <v>91</v>
      </c>
      <c r="R20" s="60">
        <f>'!!12-жінки'!H20</f>
        <v>80</v>
      </c>
      <c r="S20" s="40">
        <f t="shared" si="4"/>
        <v>87.912087912087912</v>
      </c>
      <c r="T20" s="39"/>
      <c r="U20" s="60">
        <f>'!!12-жінки'!I20</f>
        <v>157</v>
      </c>
      <c r="V20" s="40" t="e">
        <f t="shared" si="5"/>
        <v>#DIV/0!</v>
      </c>
      <c r="W20" s="39">
        <v>323</v>
      </c>
      <c r="X20" s="60">
        <f>'!!12-жінки'!J20</f>
        <v>150</v>
      </c>
      <c r="Y20" s="40">
        <f t="shared" si="6"/>
        <v>46.43962848297214</v>
      </c>
      <c r="Z20" s="39">
        <v>275</v>
      </c>
      <c r="AA20" s="60">
        <f>'!!12-жінки'!K20</f>
        <v>118</v>
      </c>
      <c r="AB20" s="40">
        <f t="shared" si="7"/>
        <v>42.909090909090907</v>
      </c>
      <c r="AC20" s="37"/>
      <c r="AD20" s="41"/>
    </row>
    <row r="21" spans="1:30" s="42" customFormat="1" ht="17.100000000000001" customHeight="1" x14ac:dyDescent="0.25">
      <c r="A21" s="61" t="s">
        <v>48</v>
      </c>
      <c r="B21" s="39">
        <v>759</v>
      </c>
      <c r="C21" s="39">
        <f>'!!12-жінки'!B21</f>
        <v>176</v>
      </c>
      <c r="D21" s="40">
        <f t="shared" si="0"/>
        <v>23.188405797101449</v>
      </c>
      <c r="E21" s="39">
        <v>338</v>
      </c>
      <c r="F21" s="39">
        <f>'!!12-жінки'!C21</f>
        <v>165</v>
      </c>
      <c r="G21" s="40">
        <f t="shared" si="1"/>
        <v>48.816568047337277</v>
      </c>
      <c r="H21" s="39">
        <v>20</v>
      </c>
      <c r="I21" s="39">
        <f>'!!12-жінки'!D21</f>
        <v>7</v>
      </c>
      <c r="J21" s="40">
        <f t="shared" si="2"/>
        <v>35</v>
      </c>
      <c r="K21" s="39">
        <v>0</v>
      </c>
      <c r="L21" s="39">
        <f>'!!12-жінки'!F21</f>
        <v>6</v>
      </c>
      <c r="M21" s="40" t="str">
        <f t="shared" si="8"/>
        <v>-</v>
      </c>
      <c r="N21" s="39">
        <v>0</v>
      </c>
      <c r="O21" s="39">
        <f>'!!12-жінки'!G21</f>
        <v>0</v>
      </c>
      <c r="P21" s="91" t="str">
        <f t="shared" si="9"/>
        <v>-</v>
      </c>
      <c r="Q21" s="39">
        <v>154</v>
      </c>
      <c r="R21" s="60">
        <f>'!!12-жінки'!H21</f>
        <v>71</v>
      </c>
      <c r="S21" s="40">
        <f t="shared" si="4"/>
        <v>46.103896103896105</v>
      </c>
      <c r="T21" s="39"/>
      <c r="U21" s="60">
        <f>'!!12-жінки'!I21</f>
        <v>138</v>
      </c>
      <c r="V21" s="40" t="e">
        <f t="shared" si="5"/>
        <v>#DIV/0!</v>
      </c>
      <c r="W21" s="39">
        <v>313</v>
      </c>
      <c r="X21" s="60">
        <f>'!!12-жінки'!J21</f>
        <v>133</v>
      </c>
      <c r="Y21" s="40">
        <f t="shared" si="6"/>
        <v>42.492012779552716</v>
      </c>
      <c r="Z21" s="39">
        <v>286</v>
      </c>
      <c r="AA21" s="60">
        <f>'!!12-жінки'!K21</f>
        <v>119</v>
      </c>
      <c r="AB21" s="40">
        <f t="shared" si="7"/>
        <v>41.608391608391607</v>
      </c>
      <c r="AC21" s="37"/>
      <c r="AD21" s="41"/>
    </row>
    <row r="22" spans="1:30" s="42" customFormat="1" ht="17.100000000000001" customHeight="1" x14ac:dyDescent="0.25">
      <c r="A22" s="61" t="s">
        <v>49</v>
      </c>
      <c r="B22" s="39">
        <v>1912</v>
      </c>
      <c r="C22" s="39">
        <f>'!!12-жінки'!B22</f>
        <v>422</v>
      </c>
      <c r="D22" s="40">
        <f t="shared" si="0"/>
        <v>22.07112970711297</v>
      </c>
      <c r="E22" s="39">
        <v>705</v>
      </c>
      <c r="F22" s="39">
        <f>'!!12-жінки'!C22</f>
        <v>401</v>
      </c>
      <c r="G22" s="40">
        <f t="shared" si="1"/>
        <v>56.879432624113477</v>
      </c>
      <c r="H22" s="39">
        <v>52</v>
      </c>
      <c r="I22" s="39">
        <f>'!!12-жінки'!D22</f>
        <v>36</v>
      </c>
      <c r="J22" s="40">
        <f t="shared" si="2"/>
        <v>69.230769230769226</v>
      </c>
      <c r="K22" s="39">
        <v>8</v>
      </c>
      <c r="L22" s="39">
        <f>'!!12-жінки'!F22</f>
        <v>2</v>
      </c>
      <c r="M22" s="40">
        <f t="shared" si="8"/>
        <v>25</v>
      </c>
      <c r="N22" s="39">
        <v>2</v>
      </c>
      <c r="O22" s="39">
        <f>'!!12-жінки'!G22</f>
        <v>0</v>
      </c>
      <c r="P22" s="91">
        <f t="shared" si="9"/>
        <v>0</v>
      </c>
      <c r="Q22" s="39">
        <v>196</v>
      </c>
      <c r="R22" s="60">
        <f>'!!12-жінки'!H22</f>
        <v>184</v>
      </c>
      <c r="S22" s="40">
        <f t="shared" si="4"/>
        <v>93.877551020408163</v>
      </c>
      <c r="T22" s="39"/>
      <c r="U22" s="60">
        <f>'!!12-жінки'!I22</f>
        <v>327</v>
      </c>
      <c r="V22" s="40" t="e">
        <f t="shared" si="5"/>
        <v>#DIV/0!</v>
      </c>
      <c r="W22" s="39">
        <v>646</v>
      </c>
      <c r="X22" s="60">
        <f>'!!12-жінки'!J22</f>
        <v>316</v>
      </c>
      <c r="Y22" s="40">
        <f t="shared" si="6"/>
        <v>48.916408668730654</v>
      </c>
      <c r="Z22" s="39">
        <v>537</v>
      </c>
      <c r="AA22" s="60">
        <f>'!!12-жінки'!K22</f>
        <v>282</v>
      </c>
      <c r="AB22" s="40">
        <f t="shared" si="7"/>
        <v>52.513966480446925</v>
      </c>
      <c r="AC22" s="37"/>
      <c r="AD22" s="41"/>
    </row>
    <row r="23" spans="1:30" s="42" customFormat="1" ht="17.100000000000001" customHeight="1" x14ac:dyDescent="0.25">
      <c r="A23" s="61" t="s">
        <v>50</v>
      </c>
      <c r="B23" s="39">
        <v>1216</v>
      </c>
      <c r="C23" s="39">
        <f>'!!12-жінки'!B23</f>
        <v>455</v>
      </c>
      <c r="D23" s="40">
        <f t="shared" si="0"/>
        <v>37.41776315789474</v>
      </c>
      <c r="E23" s="39">
        <v>905</v>
      </c>
      <c r="F23" s="39">
        <f>'!!12-жінки'!C23</f>
        <v>439</v>
      </c>
      <c r="G23" s="40">
        <f t="shared" si="1"/>
        <v>48.508287292817677</v>
      </c>
      <c r="H23" s="39">
        <v>23</v>
      </c>
      <c r="I23" s="39">
        <f>'!!12-жінки'!D23</f>
        <v>20</v>
      </c>
      <c r="J23" s="40">
        <f t="shared" si="2"/>
        <v>86.956521739130437</v>
      </c>
      <c r="K23" s="39">
        <v>7</v>
      </c>
      <c r="L23" s="39">
        <f>'!!12-жінки'!F23</f>
        <v>2</v>
      </c>
      <c r="M23" s="40">
        <f t="shared" si="8"/>
        <v>28.571428571428573</v>
      </c>
      <c r="N23" s="39">
        <v>0</v>
      </c>
      <c r="O23" s="39">
        <f>'!!12-жінки'!G23</f>
        <v>0</v>
      </c>
      <c r="P23" s="40" t="str">
        <f t="shared" si="9"/>
        <v>-</v>
      </c>
      <c r="Q23" s="39">
        <v>348</v>
      </c>
      <c r="R23" s="60">
        <f>'!!12-жінки'!H23</f>
        <v>219</v>
      </c>
      <c r="S23" s="40">
        <f t="shared" si="4"/>
        <v>62.931034482758619</v>
      </c>
      <c r="T23" s="39"/>
      <c r="U23" s="60">
        <f>'!!12-жінки'!I23</f>
        <v>382</v>
      </c>
      <c r="V23" s="40" t="e">
        <f t="shared" si="5"/>
        <v>#DIV/0!</v>
      </c>
      <c r="W23" s="39">
        <v>835</v>
      </c>
      <c r="X23" s="60">
        <f>'!!12-жінки'!J23</f>
        <v>368</v>
      </c>
      <c r="Y23" s="40">
        <f t="shared" si="6"/>
        <v>44.071856287425149</v>
      </c>
      <c r="Z23" s="39">
        <v>628</v>
      </c>
      <c r="AA23" s="60">
        <f>'!!12-жінки'!K23</f>
        <v>297</v>
      </c>
      <c r="AB23" s="40">
        <f t="shared" si="7"/>
        <v>47.29299363057325</v>
      </c>
      <c r="AC23" s="37"/>
      <c r="AD23" s="41"/>
    </row>
    <row r="24" spans="1:30" s="42" customFormat="1" ht="17.100000000000001" customHeight="1" x14ac:dyDescent="0.25">
      <c r="A24" s="61" t="s">
        <v>51</v>
      </c>
      <c r="B24" s="39">
        <v>901</v>
      </c>
      <c r="C24" s="39">
        <f>'!!12-жінки'!B24</f>
        <v>371</v>
      </c>
      <c r="D24" s="40">
        <f t="shared" si="0"/>
        <v>41.176470588235297</v>
      </c>
      <c r="E24" s="39">
        <v>624</v>
      </c>
      <c r="F24" s="39">
        <f>'!!12-жінки'!C24</f>
        <v>329</v>
      </c>
      <c r="G24" s="40">
        <f t="shared" si="1"/>
        <v>52.724358974358971</v>
      </c>
      <c r="H24" s="39">
        <v>25</v>
      </c>
      <c r="I24" s="39">
        <f>'!!12-жінки'!D24</f>
        <v>10</v>
      </c>
      <c r="J24" s="40">
        <f t="shared" si="2"/>
        <v>40</v>
      </c>
      <c r="K24" s="39">
        <v>9</v>
      </c>
      <c r="L24" s="39">
        <f>'!!12-жінки'!F24</f>
        <v>6</v>
      </c>
      <c r="M24" s="40">
        <f t="shared" si="8"/>
        <v>66.666666666666671</v>
      </c>
      <c r="N24" s="39">
        <v>0</v>
      </c>
      <c r="O24" s="39">
        <f>'!!12-жінки'!G24</f>
        <v>0</v>
      </c>
      <c r="P24" s="91" t="str">
        <f t="shared" si="9"/>
        <v>-</v>
      </c>
      <c r="Q24" s="39">
        <v>259</v>
      </c>
      <c r="R24" s="60">
        <f>'!!12-жінки'!H24</f>
        <v>157</v>
      </c>
      <c r="S24" s="40">
        <f t="shared" si="4"/>
        <v>60.617760617760617</v>
      </c>
      <c r="T24" s="39"/>
      <c r="U24" s="60">
        <f>'!!12-жінки'!I24</f>
        <v>313</v>
      </c>
      <c r="V24" s="40" t="e">
        <f t="shared" si="5"/>
        <v>#DIV/0!</v>
      </c>
      <c r="W24" s="39">
        <v>547</v>
      </c>
      <c r="X24" s="60">
        <f>'!!12-жінки'!J24</f>
        <v>293</v>
      </c>
      <c r="Y24" s="40">
        <f t="shared" si="6"/>
        <v>53.564899451553927</v>
      </c>
      <c r="Z24" s="39">
        <v>503</v>
      </c>
      <c r="AA24" s="60">
        <f>'!!12-жінки'!K24</f>
        <v>275</v>
      </c>
      <c r="AB24" s="40">
        <f t="shared" si="7"/>
        <v>54.671968190854869</v>
      </c>
      <c r="AC24" s="37"/>
      <c r="AD24" s="41"/>
    </row>
    <row r="25" spans="1:30" s="42" customFormat="1" ht="17.100000000000001" customHeight="1" x14ac:dyDescent="0.25">
      <c r="A25" s="61" t="s">
        <v>52</v>
      </c>
      <c r="B25" s="39">
        <v>2130</v>
      </c>
      <c r="C25" s="39">
        <f>'!!12-жінки'!B25</f>
        <v>128</v>
      </c>
      <c r="D25" s="40">
        <f t="shared" si="0"/>
        <v>6.009389671361502</v>
      </c>
      <c r="E25" s="39">
        <v>326</v>
      </c>
      <c r="F25" s="39">
        <f>'!!12-жінки'!C25</f>
        <v>126</v>
      </c>
      <c r="G25" s="40">
        <f t="shared" si="1"/>
        <v>38.650306748466257</v>
      </c>
      <c r="H25" s="39">
        <v>30</v>
      </c>
      <c r="I25" s="39">
        <f>'!!12-жінки'!D25</f>
        <v>9</v>
      </c>
      <c r="J25" s="40">
        <f t="shared" si="2"/>
        <v>30</v>
      </c>
      <c r="K25" s="39">
        <v>2</v>
      </c>
      <c r="L25" s="39">
        <f>'!!12-жінки'!F25</f>
        <v>7</v>
      </c>
      <c r="M25" s="40">
        <f t="shared" si="8"/>
        <v>350</v>
      </c>
      <c r="N25" s="39">
        <v>0</v>
      </c>
      <c r="O25" s="39">
        <f>'!!12-жінки'!G25</f>
        <v>0</v>
      </c>
      <c r="P25" s="91" t="str">
        <f t="shared" si="9"/>
        <v>-</v>
      </c>
      <c r="Q25" s="39">
        <v>131</v>
      </c>
      <c r="R25" s="60">
        <f>'!!12-жінки'!H25</f>
        <v>52</v>
      </c>
      <c r="S25" s="40">
        <f t="shared" si="4"/>
        <v>39.694656488549619</v>
      </c>
      <c r="T25" s="39"/>
      <c r="U25" s="60">
        <f>'!!12-жінки'!I25</f>
        <v>92</v>
      </c>
      <c r="V25" s="40" t="e">
        <f t="shared" si="5"/>
        <v>#DIV/0!</v>
      </c>
      <c r="W25" s="39">
        <v>285</v>
      </c>
      <c r="X25" s="60">
        <f>'!!12-жінки'!J25</f>
        <v>92</v>
      </c>
      <c r="Y25" s="40">
        <f t="shared" si="6"/>
        <v>32.280701754385966</v>
      </c>
      <c r="Z25" s="39">
        <v>239</v>
      </c>
      <c r="AA25" s="60">
        <f>'!!12-жінки'!K25</f>
        <v>76</v>
      </c>
      <c r="AB25" s="40">
        <f t="shared" si="7"/>
        <v>31.799163179916317</v>
      </c>
      <c r="AC25" s="37"/>
      <c r="AD25" s="41"/>
    </row>
    <row r="26" spans="1:30" s="42" customFormat="1" ht="17.100000000000001" customHeight="1" x14ac:dyDescent="0.25">
      <c r="A26" s="61" t="s">
        <v>53</v>
      </c>
      <c r="B26" s="39">
        <v>1034</v>
      </c>
      <c r="C26" s="39">
        <f>'!!12-жінки'!B26</f>
        <v>391</v>
      </c>
      <c r="D26" s="40">
        <f t="shared" si="0"/>
        <v>37.814313346228239</v>
      </c>
      <c r="E26" s="39">
        <v>438</v>
      </c>
      <c r="F26" s="39">
        <f>'!!12-жінки'!C26</f>
        <v>364</v>
      </c>
      <c r="G26" s="40">
        <f t="shared" si="1"/>
        <v>83.105022831050235</v>
      </c>
      <c r="H26" s="39">
        <v>12</v>
      </c>
      <c r="I26" s="39">
        <f>'!!12-жінки'!D26</f>
        <v>18</v>
      </c>
      <c r="J26" s="40">
        <f t="shared" si="2"/>
        <v>150</v>
      </c>
      <c r="K26" s="39">
        <v>8</v>
      </c>
      <c r="L26" s="39">
        <f>'!!12-жінки'!F26</f>
        <v>17</v>
      </c>
      <c r="M26" s="40">
        <f t="shared" si="8"/>
        <v>212.5</v>
      </c>
      <c r="N26" s="39">
        <v>0</v>
      </c>
      <c r="O26" s="39">
        <f>'!!12-жінки'!G26</f>
        <v>0</v>
      </c>
      <c r="P26" s="91" t="str">
        <f t="shared" si="9"/>
        <v>-</v>
      </c>
      <c r="Q26" s="39">
        <v>143</v>
      </c>
      <c r="R26" s="60">
        <f>'!!12-жінки'!H26</f>
        <v>144</v>
      </c>
      <c r="S26" s="40">
        <f t="shared" si="4"/>
        <v>100.69930069930069</v>
      </c>
      <c r="T26" s="39"/>
      <c r="U26" s="60">
        <f>'!!12-жінки'!I26</f>
        <v>332</v>
      </c>
      <c r="V26" s="40" t="e">
        <f t="shared" si="5"/>
        <v>#DIV/0!</v>
      </c>
      <c r="W26" s="39">
        <v>405</v>
      </c>
      <c r="X26" s="60">
        <f>'!!12-жінки'!J26</f>
        <v>312</v>
      </c>
      <c r="Y26" s="40">
        <f t="shared" si="6"/>
        <v>77.037037037037038</v>
      </c>
      <c r="Z26" s="39">
        <v>343</v>
      </c>
      <c r="AA26" s="60">
        <f>'!!12-жінки'!K26</f>
        <v>256</v>
      </c>
      <c r="AB26" s="40">
        <f t="shared" si="7"/>
        <v>74.635568513119537</v>
      </c>
      <c r="AC26" s="37"/>
      <c r="AD26" s="41"/>
    </row>
    <row r="27" spans="1:30" s="42" customFormat="1" ht="17.100000000000001" customHeight="1" x14ac:dyDescent="0.25">
      <c r="A27" s="61" t="s">
        <v>54</v>
      </c>
      <c r="B27" s="39">
        <v>1019</v>
      </c>
      <c r="C27" s="39">
        <f>'!!12-жінки'!B27</f>
        <v>172</v>
      </c>
      <c r="D27" s="40">
        <f t="shared" si="0"/>
        <v>16.879293424926399</v>
      </c>
      <c r="E27" s="39">
        <v>355</v>
      </c>
      <c r="F27" s="39">
        <f>'!!12-жінки'!C27</f>
        <v>164</v>
      </c>
      <c r="G27" s="40">
        <f t="shared" si="1"/>
        <v>46.197183098591552</v>
      </c>
      <c r="H27" s="39">
        <v>23</v>
      </c>
      <c r="I27" s="39">
        <f>'!!12-жінки'!D27</f>
        <v>15</v>
      </c>
      <c r="J27" s="40">
        <f t="shared" si="2"/>
        <v>65.217391304347828</v>
      </c>
      <c r="K27" s="39">
        <v>25</v>
      </c>
      <c r="L27" s="39">
        <f>'!!12-жінки'!F27</f>
        <v>20</v>
      </c>
      <c r="M27" s="40">
        <f t="shared" si="8"/>
        <v>80</v>
      </c>
      <c r="N27" s="39">
        <v>0</v>
      </c>
      <c r="O27" s="39">
        <f>'!!12-жінки'!G27</f>
        <v>0</v>
      </c>
      <c r="P27" s="91" t="str">
        <f t="shared" si="9"/>
        <v>-</v>
      </c>
      <c r="Q27" s="39">
        <v>66</v>
      </c>
      <c r="R27" s="60">
        <f>'!!12-жінки'!H27</f>
        <v>115</v>
      </c>
      <c r="S27" s="40">
        <f t="shared" si="4"/>
        <v>174.24242424242425</v>
      </c>
      <c r="T27" s="39"/>
      <c r="U27" s="60">
        <f>'!!12-жінки'!I27</f>
        <v>133</v>
      </c>
      <c r="V27" s="40" t="e">
        <f t="shared" si="5"/>
        <v>#DIV/0!</v>
      </c>
      <c r="W27" s="39">
        <v>317</v>
      </c>
      <c r="X27" s="60">
        <f>'!!12-жінки'!J27</f>
        <v>129</v>
      </c>
      <c r="Y27" s="40">
        <f t="shared" si="6"/>
        <v>40.694006309148264</v>
      </c>
      <c r="Z27" s="39">
        <v>300</v>
      </c>
      <c r="AA27" s="60">
        <f>'!!12-жінки'!K27</f>
        <v>112</v>
      </c>
      <c r="AB27" s="40">
        <f t="shared" si="7"/>
        <v>37.333333333333336</v>
      </c>
      <c r="AC27" s="37"/>
      <c r="AD27" s="41"/>
    </row>
    <row r="28" spans="1:30" s="42" customFormat="1" ht="17.100000000000001" customHeight="1" x14ac:dyDescent="0.25">
      <c r="A28" s="61" t="s">
        <v>55</v>
      </c>
      <c r="B28" s="39">
        <v>725</v>
      </c>
      <c r="C28" s="39">
        <f>'!!12-жінки'!B28</f>
        <v>207</v>
      </c>
      <c r="D28" s="40">
        <f t="shared" si="0"/>
        <v>28.551724137931036</v>
      </c>
      <c r="E28" s="39">
        <v>287</v>
      </c>
      <c r="F28" s="39">
        <f>'!!12-жінки'!C28</f>
        <v>181</v>
      </c>
      <c r="G28" s="40">
        <f t="shared" si="1"/>
        <v>63.066202090592334</v>
      </c>
      <c r="H28" s="39">
        <v>11</v>
      </c>
      <c r="I28" s="39">
        <f>'!!12-жінки'!D28</f>
        <v>16</v>
      </c>
      <c r="J28" s="40">
        <f t="shared" si="2"/>
        <v>145.45454545454547</v>
      </c>
      <c r="K28" s="39">
        <v>6</v>
      </c>
      <c r="L28" s="39">
        <f>'!!12-жінки'!F28</f>
        <v>4</v>
      </c>
      <c r="M28" s="40">
        <f t="shared" si="8"/>
        <v>66.666666666666671</v>
      </c>
      <c r="N28" s="39">
        <v>0</v>
      </c>
      <c r="O28" s="39">
        <f>'!!12-жінки'!G28</f>
        <v>0</v>
      </c>
      <c r="P28" s="40" t="str">
        <f t="shared" si="9"/>
        <v>-</v>
      </c>
      <c r="Q28" s="39">
        <v>199</v>
      </c>
      <c r="R28" s="60">
        <f>'!!12-жінки'!H28</f>
        <v>152</v>
      </c>
      <c r="S28" s="40">
        <f t="shared" si="4"/>
        <v>76.381909547738687</v>
      </c>
      <c r="T28" s="39"/>
      <c r="U28" s="60">
        <f>'!!12-жінки'!I28</f>
        <v>163</v>
      </c>
      <c r="V28" s="40" t="e">
        <f t="shared" si="5"/>
        <v>#DIV/0!</v>
      </c>
      <c r="W28" s="39">
        <v>255</v>
      </c>
      <c r="X28" s="60">
        <f>'!!12-жінки'!J28</f>
        <v>150</v>
      </c>
      <c r="Y28" s="40">
        <f t="shared" si="6"/>
        <v>58.823529411764703</v>
      </c>
      <c r="Z28" s="39">
        <v>238</v>
      </c>
      <c r="AA28" s="60">
        <f>'!!12-жінки'!K28</f>
        <v>140</v>
      </c>
      <c r="AB28" s="40">
        <f t="shared" si="7"/>
        <v>58.823529411764703</v>
      </c>
      <c r="AC28" s="37"/>
      <c r="AD28" s="41"/>
    </row>
    <row r="29" spans="1:30" s="42" customFormat="1" ht="17.100000000000001" customHeight="1" x14ac:dyDescent="0.25">
      <c r="A29" s="61" t="s">
        <v>56</v>
      </c>
      <c r="B29" s="39">
        <v>1099</v>
      </c>
      <c r="C29" s="39">
        <f>'!!12-жінки'!B29</f>
        <v>233</v>
      </c>
      <c r="D29" s="40">
        <f t="shared" si="0"/>
        <v>21.201091901728844</v>
      </c>
      <c r="E29" s="39">
        <v>634</v>
      </c>
      <c r="F29" s="39">
        <f>'!!12-жінки'!C29</f>
        <v>225</v>
      </c>
      <c r="G29" s="40">
        <f t="shared" si="1"/>
        <v>35.488958990536275</v>
      </c>
      <c r="H29" s="39">
        <v>25</v>
      </c>
      <c r="I29" s="39">
        <f>'!!12-жінки'!D29</f>
        <v>21</v>
      </c>
      <c r="J29" s="40">
        <f t="shared" si="2"/>
        <v>84</v>
      </c>
      <c r="K29" s="39">
        <v>23</v>
      </c>
      <c r="L29" s="39">
        <f>'!!12-жінки'!F29</f>
        <v>29</v>
      </c>
      <c r="M29" s="40">
        <f t="shared" si="8"/>
        <v>126.08695652173913</v>
      </c>
      <c r="N29" s="39">
        <v>0</v>
      </c>
      <c r="O29" s="39">
        <f>'!!12-жінки'!G29</f>
        <v>0</v>
      </c>
      <c r="P29" s="40" t="str">
        <f t="shared" si="9"/>
        <v>-</v>
      </c>
      <c r="Q29" s="39">
        <v>213</v>
      </c>
      <c r="R29" s="60">
        <f>'!!12-жінки'!H29</f>
        <v>88</v>
      </c>
      <c r="S29" s="40">
        <f t="shared" si="4"/>
        <v>41.314553990610328</v>
      </c>
      <c r="T29" s="39"/>
      <c r="U29" s="60">
        <f>'!!12-жінки'!I29</f>
        <v>193</v>
      </c>
      <c r="V29" s="40" t="e">
        <f t="shared" si="5"/>
        <v>#DIV/0!</v>
      </c>
      <c r="W29" s="39">
        <v>564</v>
      </c>
      <c r="X29" s="60">
        <f>'!!12-жінки'!J29</f>
        <v>188</v>
      </c>
      <c r="Y29" s="40">
        <f t="shared" si="6"/>
        <v>33.333333333333336</v>
      </c>
      <c r="Z29" s="39">
        <v>512</v>
      </c>
      <c r="AA29" s="60">
        <f>'!!12-жінки'!K29</f>
        <v>153</v>
      </c>
      <c r="AB29" s="40">
        <f t="shared" si="7"/>
        <v>29.8828125</v>
      </c>
      <c r="AC29" s="37"/>
      <c r="AD29" s="41"/>
    </row>
    <row r="30" spans="1:30" s="42" customFormat="1" ht="17.100000000000001" customHeight="1" x14ac:dyDescent="0.25">
      <c r="A30" s="61" t="s">
        <v>57</v>
      </c>
      <c r="B30" s="39">
        <v>1360</v>
      </c>
      <c r="C30" s="39">
        <f>'!!12-жінки'!B30</f>
        <v>199</v>
      </c>
      <c r="D30" s="40">
        <f t="shared" si="0"/>
        <v>14.632352941176471</v>
      </c>
      <c r="E30" s="39">
        <v>266</v>
      </c>
      <c r="F30" s="39">
        <f>'!!12-жінки'!C30</f>
        <v>183</v>
      </c>
      <c r="G30" s="40">
        <f t="shared" si="1"/>
        <v>68.796992481203006</v>
      </c>
      <c r="H30" s="39">
        <v>32</v>
      </c>
      <c r="I30" s="39">
        <f>'!!12-жінки'!D30</f>
        <v>3</v>
      </c>
      <c r="J30" s="40">
        <f t="shared" si="2"/>
        <v>9.375</v>
      </c>
      <c r="K30" s="39">
        <v>1</v>
      </c>
      <c r="L30" s="39">
        <f>'!!12-жінки'!F30</f>
        <v>3</v>
      </c>
      <c r="M30" s="40">
        <f t="shared" si="8"/>
        <v>300</v>
      </c>
      <c r="N30" s="39">
        <v>0</v>
      </c>
      <c r="O30" s="39">
        <f>'!!12-жінки'!G30</f>
        <v>0</v>
      </c>
      <c r="P30" s="91" t="str">
        <f t="shared" si="9"/>
        <v>-</v>
      </c>
      <c r="Q30" s="39">
        <v>108</v>
      </c>
      <c r="R30" s="60">
        <f>'!!12-жінки'!H30</f>
        <v>104</v>
      </c>
      <c r="S30" s="40">
        <f t="shared" si="4"/>
        <v>96.296296296296291</v>
      </c>
      <c r="T30" s="39"/>
      <c r="U30" s="60">
        <f>'!!12-жінки'!I30</f>
        <v>169</v>
      </c>
      <c r="V30" s="40" t="e">
        <f t="shared" si="5"/>
        <v>#DIV/0!</v>
      </c>
      <c r="W30" s="39">
        <v>231</v>
      </c>
      <c r="X30" s="60">
        <f>'!!12-жінки'!J30</f>
        <v>160</v>
      </c>
      <c r="Y30" s="40">
        <f t="shared" si="6"/>
        <v>69.264069264069263</v>
      </c>
      <c r="Z30" s="39">
        <v>211</v>
      </c>
      <c r="AA30" s="60">
        <f>'!!12-жінки'!K30</f>
        <v>146</v>
      </c>
      <c r="AB30" s="40">
        <f t="shared" si="7"/>
        <v>69.194312796208536</v>
      </c>
      <c r="AC30" s="37"/>
      <c r="AD30" s="41"/>
    </row>
    <row r="31" spans="1:30" s="42" customFormat="1" ht="17.100000000000001" customHeight="1" x14ac:dyDescent="0.25">
      <c r="A31" s="61" t="s">
        <v>58</v>
      </c>
      <c r="B31" s="39">
        <v>1278</v>
      </c>
      <c r="C31" s="39">
        <f>'!!12-жінки'!B31</f>
        <v>239</v>
      </c>
      <c r="D31" s="40">
        <f t="shared" si="0"/>
        <v>18.701095461658841</v>
      </c>
      <c r="E31" s="39">
        <v>290</v>
      </c>
      <c r="F31" s="39">
        <f>'!!12-жінки'!C31</f>
        <v>188</v>
      </c>
      <c r="G31" s="40">
        <f t="shared" si="1"/>
        <v>64.827586206896555</v>
      </c>
      <c r="H31" s="39">
        <v>25</v>
      </c>
      <c r="I31" s="39">
        <f>'!!12-жінки'!D31</f>
        <v>16</v>
      </c>
      <c r="J31" s="40">
        <f t="shared" si="2"/>
        <v>64</v>
      </c>
      <c r="K31" s="39">
        <v>1</v>
      </c>
      <c r="L31" s="39">
        <f>'!!12-жінки'!F31</f>
        <v>3</v>
      </c>
      <c r="M31" s="40">
        <f t="shared" si="8"/>
        <v>300</v>
      </c>
      <c r="N31" s="39">
        <v>0</v>
      </c>
      <c r="O31" s="39">
        <f>'!!12-жінки'!G31</f>
        <v>0</v>
      </c>
      <c r="P31" s="91" t="str">
        <f t="shared" si="9"/>
        <v>-</v>
      </c>
      <c r="Q31" s="39">
        <v>170</v>
      </c>
      <c r="R31" s="60">
        <f>'!!12-жінки'!H31</f>
        <v>63</v>
      </c>
      <c r="S31" s="40">
        <f t="shared" si="4"/>
        <v>37.058823529411768</v>
      </c>
      <c r="T31" s="39"/>
      <c r="U31" s="60">
        <f>'!!12-жінки'!I31</f>
        <v>186</v>
      </c>
      <c r="V31" s="40" t="e">
        <f t="shared" si="5"/>
        <v>#DIV/0!</v>
      </c>
      <c r="W31" s="39">
        <v>264</v>
      </c>
      <c r="X31" s="60">
        <f>'!!12-жінки'!J31</f>
        <v>152</v>
      </c>
      <c r="Y31" s="40">
        <f t="shared" si="6"/>
        <v>57.575757575757578</v>
      </c>
      <c r="Z31" s="39">
        <v>230</v>
      </c>
      <c r="AA31" s="60">
        <f>'!!12-жінки'!K31</f>
        <v>134</v>
      </c>
      <c r="AB31" s="40">
        <f t="shared" si="7"/>
        <v>58.260869565217391</v>
      </c>
      <c r="AC31" s="37"/>
      <c r="AD31" s="41"/>
    </row>
    <row r="32" spans="1:30" s="42" customFormat="1" ht="17.100000000000001" customHeight="1" x14ac:dyDescent="0.25">
      <c r="A32" s="61" t="s">
        <v>59</v>
      </c>
      <c r="B32" s="39">
        <v>1702</v>
      </c>
      <c r="C32" s="39">
        <f>'!!12-жінки'!B32</f>
        <v>155</v>
      </c>
      <c r="D32" s="40">
        <f t="shared" si="0"/>
        <v>9.1069330199764984</v>
      </c>
      <c r="E32" s="39">
        <v>412</v>
      </c>
      <c r="F32" s="39">
        <f>'!!12-жінки'!C32</f>
        <v>135</v>
      </c>
      <c r="G32" s="40">
        <f t="shared" si="1"/>
        <v>32.766990291262132</v>
      </c>
      <c r="H32" s="39">
        <v>35</v>
      </c>
      <c r="I32" s="39">
        <f>'!!12-жінки'!D32</f>
        <v>15</v>
      </c>
      <c r="J32" s="40">
        <f t="shared" si="2"/>
        <v>42.857142857142854</v>
      </c>
      <c r="K32" s="39">
        <v>13</v>
      </c>
      <c r="L32" s="39">
        <f>'!!12-жінки'!F32</f>
        <v>8</v>
      </c>
      <c r="M32" s="40">
        <f t="shared" si="8"/>
        <v>61.53846153846154</v>
      </c>
      <c r="N32" s="39">
        <v>0</v>
      </c>
      <c r="O32" s="39">
        <f>'!!12-жінки'!G32</f>
        <v>0</v>
      </c>
      <c r="P32" s="91" t="str">
        <f t="shared" si="9"/>
        <v>-</v>
      </c>
      <c r="Q32" s="39">
        <v>168</v>
      </c>
      <c r="R32" s="60">
        <f>'!!12-жінки'!H32</f>
        <v>83</v>
      </c>
      <c r="S32" s="40">
        <f t="shared" si="4"/>
        <v>49.404761904761905</v>
      </c>
      <c r="T32" s="39"/>
      <c r="U32" s="60">
        <f>'!!12-жінки'!I32</f>
        <v>129</v>
      </c>
      <c r="V32" s="40" t="e">
        <f t="shared" si="5"/>
        <v>#DIV/0!</v>
      </c>
      <c r="W32" s="39">
        <v>361</v>
      </c>
      <c r="X32" s="60">
        <f>'!!12-жінки'!J32</f>
        <v>112</v>
      </c>
      <c r="Y32" s="40">
        <f t="shared" si="6"/>
        <v>31.024930747922436</v>
      </c>
      <c r="Z32" s="39">
        <v>298</v>
      </c>
      <c r="AA32" s="60">
        <f>'!!12-жінки'!K32</f>
        <v>92</v>
      </c>
      <c r="AB32" s="40">
        <f t="shared" si="7"/>
        <v>30.872483221476511</v>
      </c>
      <c r="AC32" s="37"/>
      <c r="AD32" s="41"/>
    </row>
    <row r="33" spans="1:30" s="42" customFormat="1" ht="17.100000000000001" customHeight="1" x14ac:dyDescent="0.25">
      <c r="A33" s="61" t="s">
        <v>60</v>
      </c>
      <c r="B33" s="39">
        <v>1270</v>
      </c>
      <c r="C33" s="39">
        <f>'!!12-жінки'!B33</f>
        <v>454</v>
      </c>
      <c r="D33" s="40">
        <f t="shared" si="0"/>
        <v>35.748031496062993</v>
      </c>
      <c r="E33" s="39">
        <v>686</v>
      </c>
      <c r="F33" s="39">
        <f>'!!12-жінки'!C33</f>
        <v>442</v>
      </c>
      <c r="G33" s="40">
        <f t="shared" si="1"/>
        <v>64.431486880466466</v>
      </c>
      <c r="H33" s="39">
        <v>42</v>
      </c>
      <c r="I33" s="39">
        <f>'!!12-жінки'!D33</f>
        <v>20</v>
      </c>
      <c r="J33" s="40">
        <f t="shared" si="2"/>
        <v>47.61904761904762</v>
      </c>
      <c r="K33" s="39">
        <v>8</v>
      </c>
      <c r="L33" s="39">
        <f>'!!12-жінки'!F33</f>
        <v>5</v>
      </c>
      <c r="M33" s="40">
        <f t="shared" si="8"/>
        <v>62.5</v>
      </c>
      <c r="N33" s="39">
        <v>0</v>
      </c>
      <c r="O33" s="39">
        <f>'!!12-жінки'!G33</f>
        <v>0</v>
      </c>
      <c r="P33" s="40" t="str">
        <f t="shared" si="9"/>
        <v>-</v>
      </c>
      <c r="Q33" s="39">
        <v>290</v>
      </c>
      <c r="R33" s="60">
        <f>'!!12-жінки'!H33</f>
        <v>188</v>
      </c>
      <c r="S33" s="40">
        <f t="shared" si="4"/>
        <v>64.827586206896555</v>
      </c>
      <c r="T33" s="39"/>
      <c r="U33" s="60">
        <f>'!!12-жінки'!I33</f>
        <v>391</v>
      </c>
      <c r="V33" s="40" t="e">
        <f t="shared" si="5"/>
        <v>#DIV/0!</v>
      </c>
      <c r="W33" s="39">
        <v>613</v>
      </c>
      <c r="X33" s="60">
        <f>'!!12-жінки'!J33</f>
        <v>382</v>
      </c>
      <c r="Y33" s="40">
        <f t="shared" si="6"/>
        <v>62.31647634584013</v>
      </c>
      <c r="Z33" s="39">
        <v>492</v>
      </c>
      <c r="AA33" s="60">
        <f>'!!12-жінки'!K33</f>
        <v>349</v>
      </c>
      <c r="AB33" s="40">
        <f t="shared" si="7"/>
        <v>70.934959349593498</v>
      </c>
      <c r="AC33" s="37"/>
      <c r="AD33" s="41"/>
    </row>
    <row r="34" spans="1:30" s="42" customFormat="1" ht="17.100000000000001" customHeight="1" x14ac:dyDescent="0.25">
      <c r="A34" s="61" t="s">
        <v>61</v>
      </c>
      <c r="B34" s="39">
        <v>970</v>
      </c>
      <c r="C34" s="39">
        <f>'!!12-жінки'!B34</f>
        <v>313</v>
      </c>
      <c r="D34" s="40">
        <f t="shared" si="0"/>
        <v>32.268041237113401</v>
      </c>
      <c r="E34" s="39">
        <v>587</v>
      </c>
      <c r="F34" s="39">
        <f>'!!12-жінки'!C34</f>
        <v>301</v>
      </c>
      <c r="G34" s="40">
        <f t="shared" si="1"/>
        <v>51.277683134582624</v>
      </c>
      <c r="H34" s="39">
        <v>33</v>
      </c>
      <c r="I34" s="39">
        <f>'!!12-жінки'!D34</f>
        <v>11</v>
      </c>
      <c r="J34" s="40">
        <f t="shared" si="2"/>
        <v>33.333333333333336</v>
      </c>
      <c r="K34" s="39">
        <v>3</v>
      </c>
      <c r="L34" s="39">
        <f>'!!12-жінки'!F34</f>
        <v>0</v>
      </c>
      <c r="M34" s="40">
        <f t="shared" si="8"/>
        <v>0</v>
      </c>
      <c r="N34" s="39">
        <v>0</v>
      </c>
      <c r="O34" s="39">
        <f>'!!12-жінки'!G34</f>
        <v>0</v>
      </c>
      <c r="P34" s="91" t="str">
        <f t="shared" si="9"/>
        <v>-</v>
      </c>
      <c r="Q34" s="39">
        <v>231</v>
      </c>
      <c r="R34" s="60">
        <f>'!!12-жінки'!H34</f>
        <v>143</v>
      </c>
      <c r="S34" s="40">
        <f t="shared" si="4"/>
        <v>61.904761904761905</v>
      </c>
      <c r="T34" s="39"/>
      <c r="U34" s="60">
        <f>'!!12-жінки'!I34</f>
        <v>272</v>
      </c>
      <c r="V34" s="40" t="e">
        <f t="shared" si="5"/>
        <v>#DIV/0!</v>
      </c>
      <c r="W34" s="39">
        <v>536</v>
      </c>
      <c r="X34" s="60">
        <f>'!!12-жінки'!J34</f>
        <v>268</v>
      </c>
      <c r="Y34" s="40">
        <f t="shared" si="6"/>
        <v>50</v>
      </c>
      <c r="Z34" s="39">
        <v>444</v>
      </c>
      <c r="AA34" s="60">
        <f>'!!12-жінки'!K34</f>
        <v>243</v>
      </c>
      <c r="AB34" s="40">
        <f t="shared" si="7"/>
        <v>54.729729729729726</v>
      </c>
      <c r="AC34" s="37"/>
      <c r="AD34" s="41"/>
    </row>
    <row r="35" spans="1:30" s="42" customFormat="1" ht="17.100000000000001" customHeight="1" x14ac:dyDescent="0.25">
      <c r="A35" s="61" t="s">
        <v>62</v>
      </c>
      <c r="B35" s="39">
        <v>744</v>
      </c>
      <c r="C35" s="39">
        <f>'!!12-жінки'!B35</f>
        <v>162</v>
      </c>
      <c r="D35" s="40">
        <f t="shared" si="0"/>
        <v>21.774193548387096</v>
      </c>
      <c r="E35" s="39">
        <v>340</v>
      </c>
      <c r="F35" s="39">
        <f>'!!12-жінки'!C35</f>
        <v>160</v>
      </c>
      <c r="G35" s="40">
        <f t="shared" si="1"/>
        <v>47.058823529411768</v>
      </c>
      <c r="H35" s="39">
        <v>21</v>
      </c>
      <c r="I35" s="39">
        <f>'!!12-жінки'!D35</f>
        <v>2</v>
      </c>
      <c r="J35" s="40">
        <f t="shared" si="2"/>
        <v>9.5238095238095237</v>
      </c>
      <c r="K35" s="39">
        <v>10</v>
      </c>
      <c r="L35" s="39">
        <f>'!!12-жінки'!F35</f>
        <v>10</v>
      </c>
      <c r="M35" s="40">
        <f t="shared" si="8"/>
        <v>100</v>
      </c>
      <c r="N35" s="39">
        <v>1</v>
      </c>
      <c r="O35" s="39">
        <f>'!!12-жінки'!G35</f>
        <v>0</v>
      </c>
      <c r="P35" s="40">
        <f t="shared" si="9"/>
        <v>0</v>
      </c>
      <c r="Q35" s="39">
        <v>54</v>
      </c>
      <c r="R35" s="60">
        <f>'!!12-жінки'!H35</f>
        <v>86</v>
      </c>
      <c r="S35" s="40">
        <f t="shared" si="4"/>
        <v>159.25925925925927</v>
      </c>
      <c r="T35" s="39"/>
      <c r="U35" s="60">
        <f>'!!12-жінки'!I35</f>
        <v>128</v>
      </c>
      <c r="V35" s="40" t="e">
        <f t="shared" si="5"/>
        <v>#DIV/0!</v>
      </c>
      <c r="W35" s="39">
        <v>298</v>
      </c>
      <c r="X35" s="60">
        <f>'!!12-жінки'!J35</f>
        <v>127</v>
      </c>
      <c r="Y35" s="40">
        <f t="shared" si="6"/>
        <v>42.617449664429529</v>
      </c>
      <c r="Z35" s="39">
        <v>271</v>
      </c>
      <c r="AA35" s="60">
        <f>'!!12-жінки'!K35</f>
        <v>92</v>
      </c>
      <c r="AB35" s="40">
        <f t="shared" si="7"/>
        <v>33.948339483394832</v>
      </c>
      <c r="AC35" s="37"/>
      <c r="AD35" s="41"/>
    </row>
    <row r="36" spans="1:30" ht="15" customHeight="1" x14ac:dyDescent="0.25">
      <c r="A36" s="45"/>
      <c r="B36" s="45"/>
      <c r="C36" s="210" t="s">
        <v>117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4.25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4.25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4.25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4.25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4.25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0">
    <mergeCell ref="C36:M39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5"/>
  <sheetViews>
    <sheetView view="pageBreakPreview" zoomScaleNormal="75" zoomScaleSheetLayoutView="100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AB28" sqref="AB28"/>
    </sheetView>
  </sheetViews>
  <sheetFormatPr defaultColWidth="9.109375" defaultRowHeight="13.8" x14ac:dyDescent="0.25"/>
  <cols>
    <col min="1" max="1" width="25.88671875" style="44" customWidth="1"/>
    <col min="2" max="2" width="11" style="44" hidden="1" customWidth="1"/>
    <col min="3" max="3" width="24.5546875" style="44" customWidth="1"/>
    <col min="4" max="4" width="8.109375" style="44" hidden="1" customWidth="1"/>
    <col min="5" max="6" width="11.8867187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5546875" style="44" customWidth="1"/>
    <col min="19" max="19" width="8.109375" style="44" customWidth="1"/>
    <col min="20" max="20" width="10.5546875" style="44" hidden="1" customWidth="1"/>
    <col min="21" max="21" width="23.109375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40.5" customHeight="1" x14ac:dyDescent="0.4">
      <c r="B1" s="197" t="s">
        <v>112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7"/>
      <c r="O1" s="27"/>
      <c r="P1" s="27"/>
      <c r="Q1" s="27"/>
      <c r="R1" s="27"/>
      <c r="S1" s="27"/>
      <c r="T1" s="27"/>
      <c r="U1" s="27"/>
      <c r="V1" s="27"/>
      <c r="W1" s="27"/>
      <c r="X1" s="205"/>
      <c r="Y1" s="20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8"/>
      <c r="Y2" s="198"/>
      <c r="Z2" s="204"/>
      <c r="AA2" s="204"/>
      <c r="AB2" s="59" t="s">
        <v>7</v>
      </c>
      <c r="AC2" s="59"/>
    </row>
    <row r="3" spans="1:32" s="32" customFormat="1" ht="67.650000000000006" customHeight="1" x14ac:dyDescent="0.3">
      <c r="A3" s="199"/>
      <c r="B3" s="183"/>
      <c r="C3" s="179" t="s">
        <v>116</v>
      </c>
      <c r="D3" s="183"/>
      <c r="E3" s="229" t="s">
        <v>22</v>
      </c>
      <c r="F3" s="229"/>
      <c r="G3" s="229"/>
      <c r="H3" s="229" t="s">
        <v>13</v>
      </c>
      <c r="I3" s="229"/>
      <c r="J3" s="229"/>
      <c r="K3" s="229" t="s">
        <v>9</v>
      </c>
      <c r="L3" s="229"/>
      <c r="M3" s="229"/>
      <c r="N3" s="229" t="s">
        <v>10</v>
      </c>
      <c r="O3" s="229"/>
      <c r="P3" s="229"/>
      <c r="Q3" s="230" t="s">
        <v>8</v>
      </c>
      <c r="R3" s="231"/>
      <c r="S3" s="232"/>
      <c r="T3" s="183" t="s">
        <v>16</v>
      </c>
      <c r="U3" s="179" t="s">
        <v>119</v>
      </c>
      <c r="V3" s="183"/>
      <c r="W3" s="229" t="s">
        <v>11</v>
      </c>
      <c r="X3" s="229"/>
      <c r="Y3" s="229"/>
      <c r="Z3" s="229" t="s">
        <v>12</v>
      </c>
      <c r="AA3" s="229"/>
      <c r="AB3" s="229"/>
    </row>
    <row r="4" spans="1:32" s="33" customFormat="1" ht="18.75" customHeight="1" x14ac:dyDescent="0.3">
      <c r="A4" s="199"/>
      <c r="B4" s="202" t="s">
        <v>63</v>
      </c>
      <c r="C4" s="202" t="s">
        <v>95</v>
      </c>
      <c r="D4" s="203" t="s">
        <v>2</v>
      </c>
      <c r="E4" s="202" t="s">
        <v>63</v>
      </c>
      <c r="F4" s="202" t="s">
        <v>95</v>
      </c>
      <c r="G4" s="203" t="s">
        <v>2</v>
      </c>
      <c r="H4" s="202" t="s">
        <v>63</v>
      </c>
      <c r="I4" s="202" t="s">
        <v>95</v>
      </c>
      <c r="J4" s="203" t="s">
        <v>2</v>
      </c>
      <c r="K4" s="202" t="s">
        <v>63</v>
      </c>
      <c r="L4" s="202" t="s">
        <v>95</v>
      </c>
      <c r="M4" s="203" t="s">
        <v>2</v>
      </c>
      <c r="N4" s="202" t="s">
        <v>63</v>
      </c>
      <c r="O4" s="202" t="s">
        <v>95</v>
      </c>
      <c r="P4" s="203" t="s">
        <v>2</v>
      </c>
      <c r="Q4" s="202" t="s">
        <v>63</v>
      </c>
      <c r="R4" s="202" t="s">
        <v>95</v>
      </c>
      <c r="S4" s="203" t="s">
        <v>2</v>
      </c>
      <c r="T4" s="202" t="s">
        <v>63</v>
      </c>
      <c r="U4" s="202" t="s">
        <v>95</v>
      </c>
      <c r="V4" s="203" t="s">
        <v>2</v>
      </c>
      <c r="W4" s="202" t="s">
        <v>63</v>
      </c>
      <c r="X4" s="202" t="s">
        <v>95</v>
      </c>
      <c r="Y4" s="203" t="s">
        <v>2</v>
      </c>
      <c r="Z4" s="202" t="s">
        <v>63</v>
      </c>
      <c r="AA4" s="202" t="s">
        <v>95</v>
      </c>
      <c r="AB4" s="203" t="s">
        <v>2</v>
      </c>
    </row>
    <row r="5" spans="1:32" s="33" customFormat="1" ht="15.75" hidden="1" customHeight="1" x14ac:dyDescent="0.25">
      <c r="A5" s="199"/>
      <c r="B5" s="202"/>
      <c r="C5" s="202"/>
      <c r="D5" s="203"/>
      <c r="E5" s="202"/>
      <c r="F5" s="202"/>
      <c r="G5" s="203"/>
      <c r="H5" s="202"/>
      <c r="I5" s="202"/>
      <c r="J5" s="203"/>
      <c r="K5" s="202"/>
      <c r="L5" s="202"/>
      <c r="M5" s="203"/>
      <c r="N5" s="202"/>
      <c r="O5" s="202"/>
      <c r="P5" s="203"/>
      <c r="Q5" s="202"/>
      <c r="R5" s="202"/>
      <c r="S5" s="203"/>
      <c r="T5" s="202"/>
      <c r="U5" s="202"/>
      <c r="V5" s="203"/>
      <c r="W5" s="202"/>
      <c r="X5" s="202"/>
      <c r="Y5" s="203"/>
      <c r="Z5" s="202"/>
      <c r="AA5" s="202"/>
      <c r="AB5" s="203"/>
    </row>
    <row r="6" spans="1:32" s="51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34</v>
      </c>
      <c r="B7" s="97">
        <f>SUM(B8:B35)</f>
        <v>50061</v>
      </c>
      <c r="C7" s="97">
        <f>SUM(C8:C35)</f>
        <v>7022</v>
      </c>
      <c r="D7" s="36">
        <f>C7*100/B7</f>
        <v>14.026887197618905</v>
      </c>
      <c r="E7" s="97">
        <f>SUM(E8:E35)</f>
        <v>12811</v>
      </c>
      <c r="F7" s="97">
        <f>SUM(F8:F35)</f>
        <v>6172</v>
      </c>
      <c r="G7" s="36">
        <f>F7*100/E7</f>
        <v>48.177347591913197</v>
      </c>
      <c r="H7" s="97">
        <f>SUM(H8:H35)</f>
        <v>684</v>
      </c>
      <c r="I7" s="97">
        <f>SUM(I8:I35)</f>
        <v>390</v>
      </c>
      <c r="J7" s="36">
        <f>I7*100/H7</f>
        <v>57.017543859649123</v>
      </c>
      <c r="K7" s="97">
        <f>SUM(K8:K35)</f>
        <v>118</v>
      </c>
      <c r="L7" s="97">
        <f>SUM(L8:L35)</f>
        <v>137</v>
      </c>
      <c r="M7" s="36">
        <f>L7*100/K7</f>
        <v>116.10169491525424</v>
      </c>
      <c r="N7" s="97">
        <f>SUM(N8:N35)</f>
        <v>11</v>
      </c>
      <c r="O7" s="97">
        <f>SUM(O8:O35)</f>
        <v>5</v>
      </c>
      <c r="P7" s="36">
        <f>O7*100/N7</f>
        <v>45.454545454545453</v>
      </c>
      <c r="Q7" s="97">
        <f>SUM(Q8:Q35)</f>
        <v>4053</v>
      </c>
      <c r="R7" s="97">
        <f>SUM(R8:R35)</f>
        <v>2623</v>
      </c>
      <c r="S7" s="36">
        <f>R7*100/Q7</f>
        <v>64.717493214902547</v>
      </c>
      <c r="T7" s="97">
        <f>SUM(T8:T35)</f>
        <v>98210</v>
      </c>
      <c r="U7" s="97">
        <f>SUM(U8:U35)</f>
        <v>5749</v>
      </c>
      <c r="V7" s="36">
        <f>U7*100/T7</f>
        <v>5.8537827105182769</v>
      </c>
      <c r="W7" s="97">
        <f>SUM(W8:W35)</f>
        <v>11504</v>
      </c>
      <c r="X7" s="97">
        <f>SUM(X8:X35)</f>
        <v>5191</v>
      </c>
      <c r="Y7" s="36">
        <f>X7*100/W7</f>
        <v>45.123435326842838</v>
      </c>
      <c r="Z7" s="97">
        <f>SUM(Z8:Z35)</f>
        <v>10057</v>
      </c>
      <c r="AA7" s="97">
        <f>SUM(AA8:AA35)</f>
        <v>4650</v>
      </c>
      <c r="AB7" s="36">
        <f>AA7*100/Z7</f>
        <v>46.236452222332701</v>
      </c>
      <c r="AC7" s="37"/>
      <c r="AF7" s="42"/>
    </row>
    <row r="8" spans="1:32" s="42" customFormat="1" ht="15.75" customHeight="1" x14ac:dyDescent="0.25">
      <c r="A8" s="61" t="s">
        <v>35</v>
      </c>
      <c r="B8" s="101">
        <f>УСЬОГО!B8-'12-жінки-ЦЗ'!B8</f>
        <v>11289</v>
      </c>
      <c r="C8" s="101">
        <f>УСЬОГО!C8-'12-жінки-ЦЗ'!C8</f>
        <v>1921</v>
      </c>
      <c r="D8" s="102">
        <f t="shared" ref="D8:D35" si="0">C8*100/B8</f>
        <v>17.016564797590576</v>
      </c>
      <c r="E8" s="101">
        <f>УСЬОГО!E8-'12-жінки-ЦЗ'!E8</f>
        <v>3470</v>
      </c>
      <c r="F8" s="101">
        <f>УСЬОГО!F8-'12-жінки-ЦЗ'!F8</f>
        <v>1767</v>
      </c>
      <c r="G8" s="103">
        <f t="shared" ref="G8:G35" si="1">F8*100/E8</f>
        <v>50.922190201729109</v>
      </c>
      <c r="H8" s="101">
        <f>УСЬОГО!H8-'12-жінки-ЦЗ'!H8</f>
        <v>69</v>
      </c>
      <c r="I8" s="101">
        <f>УСЬОГО!I8-'12-жінки-ЦЗ'!I8</f>
        <v>83</v>
      </c>
      <c r="J8" s="103">
        <f t="shared" ref="J8:J35" si="2">I8*100/H8</f>
        <v>120.28985507246377</v>
      </c>
      <c r="K8" s="101">
        <f>УСЬОГО!N8-'12-жінки-ЦЗ'!K8</f>
        <v>51</v>
      </c>
      <c r="L8" s="101">
        <f>УСЬОГО!O8-'12-жінки-ЦЗ'!L8</f>
        <v>63</v>
      </c>
      <c r="M8" s="103">
        <f t="shared" ref="M8:M35" si="3">L8*100/K8</f>
        <v>123.52941176470588</v>
      </c>
      <c r="N8" s="101">
        <f>УСЬОГО!Q8-'12-жінки-ЦЗ'!N8</f>
        <v>0</v>
      </c>
      <c r="O8" s="101">
        <f>УСЬОГО!R8-'12-жінки-ЦЗ'!O8</f>
        <v>0</v>
      </c>
      <c r="P8" s="103" t="str">
        <f>IF(ISERROR(O8*100/N8),"-",(O8*100/N8))</f>
        <v>-</v>
      </c>
      <c r="Q8" s="101">
        <f>УСЬОГО!T8-'12-жінки-ЦЗ'!Q8</f>
        <v>550</v>
      </c>
      <c r="R8" s="104">
        <f>УСЬОГО!U8-'12-жінки-ЦЗ'!R8</f>
        <v>366</v>
      </c>
      <c r="S8" s="103">
        <f t="shared" ref="S8:S35" si="4">R8*100/Q8</f>
        <v>66.545454545454547</v>
      </c>
      <c r="T8" s="101">
        <f>УСЬОГО!W8-'12-жінки-ЦЗ'!T8</f>
        <v>24018</v>
      </c>
      <c r="U8" s="104">
        <f>УСЬОГО!X8-'12-жінки-ЦЗ'!U8</f>
        <v>1620</v>
      </c>
      <c r="V8" s="103">
        <f t="shared" ref="V8:V35" si="5">U8*100/T8</f>
        <v>6.744941294029478</v>
      </c>
      <c r="W8" s="101">
        <f>УСЬОГО!Z8-'12-жінки-ЦЗ'!W8</f>
        <v>3158</v>
      </c>
      <c r="X8" s="104">
        <f>УСЬОГО!AA8-'12-жінки-ЦЗ'!X8</f>
        <v>1498</v>
      </c>
      <c r="Y8" s="103">
        <f t="shared" ref="Y8:Y35" si="6">X8*100/W8</f>
        <v>47.435085497150098</v>
      </c>
      <c r="Z8" s="101">
        <f>УСЬОГО!AC8-'12-жінки-ЦЗ'!Z8</f>
        <v>2669</v>
      </c>
      <c r="AA8" s="104">
        <f>УСЬОГО!AD8-'12-жінки-ЦЗ'!AA8</f>
        <v>1350</v>
      </c>
      <c r="AB8" s="103">
        <f t="shared" ref="AB8:AB35" si="7">AA8*100/Z8</f>
        <v>50.580741850880479</v>
      </c>
      <c r="AC8" s="37"/>
      <c r="AD8" s="41"/>
    </row>
    <row r="9" spans="1:32" s="43" customFormat="1" ht="15.75" customHeight="1" x14ac:dyDescent="0.25">
      <c r="A9" s="61" t="s">
        <v>36</v>
      </c>
      <c r="B9" s="101">
        <f>УСЬОГО!B9-'12-жінки-ЦЗ'!B9</f>
        <v>2011</v>
      </c>
      <c r="C9" s="101">
        <f>УСЬОГО!C9-'12-жінки-ЦЗ'!C9</f>
        <v>265</v>
      </c>
      <c r="D9" s="102">
        <f t="shared" si="0"/>
        <v>13.177523620089508</v>
      </c>
      <c r="E9" s="101">
        <f>УСЬОГО!E9-'12-жінки-ЦЗ'!E9</f>
        <v>509</v>
      </c>
      <c r="F9" s="101">
        <f>УСЬОГО!F9-'12-жінки-ЦЗ'!F9</f>
        <v>219</v>
      </c>
      <c r="G9" s="103">
        <f t="shared" si="1"/>
        <v>43.025540275049117</v>
      </c>
      <c r="H9" s="101">
        <f>УСЬОГО!H9-'12-жінки-ЦЗ'!H9</f>
        <v>17</v>
      </c>
      <c r="I9" s="101">
        <f>УСЬОГО!I9-'12-жінки-ЦЗ'!I9</f>
        <v>17</v>
      </c>
      <c r="J9" s="103">
        <f t="shared" si="2"/>
        <v>100</v>
      </c>
      <c r="K9" s="101">
        <f>УСЬОГО!N9-'12-жінки-ЦЗ'!K9</f>
        <v>0</v>
      </c>
      <c r="L9" s="101">
        <f>УСЬОГО!O9-'12-жінки-ЦЗ'!L9</f>
        <v>2</v>
      </c>
      <c r="M9" s="103" t="s">
        <v>68</v>
      </c>
      <c r="N9" s="101">
        <f>УСЬОГО!Q9-'12-жінки-ЦЗ'!N9</f>
        <v>1</v>
      </c>
      <c r="O9" s="101">
        <f>УСЬОГО!R9-'12-жінки-ЦЗ'!O9</f>
        <v>0</v>
      </c>
      <c r="P9" s="103">
        <f t="shared" ref="P9:P35" si="8">IF(ISERROR(O9*100/N9),"-",(O9*100/N9))</f>
        <v>0</v>
      </c>
      <c r="Q9" s="101">
        <f>УСЬОГО!T9-'12-жінки-ЦЗ'!Q9</f>
        <v>128</v>
      </c>
      <c r="R9" s="104">
        <f>УСЬОГО!U9-'12-жінки-ЦЗ'!R9</f>
        <v>63</v>
      </c>
      <c r="S9" s="103">
        <f t="shared" si="4"/>
        <v>49.21875</v>
      </c>
      <c r="T9" s="101">
        <f>УСЬОГО!W9-'12-жінки-ЦЗ'!T9</f>
        <v>3897</v>
      </c>
      <c r="U9" s="104">
        <f>УСЬОГО!X9-'12-жінки-ЦЗ'!U9</f>
        <v>215</v>
      </c>
      <c r="V9" s="103">
        <f t="shared" si="5"/>
        <v>5.5170644085193743</v>
      </c>
      <c r="W9" s="101">
        <f>УСЬОГО!Z9-'12-жінки-ЦЗ'!W9</f>
        <v>458</v>
      </c>
      <c r="X9" s="104">
        <f>УСЬОГО!AA9-'12-жінки-ЦЗ'!X9</f>
        <v>185</v>
      </c>
      <c r="Y9" s="103">
        <f t="shared" si="6"/>
        <v>40.393013100436683</v>
      </c>
      <c r="Z9" s="101">
        <f>УСЬОГО!AC9-'12-жінки-ЦЗ'!Z9</f>
        <v>326</v>
      </c>
      <c r="AA9" s="104">
        <f>УСЬОГО!AD9-'12-жінки-ЦЗ'!AA9</f>
        <v>138</v>
      </c>
      <c r="AB9" s="103">
        <f t="shared" si="7"/>
        <v>42.331288343558285</v>
      </c>
      <c r="AC9" s="37"/>
      <c r="AD9" s="41"/>
    </row>
    <row r="10" spans="1:32" s="42" customFormat="1" ht="15.75" customHeight="1" x14ac:dyDescent="0.25">
      <c r="A10" s="61" t="s">
        <v>37</v>
      </c>
      <c r="B10" s="101">
        <f>УСЬОГО!B10-'12-жінки-ЦЗ'!B10</f>
        <v>193</v>
      </c>
      <c r="C10" s="101">
        <f>УСЬОГО!C10-'12-жінки-ЦЗ'!C10</f>
        <v>38</v>
      </c>
      <c r="D10" s="102">
        <f t="shared" si="0"/>
        <v>19.689119170984455</v>
      </c>
      <c r="E10" s="101">
        <f>УСЬОГО!E10-'12-жінки-ЦЗ'!E10</f>
        <v>97</v>
      </c>
      <c r="F10" s="101">
        <f>УСЬОГО!F10-'12-жінки-ЦЗ'!F10</f>
        <v>34</v>
      </c>
      <c r="G10" s="103">
        <f t="shared" si="1"/>
        <v>35.051546391752581</v>
      </c>
      <c r="H10" s="101">
        <f>УСЬОГО!H10-'12-жінки-ЦЗ'!H10</f>
        <v>2</v>
      </c>
      <c r="I10" s="101">
        <f>УСЬОГО!I10-'12-жінки-ЦЗ'!I10</f>
        <v>0</v>
      </c>
      <c r="J10" s="103">
        <f t="shared" si="2"/>
        <v>0</v>
      </c>
      <c r="K10" s="101">
        <f>УСЬОГО!N10-'12-жінки-ЦЗ'!K10</f>
        <v>0</v>
      </c>
      <c r="L10" s="101">
        <f>УСЬОГО!O10-'12-жінки-ЦЗ'!L10</f>
        <v>0</v>
      </c>
      <c r="M10" s="103" t="s">
        <v>68</v>
      </c>
      <c r="N10" s="101">
        <f>УСЬОГО!Q10-'12-жінки-ЦЗ'!N10</f>
        <v>0</v>
      </c>
      <c r="O10" s="101">
        <f>УСЬОГО!R10-'12-жінки-ЦЗ'!O10</f>
        <v>1</v>
      </c>
      <c r="P10" s="105" t="str">
        <f t="shared" si="8"/>
        <v>-</v>
      </c>
      <c r="Q10" s="101">
        <f>УСЬОГО!T10-'12-жінки-ЦЗ'!Q10</f>
        <v>17</v>
      </c>
      <c r="R10" s="104">
        <f>УСЬОГО!U10-'12-жінки-ЦЗ'!R10</f>
        <v>13</v>
      </c>
      <c r="S10" s="103">
        <f t="shared" si="4"/>
        <v>76.470588235294116</v>
      </c>
      <c r="T10" s="101">
        <f>УСЬОГО!W10-'12-жінки-ЦЗ'!T10</f>
        <v>387</v>
      </c>
      <c r="U10" s="104">
        <f>УСЬОГО!X10-'12-жінки-ЦЗ'!U10</f>
        <v>31</v>
      </c>
      <c r="V10" s="103">
        <f t="shared" si="5"/>
        <v>8.0103359173126609</v>
      </c>
      <c r="W10" s="101">
        <f>УСЬОГО!Z10-'12-жінки-ЦЗ'!W10</f>
        <v>86</v>
      </c>
      <c r="X10" s="104">
        <f>УСЬОГО!AA10-'12-жінки-ЦЗ'!X10</f>
        <v>28</v>
      </c>
      <c r="Y10" s="103">
        <f t="shared" si="6"/>
        <v>32.558139534883722</v>
      </c>
      <c r="Z10" s="101">
        <f>УСЬОГО!AC10-'12-жінки-ЦЗ'!Z10</f>
        <v>78</v>
      </c>
      <c r="AA10" s="104">
        <f>УСЬОГО!AD10-'12-жінки-ЦЗ'!AA10</f>
        <v>20</v>
      </c>
      <c r="AB10" s="103">
        <f t="shared" si="7"/>
        <v>25.641025641025642</v>
      </c>
      <c r="AC10" s="37"/>
      <c r="AD10" s="41"/>
    </row>
    <row r="11" spans="1:32" s="42" customFormat="1" ht="15.75" customHeight="1" x14ac:dyDescent="0.25">
      <c r="A11" s="61" t="s">
        <v>38</v>
      </c>
      <c r="B11" s="101">
        <f>УСЬОГО!B11-'12-жінки-ЦЗ'!B11</f>
        <v>863</v>
      </c>
      <c r="C11" s="101">
        <f>УСЬОГО!C11-'12-жінки-ЦЗ'!C11</f>
        <v>157</v>
      </c>
      <c r="D11" s="102">
        <f t="shared" si="0"/>
        <v>18.192352259559676</v>
      </c>
      <c r="E11" s="101">
        <f>УСЬОГО!E11-'12-жінки-ЦЗ'!E11</f>
        <v>287</v>
      </c>
      <c r="F11" s="101">
        <f>УСЬОГО!F11-'12-жінки-ЦЗ'!F11</f>
        <v>130</v>
      </c>
      <c r="G11" s="103">
        <f t="shared" si="1"/>
        <v>45.296167247386762</v>
      </c>
      <c r="H11" s="101">
        <f>УСЬОГО!H11-'12-жінки-ЦЗ'!H11</f>
        <v>16</v>
      </c>
      <c r="I11" s="101">
        <f>УСЬОГО!I11-'12-жінки-ЦЗ'!I11</f>
        <v>8</v>
      </c>
      <c r="J11" s="103">
        <f t="shared" si="2"/>
        <v>50</v>
      </c>
      <c r="K11" s="101">
        <f>УСЬОГО!N11-'12-жінки-ЦЗ'!K11</f>
        <v>1</v>
      </c>
      <c r="L11" s="101">
        <f>УСЬОГО!O11-'12-жінки-ЦЗ'!L11</f>
        <v>0</v>
      </c>
      <c r="M11" s="103">
        <f t="shared" si="3"/>
        <v>0</v>
      </c>
      <c r="N11" s="101">
        <f>УСЬОГО!Q11-'12-жінки-ЦЗ'!N11</f>
        <v>0</v>
      </c>
      <c r="O11" s="101">
        <f>УСЬОГО!R11-'12-жінки-ЦЗ'!O11</f>
        <v>0</v>
      </c>
      <c r="P11" s="105" t="str">
        <f t="shared" si="8"/>
        <v>-</v>
      </c>
      <c r="Q11" s="101">
        <f>УСЬОГО!T11-'12-жінки-ЦЗ'!Q11</f>
        <v>131</v>
      </c>
      <c r="R11" s="104">
        <f>УСЬОГО!U11-'12-жінки-ЦЗ'!R11</f>
        <v>50</v>
      </c>
      <c r="S11" s="103">
        <f t="shared" si="4"/>
        <v>38.167938931297712</v>
      </c>
      <c r="T11" s="101">
        <f>УСЬОГО!W11-'12-жінки-ЦЗ'!T11</f>
        <v>1728</v>
      </c>
      <c r="U11" s="104">
        <f>УСЬОГО!X11-'12-жінки-ЦЗ'!U11</f>
        <v>128</v>
      </c>
      <c r="V11" s="103">
        <f t="shared" si="5"/>
        <v>7.4074074074074074</v>
      </c>
      <c r="W11" s="101">
        <f>УСЬОГО!Z11-'12-жінки-ЦЗ'!W11</f>
        <v>234</v>
      </c>
      <c r="X11" s="104">
        <f>УСЬОГО!AA11-'12-жінки-ЦЗ'!X11</f>
        <v>104</v>
      </c>
      <c r="Y11" s="103">
        <f t="shared" si="6"/>
        <v>44.444444444444443</v>
      </c>
      <c r="Z11" s="101">
        <f>УСЬОГО!AC11-'12-жінки-ЦЗ'!Z11</f>
        <v>198</v>
      </c>
      <c r="AA11" s="104">
        <f>УСЬОГО!AD11-'12-жінки-ЦЗ'!AA11</f>
        <v>87</v>
      </c>
      <c r="AB11" s="103">
        <f t="shared" si="7"/>
        <v>43.939393939393938</v>
      </c>
      <c r="AC11" s="37"/>
      <c r="AD11" s="41"/>
    </row>
    <row r="12" spans="1:32" s="42" customFormat="1" ht="15.75" customHeight="1" x14ac:dyDescent="0.25">
      <c r="A12" s="61" t="s">
        <v>39</v>
      </c>
      <c r="B12" s="101">
        <f>УСЬОГО!B12-'12-жінки-ЦЗ'!B12</f>
        <v>2061</v>
      </c>
      <c r="C12" s="101">
        <f>УСЬОГО!C12-'12-жінки-ЦЗ'!C12</f>
        <v>139</v>
      </c>
      <c r="D12" s="102">
        <f t="shared" si="0"/>
        <v>6.7442988840368754</v>
      </c>
      <c r="E12" s="101">
        <f>УСЬОГО!E12-'12-жінки-ЦЗ'!E12</f>
        <v>263</v>
      </c>
      <c r="F12" s="101">
        <f>УСЬОГО!F12-'12-жінки-ЦЗ'!F12</f>
        <v>111</v>
      </c>
      <c r="G12" s="103">
        <f t="shared" si="1"/>
        <v>42.20532319391635</v>
      </c>
      <c r="H12" s="101">
        <f>УСЬОГО!H12-'12-жінки-ЦЗ'!H12</f>
        <v>27</v>
      </c>
      <c r="I12" s="101">
        <f>УСЬОГО!I12-'12-жінки-ЦЗ'!I12</f>
        <v>10</v>
      </c>
      <c r="J12" s="103">
        <f t="shared" si="2"/>
        <v>37.037037037037038</v>
      </c>
      <c r="K12" s="101">
        <f>УСЬОГО!N12-'12-жінки-ЦЗ'!K12</f>
        <v>4</v>
      </c>
      <c r="L12" s="101">
        <f>УСЬОГО!O12-'12-жінки-ЦЗ'!L12</f>
        <v>2</v>
      </c>
      <c r="M12" s="103">
        <f t="shared" si="3"/>
        <v>50</v>
      </c>
      <c r="N12" s="101">
        <f>УСЬОГО!Q12-'12-жінки-ЦЗ'!N12</f>
        <v>2</v>
      </c>
      <c r="O12" s="101">
        <f>УСЬОГО!R12-'12-жінки-ЦЗ'!O12</f>
        <v>1</v>
      </c>
      <c r="P12" s="103">
        <f t="shared" si="8"/>
        <v>50</v>
      </c>
      <c r="Q12" s="101">
        <f>УСЬОГО!T12-'12-жінки-ЦЗ'!Q12</f>
        <v>136</v>
      </c>
      <c r="R12" s="104">
        <f>УСЬОГО!U12-'12-жінки-ЦЗ'!R12</f>
        <v>77</v>
      </c>
      <c r="S12" s="103">
        <f t="shared" si="4"/>
        <v>56.617647058823529</v>
      </c>
      <c r="T12" s="101">
        <f>УСЬОГО!W12-'12-жінки-ЦЗ'!T12</f>
        <v>4005</v>
      </c>
      <c r="U12" s="104">
        <f>УСЬОГО!X12-'12-жінки-ЦЗ'!U12</f>
        <v>114</v>
      </c>
      <c r="V12" s="103">
        <f t="shared" si="5"/>
        <v>2.8464419475655429</v>
      </c>
      <c r="W12" s="101">
        <f>УСЬОГО!Z12-'12-жінки-ЦЗ'!W12</f>
        <v>231</v>
      </c>
      <c r="X12" s="104">
        <f>УСЬОГО!AA12-'12-жінки-ЦЗ'!X12</f>
        <v>95</v>
      </c>
      <c r="Y12" s="103">
        <f t="shared" si="6"/>
        <v>41.125541125541126</v>
      </c>
      <c r="Z12" s="101">
        <f>УСЬОГО!AC12-'12-жінки-ЦЗ'!Z12</f>
        <v>197</v>
      </c>
      <c r="AA12" s="104">
        <f>УСЬОГО!AD12-'12-жінки-ЦЗ'!AA12</f>
        <v>78</v>
      </c>
      <c r="AB12" s="103">
        <f t="shared" si="7"/>
        <v>39.593908629441621</v>
      </c>
      <c r="AC12" s="37"/>
      <c r="AD12" s="41"/>
    </row>
    <row r="13" spans="1:32" s="42" customFormat="1" ht="15.75" customHeight="1" x14ac:dyDescent="0.25">
      <c r="A13" s="61" t="s">
        <v>40</v>
      </c>
      <c r="B13" s="101">
        <f>УСЬОГО!B13-'12-жінки-ЦЗ'!B13</f>
        <v>611</v>
      </c>
      <c r="C13" s="101">
        <f>УСЬОГО!C13-'12-жінки-ЦЗ'!C13</f>
        <v>66</v>
      </c>
      <c r="D13" s="102">
        <f t="shared" si="0"/>
        <v>10.801963993453356</v>
      </c>
      <c r="E13" s="101">
        <f>УСЬОГО!E13-'12-жінки-ЦЗ'!E13</f>
        <v>210</v>
      </c>
      <c r="F13" s="101">
        <f>УСЬОГО!F13-'12-жінки-ЦЗ'!F13</f>
        <v>63</v>
      </c>
      <c r="G13" s="103">
        <f t="shared" si="1"/>
        <v>30</v>
      </c>
      <c r="H13" s="101">
        <f>УСЬОГО!H13-'12-жінки-ЦЗ'!H13</f>
        <v>9</v>
      </c>
      <c r="I13" s="101">
        <f>УСЬОГО!I13-'12-жінки-ЦЗ'!I13</f>
        <v>1</v>
      </c>
      <c r="J13" s="103">
        <f t="shared" si="2"/>
        <v>11.111111111111111</v>
      </c>
      <c r="K13" s="101">
        <f>УСЬОГО!N13-'12-жінки-ЦЗ'!K13</f>
        <v>4</v>
      </c>
      <c r="L13" s="101">
        <f>УСЬОГО!O13-'12-жінки-ЦЗ'!L13</f>
        <v>0</v>
      </c>
      <c r="M13" s="103">
        <f t="shared" si="3"/>
        <v>0</v>
      </c>
      <c r="N13" s="101">
        <f>УСЬОГО!Q13-'12-жінки-ЦЗ'!N13</f>
        <v>0</v>
      </c>
      <c r="O13" s="101">
        <f>УСЬОГО!R13-'12-жінки-ЦЗ'!O13</f>
        <v>0</v>
      </c>
      <c r="P13" s="105" t="str">
        <f t="shared" si="8"/>
        <v>-</v>
      </c>
      <c r="Q13" s="101">
        <f>УСЬОГО!T13-'12-жінки-ЦЗ'!Q13</f>
        <v>134</v>
      </c>
      <c r="R13" s="104">
        <f>УСЬОГО!U13-'12-жінки-ЦЗ'!R13</f>
        <v>47</v>
      </c>
      <c r="S13" s="103">
        <f t="shared" si="4"/>
        <v>35.07462686567164</v>
      </c>
      <c r="T13" s="101">
        <f>УСЬОГО!W13-'12-жінки-ЦЗ'!T13</f>
        <v>1310</v>
      </c>
      <c r="U13" s="104">
        <f>УСЬОГО!X13-'12-жінки-ЦЗ'!U13</f>
        <v>55</v>
      </c>
      <c r="V13" s="103">
        <f t="shared" si="5"/>
        <v>4.1984732824427482</v>
      </c>
      <c r="W13" s="101">
        <f>УСЬОГО!Z13-'12-жінки-ЦЗ'!W13</f>
        <v>187</v>
      </c>
      <c r="X13" s="104">
        <f>УСЬОГО!AA13-'12-жінки-ЦЗ'!X13</f>
        <v>53</v>
      </c>
      <c r="Y13" s="103">
        <f t="shared" si="6"/>
        <v>28.342245989304814</v>
      </c>
      <c r="Z13" s="101">
        <f>УСЬОГО!AC13-'12-жінки-ЦЗ'!Z13</f>
        <v>156</v>
      </c>
      <c r="AA13" s="104">
        <f>УСЬОГО!AD13-'12-жінки-ЦЗ'!AA13</f>
        <v>47</v>
      </c>
      <c r="AB13" s="103">
        <f t="shared" si="7"/>
        <v>30.128205128205128</v>
      </c>
      <c r="AC13" s="37"/>
      <c r="AD13" s="41"/>
    </row>
    <row r="14" spans="1:32" s="42" customFormat="1" ht="15.75" customHeight="1" x14ac:dyDescent="0.25">
      <c r="A14" s="61" t="s">
        <v>41</v>
      </c>
      <c r="B14" s="101">
        <f>УСЬОГО!B14-'12-жінки-ЦЗ'!B14</f>
        <v>457</v>
      </c>
      <c r="C14" s="101">
        <f>УСЬОГО!C14-'12-жінки-ЦЗ'!C14</f>
        <v>49</v>
      </c>
      <c r="D14" s="102">
        <f t="shared" si="0"/>
        <v>10.722100656455142</v>
      </c>
      <c r="E14" s="101">
        <f>УСЬОГО!E14-'12-жінки-ЦЗ'!E14</f>
        <v>213</v>
      </c>
      <c r="F14" s="101">
        <f>УСЬОГО!F14-'12-жінки-ЦЗ'!F14</f>
        <v>43</v>
      </c>
      <c r="G14" s="103">
        <f t="shared" si="1"/>
        <v>20.187793427230048</v>
      </c>
      <c r="H14" s="101">
        <f>УСЬОГО!H14-'12-жінки-ЦЗ'!H14</f>
        <v>9</v>
      </c>
      <c r="I14" s="101">
        <f>УСЬОГО!I14-'12-жінки-ЦЗ'!I14</f>
        <v>2</v>
      </c>
      <c r="J14" s="103">
        <f t="shared" si="2"/>
        <v>22.222222222222221</v>
      </c>
      <c r="K14" s="101">
        <f>УСЬОГО!N14-'12-жінки-ЦЗ'!K14</f>
        <v>1</v>
      </c>
      <c r="L14" s="101">
        <f>УСЬОГО!O14-'12-жінки-ЦЗ'!L14</f>
        <v>1</v>
      </c>
      <c r="M14" s="103">
        <f t="shared" si="3"/>
        <v>100</v>
      </c>
      <c r="N14" s="101">
        <f>УСЬОГО!Q14-'12-жінки-ЦЗ'!N14</f>
        <v>0</v>
      </c>
      <c r="O14" s="101">
        <f>УСЬОГО!R14-'12-жінки-ЦЗ'!O14</f>
        <v>0</v>
      </c>
      <c r="P14" s="105" t="str">
        <f t="shared" si="8"/>
        <v>-</v>
      </c>
      <c r="Q14" s="101">
        <f>УСЬОГО!T14-'12-жінки-ЦЗ'!Q14</f>
        <v>143</v>
      </c>
      <c r="R14" s="104">
        <f>УСЬОГО!U14-'12-жінки-ЦЗ'!R14</f>
        <v>27</v>
      </c>
      <c r="S14" s="103">
        <f t="shared" si="4"/>
        <v>18.88111888111888</v>
      </c>
      <c r="T14" s="101">
        <f>УСЬОГО!W14-'12-жінки-ЦЗ'!T14</f>
        <v>914</v>
      </c>
      <c r="U14" s="104">
        <f>УСЬОГО!X14-'12-жінки-ЦЗ'!U14</f>
        <v>44</v>
      </c>
      <c r="V14" s="103">
        <f t="shared" si="5"/>
        <v>4.814004376367615</v>
      </c>
      <c r="W14" s="101">
        <f>УСЬОГО!Z14-'12-жінки-ЦЗ'!W14</f>
        <v>180</v>
      </c>
      <c r="X14" s="104">
        <f>УСЬОГО!AA14-'12-жінки-ЦЗ'!X14</f>
        <v>38</v>
      </c>
      <c r="Y14" s="103">
        <f t="shared" si="6"/>
        <v>21.111111111111111</v>
      </c>
      <c r="Z14" s="101">
        <f>УСЬОГО!AC14-'12-жінки-ЦЗ'!Z14</f>
        <v>153</v>
      </c>
      <c r="AA14" s="104">
        <f>УСЬОГО!AD14-'12-жінки-ЦЗ'!AA14</f>
        <v>28</v>
      </c>
      <c r="AB14" s="103">
        <f t="shared" si="7"/>
        <v>18.300653594771241</v>
      </c>
      <c r="AC14" s="37"/>
      <c r="AD14" s="41"/>
    </row>
    <row r="15" spans="1:32" s="42" customFormat="1" ht="15.75" customHeight="1" x14ac:dyDescent="0.25">
      <c r="A15" s="61" t="s">
        <v>42</v>
      </c>
      <c r="B15" s="101">
        <f>УСЬОГО!B15-'12-жінки-ЦЗ'!B15</f>
        <v>4407</v>
      </c>
      <c r="C15" s="101">
        <f>УСЬОГО!C15-'12-жінки-ЦЗ'!C15</f>
        <v>244</v>
      </c>
      <c r="D15" s="102">
        <f t="shared" si="0"/>
        <v>5.5366462446108464</v>
      </c>
      <c r="E15" s="101">
        <f>УСЬОГО!E15-'12-жінки-ЦЗ'!E15</f>
        <v>339</v>
      </c>
      <c r="F15" s="101">
        <f>УСЬОГО!F15-'12-жінки-ЦЗ'!F15</f>
        <v>214</v>
      </c>
      <c r="G15" s="103">
        <f t="shared" si="1"/>
        <v>63.126843657817112</v>
      </c>
      <c r="H15" s="101">
        <f>УСЬОГО!H15-'12-жінки-ЦЗ'!H15</f>
        <v>49</v>
      </c>
      <c r="I15" s="101">
        <f>УСЬОГО!I15-'12-жінки-ЦЗ'!I15</f>
        <v>23</v>
      </c>
      <c r="J15" s="103">
        <f t="shared" si="2"/>
        <v>46.938775510204081</v>
      </c>
      <c r="K15" s="101">
        <f>УСЬОГО!N15-'12-жінки-ЦЗ'!K15</f>
        <v>5</v>
      </c>
      <c r="L15" s="101">
        <f>УСЬОГО!O15-'12-жінки-ЦЗ'!L15</f>
        <v>6</v>
      </c>
      <c r="M15" s="103">
        <f t="shared" si="3"/>
        <v>120</v>
      </c>
      <c r="N15" s="101">
        <f>УСЬОГО!Q15-'12-жінки-ЦЗ'!N15</f>
        <v>0</v>
      </c>
      <c r="O15" s="101">
        <f>УСЬОГО!R15-'12-жінки-ЦЗ'!O15</f>
        <v>0</v>
      </c>
      <c r="P15" s="105" t="str">
        <f t="shared" si="8"/>
        <v>-</v>
      </c>
      <c r="Q15" s="101">
        <f>УСЬОГО!T15-'12-жінки-ЦЗ'!Q15</f>
        <v>82</v>
      </c>
      <c r="R15" s="104">
        <f>УСЬОГО!U15-'12-жінки-ЦЗ'!R15</f>
        <v>82</v>
      </c>
      <c r="S15" s="103">
        <f t="shared" si="4"/>
        <v>100</v>
      </c>
      <c r="T15" s="101">
        <f>УСЬОГО!W15-'12-жінки-ЦЗ'!T15</f>
        <v>7903</v>
      </c>
      <c r="U15" s="104">
        <f>УСЬОГО!X15-'12-жінки-ЦЗ'!U15</f>
        <v>175</v>
      </c>
      <c r="V15" s="103">
        <f t="shared" si="5"/>
        <v>2.2143489813994686</v>
      </c>
      <c r="W15" s="101">
        <f>УСЬОГО!Z15-'12-жінки-ЦЗ'!W15</f>
        <v>306</v>
      </c>
      <c r="X15" s="104">
        <f>УСЬОГО!AA15-'12-жінки-ЦЗ'!X15</f>
        <v>162</v>
      </c>
      <c r="Y15" s="103">
        <f t="shared" si="6"/>
        <v>52.941176470588232</v>
      </c>
      <c r="Z15" s="101">
        <f>УСЬОГО!AC15-'12-жінки-ЦЗ'!Z15</f>
        <v>271</v>
      </c>
      <c r="AA15" s="104">
        <f>УСЬОГО!AD15-'12-жінки-ЦЗ'!AA15</f>
        <v>137</v>
      </c>
      <c r="AB15" s="103">
        <f t="shared" si="7"/>
        <v>50.553505535055351</v>
      </c>
      <c r="AC15" s="37"/>
      <c r="AD15" s="41"/>
    </row>
    <row r="16" spans="1:32" s="42" customFormat="1" ht="15.75" customHeight="1" x14ac:dyDescent="0.25">
      <c r="A16" s="61" t="s">
        <v>43</v>
      </c>
      <c r="B16" s="101">
        <f>УСЬОГО!B16-'12-жінки-ЦЗ'!B16</f>
        <v>1737</v>
      </c>
      <c r="C16" s="101">
        <f>УСЬОГО!C16-'12-жінки-ЦЗ'!C16</f>
        <v>277</v>
      </c>
      <c r="D16" s="102">
        <f t="shared" si="0"/>
        <v>15.947035118019574</v>
      </c>
      <c r="E16" s="101">
        <f>УСЬОГО!E16-'12-жінки-ЦЗ'!E16</f>
        <v>472</v>
      </c>
      <c r="F16" s="101">
        <f>УСЬОГО!F16-'12-жінки-ЦЗ'!F16</f>
        <v>237</v>
      </c>
      <c r="G16" s="103">
        <f t="shared" si="1"/>
        <v>50.211864406779661</v>
      </c>
      <c r="H16" s="101">
        <f>УСЬОГО!H16-'12-жінки-ЦЗ'!H16</f>
        <v>57</v>
      </c>
      <c r="I16" s="101">
        <f>УСЬОГО!I16-'12-жінки-ЦЗ'!I16</f>
        <v>35</v>
      </c>
      <c r="J16" s="103">
        <f t="shared" si="2"/>
        <v>61.403508771929822</v>
      </c>
      <c r="K16" s="101">
        <f>УСЬОГО!N16-'12-жінки-ЦЗ'!K16</f>
        <v>10</v>
      </c>
      <c r="L16" s="101">
        <f>УСЬОГО!O16-'12-жінки-ЦЗ'!L16</f>
        <v>4</v>
      </c>
      <c r="M16" s="103">
        <f t="shared" si="3"/>
        <v>40</v>
      </c>
      <c r="N16" s="101">
        <f>УСЬОГО!Q16-'12-жінки-ЦЗ'!N16</f>
        <v>1</v>
      </c>
      <c r="O16" s="101">
        <f>УСЬОГО!R16-'12-жінки-ЦЗ'!O16</f>
        <v>0</v>
      </c>
      <c r="P16" s="103">
        <f t="shared" si="8"/>
        <v>0</v>
      </c>
      <c r="Q16" s="101">
        <f>УСЬОГО!T16-'12-жінки-ЦЗ'!Q16</f>
        <v>188</v>
      </c>
      <c r="R16" s="104">
        <f>УСЬОГО!U16-'12-жінки-ЦЗ'!R16</f>
        <v>150</v>
      </c>
      <c r="S16" s="103">
        <f t="shared" si="4"/>
        <v>79.787234042553195</v>
      </c>
      <c r="T16" s="101">
        <f>УСЬОГО!W16-'12-жінки-ЦЗ'!T16</f>
        <v>3426</v>
      </c>
      <c r="U16" s="104">
        <f>УСЬОГО!X16-'12-жінки-ЦЗ'!U16</f>
        <v>188</v>
      </c>
      <c r="V16" s="103">
        <f t="shared" si="5"/>
        <v>5.4874489200233505</v>
      </c>
      <c r="W16" s="101">
        <f>УСЬОГО!Z16-'12-жінки-ЦЗ'!W16</f>
        <v>419</v>
      </c>
      <c r="X16" s="104">
        <f>УСЬОГО!AA16-'12-жінки-ЦЗ'!X16</f>
        <v>171</v>
      </c>
      <c r="Y16" s="103">
        <f t="shared" si="6"/>
        <v>40.811455847255367</v>
      </c>
      <c r="Z16" s="101">
        <f>УСЬОГО!AC16-'12-жінки-ЦЗ'!Z16</f>
        <v>357</v>
      </c>
      <c r="AA16" s="104">
        <f>УСЬОГО!AD16-'12-жінки-ЦЗ'!AA16</f>
        <v>151</v>
      </c>
      <c r="AB16" s="103">
        <f t="shared" si="7"/>
        <v>42.296918767507002</v>
      </c>
      <c r="AC16" s="37"/>
      <c r="AD16" s="41"/>
    </row>
    <row r="17" spans="1:30" s="42" customFormat="1" ht="15.75" customHeight="1" x14ac:dyDescent="0.25">
      <c r="A17" s="61" t="s">
        <v>44</v>
      </c>
      <c r="B17" s="101">
        <f>УСЬОГО!B17-'12-жінки-ЦЗ'!B17</f>
        <v>3723</v>
      </c>
      <c r="C17" s="101">
        <f>УСЬОГО!C17-'12-жінки-ЦЗ'!C17</f>
        <v>445</v>
      </c>
      <c r="D17" s="102">
        <f t="shared" si="0"/>
        <v>11.95272629599785</v>
      </c>
      <c r="E17" s="101">
        <f>УСЬОГО!E17-'12-жінки-ЦЗ'!E17</f>
        <v>639</v>
      </c>
      <c r="F17" s="101">
        <f>УСЬОГО!F17-'12-жінки-ЦЗ'!F17</f>
        <v>388</v>
      </c>
      <c r="G17" s="103">
        <f t="shared" si="1"/>
        <v>60.719874804381845</v>
      </c>
      <c r="H17" s="101">
        <f>УСЬОГО!H17-'12-жінки-ЦЗ'!H17</f>
        <v>41</v>
      </c>
      <c r="I17" s="101">
        <f>УСЬОГО!I17-'12-жінки-ЦЗ'!I17</f>
        <v>18</v>
      </c>
      <c r="J17" s="103">
        <f t="shared" si="2"/>
        <v>43.902439024390247</v>
      </c>
      <c r="K17" s="101">
        <f>УСЬОГО!N17-'12-жінки-ЦЗ'!K17</f>
        <v>4</v>
      </c>
      <c r="L17" s="101">
        <f>УСЬОГО!O17-'12-жінки-ЦЗ'!L17</f>
        <v>9</v>
      </c>
      <c r="M17" s="103">
        <f t="shared" si="3"/>
        <v>225</v>
      </c>
      <c r="N17" s="101">
        <f>УСЬОГО!Q17-'12-жінки-ЦЗ'!N17</f>
        <v>1</v>
      </c>
      <c r="O17" s="101">
        <f>УСЬОГО!R17-'12-жінки-ЦЗ'!O17</f>
        <v>0</v>
      </c>
      <c r="P17" s="105">
        <f t="shared" si="8"/>
        <v>0</v>
      </c>
      <c r="Q17" s="101">
        <f>УСЬОГО!T17-'12-жінки-ЦЗ'!Q17</f>
        <v>99</v>
      </c>
      <c r="R17" s="104">
        <f>УСЬОГО!U17-'12-жінки-ЦЗ'!R17</f>
        <v>170</v>
      </c>
      <c r="S17" s="103">
        <f t="shared" si="4"/>
        <v>171.71717171717171</v>
      </c>
      <c r="T17" s="101">
        <f>УСЬОГО!W17-'12-жінки-ЦЗ'!T17</f>
        <v>7483</v>
      </c>
      <c r="U17" s="104">
        <f>УСЬОГО!X17-'12-жінки-ЦЗ'!U17</f>
        <v>388</v>
      </c>
      <c r="V17" s="103">
        <f t="shared" si="5"/>
        <v>5.1850861953761864</v>
      </c>
      <c r="W17" s="101">
        <f>УСЬОГО!Z17-'12-жінки-ЦЗ'!W17</f>
        <v>575</v>
      </c>
      <c r="X17" s="104">
        <f>УСЬОГО!AA17-'12-жінки-ЦЗ'!X17</f>
        <v>343</v>
      </c>
      <c r="Y17" s="103">
        <f t="shared" si="6"/>
        <v>59.652173913043477</v>
      </c>
      <c r="Z17" s="101">
        <f>УСЬОГО!AC17-'12-жінки-ЦЗ'!Z17</f>
        <v>503</v>
      </c>
      <c r="AA17" s="104">
        <f>УСЬОГО!AD17-'12-жінки-ЦЗ'!AA17</f>
        <v>310</v>
      </c>
      <c r="AB17" s="103">
        <f t="shared" si="7"/>
        <v>61.630218687872762</v>
      </c>
      <c r="AC17" s="37"/>
      <c r="AD17" s="41"/>
    </row>
    <row r="18" spans="1:30" s="42" customFormat="1" ht="15.75" customHeight="1" x14ac:dyDescent="0.25">
      <c r="A18" s="61" t="s">
        <v>45</v>
      </c>
      <c r="B18" s="101">
        <f>УСЬОГО!B18-'12-жінки-ЦЗ'!B18</f>
        <v>1143</v>
      </c>
      <c r="C18" s="101">
        <f>УСЬОГО!C18-'12-жінки-ЦЗ'!C18</f>
        <v>226</v>
      </c>
      <c r="D18" s="102">
        <f t="shared" si="0"/>
        <v>19.772528433945755</v>
      </c>
      <c r="E18" s="101">
        <f>УСЬОГО!E18-'12-жінки-ЦЗ'!E18</f>
        <v>588</v>
      </c>
      <c r="F18" s="101">
        <f>УСЬОГО!F18-'12-жінки-ЦЗ'!F18</f>
        <v>195</v>
      </c>
      <c r="G18" s="103">
        <f t="shared" si="1"/>
        <v>33.163265306122447</v>
      </c>
      <c r="H18" s="101">
        <f>УСЬОГО!H18-'12-жінки-ЦЗ'!H18</f>
        <v>40</v>
      </c>
      <c r="I18" s="101">
        <f>УСЬОГО!I18-'12-жінки-ЦЗ'!I18</f>
        <v>11</v>
      </c>
      <c r="J18" s="103">
        <f t="shared" si="2"/>
        <v>27.5</v>
      </c>
      <c r="K18" s="101">
        <f>УСЬОГО!N18-'12-жінки-ЦЗ'!K18</f>
        <v>1</v>
      </c>
      <c r="L18" s="101">
        <f>УСЬОГО!O18-'12-жінки-ЦЗ'!L18</f>
        <v>1</v>
      </c>
      <c r="M18" s="103">
        <f t="shared" si="3"/>
        <v>100</v>
      </c>
      <c r="N18" s="101">
        <f>УСЬОГО!Q18-'12-жінки-ЦЗ'!N18</f>
        <v>0</v>
      </c>
      <c r="O18" s="101">
        <f>УСЬОГО!R18-'12-жінки-ЦЗ'!O18</f>
        <v>0</v>
      </c>
      <c r="P18" s="103" t="str">
        <f t="shared" si="8"/>
        <v>-</v>
      </c>
      <c r="Q18" s="101">
        <f>УСЬОГО!T18-'12-жінки-ЦЗ'!Q18</f>
        <v>163</v>
      </c>
      <c r="R18" s="104">
        <f>УСЬОГО!U18-'12-жінки-ЦЗ'!R18</f>
        <v>74</v>
      </c>
      <c r="S18" s="103">
        <f t="shared" si="4"/>
        <v>45.398773006134967</v>
      </c>
      <c r="T18" s="101">
        <f>УСЬОГО!W18-'12-жінки-ЦЗ'!T18</f>
        <v>2058</v>
      </c>
      <c r="U18" s="104">
        <f>УСЬОГО!X18-'12-жінки-ЦЗ'!U18</f>
        <v>183</v>
      </c>
      <c r="V18" s="103">
        <f t="shared" si="5"/>
        <v>8.8921282798833818</v>
      </c>
      <c r="W18" s="101">
        <f>УСЬОГО!Z18-'12-жінки-ЦЗ'!W18</f>
        <v>510</v>
      </c>
      <c r="X18" s="104">
        <f>УСЬОГО!AA18-'12-жінки-ЦЗ'!X18</f>
        <v>166</v>
      </c>
      <c r="Y18" s="103">
        <f t="shared" si="6"/>
        <v>32.549019607843135</v>
      </c>
      <c r="Z18" s="101">
        <f>УСЬОГО!AC18-'12-жінки-ЦЗ'!Z18</f>
        <v>476</v>
      </c>
      <c r="AA18" s="104">
        <f>УСЬОГО!AD18-'12-жінки-ЦЗ'!AA18</f>
        <v>160</v>
      </c>
      <c r="AB18" s="103">
        <f t="shared" si="7"/>
        <v>33.613445378151262</v>
      </c>
      <c r="AC18" s="37"/>
      <c r="AD18" s="41"/>
    </row>
    <row r="19" spans="1:30" s="42" customFormat="1" ht="15.75" customHeight="1" x14ac:dyDescent="0.25">
      <c r="A19" s="61" t="s">
        <v>46</v>
      </c>
      <c r="B19" s="101">
        <f>УСЬОГО!B19-'12-жінки-ЦЗ'!B19</f>
        <v>2009</v>
      </c>
      <c r="C19" s="101">
        <f>УСЬОГО!C19-'12-жінки-ЦЗ'!C19</f>
        <v>260</v>
      </c>
      <c r="D19" s="102">
        <f t="shared" si="0"/>
        <v>12.941762070681932</v>
      </c>
      <c r="E19" s="101">
        <f>УСЬОГО!E19-'12-жінки-ЦЗ'!E19</f>
        <v>429</v>
      </c>
      <c r="F19" s="101">
        <f>УСЬОГО!F19-'12-жінки-ЦЗ'!F19</f>
        <v>232</v>
      </c>
      <c r="G19" s="103">
        <f t="shared" si="1"/>
        <v>54.079254079254078</v>
      </c>
      <c r="H19" s="101">
        <f>УСЬОГО!H19-'12-жінки-ЦЗ'!H19</f>
        <v>60</v>
      </c>
      <c r="I19" s="101">
        <f>УСЬОГО!I19-'12-жінки-ЦЗ'!I19</f>
        <v>17</v>
      </c>
      <c r="J19" s="103">
        <f t="shared" si="2"/>
        <v>28.333333333333332</v>
      </c>
      <c r="K19" s="101">
        <f>УСЬОГО!N19-'12-жінки-ЦЗ'!K19</f>
        <v>2</v>
      </c>
      <c r="L19" s="101">
        <f>УСЬОГО!O19-'12-жінки-ЦЗ'!L19</f>
        <v>8</v>
      </c>
      <c r="M19" s="103">
        <f t="shared" si="3"/>
        <v>400</v>
      </c>
      <c r="N19" s="101">
        <f>УСЬОГО!Q19-'12-жінки-ЦЗ'!N19</f>
        <v>0</v>
      </c>
      <c r="O19" s="101">
        <f>УСЬОГО!R19-'12-жінки-ЦЗ'!O19</f>
        <v>1</v>
      </c>
      <c r="P19" s="103" t="str">
        <f t="shared" si="8"/>
        <v>-</v>
      </c>
      <c r="Q19" s="101">
        <f>УСЬОГО!T19-'12-жінки-ЦЗ'!Q19</f>
        <v>205</v>
      </c>
      <c r="R19" s="104">
        <f>УСЬОГО!U19-'12-жінки-ЦЗ'!R19</f>
        <v>135</v>
      </c>
      <c r="S19" s="103">
        <f t="shared" si="4"/>
        <v>65.853658536585371</v>
      </c>
      <c r="T19" s="101">
        <f>УСЬОГО!W19-'12-жінки-ЦЗ'!T19</f>
        <v>3876</v>
      </c>
      <c r="U19" s="104">
        <f>УСЬОГО!X19-'12-жінки-ЦЗ'!U19</f>
        <v>214</v>
      </c>
      <c r="V19" s="103">
        <f t="shared" si="5"/>
        <v>5.5211558307533544</v>
      </c>
      <c r="W19" s="101">
        <f>УСЬОГО!Z19-'12-жінки-ЦЗ'!W19</f>
        <v>364</v>
      </c>
      <c r="X19" s="104">
        <f>УСЬОГО!AA19-'12-жінки-ЦЗ'!X19</f>
        <v>201</v>
      </c>
      <c r="Y19" s="103">
        <f t="shared" si="6"/>
        <v>55.219780219780219</v>
      </c>
      <c r="Z19" s="101">
        <f>УСЬОГО!AC19-'12-жінки-ЦЗ'!Z19</f>
        <v>316</v>
      </c>
      <c r="AA19" s="104">
        <f>УСЬОГО!AD19-'12-жінки-ЦЗ'!AA19</f>
        <v>183</v>
      </c>
      <c r="AB19" s="103">
        <f t="shared" si="7"/>
        <v>57.911392405063289</v>
      </c>
      <c r="AC19" s="37"/>
      <c r="AD19" s="41"/>
    </row>
    <row r="20" spans="1:30" s="42" customFormat="1" ht="15.75" customHeight="1" x14ac:dyDescent="0.25">
      <c r="A20" s="61" t="s">
        <v>47</v>
      </c>
      <c r="B20" s="101">
        <f>УСЬОГО!B20-'12-жінки-ЦЗ'!B20</f>
        <v>1304</v>
      </c>
      <c r="C20" s="101">
        <f>УСЬОГО!C20-'12-жінки-ЦЗ'!C20</f>
        <v>160</v>
      </c>
      <c r="D20" s="102">
        <f t="shared" si="0"/>
        <v>12.269938650306749</v>
      </c>
      <c r="E20" s="101">
        <f>УСЬОГО!E20-'12-жінки-ЦЗ'!E20</f>
        <v>279</v>
      </c>
      <c r="F20" s="101">
        <f>УСЬОГО!F20-'12-жінки-ЦЗ'!F20</f>
        <v>135</v>
      </c>
      <c r="G20" s="103">
        <f t="shared" si="1"/>
        <v>48.387096774193552</v>
      </c>
      <c r="H20" s="101">
        <f>УСЬОГО!H20-'12-жінки-ЦЗ'!H20</f>
        <v>15</v>
      </c>
      <c r="I20" s="101">
        <f>УСЬОГО!I20-'12-жінки-ЦЗ'!I20</f>
        <v>12</v>
      </c>
      <c r="J20" s="103">
        <f t="shared" si="2"/>
        <v>80</v>
      </c>
      <c r="K20" s="101">
        <f>УСЬОГО!N20-'12-жінки-ЦЗ'!K20</f>
        <v>1</v>
      </c>
      <c r="L20" s="101">
        <f>УСЬОГО!O20-'12-жінки-ЦЗ'!L20</f>
        <v>1</v>
      </c>
      <c r="M20" s="103">
        <f t="shared" si="3"/>
        <v>100</v>
      </c>
      <c r="N20" s="101">
        <f>УСЬОГО!Q20-'12-жінки-ЦЗ'!N20</f>
        <v>0</v>
      </c>
      <c r="O20" s="101">
        <f>УСЬОГО!R20-'12-жінки-ЦЗ'!O20</f>
        <v>0</v>
      </c>
      <c r="P20" s="103" t="str">
        <f t="shared" si="8"/>
        <v>-</v>
      </c>
      <c r="Q20" s="101">
        <f>УСЬОГО!T20-'12-жінки-ЦЗ'!Q20</f>
        <v>82</v>
      </c>
      <c r="R20" s="104">
        <f>УСЬОГО!U20-'12-жінки-ЦЗ'!R20</f>
        <v>69</v>
      </c>
      <c r="S20" s="103">
        <f t="shared" si="4"/>
        <v>84.146341463414629</v>
      </c>
      <c r="T20" s="101">
        <f>УСЬОГО!W20-'12-жінки-ЦЗ'!T20</f>
        <v>2382</v>
      </c>
      <c r="U20" s="104">
        <f>УСЬОГО!X20-'12-жінки-ЦЗ'!U20</f>
        <v>123</v>
      </c>
      <c r="V20" s="103">
        <f t="shared" si="5"/>
        <v>5.1637279596977326</v>
      </c>
      <c r="W20" s="101">
        <f>УСЬОГО!Z20-'12-жінки-ЦЗ'!W20</f>
        <v>256</v>
      </c>
      <c r="X20" s="104">
        <f>УСЬОГО!AA20-'12-жінки-ЦЗ'!X20</f>
        <v>113</v>
      </c>
      <c r="Y20" s="103">
        <f t="shared" si="6"/>
        <v>44.140625</v>
      </c>
      <c r="Z20" s="101">
        <f>УСЬОГО!AC20-'12-жінки-ЦЗ'!Z20</f>
        <v>230</v>
      </c>
      <c r="AA20" s="104">
        <f>УСЬОГО!AD20-'12-жінки-ЦЗ'!AA20</f>
        <v>109</v>
      </c>
      <c r="AB20" s="103">
        <f t="shared" si="7"/>
        <v>47.391304347826086</v>
      </c>
      <c r="AC20" s="37"/>
      <c r="AD20" s="41"/>
    </row>
    <row r="21" spans="1:30" s="42" customFormat="1" ht="15.75" customHeight="1" x14ac:dyDescent="0.25">
      <c r="A21" s="61" t="s">
        <v>48</v>
      </c>
      <c r="B21" s="101">
        <f>УСЬОГО!B21-'12-жінки-ЦЗ'!B21</f>
        <v>666</v>
      </c>
      <c r="C21" s="101">
        <f>УСЬОГО!C21-'12-жінки-ЦЗ'!C21</f>
        <v>101</v>
      </c>
      <c r="D21" s="102">
        <f t="shared" si="0"/>
        <v>15.165165165165165</v>
      </c>
      <c r="E21" s="101">
        <f>УСЬОГО!E21-'12-жінки-ЦЗ'!E21</f>
        <v>231</v>
      </c>
      <c r="F21" s="101">
        <f>УСЬОГО!F21-'12-жінки-ЦЗ'!F21</f>
        <v>97</v>
      </c>
      <c r="G21" s="103">
        <f t="shared" si="1"/>
        <v>41.99134199134199</v>
      </c>
      <c r="H21" s="101">
        <f>УСЬОГО!H21-'12-жінки-ЦЗ'!H21</f>
        <v>6</v>
      </c>
      <c r="I21" s="101">
        <f>УСЬОГО!I21-'12-жінки-ЦЗ'!I21</f>
        <v>5</v>
      </c>
      <c r="J21" s="103">
        <f t="shared" si="2"/>
        <v>83.333333333333329</v>
      </c>
      <c r="K21" s="101">
        <f>УСЬОГО!N21-'12-жінки-ЦЗ'!K21</f>
        <v>1</v>
      </c>
      <c r="L21" s="101">
        <f>УСЬОГО!O21-'12-жінки-ЦЗ'!L21</f>
        <v>3</v>
      </c>
      <c r="M21" s="103">
        <f t="shared" si="3"/>
        <v>300</v>
      </c>
      <c r="N21" s="101">
        <f>УСЬОГО!Q21-'12-жінки-ЦЗ'!N21</f>
        <v>0</v>
      </c>
      <c r="O21" s="101">
        <f>УСЬОГО!R21-'12-жінки-ЦЗ'!O21</f>
        <v>0</v>
      </c>
      <c r="P21" s="105" t="str">
        <f t="shared" si="8"/>
        <v>-</v>
      </c>
      <c r="Q21" s="101">
        <f>УСЬОГО!T21-'12-жінки-ЦЗ'!Q21</f>
        <v>105</v>
      </c>
      <c r="R21" s="104">
        <f>УСЬОГО!U21-'12-жінки-ЦЗ'!R21</f>
        <v>43</v>
      </c>
      <c r="S21" s="103">
        <f t="shared" si="4"/>
        <v>40.952380952380949</v>
      </c>
      <c r="T21" s="101">
        <f>УСЬОГО!W21-'12-жінки-ЦЗ'!T21</f>
        <v>1365</v>
      </c>
      <c r="U21" s="104">
        <f>УСЬОГО!X21-'12-жінки-ЦЗ'!U21</f>
        <v>80</v>
      </c>
      <c r="V21" s="103">
        <f t="shared" si="5"/>
        <v>5.8608058608058604</v>
      </c>
      <c r="W21" s="101">
        <f>УСЬОГО!Z21-'12-жінки-ЦЗ'!W21</f>
        <v>216</v>
      </c>
      <c r="X21" s="104">
        <f>УСЬОГО!AA21-'12-жінки-ЦЗ'!X21</f>
        <v>76</v>
      </c>
      <c r="Y21" s="103">
        <f t="shared" si="6"/>
        <v>35.185185185185183</v>
      </c>
      <c r="Z21" s="101">
        <f>УСЬОГО!AC21-'12-жінки-ЦЗ'!Z21</f>
        <v>198</v>
      </c>
      <c r="AA21" s="104">
        <f>УСЬОГО!AD21-'12-жінки-ЦЗ'!AA21</f>
        <v>69</v>
      </c>
      <c r="AB21" s="103">
        <f t="shared" si="7"/>
        <v>34.848484848484851</v>
      </c>
      <c r="AC21" s="37"/>
      <c r="AD21" s="41"/>
    </row>
    <row r="22" spans="1:30" s="42" customFormat="1" ht="15.75" customHeight="1" x14ac:dyDescent="0.25">
      <c r="A22" s="61" t="s">
        <v>49</v>
      </c>
      <c r="B22" s="101">
        <f>УСЬОГО!B22-'12-жінки-ЦЗ'!B22</f>
        <v>2300</v>
      </c>
      <c r="C22" s="101">
        <f>УСЬОГО!C22-'12-жінки-ЦЗ'!C22</f>
        <v>313</v>
      </c>
      <c r="D22" s="102">
        <f t="shared" si="0"/>
        <v>13.608695652173912</v>
      </c>
      <c r="E22" s="101">
        <f>УСЬОГО!E22-'12-жінки-ЦЗ'!E22</f>
        <v>585</v>
      </c>
      <c r="F22" s="101">
        <f>УСЬОГО!F22-'12-жінки-ЦЗ'!F22</f>
        <v>264</v>
      </c>
      <c r="G22" s="103">
        <f t="shared" si="1"/>
        <v>45.128205128205131</v>
      </c>
      <c r="H22" s="101">
        <f>УСЬОГО!H22-'12-жінки-ЦЗ'!H22</f>
        <v>40</v>
      </c>
      <c r="I22" s="101">
        <f>УСЬОГО!I22-'12-жінки-ЦЗ'!I22</f>
        <v>21</v>
      </c>
      <c r="J22" s="103">
        <f t="shared" si="2"/>
        <v>52.5</v>
      </c>
      <c r="K22" s="101">
        <f>УСЬОГО!N22-'12-жінки-ЦЗ'!K22</f>
        <v>1</v>
      </c>
      <c r="L22" s="101">
        <f>УСЬОГО!O22-'12-жінки-ЦЗ'!L22</f>
        <v>0</v>
      </c>
      <c r="M22" s="103">
        <f t="shared" si="3"/>
        <v>0</v>
      </c>
      <c r="N22" s="101">
        <f>УСЬОГО!Q22-'12-жінки-ЦЗ'!N22</f>
        <v>0</v>
      </c>
      <c r="O22" s="101">
        <f>УСЬОГО!R22-'12-жінки-ЦЗ'!O22</f>
        <v>0</v>
      </c>
      <c r="P22" s="103" t="str">
        <f t="shared" si="8"/>
        <v>-</v>
      </c>
      <c r="Q22" s="101">
        <f>УСЬОГО!T22-'12-жінки-ЦЗ'!Q22</f>
        <v>188</v>
      </c>
      <c r="R22" s="104">
        <f>УСЬОГО!U22-'12-жінки-ЦЗ'!R22</f>
        <v>109</v>
      </c>
      <c r="S22" s="103">
        <f t="shared" si="4"/>
        <v>57.978723404255319</v>
      </c>
      <c r="T22" s="101">
        <f>УСЬОГО!W22-'12-жінки-ЦЗ'!T22</f>
        <v>4072</v>
      </c>
      <c r="U22" s="104">
        <f>УСЬОГО!X22-'12-жінки-ЦЗ'!U22</f>
        <v>243</v>
      </c>
      <c r="V22" s="103">
        <f t="shared" si="5"/>
        <v>5.9675834970530452</v>
      </c>
      <c r="W22" s="101">
        <f>УСЬОГО!Z22-'12-жінки-ЦЗ'!W22</f>
        <v>532</v>
      </c>
      <c r="X22" s="104">
        <f>УСЬОГО!AA22-'12-жінки-ЦЗ'!X22</f>
        <v>220</v>
      </c>
      <c r="Y22" s="103">
        <f t="shared" si="6"/>
        <v>41.353383458646618</v>
      </c>
      <c r="Z22" s="101">
        <f>УСЬОГО!AC22-'12-жінки-ЦЗ'!Z22</f>
        <v>473</v>
      </c>
      <c r="AA22" s="104">
        <f>УСЬОГО!AD22-'12-жінки-ЦЗ'!AA22</f>
        <v>188</v>
      </c>
      <c r="AB22" s="103">
        <f t="shared" si="7"/>
        <v>39.746300211416489</v>
      </c>
      <c r="AC22" s="37"/>
      <c r="AD22" s="41"/>
    </row>
    <row r="23" spans="1:30" s="42" customFormat="1" ht="15.75" customHeight="1" x14ac:dyDescent="0.25">
      <c r="A23" s="61" t="s">
        <v>50</v>
      </c>
      <c r="B23" s="101">
        <f>УСЬОГО!B23-'12-жінки-ЦЗ'!B23</f>
        <v>893</v>
      </c>
      <c r="C23" s="101">
        <f>УСЬОГО!C23-'12-жінки-ЦЗ'!C23</f>
        <v>247</v>
      </c>
      <c r="D23" s="102">
        <f t="shared" si="0"/>
        <v>27.659574468085108</v>
      </c>
      <c r="E23" s="101">
        <f>УСЬОГО!E23-'12-жінки-ЦЗ'!E23</f>
        <v>492</v>
      </c>
      <c r="F23" s="101">
        <f>УСЬОГО!F23-'12-жінки-ЦЗ'!F23</f>
        <v>237</v>
      </c>
      <c r="G23" s="103">
        <f t="shared" si="1"/>
        <v>48.170731707317074</v>
      </c>
      <c r="H23" s="101">
        <f>УСЬОГО!H23-'12-жінки-ЦЗ'!H23</f>
        <v>13</v>
      </c>
      <c r="I23" s="101">
        <f>УСЬОГО!I23-'12-жінки-ЦЗ'!I23</f>
        <v>9</v>
      </c>
      <c r="J23" s="103">
        <f t="shared" si="2"/>
        <v>69.230769230769226</v>
      </c>
      <c r="K23" s="101">
        <f>УСЬОГО!N23-'12-жінки-ЦЗ'!K23</f>
        <v>4</v>
      </c>
      <c r="L23" s="101">
        <f>УСЬОГО!O23-'12-жінки-ЦЗ'!L23</f>
        <v>4</v>
      </c>
      <c r="M23" s="103">
        <f t="shared" si="3"/>
        <v>100</v>
      </c>
      <c r="N23" s="101">
        <f>УСЬОГО!Q23-'12-жінки-ЦЗ'!N23</f>
        <v>0</v>
      </c>
      <c r="O23" s="101">
        <f>УСЬОГО!R23-'12-жінки-ЦЗ'!O23</f>
        <v>0</v>
      </c>
      <c r="P23" s="103" t="str">
        <f t="shared" si="8"/>
        <v>-</v>
      </c>
      <c r="Q23" s="101">
        <f>УСЬОГО!T23-'12-жінки-ЦЗ'!Q23</f>
        <v>159</v>
      </c>
      <c r="R23" s="104">
        <f>УСЬОГО!U23-'12-жінки-ЦЗ'!R23</f>
        <v>120</v>
      </c>
      <c r="S23" s="103">
        <f t="shared" si="4"/>
        <v>75.471698113207552</v>
      </c>
      <c r="T23" s="101">
        <f>УСЬОГО!W23-'12-жінки-ЦЗ'!T23</f>
        <v>1991</v>
      </c>
      <c r="U23" s="104">
        <f>УСЬОГО!X23-'12-жінки-ЦЗ'!U23</f>
        <v>202</v>
      </c>
      <c r="V23" s="103">
        <f t="shared" si="5"/>
        <v>10.145655449522852</v>
      </c>
      <c r="W23" s="101">
        <f>УСЬОГО!Z23-'12-жінки-ЦЗ'!W23</f>
        <v>448</v>
      </c>
      <c r="X23" s="104">
        <f>УСЬОГО!AA23-'12-жінки-ЦЗ'!X23</f>
        <v>195</v>
      </c>
      <c r="Y23" s="103">
        <f t="shared" si="6"/>
        <v>43.526785714285715</v>
      </c>
      <c r="Z23" s="101">
        <f>УСЬОГО!AC23-'12-жінки-ЦЗ'!Z23</f>
        <v>374</v>
      </c>
      <c r="AA23" s="104">
        <f>УСЬОГО!AD23-'12-жінки-ЦЗ'!AA23</f>
        <v>161</v>
      </c>
      <c r="AB23" s="103">
        <f t="shared" si="7"/>
        <v>43.048128342245988</v>
      </c>
      <c r="AC23" s="37"/>
      <c r="AD23" s="41"/>
    </row>
    <row r="24" spans="1:30" s="42" customFormat="1" ht="15.75" customHeight="1" x14ac:dyDescent="0.25">
      <c r="A24" s="61" t="s">
        <v>51</v>
      </c>
      <c r="B24" s="101">
        <f>УСЬОГО!B24-'12-жінки-ЦЗ'!B24</f>
        <v>749</v>
      </c>
      <c r="C24" s="101">
        <f>УСЬОГО!C24-'12-жінки-ЦЗ'!C24</f>
        <v>285</v>
      </c>
      <c r="D24" s="102">
        <f t="shared" si="0"/>
        <v>38.050734312416559</v>
      </c>
      <c r="E24" s="101">
        <f>УСЬОГО!E24-'12-жінки-ЦЗ'!E24</f>
        <v>451</v>
      </c>
      <c r="F24" s="101">
        <f>УСЬОГО!F24-'12-жінки-ЦЗ'!F24</f>
        <v>228</v>
      </c>
      <c r="G24" s="103">
        <f t="shared" si="1"/>
        <v>50.554323725055433</v>
      </c>
      <c r="H24" s="101">
        <f>УСЬОГО!H24-'12-жінки-ЦЗ'!H24</f>
        <v>14</v>
      </c>
      <c r="I24" s="101">
        <f>УСЬОГО!I24-'12-жінки-ЦЗ'!I24</f>
        <v>7</v>
      </c>
      <c r="J24" s="103">
        <f t="shared" si="2"/>
        <v>50</v>
      </c>
      <c r="K24" s="101">
        <f>УСЬОГО!N24-'12-жінки-ЦЗ'!K24</f>
        <v>1</v>
      </c>
      <c r="L24" s="101">
        <f>УСЬОГО!O24-'12-жінки-ЦЗ'!L24</f>
        <v>1</v>
      </c>
      <c r="M24" s="103">
        <f t="shared" si="3"/>
        <v>100</v>
      </c>
      <c r="N24" s="101">
        <f>УСЬОГО!Q24-'12-жінки-ЦЗ'!N24</f>
        <v>0</v>
      </c>
      <c r="O24" s="101">
        <f>УСЬОГО!R24-'12-жінки-ЦЗ'!O24</f>
        <v>0</v>
      </c>
      <c r="P24" s="105" t="str">
        <f t="shared" si="8"/>
        <v>-</v>
      </c>
      <c r="Q24" s="101">
        <f>УСЬОГО!T24-'12-жінки-ЦЗ'!Q24</f>
        <v>201</v>
      </c>
      <c r="R24" s="104">
        <f>УСЬОГО!U24-'12-жінки-ЦЗ'!R24</f>
        <v>125</v>
      </c>
      <c r="S24" s="103">
        <f t="shared" si="4"/>
        <v>62.189054726368163</v>
      </c>
      <c r="T24" s="101">
        <f>УСЬОГО!W24-'12-жінки-ЦЗ'!T24</f>
        <v>1521</v>
      </c>
      <c r="U24" s="104">
        <f>УСЬОГО!X24-'12-жінки-ЦЗ'!U24</f>
        <v>228</v>
      </c>
      <c r="V24" s="103">
        <f t="shared" si="5"/>
        <v>14.990138067061144</v>
      </c>
      <c r="W24" s="101">
        <f>УСЬОГО!Z24-'12-жінки-ЦЗ'!W24</f>
        <v>408</v>
      </c>
      <c r="X24" s="104">
        <f>УСЬОГО!AA24-'12-жінки-ЦЗ'!X24</f>
        <v>199</v>
      </c>
      <c r="Y24" s="103">
        <f t="shared" si="6"/>
        <v>48.774509803921568</v>
      </c>
      <c r="Z24" s="101">
        <f>УСЬОГО!AC24-'12-жінки-ЦЗ'!Z24</f>
        <v>393</v>
      </c>
      <c r="AA24" s="104">
        <f>УСЬОГО!AD24-'12-жінки-ЦЗ'!AA24</f>
        <v>193</v>
      </c>
      <c r="AB24" s="103">
        <f t="shared" si="7"/>
        <v>49.109414758269722</v>
      </c>
      <c r="AC24" s="37"/>
      <c r="AD24" s="41"/>
    </row>
    <row r="25" spans="1:30" s="42" customFormat="1" ht="15.75" customHeight="1" x14ac:dyDescent="0.25">
      <c r="A25" s="61" t="s">
        <v>52</v>
      </c>
      <c r="B25" s="101">
        <f>УСЬОГО!B25-'12-жінки-ЦЗ'!B25</f>
        <v>2941</v>
      </c>
      <c r="C25" s="101">
        <f>УСЬОГО!C25-'12-жінки-ЦЗ'!C25</f>
        <v>97</v>
      </c>
      <c r="D25" s="102">
        <f t="shared" si="0"/>
        <v>3.2981978918735124</v>
      </c>
      <c r="E25" s="101">
        <f>УСЬОГО!E25-'12-жінки-ЦЗ'!E25</f>
        <v>230</v>
      </c>
      <c r="F25" s="101">
        <f>УСЬОГО!F25-'12-жінки-ЦЗ'!F25</f>
        <v>93</v>
      </c>
      <c r="G25" s="103">
        <f t="shared" si="1"/>
        <v>40.434782608695649</v>
      </c>
      <c r="H25" s="101">
        <f>УСЬОГО!H25-'12-жінки-ЦЗ'!H25</f>
        <v>28</v>
      </c>
      <c r="I25" s="101">
        <f>УСЬОГО!I25-'12-жінки-ЦЗ'!I25</f>
        <v>15</v>
      </c>
      <c r="J25" s="103">
        <f t="shared" si="2"/>
        <v>53.571428571428569</v>
      </c>
      <c r="K25" s="101">
        <f>УСЬОГО!N25-'12-жінки-ЦЗ'!K25</f>
        <v>1</v>
      </c>
      <c r="L25" s="101">
        <f>УСЬОГО!O25-'12-жінки-ЦЗ'!L25</f>
        <v>1</v>
      </c>
      <c r="M25" s="103">
        <f t="shared" si="3"/>
        <v>100</v>
      </c>
      <c r="N25" s="101">
        <f>УСЬОГО!Q25-'12-жінки-ЦЗ'!N25</f>
        <v>0</v>
      </c>
      <c r="O25" s="101">
        <f>УСЬОГО!R25-'12-жінки-ЦЗ'!O25</f>
        <v>0</v>
      </c>
      <c r="P25" s="105" t="str">
        <f t="shared" si="8"/>
        <v>-</v>
      </c>
      <c r="Q25" s="101">
        <f>УСЬОГО!T25-'12-жінки-ЦЗ'!Q25</f>
        <v>92</v>
      </c>
      <c r="R25" s="104">
        <f>УСЬОГО!U25-'12-жінки-ЦЗ'!R25</f>
        <v>53</v>
      </c>
      <c r="S25" s="103">
        <f t="shared" si="4"/>
        <v>57.608695652173914</v>
      </c>
      <c r="T25" s="101">
        <f>УСЬОГО!W25-'12-жінки-ЦЗ'!T25</f>
        <v>4966</v>
      </c>
      <c r="U25" s="104">
        <f>УСЬОГО!X25-'12-жінки-ЦЗ'!U25</f>
        <v>71</v>
      </c>
      <c r="V25" s="103">
        <f t="shared" si="5"/>
        <v>1.4297221103503825</v>
      </c>
      <c r="W25" s="101">
        <f>УСЬОГО!Z25-'12-жінки-ЦЗ'!W25</f>
        <v>208</v>
      </c>
      <c r="X25" s="104">
        <f>УСЬОГО!AA25-'12-жінки-ЦЗ'!X25</f>
        <v>68</v>
      </c>
      <c r="Y25" s="103">
        <f t="shared" si="6"/>
        <v>32.692307692307693</v>
      </c>
      <c r="Z25" s="101">
        <f>УСЬОГО!AC25-'12-жінки-ЦЗ'!Z25</f>
        <v>178</v>
      </c>
      <c r="AA25" s="104">
        <f>УСЬОГО!AD25-'12-жінки-ЦЗ'!AA25</f>
        <v>64</v>
      </c>
      <c r="AB25" s="103">
        <f t="shared" si="7"/>
        <v>35.955056179775283</v>
      </c>
      <c r="AC25" s="37"/>
      <c r="AD25" s="41"/>
    </row>
    <row r="26" spans="1:30" s="42" customFormat="1" ht="15.75" customHeight="1" x14ac:dyDescent="0.25">
      <c r="A26" s="61" t="s">
        <v>53</v>
      </c>
      <c r="B26" s="101">
        <f>УСЬОГО!B26-'12-жінки-ЦЗ'!B26</f>
        <v>1262</v>
      </c>
      <c r="C26" s="101">
        <f>УСЬОГО!C26-'12-жінки-ЦЗ'!C26</f>
        <v>285</v>
      </c>
      <c r="D26" s="102">
        <f t="shared" si="0"/>
        <v>22.583201267828844</v>
      </c>
      <c r="E26" s="101">
        <f>УСЬОГО!E26-'12-жінки-ЦЗ'!E26</f>
        <v>444</v>
      </c>
      <c r="F26" s="101">
        <f>УСЬОГО!F26-'12-жінки-ЦЗ'!F26</f>
        <v>251</v>
      </c>
      <c r="G26" s="103">
        <f t="shared" si="1"/>
        <v>56.531531531531535</v>
      </c>
      <c r="H26" s="101">
        <f>УСЬОГО!H26-'12-жінки-ЦЗ'!H26</f>
        <v>18</v>
      </c>
      <c r="I26" s="101">
        <f>УСЬОГО!I26-'12-жінки-ЦЗ'!I26</f>
        <v>13</v>
      </c>
      <c r="J26" s="103">
        <f t="shared" si="2"/>
        <v>72.222222222222229</v>
      </c>
      <c r="K26" s="101">
        <f>УСЬОГО!N26-'12-жінки-ЦЗ'!K26</f>
        <v>2</v>
      </c>
      <c r="L26" s="101">
        <f>УСЬОГО!O26-'12-жінки-ЦЗ'!L26</f>
        <v>1</v>
      </c>
      <c r="M26" s="103">
        <f t="shared" si="3"/>
        <v>50</v>
      </c>
      <c r="N26" s="101">
        <f>УСЬОГО!Q26-'12-жінки-ЦЗ'!N26</f>
        <v>0</v>
      </c>
      <c r="O26" s="101">
        <f>УСЬОГО!R26-'12-жінки-ЦЗ'!O26</f>
        <v>0</v>
      </c>
      <c r="P26" s="103" t="str">
        <f t="shared" si="8"/>
        <v>-</v>
      </c>
      <c r="Q26" s="101">
        <f>УСЬОГО!T26-'12-жінки-ЦЗ'!Q26</f>
        <v>146</v>
      </c>
      <c r="R26" s="104">
        <f>УСЬОГО!U26-'12-жінки-ЦЗ'!R26</f>
        <v>112</v>
      </c>
      <c r="S26" s="103">
        <f t="shared" si="4"/>
        <v>76.712328767123282</v>
      </c>
      <c r="T26" s="101">
        <f>УСЬОГО!W26-'12-жінки-ЦЗ'!T26</f>
        <v>2238</v>
      </c>
      <c r="U26" s="104">
        <f>УСЬОГО!X26-'12-жінки-ЦЗ'!U26</f>
        <v>248</v>
      </c>
      <c r="V26" s="103">
        <f t="shared" si="5"/>
        <v>11.081322609472744</v>
      </c>
      <c r="W26" s="101">
        <f>УСЬОГО!Z26-'12-жінки-ЦЗ'!W26</f>
        <v>417</v>
      </c>
      <c r="X26" s="104">
        <f>УСЬОГО!AA26-'12-жінки-ЦЗ'!X26</f>
        <v>217</v>
      </c>
      <c r="Y26" s="103">
        <f t="shared" si="6"/>
        <v>52.038369304556355</v>
      </c>
      <c r="Z26" s="101">
        <f>УСЬОГО!AC26-'12-жінки-ЦЗ'!Z26</f>
        <v>368</v>
      </c>
      <c r="AA26" s="104">
        <f>УСЬОГО!AD26-'12-жінки-ЦЗ'!AA26</f>
        <v>188</v>
      </c>
      <c r="AB26" s="103">
        <f t="shared" si="7"/>
        <v>51.086956521739133</v>
      </c>
      <c r="AC26" s="37"/>
      <c r="AD26" s="41"/>
    </row>
    <row r="27" spans="1:30" s="42" customFormat="1" ht="15.75" customHeight="1" x14ac:dyDescent="0.25">
      <c r="A27" s="61" t="s">
        <v>54</v>
      </c>
      <c r="B27" s="101">
        <f>УСЬОГО!B27-'12-жінки-ЦЗ'!B27</f>
        <v>706</v>
      </c>
      <c r="C27" s="101">
        <f>УСЬОГО!C27-'12-жінки-ЦЗ'!C27</f>
        <v>107</v>
      </c>
      <c r="D27" s="102">
        <f t="shared" si="0"/>
        <v>15.155807365439093</v>
      </c>
      <c r="E27" s="101">
        <f>УСЬОГО!E27-'12-жінки-ЦЗ'!E27</f>
        <v>210</v>
      </c>
      <c r="F27" s="101">
        <f>УСЬОГО!F27-'12-жінки-ЦЗ'!F27</f>
        <v>100</v>
      </c>
      <c r="G27" s="103">
        <f t="shared" si="1"/>
        <v>47.61904761904762</v>
      </c>
      <c r="H27" s="101">
        <f>УСЬОГО!H27-'12-жінки-ЦЗ'!H27</f>
        <v>7</v>
      </c>
      <c r="I27" s="101">
        <f>УСЬОГО!I27-'12-жінки-ЦЗ'!I27</f>
        <v>2</v>
      </c>
      <c r="J27" s="103">
        <f t="shared" si="2"/>
        <v>28.571428571428573</v>
      </c>
      <c r="K27" s="101">
        <f>УСЬОГО!N27-'12-жінки-ЦЗ'!K27</f>
        <v>4</v>
      </c>
      <c r="L27" s="101">
        <f>УСЬОГО!O27-'12-жінки-ЦЗ'!L27</f>
        <v>5</v>
      </c>
      <c r="M27" s="103">
        <f t="shared" si="3"/>
        <v>125</v>
      </c>
      <c r="N27" s="101">
        <f>УСЬОГО!Q27-'12-жінки-ЦЗ'!N27</f>
        <v>0</v>
      </c>
      <c r="O27" s="101">
        <f>УСЬОГО!R27-'12-жінки-ЦЗ'!O27</f>
        <v>2</v>
      </c>
      <c r="P27" s="103" t="str">
        <f t="shared" si="8"/>
        <v>-</v>
      </c>
      <c r="Q27" s="101">
        <f>УСЬОГО!T27-'12-жінки-ЦЗ'!Q27</f>
        <v>58</v>
      </c>
      <c r="R27" s="104">
        <f>УСЬОГО!U27-'12-жінки-ЦЗ'!R27</f>
        <v>79</v>
      </c>
      <c r="S27" s="103">
        <f t="shared" si="4"/>
        <v>136.20689655172413</v>
      </c>
      <c r="T27" s="101">
        <f>УСЬОГО!W27-'12-жінки-ЦЗ'!T27</f>
        <v>1660</v>
      </c>
      <c r="U27" s="104">
        <f>УСЬОГО!X27-'12-жінки-ЦЗ'!U27</f>
        <v>90</v>
      </c>
      <c r="V27" s="103">
        <f t="shared" si="5"/>
        <v>5.4216867469879517</v>
      </c>
      <c r="W27" s="101">
        <f>УСЬОГО!Z27-'12-жінки-ЦЗ'!W27</f>
        <v>190</v>
      </c>
      <c r="X27" s="104">
        <f>УСЬОГО!AA27-'12-жінки-ЦЗ'!X27</f>
        <v>84</v>
      </c>
      <c r="Y27" s="103">
        <f t="shared" si="6"/>
        <v>44.210526315789473</v>
      </c>
      <c r="Z27" s="101">
        <f>УСЬОГО!AC27-'12-жінки-ЦЗ'!Z27</f>
        <v>178</v>
      </c>
      <c r="AA27" s="104">
        <f>УСЬОГО!AD27-'12-жінки-ЦЗ'!AA27</f>
        <v>80</v>
      </c>
      <c r="AB27" s="103">
        <f t="shared" si="7"/>
        <v>44.943820224719104</v>
      </c>
      <c r="AC27" s="37"/>
      <c r="AD27" s="41"/>
    </row>
    <row r="28" spans="1:30" s="42" customFormat="1" ht="15.75" customHeight="1" x14ac:dyDescent="0.25">
      <c r="A28" s="61" t="s">
        <v>55</v>
      </c>
      <c r="B28" s="101">
        <f>УСЬОГО!B28-'12-жінки-ЦЗ'!B28</f>
        <v>596</v>
      </c>
      <c r="C28" s="101">
        <f>УСЬОГО!C28-'12-жінки-ЦЗ'!C28</f>
        <v>132</v>
      </c>
      <c r="D28" s="102">
        <f t="shared" si="0"/>
        <v>22.14765100671141</v>
      </c>
      <c r="E28" s="101">
        <f>УСЬОГО!E28-'12-жінки-ЦЗ'!E28</f>
        <v>226</v>
      </c>
      <c r="F28" s="101">
        <f>УСЬОГО!F28-'12-жінки-ЦЗ'!F28</f>
        <v>108</v>
      </c>
      <c r="G28" s="103">
        <f t="shared" si="1"/>
        <v>47.787610619469028</v>
      </c>
      <c r="H28" s="101">
        <f>УСЬОГО!H28-'12-жінки-ЦЗ'!H28</f>
        <v>12</v>
      </c>
      <c r="I28" s="101">
        <f>УСЬОГО!I28-'12-жінки-ЦЗ'!I28</f>
        <v>6</v>
      </c>
      <c r="J28" s="103">
        <f t="shared" si="2"/>
        <v>50</v>
      </c>
      <c r="K28" s="101">
        <f>УСЬОГО!N28-'12-жінки-ЦЗ'!K28</f>
        <v>1</v>
      </c>
      <c r="L28" s="101">
        <f>УСЬОГО!O28-'12-жінки-ЦЗ'!L28</f>
        <v>0</v>
      </c>
      <c r="M28" s="103">
        <f t="shared" si="3"/>
        <v>0</v>
      </c>
      <c r="N28" s="101">
        <f>УСЬОГО!Q28-'12-жінки-ЦЗ'!N28</f>
        <v>2</v>
      </c>
      <c r="O28" s="101">
        <f>УСЬОГО!R28-'12-жінки-ЦЗ'!O28</f>
        <v>0</v>
      </c>
      <c r="P28" s="103">
        <f t="shared" si="8"/>
        <v>0</v>
      </c>
      <c r="Q28" s="101">
        <f>УСЬОГО!T28-'12-жінки-ЦЗ'!Q28</f>
        <v>169</v>
      </c>
      <c r="R28" s="104">
        <f>УСЬОГО!U28-'12-жінки-ЦЗ'!R28</f>
        <v>100</v>
      </c>
      <c r="S28" s="103">
        <f t="shared" si="4"/>
        <v>59.171597633136095</v>
      </c>
      <c r="T28" s="101">
        <f>УСЬОГО!W28-'12-жінки-ЦЗ'!T28</f>
        <v>1248</v>
      </c>
      <c r="U28" s="104">
        <f>УСЬОГО!X28-'12-жінки-ЦЗ'!U28</f>
        <v>109</v>
      </c>
      <c r="V28" s="103">
        <f t="shared" si="5"/>
        <v>8.7339743589743595</v>
      </c>
      <c r="W28" s="101">
        <f>УСЬОГО!Z28-'12-жінки-ЦЗ'!W28</f>
        <v>201</v>
      </c>
      <c r="X28" s="104">
        <f>УСЬОГО!AA28-'12-жінки-ЦЗ'!X28</f>
        <v>94</v>
      </c>
      <c r="Y28" s="103">
        <f t="shared" si="6"/>
        <v>46.766169154228855</v>
      </c>
      <c r="Z28" s="101">
        <f>УСЬОГО!AC28-'12-жінки-ЦЗ'!Z28</f>
        <v>192</v>
      </c>
      <c r="AA28" s="104">
        <f>УСЬОГО!AD28-'12-жінки-ЦЗ'!AA28</f>
        <v>93</v>
      </c>
      <c r="AB28" s="103">
        <f t="shared" si="7"/>
        <v>48.4375</v>
      </c>
      <c r="AC28" s="37"/>
      <c r="AD28" s="41"/>
    </row>
    <row r="29" spans="1:30" s="42" customFormat="1" ht="15.75" customHeight="1" x14ac:dyDescent="0.25">
      <c r="A29" s="61" t="s">
        <v>56</v>
      </c>
      <c r="B29" s="101">
        <f>УСЬОГО!B29-'12-жінки-ЦЗ'!B29</f>
        <v>890</v>
      </c>
      <c r="C29" s="101">
        <f>УСЬОГО!C29-'12-жінки-ЦЗ'!C29</f>
        <v>153</v>
      </c>
      <c r="D29" s="102">
        <f t="shared" si="0"/>
        <v>17.191011235955056</v>
      </c>
      <c r="E29" s="101">
        <f>УСЬОГО!E29-'12-жінки-ЦЗ'!E29</f>
        <v>352</v>
      </c>
      <c r="F29" s="101">
        <f>УСЬОГО!F29-'12-жінки-ЦЗ'!F29</f>
        <v>144</v>
      </c>
      <c r="G29" s="103">
        <f t="shared" si="1"/>
        <v>40.909090909090907</v>
      </c>
      <c r="H29" s="101">
        <f>УСЬОГО!H29-'12-жінки-ЦЗ'!H29</f>
        <v>16</v>
      </c>
      <c r="I29" s="101">
        <f>УСЬОГО!I29-'12-жінки-ЦЗ'!I29</f>
        <v>10</v>
      </c>
      <c r="J29" s="103">
        <f t="shared" si="2"/>
        <v>62.5</v>
      </c>
      <c r="K29" s="101">
        <f>УСЬОГО!N29-'12-жінки-ЦЗ'!K29</f>
        <v>10</v>
      </c>
      <c r="L29" s="101">
        <f>УСЬОГО!O29-'12-жінки-ЦЗ'!L29</f>
        <v>9</v>
      </c>
      <c r="M29" s="103">
        <f t="shared" si="3"/>
        <v>90</v>
      </c>
      <c r="N29" s="101">
        <f>УСЬОГО!Q29-'12-жінки-ЦЗ'!N29</f>
        <v>0</v>
      </c>
      <c r="O29" s="101">
        <f>УСЬОГО!R29-'12-жінки-ЦЗ'!O29</f>
        <v>0</v>
      </c>
      <c r="P29" s="103" t="str">
        <f t="shared" si="8"/>
        <v>-</v>
      </c>
      <c r="Q29" s="101">
        <f>УСЬОГО!T29-'12-жінки-ЦЗ'!Q29</f>
        <v>120</v>
      </c>
      <c r="R29" s="104">
        <f>УСЬОГО!U29-'12-жінки-ЦЗ'!R29</f>
        <v>69</v>
      </c>
      <c r="S29" s="103">
        <f t="shared" si="4"/>
        <v>57.5</v>
      </c>
      <c r="T29" s="101">
        <f>УСЬОГО!W29-'12-жінки-ЦЗ'!T29</f>
        <v>1869</v>
      </c>
      <c r="U29" s="104">
        <f>УСЬОГО!X29-'12-жінки-ЦЗ'!U29</f>
        <v>131</v>
      </c>
      <c r="V29" s="103">
        <f t="shared" si="5"/>
        <v>7.0090957731407171</v>
      </c>
      <c r="W29" s="101">
        <f>УСЬОГО!Z29-'12-жінки-ЦЗ'!W29</f>
        <v>315</v>
      </c>
      <c r="X29" s="104">
        <f>УСЬОГО!AA29-'12-жінки-ЦЗ'!X29</f>
        <v>124</v>
      </c>
      <c r="Y29" s="103">
        <f t="shared" si="6"/>
        <v>39.365079365079367</v>
      </c>
      <c r="Z29" s="101">
        <f>УСЬОГО!AC29-'12-жінки-ЦЗ'!Z29</f>
        <v>299</v>
      </c>
      <c r="AA29" s="104">
        <f>УСЬОГО!AD29-'12-жінки-ЦЗ'!AA29</f>
        <v>110</v>
      </c>
      <c r="AB29" s="103">
        <f t="shared" si="7"/>
        <v>36.789297658862878</v>
      </c>
      <c r="AC29" s="37"/>
      <c r="AD29" s="41"/>
    </row>
    <row r="30" spans="1:30" s="42" customFormat="1" ht="15.75" customHeight="1" x14ac:dyDescent="0.25">
      <c r="A30" s="61" t="s">
        <v>57</v>
      </c>
      <c r="B30" s="101">
        <f>УСЬОГО!B30-'12-жінки-ЦЗ'!B30</f>
        <v>1715</v>
      </c>
      <c r="C30" s="101">
        <f>УСЬОГО!C30-'12-жінки-ЦЗ'!C30</f>
        <v>176</v>
      </c>
      <c r="D30" s="102">
        <f t="shared" si="0"/>
        <v>10.262390670553936</v>
      </c>
      <c r="E30" s="101">
        <f>УСЬОГО!E30-'12-жінки-ЦЗ'!E30</f>
        <v>277</v>
      </c>
      <c r="F30" s="101">
        <f>УСЬОГО!F30-'12-жінки-ЦЗ'!F30</f>
        <v>151</v>
      </c>
      <c r="G30" s="103">
        <f t="shared" si="1"/>
        <v>54.512635379061372</v>
      </c>
      <c r="H30" s="101">
        <f>УСЬОГО!H30-'12-жінки-ЦЗ'!H30</f>
        <v>19</v>
      </c>
      <c r="I30" s="101">
        <f>УСЬОГО!I30-'12-жінки-ЦЗ'!I30</f>
        <v>2</v>
      </c>
      <c r="J30" s="103">
        <f t="shared" si="2"/>
        <v>10.526315789473685</v>
      </c>
      <c r="K30" s="101">
        <f>УСЬОГО!N30-'12-жінки-ЦЗ'!K30</f>
        <v>1</v>
      </c>
      <c r="L30" s="101">
        <f>УСЬОГО!O30-'12-жінки-ЦЗ'!L30</f>
        <v>1</v>
      </c>
      <c r="M30" s="105" t="s">
        <v>68</v>
      </c>
      <c r="N30" s="101">
        <f>УСЬОГО!Q30-'12-жінки-ЦЗ'!N30</f>
        <v>4</v>
      </c>
      <c r="O30" s="101">
        <f>УСЬОГО!R30-'12-жінки-ЦЗ'!O30</f>
        <v>0</v>
      </c>
      <c r="P30" s="103">
        <f t="shared" si="8"/>
        <v>0</v>
      </c>
      <c r="Q30" s="101">
        <f>УСЬОГО!T30-'12-жінки-ЦЗ'!Q30</f>
        <v>151</v>
      </c>
      <c r="R30" s="104">
        <f>УСЬОГО!U30-'12-жінки-ЦЗ'!R30</f>
        <v>104</v>
      </c>
      <c r="S30" s="103">
        <f t="shared" si="4"/>
        <v>68.874172185430467</v>
      </c>
      <c r="T30" s="101">
        <f>УСЬОГО!W30-'12-жінки-ЦЗ'!T30</f>
        <v>3015</v>
      </c>
      <c r="U30" s="104">
        <f>УСЬОГО!X30-'12-жінки-ЦЗ'!U30</f>
        <v>157</v>
      </c>
      <c r="V30" s="103">
        <f t="shared" si="5"/>
        <v>5.2072968490878937</v>
      </c>
      <c r="W30" s="101">
        <f>УСЬОГО!Z30-'12-жінки-ЦЗ'!W30</f>
        <v>254</v>
      </c>
      <c r="X30" s="104">
        <f>УСЬОГО!AA30-'12-жінки-ЦЗ'!X30</f>
        <v>137</v>
      </c>
      <c r="Y30" s="103">
        <f t="shared" si="6"/>
        <v>53.937007874015748</v>
      </c>
      <c r="Z30" s="101">
        <f>УСЬОГО!AC30-'12-жінки-ЦЗ'!Z30</f>
        <v>244</v>
      </c>
      <c r="AA30" s="104">
        <f>УСЬОГО!AD30-'12-жінки-ЦЗ'!AA30</f>
        <v>129</v>
      </c>
      <c r="AB30" s="103">
        <f t="shared" si="7"/>
        <v>52.868852459016395</v>
      </c>
      <c r="AC30" s="37"/>
      <c r="AD30" s="41"/>
    </row>
    <row r="31" spans="1:30" s="42" customFormat="1" ht="15.75" customHeight="1" x14ac:dyDescent="0.25">
      <c r="A31" s="61" t="s">
        <v>58</v>
      </c>
      <c r="B31" s="101">
        <f>УСЬОГО!B31-'12-жінки-ЦЗ'!B31</f>
        <v>1230</v>
      </c>
      <c r="C31" s="101">
        <f>УСЬОГО!C31-'12-жінки-ЦЗ'!C31</f>
        <v>155</v>
      </c>
      <c r="D31" s="102">
        <f t="shared" si="0"/>
        <v>12.601626016260163</v>
      </c>
      <c r="E31" s="101">
        <f>УСЬОГО!E31-'12-жінки-ЦЗ'!E31</f>
        <v>240</v>
      </c>
      <c r="F31" s="101">
        <f>УСЬОГО!F31-'12-жінки-ЦЗ'!F31</f>
        <v>110</v>
      </c>
      <c r="G31" s="103">
        <f t="shared" si="1"/>
        <v>45.833333333333336</v>
      </c>
      <c r="H31" s="101">
        <f>УСЬОГО!H31-'12-жінки-ЦЗ'!H31</f>
        <v>20</v>
      </c>
      <c r="I31" s="101">
        <f>УСЬОГО!I31-'12-жінки-ЦЗ'!I31</f>
        <v>8</v>
      </c>
      <c r="J31" s="103">
        <f t="shared" si="2"/>
        <v>40</v>
      </c>
      <c r="K31" s="101">
        <f>УСЬОГО!N31-'12-жінки-ЦЗ'!K31</f>
        <v>2</v>
      </c>
      <c r="L31" s="101">
        <f>УСЬОГО!O31-'12-жінки-ЦЗ'!L31</f>
        <v>0</v>
      </c>
      <c r="M31" s="103">
        <f t="shared" si="3"/>
        <v>0</v>
      </c>
      <c r="N31" s="101">
        <f>УСЬОГО!Q31-'12-жінки-ЦЗ'!N31</f>
        <v>0</v>
      </c>
      <c r="O31" s="101">
        <f>УСЬОГО!R31-'12-жінки-ЦЗ'!O31</f>
        <v>0</v>
      </c>
      <c r="P31" s="105" t="str">
        <f t="shared" si="8"/>
        <v>-</v>
      </c>
      <c r="Q31" s="101">
        <f>УСЬОГО!T31-'12-жінки-ЦЗ'!Q31</f>
        <v>147</v>
      </c>
      <c r="R31" s="104">
        <f>УСЬОГО!U31-'12-жінки-ЦЗ'!R31</f>
        <v>59</v>
      </c>
      <c r="S31" s="103">
        <f t="shared" si="4"/>
        <v>40.136054421768705</v>
      </c>
      <c r="T31" s="101">
        <f>УСЬОГО!W31-'12-жінки-ЦЗ'!T31</f>
        <v>2371</v>
      </c>
      <c r="U31" s="104">
        <f>УСЬОГО!X31-'12-жінки-ЦЗ'!U31</f>
        <v>123</v>
      </c>
      <c r="V31" s="103">
        <f t="shared" si="5"/>
        <v>5.1876845212990297</v>
      </c>
      <c r="W31" s="101">
        <f>УСЬОГО!Z31-'12-жінки-ЦЗ'!W31</f>
        <v>216</v>
      </c>
      <c r="X31" s="104">
        <f>УСЬОГО!AA31-'12-жінки-ЦЗ'!X31</f>
        <v>91</v>
      </c>
      <c r="Y31" s="103">
        <f t="shared" si="6"/>
        <v>42.129629629629626</v>
      </c>
      <c r="Z31" s="101">
        <f>УСЬОГО!AC31-'12-жінки-ЦЗ'!Z31</f>
        <v>193</v>
      </c>
      <c r="AA31" s="104">
        <f>УСЬОГО!AD31-'12-жінки-ЦЗ'!AA31</f>
        <v>83</v>
      </c>
      <c r="AB31" s="103">
        <f t="shared" si="7"/>
        <v>43.005181347150256</v>
      </c>
      <c r="AC31" s="37"/>
      <c r="AD31" s="41"/>
    </row>
    <row r="32" spans="1:30" s="42" customFormat="1" ht="15.75" customHeight="1" x14ac:dyDescent="0.25">
      <c r="A32" s="61" t="s">
        <v>59</v>
      </c>
      <c r="B32" s="101">
        <f>УСЬОГО!B32-'12-жінки-ЦЗ'!B32</f>
        <v>1862</v>
      </c>
      <c r="C32" s="101">
        <f>УСЬОГО!C32-'12-жінки-ЦЗ'!C32</f>
        <v>110</v>
      </c>
      <c r="D32" s="102">
        <f t="shared" si="0"/>
        <v>5.9076262083780877</v>
      </c>
      <c r="E32" s="101">
        <f>УСЬОГО!E32-'12-жінки-ЦЗ'!E32</f>
        <v>250</v>
      </c>
      <c r="F32" s="101">
        <f>УСЬОГО!F32-'12-жінки-ЦЗ'!F32</f>
        <v>76</v>
      </c>
      <c r="G32" s="103">
        <f t="shared" si="1"/>
        <v>30.4</v>
      </c>
      <c r="H32" s="101">
        <f>УСЬОГО!H32-'12-жінки-ЦЗ'!H32</f>
        <v>11</v>
      </c>
      <c r="I32" s="101">
        <f>УСЬОГО!I32-'12-жінки-ЦЗ'!I32</f>
        <v>13</v>
      </c>
      <c r="J32" s="103">
        <f t="shared" si="2"/>
        <v>118.18181818181819</v>
      </c>
      <c r="K32" s="101">
        <f>УСЬОГО!N32-'12-жінки-ЦЗ'!K32</f>
        <v>1</v>
      </c>
      <c r="L32" s="101">
        <f>УСЬОГО!O32-'12-жінки-ЦЗ'!L32</f>
        <v>3</v>
      </c>
      <c r="M32" s="103">
        <f t="shared" si="3"/>
        <v>300</v>
      </c>
      <c r="N32" s="101">
        <f>УСЬОГО!Q32-'12-жінки-ЦЗ'!N32</f>
        <v>0</v>
      </c>
      <c r="O32" s="101">
        <f>УСЬОГО!R32-'12-жінки-ЦЗ'!O32</f>
        <v>0</v>
      </c>
      <c r="P32" s="105" t="str">
        <f t="shared" si="8"/>
        <v>-</v>
      </c>
      <c r="Q32" s="101">
        <f>УСЬОГО!T32-'12-жінки-ЦЗ'!Q32</f>
        <v>105</v>
      </c>
      <c r="R32" s="104">
        <f>УСЬОГО!U32-'12-жінки-ЦЗ'!R32</f>
        <v>58</v>
      </c>
      <c r="S32" s="103">
        <f t="shared" si="4"/>
        <v>55.238095238095241</v>
      </c>
      <c r="T32" s="101">
        <f>УСЬОГО!W32-'12-жінки-ЦЗ'!T32</f>
        <v>3412</v>
      </c>
      <c r="U32" s="104">
        <f>УСЬОГО!X32-'12-жінки-ЦЗ'!U32</f>
        <v>87</v>
      </c>
      <c r="V32" s="103">
        <f t="shared" si="5"/>
        <v>2.5498241500586167</v>
      </c>
      <c r="W32" s="101">
        <f>УСЬОГО!Z32-'12-жінки-ЦЗ'!W32</f>
        <v>221</v>
      </c>
      <c r="X32" s="104">
        <f>УСЬОГО!AA32-'12-жінки-ЦЗ'!X32</f>
        <v>62</v>
      </c>
      <c r="Y32" s="103">
        <f t="shared" si="6"/>
        <v>28.054298642533936</v>
      </c>
      <c r="Z32" s="101">
        <f>УСЬОГО!AC32-'12-жінки-ЦЗ'!Z32</f>
        <v>193</v>
      </c>
      <c r="AA32" s="104">
        <f>УСЬОГО!AD32-'12-жінки-ЦЗ'!AA32</f>
        <v>55</v>
      </c>
      <c r="AB32" s="103">
        <f t="shared" si="7"/>
        <v>28.497409326424872</v>
      </c>
      <c r="AC32" s="37"/>
      <c r="AD32" s="41"/>
    </row>
    <row r="33" spans="1:30" s="42" customFormat="1" ht="15.75" customHeight="1" x14ac:dyDescent="0.25">
      <c r="A33" s="61" t="s">
        <v>60</v>
      </c>
      <c r="B33" s="101">
        <f>УСЬОГО!B33-'12-жінки-ЦЗ'!B33</f>
        <v>889</v>
      </c>
      <c r="C33" s="101">
        <f>УСЬОГО!C33-'12-жінки-ЦЗ'!C33</f>
        <v>284</v>
      </c>
      <c r="D33" s="102">
        <f t="shared" si="0"/>
        <v>31.946006749156357</v>
      </c>
      <c r="E33" s="101">
        <f>УСЬОГО!E33-'12-жінки-ЦЗ'!E33</f>
        <v>419</v>
      </c>
      <c r="F33" s="101">
        <f>УСЬОГО!F33-'12-жінки-ЦЗ'!F33</f>
        <v>267</v>
      </c>
      <c r="G33" s="103">
        <f t="shared" si="1"/>
        <v>63.723150357995223</v>
      </c>
      <c r="H33" s="101">
        <f>УСЬОГО!H33-'12-жінки-ЦЗ'!H33</f>
        <v>24</v>
      </c>
      <c r="I33" s="101">
        <f>УСЬОГО!I33-'12-жінки-ЦЗ'!I33</f>
        <v>22</v>
      </c>
      <c r="J33" s="103">
        <f t="shared" si="2"/>
        <v>91.666666666666671</v>
      </c>
      <c r="K33" s="101">
        <f>УСЬОГО!N33-'12-жінки-ЦЗ'!K33</f>
        <v>1</v>
      </c>
      <c r="L33" s="101">
        <f>УСЬОГО!O33-'12-жінки-ЦЗ'!L33</f>
        <v>2</v>
      </c>
      <c r="M33" s="103">
        <f t="shared" si="3"/>
        <v>200</v>
      </c>
      <c r="N33" s="101">
        <f>УСЬОГО!Q33-'12-жінки-ЦЗ'!N33</f>
        <v>0</v>
      </c>
      <c r="O33" s="101">
        <f>УСЬОГО!R33-'12-жінки-ЦЗ'!O33</f>
        <v>0</v>
      </c>
      <c r="P33" s="105" t="str">
        <f t="shared" si="8"/>
        <v>-</v>
      </c>
      <c r="Q33" s="101">
        <f>УСЬОГО!T33-'12-жінки-ЦЗ'!Q33</f>
        <v>155</v>
      </c>
      <c r="R33" s="104">
        <f>УСЬОГО!U33-'12-жінки-ЦЗ'!R33</f>
        <v>131</v>
      </c>
      <c r="S33" s="103">
        <f t="shared" si="4"/>
        <v>84.516129032258064</v>
      </c>
      <c r="T33" s="101">
        <f>УСЬОГО!W33-'12-жінки-ЦЗ'!T33</f>
        <v>2012</v>
      </c>
      <c r="U33" s="104">
        <f>УСЬОГО!X33-'12-жінки-ЦЗ'!U33</f>
        <v>236</v>
      </c>
      <c r="V33" s="103">
        <f t="shared" si="5"/>
        <v>11.72962226640159</v>
      </c>
      <c r="W33" s="101">
        <f>УСЬОГО!Z33-'12-жінки-ЦЗ'!W33</f>
        <v>373</v>
      </c>
      <c r="X33" s="104">
        <f>УСЬОГО!AA33-'12-жінки-ЦЗ'!X33</f>
        <v>222</v>
      </c>
      <c r="Y33" s="103">
        <f t="shared" si="6"/>
        <v>59.517426273458447</v>
      </c>
      <c r="Z33" s="101">
        <f>УСЬОГО!AC33-'12-жінки-ЦЗ'!Z33</f>
        <v>347</v>
      </c>
      <c r="AA33" s="104">
        <f>УСЬОГО!AD33-'12-жінки-ЦЗ'!AA33</f>
        <v>210</v>
      </c>
      <c r="AB33" s="103">
        <f t="shared" si="7"/>
        <v>60.518731988472624</v>
      </c>
      <c r="AC33" s="37"/>
      <c r="AD33" s="41"/>
    </row>
    <row r="34" spans="1:30" s="42" customFormat="1" ht="15.75" customHeight="1" x14ac:dyDescent="0.25">
      <c r="A34" s="61" t="s">
        <v>61</v>
      </c>
      <c r="B34" s="101">
        <f>УСЬОГО!B34-'12-жінки-ЦЗ'!B34</f>
        <v>995</v>
      </c>
      <c r="C34" s="101">
        <f>УСЬОГО!C34-'12-жінки-ЦЗ'!C34</f>
        <v>220</v>
      </c>
      <c r="D34" s="102">
        <f t="shared" si="0"/>
        <v>22.110552763819097</v>
      </c>
      <c r="E34" s="101">
        <f>УСЬОГО!E34-'12-жінки-ЦЗ'!E34</f>
        <v>425</v>
      </c>
      <c r="F34" s="101">
        <f>УСЬОГО!F34-'12-жінки-ЦЗ'!F34</f>
        <v>177</v>
      </c>
      <c r="G34" s="103">
        <f t="shared" si="1"/>
        <v>41.647058823529413</v>
      </c>
      <c r="H34" s="101">
        <f>УСЬОГО!H34-'12-жінки-ЦЗ'!H34</f>
        <v>35</v>
      </c>
      <c r="I34" s="101">
        <f>УСЬОГО!I34-'12-жінки-ЦЗ'!I34</f>
        <v>16</v>
      </c>
      <c r="J34" s="103">
        <f t="shared" si="2"/>
        <v>45.714285714285715</v>
      </c>
      <c r="K34" s="101">
        <f>УСЬОГО!N34-'12-жінки-ЦЗ'!K34</f>
        <v>0</v>
      </c>
      <c r="L34" s="101">
        <f>УСЬОГО!O34-'12-жінки-ЦЗ'!L34</f>
        <v>1</v>
      </c>
      <c r="M34" s="103" t="s">
        <v>68</v>
      </c>
      <c r="N34" s="101">
        <f>УСЬОГО!Q34-'12-жінки-ЦЗ'!N34</f>
        <v>0</v>
      </c>
      <c r="O34" s="101">
        <f>УСЬОГО!R34-'12-жінки-ЦЗ'!O34</f>
        <v>0</v>
      </c>
      <c r="P34" s="105" t="str">
        <f t="shared" si="8"/>
        <v>-</v>
      </c>
      <c r="Q34" s="101">
        <f>УСЬОГО!T34-'12-жінки-ЦЗ'!Q34</f>
        <v>163</v>
      </c>
      <c r="R34" s="104">
        <f>УСЬОГО!U34-'12-жінки-ЦЗ'!R34</f>
        <v>73</v>
      </c>
      <c r="S34" s="103">
        <f t="shared" si="4"/>
        <v>44.785276073619634</v>
      </c>
      <c r="T34" s="101">
        <f>УСЬОГО!W34-'12-жінки-ЦЗ'!T34</f>
        <v>1851</v>
      </c>
      <c r="U34" s="104">
        <f>УСЬОГО!X34-'12-жінки-ЦЗ'!U34</f>
        <v>177</v>
      </c>
      <c r="V34" s="103">
        <f t="shared" si="5"/>
        <v>9.5623987034035665</v>
      </c>
      <c r="W34" s="101">
        <f>УСЬОГО!Z34-'12-жінки-ЦЗ'!W34</f>
        <v>385</v>
      </c>
      <c r="X34" s="104">
        <f>УСЬОГО!AA34-'12-жінки-ЦЗ'!X34</f>
        <v>160</v>
      </c>
      <c r="Y34" s="103">
        <f t="shared" si="6"/>
        <v>41.558441558441558</v>
      </c>
      <c r="Z34" s="101">
        <f>УСЬОГО!AC34-'12-жінки-ЦЗ'!Z34</f>
        <v>357</v>
      </c>
      <c r="AA34" s="104">
        <f>УСЬОГО!AD34-'12-жінки-ЦЗ'!AA34</f>
        <v>153</v>
      </c>
      <c r="AB34" s="103">
        <f t="shared" si="7"/>
        <v>42.857142857142854</v>
      </c>
      <c r="AC34" s="37"/>
      <c r="AD34" s="41"/>
    </row>
    <row r="35" spans="1:30" s="42" customFormat="1" ht="15.75" customHeight="1" x14ac:dyDescent="0.25">
      <c r="A35" s="61" t="s">
        <v>62</v>
      </c>
      <c r="B35" s="101">
        <f>УСЬОГО!B35-'12-жінки-ЦЗ'!B35</f>
        <v>559</v>
      </c>
      <c r="C35" s="101">
        <f>УСЬОГО!C35-'12-жінки-ЦЗ'!C35</f>
        <v>110</v>
      </c>
      <c r="D35" s="102">
        <f t="shared" si="0"/>
        <v>19.677996422182467</v>
      </c>
      <c r="E35" s="101">
        <f>УСЬОГО!E35-'12-жінки-ЦЗ'!E35</f>
        <v>184</v>
      </c>
      <c r="F35" s="101">
        <f>УСЬОГО!F35-'12-жінки-ЦЗ'!F35</f>
        <v>101</v>
      </c>
      <c r="G35" s="103">
        <f t="shared" si="1"/>
        <v>54.891304347826086</v>
      </c>
      <c r="H35" s="101">
        <f>УСЬОГО!H35-'12-жінки-ЦЗ'!H35</f>
        <v>10</v>
      </c>
      <c r="I35" s="101">
        <f>УСЬОГО!I35-'12-жінки-ЦЗ'!I35</f>
        <v>4</v>
      </c>
      <c r="J35" s="103">
        <f t="shared" si="2"/>
        <v>40</v>
      </c>
      <c r="K35" s="101">
        <f>УСЬОГО!N35-'12-жінки-ЦЗ'!K35</f>
        <v>4</v>
      </c>
      <c r="L35" s="101">
        <f>УСЬОГО!O35-'12-жінки-ЦЗ'!L35</f>
        <v>9</v>
      </c>
      <c r="M35" s="103">
        <f t="shared" si="3"/>
        <v>225</v>
      </c>
      <c r="N35" s="101">
        <f>УСЬОГО!Q35-'12-жінки-ЦЗ'!N35</f>
        <v>0</v>
      </c>
      <c r="O35" s="101">
        <f>УСЬОГО!R35-'12-жінки-ЦЗ'!O35</f>
        <v>0</v>
      </c>
      <c r="P35" s="103" t="str">
        <f t="shared" si="8"/>
        <v>-</v>
      </c>
      <c r="Q35" s="101">
        <f>УСЬОГО!T35-'12-жінки-ЦЗ'!Q35</f>
        <v>36</v>
      </c>
      <c r="R35" s="104">
        <f>УСЬОГО!U35-'12-жінки-ЦЗ'!R35</f>
        <v>65</v>
      </c>
      <c r="S35" s="103">
        <f t="shared" si="4"/>
        <v>180.55555555555554</v>
      </c>
      <c r="T35" s="101">
        <f>УСЬОГО!W35-'12-жінки-ЦЗ'!T35</f>
        <v>1232</v>
      </c>
      <c r="U35" s="104">
        <f>УСЬОГО!X35-'12-жінки-ЦЗ'!U35</f>
        <v>89</v>
      </c>
      <c r="V35" s="103">
        <f t="shared" si="5"/>
        <v>7.2240259740259738</v>
      </c>
      <c r="W35" s="101">
        <f>УСЬОГО!Z35-'12-жінки-ЦЗ'!W35</f>
        <v>156</v>
      </c>
      <c r="X35" s="104">
        <f>УСЬОГО!AA35-'12-жінки-ЦЗ'!X35</f>
        <v>85</v>
      </c>
      <c r="Y35" s="103">
        <f t="shared" si="6"/>
        <v>54.487179487179489</v>
      </c>
      <c r="Z35" s="101">
        <f>УСЬОГО!AC35-'12-жінки-ЦЗ'!Z35</f>
        <v>140</v>
      </c>
      <c r="AA35" s="104">
        <f>УСЬОГО!AD35-'12-жінки-ЦЗ'!AA35</f>
        <v>76</v>
      </c>
      <c r="AB35" s="103">
        <f t="shared" si="7"/>
        <v>54.285714285714285</v>
      </c>
      <c r="AC35" s="37"/>
      <c r="AD35" s="41"/>
    </row>
    <row r="36" spans="1:30" ht="69" customHeight="1" x14ac:dyDescent="0.25">
      <c r="A36" s="45"/>
      <c r="B36" s="45"/>
      <c r="C36" s="210" t="s">
        <v>117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</sheetData>
  <mergeCells count="40">
    <mergeCell ref="C36:M36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T9" sqref="T9"/>
    </sheetView>
  </sheetViews>
  <sheetFormatPr defaultColWidth="8" defaultRowHeight="13.2" x14ac:dyDescent="0.25"/>
  <cols>
    <col min="1" max="1" width="57.44140625" style="52" customWidth="1"/>
    <col min="2" max="3" width="13.88671875" style="18" customWidth="1"/>
    <col min="4" max="4" width="8.88671875" style="52" customWidth="1"/>
    <col min="5" max="5" width="9.88671875" style="52" customWidth="1"/>
    <col min="6" max="7" width="13.88671875" style="52" customWidth="1"/>
    <col min="8" max="8" width="8.88671875" style="52" customWidth="1"/>
    <col min="9" max="10" width="10.88671875" style="52" customWidth="1"/>
    <col min="11" max="11" width="11.109375" style="52" customWidth="1"/>
    <col min="12" max="12" width="11.88671875" style="52" customWidth="1"/>
    <col min="13" max="16384" width="8" style="52"/>
  </cols>
  <sheetData>
    <row r="1" spans="1:19" ht="27" customHeight="1" x14ac:dyDescent="0.25">
      <c r="A1" s="264" t="s">
        <v>66</v>
      </c>
      <c r="B1" s="264"/>
      <c r="C1" s="264"/>
      <c r="D1" s="264"/>
      <c r="E1" s="264"/>
      <c r="F1" s="264"/>
      <c r="G1" s="264"/>
      <c r="H1" s="264"/>
      <c r="I1" s="264"/>
      <c r="J1" s="62"/>
    </row>
    <row r="2" spans="1:19" ht="23.25" customHeight="1" x14ac:dyDescent="0.25">
      <c r="A2" s="265" t="s">
        <v>17</v>
      </c>
      <c r="B2" s="264"/>
      <c r="C2" s="264"/>
      <c r="D2" s="264"/>
      <c r="E2" s="264"/>
      <c r="F2" s="264"/>
      <c r="G2" s="264"/>
      <c r="H2" s="264"/>
      <c r="I2" s="264"/>
      <c r="J2" s="62"/>
    </row>
    <row r="3" spans="1:19" ht="13.65" customHeight="1" x14ac:dyDescent="0.2">
      <c r="A3" s="266"/>
      <c r="B3" s="266"/>
      <c r="C3" s="266"/>
      <c r="D3" s="266"/>
      <c r="E3" s="266"/>
    </row>
    <row r="4" spans="1:19" s="47" customFormat="1" ht="30.75" customHeight="1" x14ac:dyDescent="0.3">
      <c r="A4" s="190" t="s">
        <v>0</v>
      </c>
      <c r="B4" s="267" t="s">
        <v>18</v>
      </c>
      <c r="C4" s="268"/>
      <c r="D4" s="268"/>
      <c r="E4" s="269"/>
      <c r="F4" s="267" t="s">
        <v>19</v>
      </c>
      <c r="G4" s="268"/>
      <c r="H4" s="268"/>
      <c r="I4" s="269"/>
      <c r="J4" s="63"/>
    </row>
    <row r="5" spans="1:19" s="47" customFormat="1" ht="23.25" customHeight="1" x14ac:dyDescent="0.3">
      <c r="A5" s="260"/>
      <c r="B5" s="186" t="s">
        <v>96</v>
      </c>
      <c r="C5" s="186" t="s">
        <v>97</v>
      </c>
      <c r="D5" s="188" t="s">
        <v>1</v>
      </c>
      <c r="E5" s="189"/>
      <c r="F5" s="186" t="s">
        <v>96</v>
      </c>
      <c r="G5" s="186" t="s">
        <v>97</v>
      </c>
      <c r="H5" s="188" t="s">
        <v>1</v>
      </c>
      <c r="I5" s="189"/>
      <c r="J5" s="64"/>
    </row>
    <row r="6" spans="1:19" s="47" customFormat="1" ht="36.75" customHeight="1" x14ac:dyDescent="0.3">
      <c r="A6" s="191"/>
      <c r="B6" s="187"/>
      <c r="C6" s="187"/>
      <c r="D6" s="5" t="s">
        <v>2</v>
      </c>
      <c r="E6" s="6" t="s">
        <v>26</v>
      </c>
      <c r="F6" s="187"/>
      <c r="G6" s="187"/>
      <c r="H6" s="5" t="s">
        <v>2</v>
      </c>
      <c r="I6" s="6" t="s">
        <v>26</v>
      </c>
      <c r="J6" s="65"/>
    </row>
    <row r="7" spans="1:19" s="53" customFormat="1" ht="15.75" customHeight="1" x14ac:dyDescent="0.3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23.1" customHeight="1" x14ac:dyDescent="0.3">
      <c r="A8" s="54" t="s">
        <v>118</v>
      </c>
      <c r="B8" s="82" t="s">
        <v>93</v>
      </c>
      <c r="C8" s="82">
        <f>'15-місто-ЦЗ'!C7</f>
        <v>10178</v>
      </c>
      <c r="D8" s="11" t="s">
        <v>93</v>
      </c>
      <c r="E8" s="75" t="s">
        <v>93</v>
      </c>
      <c r="F8" s="74" t="s">
        <v>93</v>
      </c>
      <c r="G8" s="74">
        <f>'16-село-ЦЗ'!C7</f>
        <v>7110</v>
      </c>
      <c r="H8" s="11" t="s">
        <v>93</v>
      </c>
      <c r="I8" s="75" t="s">
        <v>93</v>
      </c>
      <c r="J8" s="67"/>
      <c r="K8" s="95"/>
      <c r="L8" s="95"/>
      <c r="M8" s="55"/>
      <c r="R8" s="68"/>
      <c r="S8" s="68"/>
    </row>
    <row r="9" spans="1:19" s="47" customFormat="1" ht="23.1" customHeight="1" x14ac:dyDescent="0.3">
      <c r="A9" s="54" t="s">
        <v>28</v>
      </c>
      <c r="B9" s="74">
        <f>'15-місто-ЦЗ'!E7</f>
        <v>20134</v>
      </c>
      <c r="C9" s="74">
        <f>'15-місто-ЦЗ'!F7</f>
        <v>9279</v>
      </c>
      <c r="D9" s="11">
        <f t="shared" ref="D9:D13" si="0">C9*100/B9</f>
        <v>46.086222310519517</v>
      </c>
      <c r="E9" s="90">
        <f t="shared" ref="E9:E13" si="1">C9-B9</f>
        <v>-10855</v>
      </c>
      <c r="F9" s="74">
        <f>'16-село-ЦЗ'!E7</f>
        <v>12257</v>
      </c>
      <c r="G9" s="74">
        <f>'16-село-ЦЗ'!F7</f>
        <v>6419</v>
      </c>
      <c r="H9" s="11">
        <f t="shared" ref="H9:H13" si="2">G9*100/F9</f>
        <v>52.370074243289551</v>
      </c>
      <c r="I9" s="75">
        <f t="shared" ref="I9:I13" si="3">G9-F9</f>
        <v>-5838</v>
      </c>
      <c r="J9" s="67"/>
      <c r="K9" s="95"/>
      <c r="L9" s="95"/>
      <c r="M9" s="56"/>
      <c r="R9" s="68"/>
      <c r="S9" s="68"/>
    </row>
    <row r="10" spans="1:19" s="47" customFormat="1" ht="45" customHeight="1" x14ac:dyDescent="0.3">
      <c r="A10" s="57" t="s">
        <v>29</v>
      </c>
      <c r="B10" s="74">
        <f>'15-місто-ЦЗ'!H7</f>
        <v>974</v>
      </c>
      <c r="C10" s="74">
        <f>'15-місто-ЦЗ'!I7</f>
        <v>692</v>
      </c>
      <c r="D10" s="11">
        <f t="shared" si="0"/>
        <v>71.047227926078023</v>
      </c>
      <c r="E10" s="75">
        <f t="shared" si="1"/>
        <v>-282</v>
      </c>
      <c r="F10" s="74">
        <f>'16-село-ЦЗ'!H7</f>
        <v>616</v>
      </c>
      <c r="G10" s="74">
        <f>'16-село-ЦЗ'!I7</f>
        <v>321</v>
      </c>
      <c r="H10" s="11">
        <f t="shared" si="2"/>
        <v>52.11038961038961</v>
      </c>
      <c r="I10" s="75">
        <f t="shared" si="3"/>
        <v>-295</v>
      </c>
      <c r="J10" s="67"/>
      <c r="K10" s="95"/>
      <c r="L10" s="95"/>
      <c r="M10" s="56"/>
      <c r="R10" s="68"/>
      <c r="S10" s="68"/>
    </row>
    <row r="11" spans="1:19" s="47" customFormat="1" ht="21.75" customHeight="1" x14ac:dyDescent="0.3">
      <c r="A11" s="54" t="s">
        <v>30</v>
      </c>
      <c r="B11" s="74">
        <f>'15-місто-ЦЗ'!K7</f>
        <v>372</v>
      </c>
      <c r="C11" s="74">
        <f>'15-місто-ЦЗ'!L7</f>
        <v>361</v>
      </c>
      <c r="D11" s="11">
        <f t="shared" si="0"/>
        <v>97.043010752688176</v>
      </c>
      <c r="E11" s="75">
        <f t="shared" si="1"/>
        <v>-11</v>
      </c>
      <c r="F11" s="74">
        <f>'16-село-ЦЗ'!K7</f>
        <v>155</v>
      </c>
      <c r="G11" s="74">
        <f>'16-село-ЦЗ'!L7</f>
        <v>176</v>
      </c>
      <c r="H11" s="11">
        <f t="shared" si="2"/>
        <v>113.54838709677419</v>
      </c>
      <c r="I11" s="75">
        <f t="shared" si="3"/>
        <v>21</v>
      </c>
      <c r="J11" s="67"/>
      <c r="K11" s="95"/>
      <c r="L11" s="95"/>
      <c r="M11" s="56"/>
      <c r="R11" s="68"/>
      <c r="S11" s="68"/>
    </row>
    <row r="12" spans="1:19" s="47" customFormat="1" ht="40.35" customHeight="1" x14ac:dyDescent="0.3">
      <c r="A12" s="54" t="s">
        <v>20</v>
      </c>
      <c r="B12" s="74">
        <f>'15-місто-ЦЗ'!N7</f>
        <v>18</v>
      </c>
      <c r="C12" s="74">
        <f>'15-місто-ЦЗ'!O7</f>
        <v>2</v>
      </c>
      <c r="D12" s="11">
        <f t="shared" si="0"/>
        <v>11.111111111111111</v>
      </c>
      <c r="E12" s="75">
        <f t="shared" si="1"/>
        <v>-16</v>
      </c>
      <c r="F12" s="74">
        <f>'16-село-ЦЗ'!N7</f>
        <v>9</v>
      </c>
      <c r="G12" s="74">
        <f>'16-село-ЦЗ'!O7</f>
        <v>6</v>
      </c>
      <c r="H12" s="11">
        <f t="shared" si="2"/>
        <v>66.666666666666671</v>
      </c>
      <c r="I12" s="75">
        <f t="shared" si="3"/>
        <v>-3</v>
      </c>
      <c r="J12" s="67"/>
      <c r="K12" s="95"/>
      <c r="L12" s="95"/>
      <c r="M12" s="56"/>
      <c r="R12" s="68"/>
      <c r="S12" s="68"/>
    </row>
    <row r="13" spans="1:19" s="47" customFormat="1" ht="40.35" customHeight="1" x14ac:dyDescent="0.3">
      <c r="A13" s="54" t="s">
        <v>31</v>
      </c>
      <c r="B13" s="74">
        <f>'15-місто-ЦЗ'!Q7</f>
        <v>5444</v>
      </c>
      <c r="C13" s="74">
        <f>'15-місто-ЦЗ'!R7</f>
        <v>3424</v>
      </c>
      <c r="D13" s="11">
        <f t="shared" si="0"/>
        <v>62.894930198383541</v>
      </c>
      <c r="E13" s="90">
        <f t="shared" si="1"/>
        <v>-2020</v>
      </c>
      <c r="F13" s="74">
        <f>'16-село-ЦЗ'!Q7</f>
        <v>4300</v>
      </c>
      <c r="G13" s="74">
        <f>'16-село-ЦЗ'!R7</f>
        <v>2951</v>
      </c>
      <c r="H13" s="11">
        <f t="shared" si="2"/>
        <v>68.627906976744185</v>
      </c>
      <c r="I13" s="75">
        <f t="shared" si="3"/>
        <v>-1349</v>
      </c>
      <c r="J13" s="67"/>
      <c r="K13" s="95"/>
      <c r="L13" s="95"/>
      <c r="M13" s="56"/>
      <c r="R13" s="68"/>
      <c r="S13" s="68"/>
    </row>
    <row r="14" spans="1:19" s="47" customFormat="1" ht="12.75" customHeight="1" x14ac:dyDescent="0.3">
      <c r="A14" s="192" t="s">
        <v>4</v>
      </c>
      <c r="B14" s="193"/>
      <c r="C14" s="193"/>
      <c r="D14" s="193"/>
      <c r="E14" s="193"/>
      <c r="F14" s="193"/>
      <c r="G14" s="193"/>
      <c r="H14" s="193"/>
      <c r="I14" s="193"/>
      <c r="J14" s="69"/>
      <c r="K14" s="25"/>
      <c r="L14" s="25"/>
      <c r="M14" s="56"/>
    </row>
    <row r="15" spans="1:19" s="47" customFormat="1" ht="18" customHeight="1" x14ac:dyDescent="0.3">
      <c r="A15" s="194"/>
      <c r="B15" s="195"/>
      <c r="C15" s="195"/>
      <c r="D15" s="195"/>
      <c r="E15" s="195"/>
      <c r="F15" s="195"/>
      <c r="G15" s="195"/>
      <c r="H15" s="195"/>
      <c r="I15" s="195"/>
      <c r="J15" s="69"/>
      <c r="K15" s="25"/>
      <c r="L15" s="25"/>
      <c r="M15" s="56"/>
    </row>
    <row r="16" spans="1:19" s="47" customFormat="1" ht="20.25" customHeight="1" x14ac:dyDescent="0.3">
      <c r="A16" s="190" t="s">
        <v>0</v>
      </c>
      <c r="B16" s="190" t="s">
        <v>103</v>
      </c>
      <c r="C16" s="190" t="s">
        <v>104</v>
      </c>
      <c r="D16" s="188" t="s">
        <v>1</v>
      </c>
      <c r="E16" s="189"/>
      <c r="F16" s="190" t="s">
        <v>103</v>
      </c>
      <c r="G16" s="190" t="s">
        <v>104</v>
      </c>
      <c r="H16" s="188" t="s">
        <v>1</v>
      </c>
      <c r="I16" s="189"/>
      <c r="J16" s="64"/>
      <c r="K16" s="25"/>
      <c r="L16" s="25"/>
      <c r="M16" s="56"/>
    </row>
    <row r="17" spans="1:13" ht="27" customHeight="1" x14ac:dyDescent="0.4">
      <c r="A17" s="191"/>
      <c r="B17" s="191"/>
      <c r="C17" s="191"/>
      <c r="D17" s="21" t="s">
        <v>2</v>
      </c>
      <c r="E17" s="6" t="s">
        <v>26</v>
      </c>
      <c r="F17" s="191"/>
      <c r="G17" s="191"/>
      <c r="H17" s="21" t="s">
        <v>2</v>
      </c>
      <c r="I17" s="6" t="s">
        <v>26</v>
      </c>
      <c r="J17" s="65"/>
      <c r="K17" s="70"/>
      <c r="L17" s="70"/>
      <c r="M17" s="58"/>
    </row>
    <row r="18" spans="1:13" ht="21" x14ac:dyDescent="0.4">
      <c r="A18" s="10" t="s">
        <v>92</v>
      </c>
      <c r="B18" s="82" t="s">
        <v>93</v>
      </c>
      <c r="C18" s="82">
        <f>'15-місто-ЦЗ'!U7</f>
        <v>8272</v>
      </c>
      <c r="D18" s="17" t="s">
        <v>93</v>
      </c>
      <c r="E18" s="90" t="s">
        <v>93</v>
      </c>
      <c r="F18" s="82" t="s">
        <v>93</v>
      </c>
      <c r="G18" s="82">
        <f>'16-село-ЦЗ'!U7</f>
        <v>5828</v>
      </c>
      <c r="H18" s="16" t="s">
        <v>93</v>
      </c>
      <c r="I18" s="75" t="s">
        <v>93</v>
      </c>
      <c r="J18" s="71"/>
      <c r="K18" s="96"/>
      <c r="L18" s="96"/>
      <c r="M18" s="58"/>
    </row>
    <row r="19" spans="1:13" ht="21" x14ac:dyDescent="0.4">
      <c r="A19" s="2" t="s">
        <v>28</v>
      </c>
      <c r="B19" s="82">
        <f>'15-місто-ЦЗ'!W7</f>
        <v>17967</v>
      </c>
      <c r="C19" s="82">
        <f>'15-місто-ЦЗ'!X7</f>
        <v>7651</v>
      </c>
      <c r="D19" s="17">
        <f t="shared" ref="D19:D20" si="4">C19*100/B19</f>
        <v>42.58362553570435</v>
      </c>
      <c r="E19" s="90">
        <f t="shared" ref="E19:E20" si="5">C19-B19</f>
        <v>-10316</v>
      </c>
      <c r="F19" s="82">
        <f>'16-село-ЦЗ'!W7</f>
        <v>11032</v>
      </c>
      <c r="G19" s="82">
        <f>'16-село-ЦЗ'!X7</f>
        <v>5397</v>
      </c>
      <c r="H19" s="16">
        <f t="shared" ref="H19:H20" si="6">G19*100/F19</f>
        <v>48.921319796954315</v>
      </c>
      <c r="I19" s="75">
        <f t="shared" ref="I19:I20" si="7">G19-F19</f>
        <v>-5635</v>
      </c>
      <c r="J19" s="71"/>
      <c r="K19" s="96"/>
      <c r="L19" s="96"/>
      <c r="M19" s="58"/>
    </row>
    <row r="20" spans="1:13" ht="21" x14ac:dyDescent="0.4">
      <c r="A20" s="2" t="s">
        <v>33</v>
      </c>
      <c r="B20" s="82">
        <f>'15-місто-ЦЗ'!Z7</f>
        <v>15274</v>
      </c>
      <c r="C20" s="82">
        <f>'15-місто-ЦЗ'!AA7</f>
        <v>6536</v>
      </c>
      <c r="D20" s="17">
        <f t="shared" si="4"/>
        <v>42.791672122561216</v>
      </c>
      <c r="E20" s="75">
        <f t="shared" si="5"/>
        <v>-8738</v>
      </c>
      <c r="F20" s="82">
        <f>'16-село-ЦЗ'!Z7</f>
        <v>9679</v>
      </c>
      <c r="G20" s="82">
        <f>'16-село-ЦЗ'!AA7</f>
        <v>4811</v>
      </c>
      <c r="H20" s="16">
        <f t="shared" si="6"/>
        <v>49.705548093811345</v>
      </c>
      <c r="I20" s="75">
        <f t="shared" si="7"/>
        <v>-4868</v>
      </c>
      <c r="J20" s="72"/>
      <c r="K20" s="96"/>
      <c r="L20" s="96"/>
      <c r="M20" s="58"/>
    </row>
    <row r="21" spans="1:13" ht="53.1" customHeight="1" x14ac:dyDescent="0.4">
      <c r="A21" s="184" t="s">
        <v>94</v>
      </c>
      <c r="B21" s="184"/>
      <c r="C21" s="184"/>
      <c r="D21" s="184"/>
      <c r="E21" s="184"/>
      <c r="F21" s="184"/>
      <c r="G21" s="184"/>
      <c r="H21" s="184"/>
      <c r="I21" s="184"/>
      <c r="K21" s="70"/>
      <c r="L21" s="70"/>
      <c r="M21" s="58"/>
    </row>
    <row r="22" spans="1:13" ht="12.75" x14ac:dyDescent="0.2">
      <c r="K22" s="18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B13" activePane="bottomRight" state="frozen"/>
      <selection activeCell="A4" sqref="A4:A6"/>
      <selection pane="topRight" activeCell="A4" sqref="A4:A6"/>
      <selection pane="bottomLeft" activeCell="A4" sqref="A4:A6"/>
      <selection pane="bottomRight" activeCell="C36" sqref="C36:M36"/>
    </sheetView>
  </sheetViews>
  <sheetFormatPr defaultColWidth="9.109375" defaultRowHeight="13.8" x14ac:dyDescent="0.25"/>
  <cols>
    <col min="1" max="1" width="25.88671875" style="44" customWidth="1"/>
    <col min="2" max="2" width="11" style="44" hidden="1" customWidth="1"/>
    <col min="3" max="3" width="25.109375" style="44" customWidth="1"/>
    <col min="4" max="4" width="8.109375" style="44" hidden="1" customWidth="1"/>
    <col min="5" max="6" width="11.8867187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1.109375" style="44" customWidth="1"/>
    <col min="16" max="16" width="8.109375" style="44" customWidth="1"/>
    <col min="17" max="18" width="12.44140625" style="44" customWidth="1"/>
    <col min="19" max="19" width="8.109375" style="44" customWidth="1"/>
    <col min="20" max="20" width="10.5546875" style="44" hidden="1" customWidth="1"/>
    <col min="21" max="21" width="18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97" t="s">
        <v>113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7"/>
      <c r="O1" s="27"/>
      <c r="P1" s="27"/>
      <c r="Q1" s="27"/>
      <c r="R1" s="27"/>
      <c r="S1" s="27"/>
      <c r="T1" s="27"/>
      <c r="U1" s="27"/>
      <c r="V1" s="27"/>
      <c r="W1" s="27"/>
      <c r="X1" s="205"/>
      <c r="Y1" s="20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8"/>
      <c r="Y2" s="198"/>
      <c r="Z2" s="204"/>
      <c r="AA2" s="204"/>
      <c r="AB2" s="59" t="s">
        <v>7</v>
      </c>
      <c r="AC2" s="59"/>
    </row>
    <row r="3" spans="1:32" s="32" customFormat="1" ht="57.15" customHeight="1" x14ac:dyDescent="0.3">
      <c r="A3" s="199"/>
      <c r="B3" s="183"/>
      <c r="C3" s="179" t="s">
        <v>116</v>
      </c>
      <c r="D3" s="183"/>
      <c r="E3" s="229" t="s">
        <v>22</v>
      </c>
      <c r="F3" s="229"/>
      <c r="G3" s="229"/>
      <c r="H3" s="229" t="s">
        <v>13</v>
      </c>
      <c r="I3" s="229"/>
      <c r="J3" s="229"/>
      <c r="K3" s="229" t="s">
        <v>9</v>
      </c>
      <c r="L3" s="229"/>
      <c r="M3" s="229"/>
      <c r="N3" s="229" t="s">
        <v>10</v>
      </c>
      <c r="O3" s="229"/>
      <c r="P3" s="229"/>
      <c r="Q3" s="230" t="s">
        <v>8</v>
      </c>
      <c r="R3" s="231"/>
      <c r="S3" s="232"/>
      <c r="T3" s="229" t="s">
        <v>16</v>
      </c>
      <c r="U3" s="229"/>
      <c r="V3" s="229"/>
      <c r="W3" s="229" t="s">
        <v>11</v>
      </c>
      <c r="X3" s="229"/>
      <c r="Y3" s="229"/>
      <c r="Z3" s="229" t="s">
        <v>12</v>
      </c>
      <c r="AA3" s="229"/>
      <c r="AB3" s="229"/>
    </row>
    <row r="4" spans="1:32" s="33" customFormat="1" ht="19.5" customHeight="1" x14ac:dyDescent="0.3">
      <c r="A4" s="199"/>
      <c r="B4" s="202" t="s">
        <v>63</v>
      </c>
      <c r="C4" s="202" t="s">
        <v>95</v>
      </c>
      <c r="D4" s="203" t="s">
        <v>2</v>
      </c>
      <c r="E4" s="202" t="s">
        <v>63</v>
      </c>
      <c r="F4" s="202" t="s">
        <v>95</v>
      </c>
      <c r="G4" s="203" t="s">
        <v>2</v>
      </c>
      <c r="H4" s="202" t="s">
        <v>63</v>
      </c>
      <c r="I4" s="202" t="s">
        <v>95</v>
      </c>
      <c r="J4" s="203" t="s">
        <v>2</v>
      </c>
      <c r="K4" s="202" t="s">
        <v>63</v>
      </c>
      <c r="L4" s="202" t="s">
        <v>95</v>
      </c>
      <c r="M4" s="203" t="s">
        <v>2</v>
      </c>
      <c r="N4" s="202" t="s">
        <v>63</v>
      </c>
      <c r="O4" s="202" t="s">
        <v>95</v>
      </c>
      <c r="P4" s="203" t="s">
        <v>2</v>
      </c>
      <c r="Q4" s="202" t="s">
        <v>63</v>
      </c>
      <c r="R4" s="202" t="s">
        <v>95</v>
      </c>
      <c r="S4" s="203" t="s">
        <v>2</v>
      </c>
      <c r="T4" s="202" t="s">
        <v>15</v>
      </c>
      <c r="U4" s="209" t="s">
        <v>101</v>
      </c>
      <c r="V4" s="203" t="s">
        <v>2</v>
      </c>
      <c r="W4" s="202" t="s">
        <v>63</v>
      </c>
      <c r="X4" s="202" t="s">
        <v>95</v>
      </c>
      <c r="Y4" s="203" t="s">
        <v>2</v>
      </c>
      <c r="Z4" s="202" t="s">
        <v>63</v>
      </c>
      <c r="AA4" s="202" t="s">
        <v>95</v>
      </c>
      <c r="AB4" s="203" t="s">
        <v>2</v>
      </c>
    </row>
    <row r="5" spans="1:32" s="33" customFormat="1" ht="15.75" customHeight="1" x14ac:dyDescent="0.3">
      <c r="A5" s="199"/>
      <c r="B5" s="202"/>
      <c r="C5" s="202"/>
      <c r="D5" s="203"/>
      <c r="E5" s="202"/>
      <c r="F5" s="202"/>
      <c r="G5" s="203"/>
      <c r="H5" s="202"/>
      <c r="I5" s="202"/>
      <c r="J5" s="203"/>
      <c r="K5" s="202"/>
      <c r="L5" s="202"/>
      <c r="M5" s="203"/>
      <c r="N5" s="202"/>
      <c r="O5" s="202"/>
      <c r="P5" s="203"/>
      <c r="Q5" s="202"/>
      <c r="R5" s="202"/>
      <c r="S5" s="203"/>
      <c r="T5" s="202"/>
      <c r="U5" s="209"/>
      <c r="V5" s="203"/>
      <c r="W5" s="202"/>
      <c r="X5" s="202"/>
      <c r="Y5" s="203"/>
      <c r="Z5" s="202"/>
      <c r="AA5" s="202"/>
      <c r="AB5" s="203"/>
    </row>
    <row r="6" spans="1:32" s="51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34</v>
      </c>
      <c r="B7" s="109">
        <f>SUM(B8:B35)</f>
        <v>62591</v>
      </c>
      <c r="C7" s="109">
        <f>SUM(C8:C35)</f>
        <v>10178</v>
      </c>
      <c r="D7" s="110">
        <f>C7*100/B7</f>
        <v>16.261123803741754</v>
      </c>
      <c r="E7" s="111">
        <f>SUM(E8:E35)</f>
        <v>20134</v>
      </c>
      <c r="F7" s="111">
        <f>SUM(F8:F35)</f>
        <v>9279</v>
      </c>
      <c r="G7" s="110">
        <f>F7*100/E7</f>
        <v>46.086222310519517</v>
      </c>
      <c r="H7" s="111">
        <f>SUM(H8:H35)</f>
        <v>974</v>
      </c>
      <c r="I7" s="111">
        <f>SUM(I8:I35)</f>
        <v>692</v>
      </c>
      <c r="J7" s="110">
        <f>I7*100/H7</f>
        <v>71.047227926078023</v>
      </c>
      <c r="K7" s="111">
        <f>SUM(K8:K35)</f>
        <v>372</v>
      </c>
      <c r="L7" s="111">
        <f>SUM(L8:L35)</f>
        <v>361</v>
      </c>
      <c r="M7" s="110">
        <f>L7*100/K7</f>
        <v>97.043010752688176</v>
      </c>
      <c r="N7" s="111">
        <f>SUM(N8:N35)</f>
        <v>18</v>
      </c>
      <c r="O7" s="111">
        <f>SUM(O8:O35)</f>
        <v>2</v>
      </c>
      <c r="P7" s="110">
        <f>O7*100/N7</f>
        <v>11.111111111111111</v>
      </c>
      <c r="Q7" s="111">
        <f>SUM(Q8:Q35)</f>
        <v>5444</v>
      </c>
      <c r="R7" s="111">
        <f>SUM(R8:R35)</f>
        <v>3424</v>
      </c>
      <c r="S7" s="110">
        <f>R7*100/Q7</f>
        <v>62.894930198383541</v>
      </c>
      <c r="T7" s="111">
        <f>SUM(T8:T35)</f>
        <v>60569</v>
      </c>
      <c r="U7" s="111">
        <f>SUM(U8:U35)</f>
        <v>8272</v>
      </c>
      <c r="V7" s="110">
        <f>U7*100/T7</f>
        <v>13.657151348049332</v>
      </c>
      <c r="W7" s="111">
        <f>SUM(W8:W35)</f>
        <v>17967</v>
      </c>
      <c r="X7" s="111">
        <f>SUM(X8:X35)</f>
        <v>7651</v>
      </c>
      <c r="Y7" s="110">
        <f>X7*100/W7</f>
        <v>42.58362553570435</v>
      </c>
      <c r="Z7" s="111">
        <f>SUM(Z8:Z35)</f>
        <v>15274</v>
      </c>
      <c r="AA7" s="111">
        <f>SUM(AA8:AA35)</f>
        <v>6536</v>
      </c>
      <c r="AB7" s="110">
        <f>AA7*100/Z7</f>
        <v>42.791672122561216</v>
      </c>
      <c r="AC7" s="37"/>
      <c r="AF7" s="42"/>
    </row>
    <row r="8" spans="1:32" s="42" customFormat="1" ht="15" customHeight="1" x14ac:dyDescent="0.25">
      <c r="A8" s="61" t="s">
        <v>35</v>
      </c>
      <c r="B8" s="112">
        <f>УСЬОГО!B8-'16-село-ЦЗ'!B8</f>
        <v>22339</v>
      </c>
      <c r="C8" s="112">
        <f>УСЬОГО!C8-'16-село-ЦЗ'!C8</f>
        <v>4094</v>
      </c>
      <c r="D8" s="110">
        <f t="shared" ref="D8:D35" si="0">C8*100/B8</f>
        <v>18.326693227091635</v>
      </c>
      <c r="E8" s="112">
        <f>УСЬОГО!E8-'16-село-ЦЗ'!E8</f>
        <v>8197</v>
      </c>
      <c r="F8" s="112">
        <f>УСЬОГО!F8-'16-село-ЦЗ'!F8</f>
        <v>3810</v>
      </c>
      <c r="G8" s="113">
        <f t="shared" ref="G8:G35" si="1">F8*100/E8</f>
        <v>46.480419665731368</v>
      </c>
      <c r="H8" s="112">
        <f>УСЬОГО!H8-'16-село-ЦЗ'!H8</f>
        <v>176</v>
      </c>
      <c r="I8" s="112">
        <f>УСЬОГО!I8-'16-село-ЦЗ'!I8</f>
        <v>247</v>
      </c>
      <c r="J8" s="113">
        <f t="shared" ref="J8:J35" si="2">I8*100/H8</f>
        <v>140.34090909090909</v>
      </c>
      <c r="K8" s="112">
        <f>УСЬОГО!N8-'16-село-ЦЗ'!K8</f>
        <v>160</v>
      </c>
      <c r="L8" s="112">
        <f>УСЬОГО!O8-'16-село-ЦЗ'!L8</f>
        <v>216</v>
      </c>
      <c r="M8" s="113">
        <f>IF(ISERROR(L8*100/K8),"-",(L8*100/K8))</f>
        <v>135</v>
      </c>
      <c r="N8" s="112">
        <f>УСЬОГО!Q8-'16-село-ЦЗ'!N8</f>
        <v>0</v>
      </c>
      <c r="O8" s="112">
        <f>УСЬОГО!R8-'16-село-ЦЗ'!O8</f>
        <v>0</v>
      </c>
      <c r="P8" s="113" t="str">
        <f>IF(ISERROR(O8*100/N8),"-",(O8*100/N8))</f>
        <v>-</v>
      </c>
      <c r="Q8" s="112">
        <f>УСЬОГО!T8-'16-село-ЦЗ'!Q8</f>
        <v>1092</v>
      </c>
      <c r="R8" s="114">
        <f>УСЬОГО!U8-'16-село-ЦЗ'!R8</f>
        <v>833</v>
      </c>
      <c r="S8" s="113">
        <f t="shared" ref="S8:S35" si="3">R8*100/Q8</f>
        <v>76.282051282051285</v>
      </c>
      <c r="T8" s="112">
        <f>УСЬОГО!W8-'16-село-ЦЗ'!T8</f>
        <v>21656</v>
      </c>
      <c r="U8" s="114">
        <f>УСЬОГО!X8-'16-село-ЦЗ'!U8</f>
        <v>3385</v>
      </c>
      <c r="V8" s="113">
        <f t="shared" ref="V8:V35" si="4">U8*100/T8</f>
        <v>15.630772072404877</v>
      </c>
      <c r="W8" s="112">
        <f>УСЬОГО!Z8-'16-село-ЦЗ'!W8</f>
        <v>7422</v>
      </c>
      <c r="X8" s="114">
        <f>УСЬОГО!AA8-'16-село-ЦЗ'!X8</f>
        <v>3155</v>
      </c>
      <c r="Y8" s="113">
        <f t="shared" ref="Y8:Y35" si="5">X8*100/W8</f>
        <v>42.508757747237944</v>
      </c>
      <c r="Z8" s="112">
        <f>УСЬОГО!AC8-'16-село-ЦЗ'!Z8</f>
        <v>6336</v>
      </c>
      <c r="AA8" s="114">
        <f>УСЬОГО!AD8-'16-село-ЦЗ'!AA8</f>
        <v>2738</v>
      </c>
      <c r="AB8" s="113">
        <f t="shared" ref="AB8:AB35" si="6">AA8*100/Z8</f>
        <v>43.213383838383841</v>
      </c>
      <c r="AC8" s="37"/>
      <c r="AD8" s="41"/>
    </row>
    <row r="9" spans="1:32" s="43" customFormat="1" ht="15" customHeight="1" x14ac:dyDescent="0.25">
      <c r="A9" s="61" t="s">
        <v>36</v>
      </c>
      <c r="B9" s="112">
        <f>УСЬОГО!B9-'16-село-ЦЗ'!B9</f>
        <v>3228</v>
      </c>
      <c r="C9" s="112">
        <f>УСЬОГО!C9-'16-село-ЦЗ'!C9</f>
        <v>527</v>
      </c>
      <c r="D9" s="110">
        <f t="shared" si="0"/>
        <v>16.325898389095414</v>
      </c>
      <c r="E9" s="112">
        <f>УСЬОГО!E9-'16-село-ЦЗ'!E9</f>
        <v>1105</v>
      </c>
      <c r="F9" s="112">
        <f>УСЬОГО!F9-'16-село-ЦЗ'!F9</f>
        <v>473</v>
      </c>
      <c r="G9" s="113">
        <f t="shared" si="1"/>
        <v>42.805429864253391</v>
      </c>
      <c r="H9" s="112">
        <f>УСЬОГО!H9-'16-село-ЦЗ'!H9</f>
        <v>41</v>
      </c>
      <c r="I9" s="112">
        <f>УСЬОГО!I9-'16-село-ЦЗ'!I9</f>
        <v>40</v>
      </c>
      <c r="J9" s="113">
        <f t="shared" si="2"/>
        <v>97.560975609756099</v>
      </c>
      <c r="K9" s="112">
        <f>УСЬОГО!N9-'16-село-ЦЗ'!K9</f>
        <v>9</v>
      </c>
      <c r="L9" s="112">
        <f>УСЬОГО!O9-'16-село-ЦЗ'!L9</f>
        <v>14</v>
      </c>
      <c r="M9" s="113">
        <f t="shared" ref="M9:M35" si="7">IF(ISERROR(L9*100/K9),"-",(L9*100/K9))</f>
        <v>155.55555555555554</v>
      </c>
      <c r="N9" s="112">
        <f>УСЬОГО!Q9-'16-село-ЦЗ'!N9</f>
        <v>1</v>
      </c>
      <c r="O9" s="112">
        <f>УСЬОГО!R9-'16-село-ЦЗ'!O9</f>
        <v>0</v>
      </c>
      <c r="P9" s="113">
        <f t="shared" ref="P9:P35" si="8">IF(ISERROR(O9*100/N9),"-",(O9*100/N9))</f>
        <v>0</v>
      </c>
      <c r="Q9" s="112">
        <f>УСЬОГО!T9-'16-село-ЦЗ'!Q9</f>
        <v>321</v>
      </c>
      <c r="R9" s="114">
        <f>УСЬОГО!U9-'16-село-ЦЗ'!R9</f>
        <v>163</v>
      </c>
      <c r="S9" s="113">
        <f t="shared" si="3"/>
        <v>50.778816199376948</v>
      </c>
      <c r="T9" s="112">
        <f>УСЬОГО!W9-'16-село-ЦЗ'!T9</f>
        <v>3103</v>
      </c>
      <c r="U9" s="114">
        <f>УСЬОГО!X9-'16-село-ЦЗ'!U9</f>
        <v>425</v>
      </c>
      <c r="V9" s="113">
        <f t="shared" si="4"/>
        <v>13.696422816629068</v>
      </c>
      <c r="W9" s="112">
        <f>УСЬОГО!Z9-'16-село-ЦЗ'!W9</f>
        <v>971</v>
      </c>
      <c r="X9" s="114">
        <f>УСЬОГО!AA9-'16-село-ЦЗ'!X9</f>
        <v>389</v>
      </c>
      <c r="Y9" s="113">
        <f t="shared" si="5"/>
        <v>40.061791967044286</v>
      </c>
      <c r="Z9" s="112">
        <f>УСЬОГО!AC9-'16-село-ЦЗ'!Z9</f>
        <v>720</v>
      </c>
      <c r="AA9" s="114">
        <f>УСЬОГО!AD9-'16-село-ЦЗ'!AA9</f>
        <v>281</v>
      </c>
      <c r="AB9" s="113">
        <f t="shared" si="6"/>
        <v>39.027777777777779</v>
      </c>
      <c r="AC9" s="37"/>
      <c r="AD9" s="41"/>
    </row>
    <row r="10" spans="1:32" s="42" customFormat="1" ht="15" customHeight="1" x14ac:dyDescent="0.25">
      <c r="A10" s="61" t="s">
        <v>37</v>
      </c>
      <c r="B10" s="112">
        <f>УСЬОГО!B10-'16-село-ЦЗ'!B10</f>
        <v>189</v>
      </c>
      <c r="C10" s="112">
        <f>УСЬОГО!C10-'16-село-ЦЗ'!C10</f>
        <v>31</v>
      </c>
      <c r="D10" s="110">
        <f t="shared" si="0"/>
        <v>16.402116402116402</v>
      </c>
      <c r="E10" s="112">
        <f>УСЬОГО!E10-'16-село-ЦЗ'!E10</f>
        <v>112</v>
      </c>
      <c r="F10" s="112">
        <f>УСЬОГО!F10-'16-село-ЦЗ'!F10</f>
        <v>28</v>
      </c>
      <c r="G10" s="113">
        <f t="shared" si="1"/>
        <v>25</v>
      </c>
      <c r="H10" s="112">
        <f>УСЬОГО!H10-'16-село-ЦЗ'!H10</f>
        <v>2</v>
      </c>
      <c r="I10" s="112">
        <f>УСЬОГО!I10-'16-село-ЦЗ'!I10</f>
        <v>1</v>
      </c>
      <c r="J10" s="113">
        <f t="shared" si="2"/>
        <v>50</v>
      </c>
      <c r="K10" s="112">
        <f>УСЬОГО!N10-'16-село-ЦЗ'!K10</f>
        <v>0</v>
      </c>
      <c r="L10" s="112">
        <f>УСЬОГО!O10-'16-село-ЦЗ'!L10</f>
        <v>0</v>
      </c>
      <c r="M10" s="113" t="str">
        <f t="shared" si="7"/>
        <v>-</v>
      </c>
      <c r="N10" s="112">
        <f>УСЬОГО!Q10-'16-село-ЦЗ'!N10</f>
        <v>1</v>
      </c>
      <c r="O10" s="112">
        <f>УСЬОГО!R10-'16-село-ЦЗ'!O10</f>
        <v>0</v>
      </c>
      <c r="P10" s="113">
        <f t="shared" si="8"/>
        <v>0</v>
      </c>
      <c r="Q10" s="112">
        <f>УСЬОГО!T10-'16-село-ЦЗ'!Q10</f>
        <v>27</v>
      </c>
      <c r="R10" s="114">
        <f>УСЬОГО!U10-'16-село-ЦЗ'!R10</f>
        <v>12</v>
      </c>
      <c r="S10" s="113">
        <f t="shared" si="3"/>
        <v>44.444444444444443</v>
      </c>
      <c r="T10" s="112">
        <f>УСЬОГО!W10-'16-село-ЦЗ'!T10</f>
        <v>164</v>
      </c>
      <c r="U10" s="114">
        <f>УСЬОГО!X10-'16-село-ЦЗ'!U10</f>
        <v>28</v>
      </c>
      <c r="V10" s="113">
        <f t="shared" si="4"/>
        <v>17.073170731707318</v>
      </c>
      <c r="W10" s="112">
        <f>УСЬОГО!Z10-'16-село-ЦЗ'!W10</f>
        <v>97</v>
      </c>
      <c r="X10" s="114">
        <f>УСЬОГО!AA10-'16-село-ЦЗ'!X10</f>
        <v>25</v>
      </c>
      <c r="Y10" s="113">
        <f t="shared" si="5"/>
        <v>25.773195876288661</v>
      </c>
      <c r="Z10" s="112">
        <f>УСЬОГО!AC10-'16-село-ЦЗ'!Z10</f>
        <v>86</v>
      </c>
      <c r="AA10" s="114">
        <f>УСЬОГО!AD10-'16-село-ЦЗ'!AA10</f>
        <v>20</v>
      </c>
      <c r="AB10" s="113">
        <f t="shared" si="6"/>
        <v>23.255813953488371</v>
      </c>
      <c r="AC10" s="37"/>
      <c r="AD10" s="41"/>
    </row>
    <row r="11" spans="1:32" s="42" customFormat="1" ht="15" customHeight="1" x14ac:dyDescent="0.25">
      <c r="A11" s="61" t="s">
        <v>38</v>
      </c>
      <c r="B11" s="112">
        <f>УСЬОГО!B11-'16-село-ЦЗ'!B11</f>
        <v>1286</v>
      </c>
      <c r="C11" s="112">
        <f>УСЬОГО!C11-'16-село-ЦЗ'!C11</f>
        <v>317</v>
      </c>
      <c r="D11" s="110">
        <f t="shared" si="0"/>
        <v>24.650077760497666</v>
      </c>
      <c r="E11" s="112">
        <f>УСЬОГО!E11-'16-село-ЦЗ'!E11</f>
        <v>481</v>
      </c>
      <c r="F11" s="112">
        <f>УСЬОГО!F11-'16-село-ЦЗ'!F11</f>
        <v>276</v>
      </c>
      <c r="G11" s="113">
        <f t="shared" si="1"/>
        <v>57.380457380457379</v>
      </c>
      <c r="H11" s="112">
        <f>УСЬОГО!H11-'16-село-ЦЗ'!H11</f>
        <v>31</v>
      </c>
      <c r="I11" s="112">
        <f>УСЬОГО!I11-'16-село-ЦЗ'!I11</f>
        <v>19</v>
      </c>
      <c r="J11" s="113">
        <f t="shared" si="2"/>
        <v>61.29032258064516</v>
      </c>
      <c r="K11" s="112">
        <f>УСЬОГО!N11-'16-село-ЦЗ'!K11</f>
        <v>2</v>
      </c>
      <c r="L11" s="112">
        <f>УСЬОГО!O11-'16-село-ЦЗ'!L11</f>
        <v>2</v>
      </c>
      <c r="M11" s="113">
        <f t="shared" si="7"/>
        <v>100</v>
      </c>
      <c r="N11" s="112">
        <f>УСЬОГО!Q11-'16-село-ЦЗ'!N11</f>
        <v>2</v>
      </c>
      <c r="O11" s="112">
        <f>УСЬОГО!R11-'16-село-ЦЗ'!O11</f>
        <v>0</v>
      </c>
      <c r="P11" s="113">
        <f t="shared" si="8"/>
        <v>0</v>
      </c>
      <c r="Q11" s="112">
        <f>УСЬОГО!T11-'16-село-ЦЗ'!Q11</f>
        <v>256</v>
      </c>
      <c r="R11" s="114">
        <f>УСЬОГО!U11-'16-село-ЦЗ'!R11</f>
        <v>101</v>
      </c>
      <c r="S11" s="113">
        <f t="shared" si="3"/>
        <v>39.453125</v>
      </c>
      <c r="T11" s="112">
        <f>УСЬОГО!W11-'16-село-ЦЗ'!T11</f>
        <v>1219</v>
      </c>
      <c r="U11" s="114">
        <f>УСЬОГО!X11-'16-село-ЦЗ'!U11</f>
        <v>271</v>
      </c>
      <c r="V11" s="113">
        <f t="shared" si="4"/>
        <v>22.231337161607875</v>
      </c>
      <c r="W11" s="112">
        <f>УСЬОГО!Z11-'16-село-ЦЗ'!W11</f>
        <v>416</v>
      </c>
      <c r="X11" s="114">
        <f>УСЬОГО!AA11-'16-село-ЦЗ'!X11</f>
        <v>235</v>
      </c>
      <c r="Y11" s="113">
        <f t="shared" si="5"/>
        <v>56.490384615384613</v>
      </c>
      <c r="Z11" s="112">
        <f>УСЬОГО!AC11-'16-село-ЦЗ'!Z11</f>
        <v>354</v>
      </c>
      <c r="AA11" s="114">
        <f>УСЬОГО!AD11-'16-село-ЦЗ'!AA11</f>
        <v>191</v>
      </c>
      <c r="AB11" s="113">
        <f t="shared" si="6"/>
        <v>53.954802259887003</v>
      </c>
      <c r="AC11" s="37"/>
      <c r="AD11" s="41"/>
    </row>
    <row r="12" spans="1:32" s="42" customFormat="1" ht="15" customHeight="1" x14ac:dyDescent="0.25">
      <c r="A12" s="61" t="s">
        <v>39</v>
      </c>
      <c r="B12" s="112">
        <f>УСЬОГО!B12-'16-село-ЦЗ'!B12</f>
        <v>2779</v>
      </c>
      <c r="C12" s="112">
        <f>УСЬОГО!C12-'16-село-ЦЗ'!C12</f>
        <v>293</v>
      </c>
      <c r="D12" s="110">
        <f t="shared" si="0"/>
        <v>10.543360921194674</v>
      </c>
      <c r="E12" s="112">
        <f>УСЬОГО!E12-'16-село-ЦЗ'!E12</f>
        <v>547</v>
      </c>
      <c r="F12" s="112">
        <f>УСЬОГО!F12-'16-село-ЦЗ'!F12</f>
        <v>252</v>
      </c>
      <c r="G12" s="113">
        <f t="shared" si="1"/>
        <v>46.06946983546618</v>
      </c>
      <c r="H12" s="112">
        <f>УСЬОГО!H12-'16-село-ЦЗ'!H12</f>
        <v>59</v>
      </c>
      <c r="I12" s="112">
        <f>УСЬОГО!I12-'16-село-ЦЗ'!I12</f>
        <v>13</v>
      </c>
      <c r="J12" s="113">
        <f t="shared" si="2"/>
        <v>22.033898305084747</v>
      </c>
      <c r="K12" s="112">
        <f>УСЬОГО!N12-'16-село-ЦЗ'!K12</f>
        <v>43</v>
      </c>
      <c r="L12" s="112">
        <f>УСЬОГО!O12-'16-село-ЦЗ'!L12</f>
        <v>16</v>
      </c>
      <c r="M12" s="113">
        <f t="shared" si="7"/>
        <v>37.209302325581397</v>
      </c>
      <c r="N12" s="112">
        <f>УСЬОГО!Q12-'16-село-ЦЗ'!N12</f>
        <v>2</v>
      </c>
      <c r="O12" s="112">
        <f>УСЬОГО!R12-'16-село-ЦЗ'!O12</f>
        <v>1</v>
      </c>
      <c r="P12" s="113">
        <f t="shared" si="8"/>
        <v>50</v>
      </c>
      <c r="Q12" s="112">
        <f>УСЬОГО!T12-'16-село-ЦЗ'!Q12</f>
        <v>285</v>
      </c>
      <c r="R12" s="114">
        <f>УСЬОГО!U12-'16-село-ЦЗ'!R12</f>
        <v>171</v>
      </c>
      <c r="S12" s="113">
        <f t="shared" si="3"/>
        <v>60</v>
      </c>
      <c r="T12" s="112">
        <f>УСЬОГО!W12-'16-село-ЦЗ'!T12</f>
        <v>2714</v>
      </c>
      <c r="U12" s="114">
        <f>УСЬОГО!X12-'16-село-ЦЗ'!U12</f>
        <v>245</v>
      </c>
      <c r="V12" s="113">
        <f t="shared" si="4"/>
        <v>9.0272660280029484</v>
      </c>
      <c r="W12" s="112">
        <f>УСЬОГО!Z12-'16-село-ЦЗ'!W12</f>
        <v>453</v>
      </c>
      <c r="X12" s="114">
        <f>УСЬОГО!AA12-'16-село-ЦЗ'!X12</f>
        <v>215</v>
      </c>
      <c r="Y12" s="113">
        <f t="shared" si="5"/>
        <v>47.461368653421637</v>
      </c>
      <c r="Z12" s="112">
        <f>УСЬОГО!AC12-'16-село-ЦЗ'!Z12</f>
        <v>360</v>
      </c>
      <c r="AA12" s="114">
        <f>УСЬОГО!AD12-'16-село-ЦЗ'!AA12</f>
        <v>174</v>
      </c>
      <c r="AB12" s="113">
        <f t="shared" si="6"/>
        <v>48.333333333333336</v>
      </c>
      <c r="AC12" s="37"/>
      <c r="AD12" s="41"/>
    </row>
    <row r="13" spans="1:32" s="42" customFormat="1" ht="15" customHeight="1" x14ac:dyDescent="0.25">
      <c r="A13" s="61" t="s">
        <v>40</v>
      </c>
      <c r="B13" s="112">
        <f>УСЬОГО!B13-'16-село-ЦЗ'!B13</f>
        <v>1078</v>
      </c>
      <c r="C13" s="112">
        <f>УСЬОГО!C13-'16-село-ЦЗ'!C13</f>
        <v>151</v>
      </c>
      <c r="D13" s="110">
        <f t="shared" si="0"/>
        <v>14.007421150278294</v>
      </c>
      <c r="E13" s="112">
        <f>УСЬОГО!E13-'16-село-ЦЗ'!E13</f>
        <v>391</v>
      </c>
      <c r="F13" s="112">
        <f>УСЬОГО!F13-'16-село-ЦЗ'!F13</f>
        <v>142</v>
      </c>
      <c r="G13" s="113">
        <f t="shared" si="1"/>
        <v>36.31713554987212</v>
      </c>
      <c r="H13" s="112">
        <f>УСЬОГО!H13-'16-село-ЦЗ'!H13</f>
        <v>21</v>
      </c>
      <c r="I13" s="112">
        <f>УСЬОГО!I13-'16-село-ЦЗ'!I13</f>
        <v>10</v>
      </c>
      <c r="J13" s="113">
        <f t="shared" si="2"/>
        <v>47.61904761904762</v>
      </c>
      <c r="K13" s="112">
        <f>УСЬОГО!N13-'16-село-ЦЗ'!K13</f>
        <v>8</v>
      </c>
      <c r="L13" s="112">
        <f>УСЬОГО!O13-'16-село-ЦЗ'!L13</f>
        <v>2</v>
      </c>
      <c r="M13" s="113">
        <f t="shared" si="7"/>
        <v>25</v>
      </c>
      <c r="N13" s="112">
        <f>УСЬОГО!Q13-'16-село-ЦЗ'!N13</f>
        <v>1</v>
      </c>
      <c r="O13" s="112">
        <f>УСЬОГО!R13-'16-село-ЦЗ'!O13</f>
        <v>0</v>
      </c>
      <c r="P13" s="113">
        <f t="shared" si="8"/>
        <v>0</v>
      </c>
      <c r="Q13" s="112">
        <f>УСЬОГО!T13-'16-село-ЦЗ'!Q13</f>
        <v>252</v>
      </c>
      <c r="R13" s="114">
        <f>УСЬОГО!U13-'16-село-ЦЗ'!R13</f>
        <v>102</v>
      </c>
      <c r="S13" s="113">
        <f t="shared" si="3"/>
        <v>40.476190476190474</v>
      </c>
      <c r="T13" s="112">
        <f>УСЬОГО!W13-'16-село-ЦЗ'!T13</f>
        <v>1007</v>
      </c>
      <c r="U13" s="114">
        <f>УСЬОГО!X13-'16-село-ЦЗ'!U13</f>
        <v>123</v>
      </c>
      <c r="V13" s="113">
        <f t="shared" si="4"/>
        <v>12.214498510427012</v>
      </c>
      <c r="W13" s="112">
        <f>УСЬОГО!Z13-'16-село-ЦЗ'!W13</f>
        <v>333</v>
      </c>
      <c r="X13" s="114">
        <f>УСЬОГО!AA13-'16-село-ЦЗ'!X13</f>
        <v>117</v>
      </c>
      <c r="Y13" s="113">
        <f t="shared" si="5"/>
        <v>35.135135135135137</v>
      </c>
      <c r="Z13" s="112">
        <f>УСЬОГО!AC13-'16-село-ЦЗ'!Z13</f>
        <v>282</v>
      </c>
      <c r="AA13" s="114">
        <f>УСЬОГО!AD13-'16-село-ЦЗ'!AA13</f>
        <v>98</v>
      </c>
      <c r="AB13" s="113">
        <f t="shared" si="6"/>
        <v>34.751773049645394</v>
      </c>
      <c r="AC13" s="37"/>
      <c r="AD13" s="41"/>
    </row>
    <row r="14" spans="1:32" s="42" customFormat="1" ht="15" customHeight="1" x14ac:dyDescent="0.25">
      <c r="A14" s="61" t="s">
        <v>41</v>
      </c>
      <c r="B14" s="112">
        <f>УСЬОГО!B14-'16-село-ЦЗ'!B14</f>
        <v>869</v>
      </c>
      <c r="C14" s="112">
        <f>УСЬОГО!C14-'16-село-ЦЗ'!C14</f>
        <v>117</v>
      </c>
      <c r="D14" s="110">
        <f t="shared" si="0"/>
        <v>13.463751438434983</v>
      </c>
      <c r="E14" s="112">
        <f>УСЬОГО!E14-'16-село-ЦЗ'!E14</f>
        <v>470</v>
      </c>
      <c r="F14" s="112">
        <f>УСЬОГО!F14-'16-село-ЦЗ'!F14</f>
        <v>107</v>
      </c>
      <c r="G14" s="113">
        <f t="shared" si="1"/>
        <v>22.76595744680851</v>
      </c>
      <c r="H14" s="112">
        <f>УСЬОГО!H14-'16-село-ЦЗ'!H14</f>
        <v>22</v>
      </c>
      <c r="I14" s="112">
        <f>УСЬОГО!I14-'16-село-ЦЗ'!I14</f>
        <v>5</v>
      </c>
      <c r="J14" s="113">
        <f t="shared" si="2"/>
        <v>22.727272727272727</v>
      </c>
      <c r="K14" s="112">
        <f>УСЬОГО!N14-'16-село-ЦЗ'!K14</f>
        <v>1</v>
      </c>
      <c r="L14" s="112">
        <f>УСЬОГО!O14-'16-село-ЦЗ'!L14</f>
        <v>2</v>
      </c>
      <c r="M14" s="113">
        <f t="shared" si="7"/>
        <v>200</v>
      </c>
      <c r="N14" s="112">
        <f>УСЬОГО!Q14-'16-село-ЦЗ'!N14</f>
        <v>0</v>
      </c>
      <c r="O14" s="112">
        <f>УСЬОГО!R14-'16-село-ЦЗ'!O14</f>
        <v>0</v>
      </c>
      <c r="P14" s="113" t="str">
        <f t="shared" si="8"/>
        <v>-</v>
      </c>
      <c r="Q14" s="112">
        <f>УСЬОГО!T14-'16-село-ЦЗ'!Q14</f>
        <v>287</v>
      </c>
      <c r="R14" s="114">
        <f>УСЬОГО!U14-'16-село-ЦЗ'!R14</f>
        <v>67</v>
      </c>
      <c r="S14" s="113">
        <f t="shared" si="3"/>
        <v>23.344947735191639</v>
      </c>
      <c r="T14" s="112">
        <f>УСЬОГО!W14-'16-село-ЦЗ'!T14</f>
        <v>789</v>
      </c>
      <c r="U14" s="114">
        <f>УСЬОГО!X14-'16-село-ЦЗ'!U14</f>
        <v>98</v>
      </c>
      <c r="V14" s="113">
        <f t="shared" si="4"/>
        <v>12.420785804816223</v>
      </c>
      <c r="W14" s="112">
        <f>УСЬОГО!Z14-'16-село-ЦЗ'!W14</f>
        <v>396</v>
      </c>
      <c r="X14" s="114">
        <f>УСЬОГО!AA14-'16-село-ЦЗ'!X14</f>
        <v>90</v>
      </c>
      <c r="Y14" s="113">
        <f t="shared" si="5"/>
        <v>22.727272727272727</v>
      </c>
      <c r="Z14" s="112">
        <f>УСЬОГО!AC14-'16-село-ЦЗ'!Z14</f>
        <v>325</v>
      </c>
      <c r="AA14" s="114">
        <f>УСЬОГО!AD14-'16-село-ЦЗ'!AA14</f>
        <v>64</v>
      </c>
      <c r="AB14" s="113">
        <f t="shared" si="6"/>
        <v>19.692307692307693</v>
      </c>
      <c r="AC14" s="37"/>
      <c r="AD14" s="41"/>
    </row>
    <row r="15" spans="1:32" s="42" customFormat="1" ht="15" customHeight="1" x14ac:dyDescent="0.25">
      <c r="A15" s="61" t="s">
        <v>42</v>
      </c>
      <c r="B15" s="112">
        <f>УСЬОГО!B15-'16-село-ЦЗ'!B15</f>
        <v>5960</v>
      </c>
      <c r="C15" s="112">
        <f>УСЬОГО!C15-'16-село-ЦЗ'!C15</f>
        <v>467</v>
      </c>
      <c r="D15" s="110">
        <f t="shared" si="0"/>
        <v>7.8355704697986575</v>
      </c>
      <c r="E15" s="112">
        <f>УСЬОГО!E15-'16-село-ЦЗ'!E15</f>
        <v>903</v>
      </c>
      <c r="F15" s="112">
        <f>УСЬОГО!F15-'16-село-ЦЗ'!F15</f>
        <v>423</v>
      </c>
      <c r="G15" s="113">
        <f t="shared" si="1"/>
        <v>46.843853820598007</v>
      </c>
      <c r="H15" s="112">
        <f>УСЬОГО!H15-'16-село-ЦЗ'!H15</f>
        <v>72</v>
      </c>
      <c r="I15" s="112">
        <f>УСЬОГО!I15-'16-село-ЦЗ'!I15</f>
        <v>39</v>
      </c>
      <c r="J15" s="113">
        <f t="shared" si="2"/>
        <v>54.166666666666664</v>
      </c>
      <c r="K15" s="112">
        <f>УСЬОГО!N15-'16-село-ЦЗ'!K15</f>
        <v>25</v>
      </c>
      <c r="L15" s="112">
        <f>УСЬОГО!O15-'16-село-ЦЗ'!L15</f>
        <v>18</v>
      </c>
      <c r="M15" s="113">
        <f t="shared" si="7"/>
        <v>72</v>
      </c>
      <c r="N15" s="112">
        <f>УСЬОГО!Q15-'16-село-ЦЗ'!N15</f>
        <v>0</v>
      </c>
      <c r="O15" s="112">
        <f>УСЬОГО!R15-'16-село-ЦЗ'!O15</f>
        <v>0</v>
      </c>
      <c r="P15" s="113" t="str">
        <f t="shared" si="8"/>
        <v>-</v>
      </c>
      <c r="Q15" s="112">
        <f>УСЬОГО!T15-'16-село-ЦЗ'!Q15</f>
        <v>196</v>
      </c>
      <c r="R15" s="114">
        <f>УСЬОГО!U15-'16-село-ЦЗ'!R15</f>
        <v>167</v>
      </c>
      <c r="S15" s="113">
        <f t="shared" si="3"/>
        <v>85.204081632653057</v>
      </c>
      <c r="T15" s="112">
        <f>УСЬОГО!W15-'16-село-ЦЗ'!T15</f>
        <v>5776</v>
      </c>
      <c r="U15" s="114">
        <f>УСЬОГО!X15-'16-село-ЦЗ'!U15</f>
        <v>335</v>
      </c>
      <c r="V15" s="113">
        <f t="shared" si="4"/>
        <v>5.7998614958448753</v>
      </c>
      <c r="W15" s="112">
        <f>УСЬОГО!Z15-'16-село-ЦЗ'!W15</f>
        <v>811</v>
      </c>
      <c r="X15" s="114">
        <f>УСЬОГО!AA15-'16-село-ЦЗ'!X15</f>
        <v>313</v>
      </c>
      <c r="Y15" s="113">
        <f t="shared" si="5"/>
        <v>38.594327990135632</v>
      </c>
      <c r="Z15" s="112">
        <f>УСЬОГО!AC15-'16-село-ЦЗ'!Z15</f>
        <v>694</v>
      </c>
      <c r="AA15" s="114">
        <f>УСЬОГО!AD15-'16-село-ЦЗ'!AA15</f>
        <v>260</v>
      </c>
      <c r="AB15" s="113">
        <f t="shared" si="6"/>
        <v>37.463976945244958</v>
      </c>
      <c r="AC15" s="37"/>
      <c r="AD15" s="41"/>
    </row>
    <row r="16" spans="1:32" s="42" customFormat="1" ht="15" customHeight="1" x14ac:dyDescent="0.25">
      <c r="A16" s="61" t="s">
        <v>43</v>
      </c>
      <c r="B16" s="112">
        <f>УСЬОГО!B16-'16-село-ЦЗ'!B16</f>
        <v>2264</v>
      </c>
      <c r="C16" s="112">
        <f>УСЬОГО!C16-'16-село-ЦЗ'!C16</f>
        <v>385</v>
      </c>
      <c r="D16" s="110">
        <f t="shared" si="0"/>
        <v>17.00530035335689</v>
      </c>
      <c r="E16" s="112">
        <f>УСЬОГО!E16-'16-село-ЦЗ'!E16</f>
        <v>783</v>
      </c>
      <c r="F16" s="112">
        <f>УСЬОГО!F16-'16-село-ЦЗ'!F16</f>
        <v>336</v>
      </c>
      <c r="G16" s="113">
        <f t="shared" si="1"/>
        <v>42.911877394636015</v>
      </c>
      <c r="H16" s="112">
        <f>УСЬОГО!H16-'16-село-ЦЗ'!H16</f>
        <v>68</v>
      </c>
      <c r="I16" s="112">
        <f>УСЬОГО!I16-'16-село-ЦЗ'!I16</f>
        <v>43</v>
      </c>
      <c r="J16" s="113">
        <f t="shared" si="2"/>
        <v>63.235294117647058</v>
      </c>
      <c r="K16" s="112">
        <f>УСЬОГО!N16-'16-село-ЦЗ'!K16</f>
        <v>12</v>
      </c>
      <c r="L16" s="112">
        <f>УСЬОГО!O16-'16-село-ЦЗ'!L16</f>
        <v>6</v>
      </c>
      <c r="M16" s="113">
        <f t="shared" si="7"/>
        <v>50</v>
      </c>
      <c r="N16" s="112">
        <f>УСЬОГО!Q16-'16-село-ЦЗ'!N16</f>
        <v>5</v>
      </c>
      <c r="O16" s="112">
        <f>УСЬОГО!R16-'16-село-ЦЗ'!O16</f>
        <v>1</v>
      </c>
      <c r="P16" s="113">
        <f t="shared" si="8"/>
        <v>20</v>
      </c>
      <c r="Q16" s="112">
        <f>УСЬОГО!T16-'16-село-ЦЗ'!Q16</f>
        <v>313</v>
      </c>
      <c r="R16" s="114">
        <f>УСЬОГО!U16-'16-село-ЦЗ'!R16</f>
        <v>196</v>
      </c>
      <c r="S16" s="113">
        <f t="shared" si="3"/>
        <v>62.619808306709267</v>
      </c>
      <c r="T16" s="112">
        <f>УСЬОГО!W16-'16-село-ЦЗ'!T16</f>
        <v>2257</v>
      </c>
      <c r="U16" s="114">
        <f>УСЬОГО!X16-'16-село-ЦЗ'!U16</f>
        <v>276</v>
      </c>
      <c r="V16" s="113">
        <f t="shared" si="4"/>
        <v>12.228622064687638</v>
      </c>
      <c r="W16" s="112">
        <f>УСЬОГО!Z16-'16-село-ЦЗ'!W16</f>
        <v>706</v>
      </c>
      <c r="X16" s="114">
        <f>УСЬОГО!AA16-'16-село-ЦЗ'!X16</f>
        <v>250</v>
      </c>
      <c r="Y16" s="113">
        <f t="shared" si="5"/>
        <v>35.410764872521248</v>
      </c>
      <c r="Z16" s="112">
        <f>УСЬОГО!AC16-'16-село-ЦЗ'!Z16</f>
        <v>600</v>
      </c>
      <c r="AA16" s="114">
        <f>УСЬОГО!AD16-'16-село-ЦЗ'!AA16</f>
        <v>200</v>
      </c>
      <c r="AB16" s="113">
        <f t="shared" si="6"/>
        <v>33.333333333333336</v>
      </c>
      <c r="AC16" s="37"/>
      <c r="AD16" s="41"/>
    </row>
    <row r="17" spans="1:30" s="42" customFormat="1" ht="15" customHeight="1" x14ac:dyDescent="0.25">
      <c r="A17" s="61" t="s">
        <v>44</v>
      </c>
      <c r="B17" s="112">
        <f>УСЬОГО!B17-'16-село-ЦЗ'!B17</f>
        <v>3491</v>
      </c>
      <c r="C17" s="112">
        <f>УСЬОГО!C17-'16-село-ЦЗ'!C17</f>
        <v>443</v>
      </c>
      <c r="D17" s="110">
        <f t="shared" si="0"/>
        <v>12.689773703809797</v>
      </c>
      <c r="E17" s="112">
        <f>УСЬОГО!E17-'16-село-ЦЗ'!E17</f>
        <v>793</v>
      </c>
      <c r="F17" s="112">
        <f>УСЬОГО!F17-'16-село-ЦЗ'!F17</f>
        <v>394</v>
      </c>
      <c r="G17" s="113">
        <f t="shared" si="1"/>
        <v>49.68474148802018</v>
      </c>
      <c r="H17" s="112">
        <f>УСЬОГО!H17-'16-село-ЦЗ'!H17</f>
        <v>47</v>
      </c>
      <c r="I17" s="112">
        <f>УСЬОГО!I17-'16-село-ЦЗ'!I17</f>
        <v>25</v>
      </c>
      <c r="J17" s="113">
        <f t="shared" si="2"/>
        <v>53.191489361702125</v>
      </c>
      <c r="K17" s="112">
        <f>УСЬОГО!N17-'16-село-ЦЗ'!K17</f>
        <v>11</v>
      </c>
      <c r="L17" s="112">
        <f>УСЬОГО!O17-'16-село-ЦЗ'!L17</f>
        <v>7</v>
      </c>
      <c r="M17" s="113">
        <f t="shared" si="7"/>
        <v>63.636363636363633</v>
      </c>
      <c r="N17" s="112">
        <f>УСЬОГО!Q17-'16-село-ЦЗ'!N17</f>
        <v>1</v>
      </c>
      <c r="O17" s="112">
        <f>УСЬОГО!R17-'16-село-ЦЗ'!O17</f>
        <v>0</v>
      </c>
      <c r="P17" s="113">
        <f t="shared" si="8"/>
        <v>0</v>
      </c>
      <c r="Q17" s="112">
        <f>УСЬОГО!T17-'16-село-ЦЗ'!Q17</f>
        <v>109</v>
      </c>
      <c r="R17" s="114">
        <f>УСЬОГО!U17-'16-село-ЦЗ'!R17</f>
        <v>123</v>
      </c>
      <c r="S17" s="113">
        <f t="shared" si="3"/>
        <v>112.8440366972477</v>
      </c>
      <c r="T17" s="112">
        <f>УСЬОГО!W17-'16-село-ЦЗ'!T17</f>
        <v>3444</v>
      </c>
      <c r="U17" s="114">
        <f>УСЬОГО!X17-'16-село-ЦЗ'!U17</f>
        <v>360</v>
      </c>
      <c r="V17" s="113">
        <f t="shared" si="4"/>
        <v>10.452961672473867</v>
      </c>
      <c r="W17" s="112">
        <f>УСЬОГО!Z17-'16-село-ЦЗ'!W17</f>
        <v>717</v>
      </c>
      <c r="X17" s="114">
        <f>УСЬОГО!AA17-'16-село-ЦЗ'!X17</f>
        <v>320</v>
      </c>
      <c r="Y17" s="113">
        <f t="shared" si="5"/>
        <v>44.630404463040449</v>
      </c>
      <c r="Z17" s="112">
        <f>УСЬОГО!AC17-'16-село-ЦЗ'!Z17</f>
        <v>597</v>
      </c>
      <c r="AA17" s="114">
        <f>УСЬОГО!AD17-'16-село-ЦЗ'!AA17</f>
        <v>278</v>
      </c>
      <c r="AB17" s="113">
        <f t="shared" si="6"/>
        <v>46.566164154103852</v>
      </c>
      <c r="AC17" s="37"/>
      <c r="AD17" s="41"/>
    </row>
    <row r="18" spans="1:30" s="42" customFormat="1" ht="15" customHeight="1" x14ac:dyDescent="0.25">
      <c r="A18" s="61" t="s">
        <v>45</v>
      </c>
      <c r="B18" s="112">
        <f>УСЬОГО!B18-'16-село-ЦЗ'!B18</f>
        <v>1218</v>
      </c>
      <c r="C18" s="112">
        <f>УСЬОГО!C18-'16-село-ЦЗ'!C18</f>
        <v>335</v>
      </c>
      <c r="D18" s="110">
        <f t="shared" si="0"/>
        <v>27.504105090311988</v>
      </c>
      <c r="E18" s="112">
        <f>УСЬОГО!E18-'16-село-ЦЗ'!E18</f>
        <v>729</v>
      </c>
      <c r="F18" s="112">
        <f>УСЬОГО!F18-'16-село-ЦЗ'!F18</f>
        <v>311</v>
      </c>
      <c r="G18" s="113">
        <f t="shared" si="1"/>
        <v>42.661179698216735</v>
      </c>
      <c r="H18" s="112">
        <f>УСЬОГО!H18-'16-село-ЦЗ'!H18</f>
        <v>61</v>
      </c>
      <c r="I18" s="112">
        <f>УСЬОГО!I18-'16-село-ЦЗ'!I18</f>
        <v>22</v>
      </c>
      <c r="J18" s="113">
        <f t="shared" si="2"/>
        <v>36.065573770491802</v>
      </c>
      <c r="K18" s="112">
        <f>УСЬОГО!N18-'16-село-ЦЗ'!K18</f>
        <v>9</v>
      </c>
      <c r="L18" s="112">
        <f>УСЬОГО!O18-'16-село-ЦЗ'!L18</f>
        <v>3</v>
      </c>
      <c r="M18" s="113">
        <f t="shared" si="7"/>
        <v>33.333333333333336</v>
      </c>
      <c r="N18" s="112">
        <f>УСЬОГО!Q18-'16-село-ЦЗ'!N18</f>
        <v>0</v>
      </c>
      <c r="O18" s="112">
        <f>УСЬОГО!R18-'16-село-ЦЗ'!O18</f>
        <v>0</v>
      </c>
      <c r="P18" s="113" t="str">
        <f t="shared" si="8"/>
        <v>-</v>
      </c>
      <c r="Q18" s="112">
        <f>УСЬОГО!T18-'16-село-ЦЗ'!Q18</f>
        <v>200</v>
      </c>
      <c r="R18" s="114">
        <f>УСЬОГО!U18-'16-село-ЦЗ'!R18</f>
        <v>130</v>
      </c>
      <c r="S18" s="113">
        <f t="shared" si="3"/>
        <v>65</v>
      </c>
      <c r="T18" s="112">
        <f>УСЬОГО!W18-'16-село-ЦЗ'!T18</f>
        <v>1063</v>
      </c>
      <c r="U18" s="114">
        <f>УСЬОГО!X18-'16-село-ЦЗ'!U18</f>
        <v>275</v>
      </c>
      <c r="V18" s="113">
        <f t="shared" si="4"/>
        <v>25.870178739416744</v>
      </c>
      <c r="W18" s="112">
        <f>УСЬОГО!Z18-'16-село-ЦЗ'!W18</f>
        <v>598</v>
      </c>
      <c r="X18" s="114">
        <f>УСЬОГО!AA18-'16-село-ЦЗ'!X18</f>
        <v>260</v>
      </c>
      <c r="Y18" s="113">
        <f t="shared" si="5"/>
        <v>43.478260869565219</v>
      </c>
      <c r="Z18" s="112">
        <f>УСЬОГО!AC18-'16-село-ЦЗ'!Z18</f>
        <v>546</v>
      </c>
      <c r="AA18" s="114">
        <f>УСЬОГО!AD18-'16-село-ЦЗ'!AA18</f>
        <v>240</v>
      </c>
      <c r="AB18" s="113">
        <f t="shared" si="6"/>
        <v>43.956043956043956</v>
      </c>
      <c r="AC18" s="37"/>
      <c r="AD18" s="41"/>
    </row>
    <row r="19" spans="1:30" s="42" customFormat="1" ht="15" customHeight="1" x14ac:dyDescent="0.25">
      <c r="A19" s="61" t="s">
        <v>46</v>
      </c>
      <c r="B19" s="112">
        <f>УСЬОГО!B19-'16-село-ЦЗ'!B19</f>
        <v>1954</v>
      </c>
      <c r="C19" s="112">
        <f>УСЬОГО!C19-'16-село-ЦЗ'!C19</f>
        <v>249</v>
      </c>
      <c r="D19" s="110">
        <f t="shared" si="0"/>
        <v>12.743091095189355</v>
      </c>
      <c r="E19" s="112">
        <f>УСЬОГО!E19-'16-село-ЦЗ'!E19</f>
        <v>424</v>
      </c>
      <c r="F19" s="112">
        <f>УСЬОГО!F19-'16-село-ЦЗ'!F19</f>
        <v>214</v>
      </c>
      <c r="G19" s="113">
        <f t="shared" si="1"/>
        <v>50.471698113207545</v>
      </c>
      <c r="H19" s="112">
        <f>УСЬОГО!H19-'16-село-ЦЗ'!H19</f>
        <v>47</v>
      </c>
      <c r="I19" s="112">
        <f>УСЬОГО!I19-'16-село-ЦЗ'!I19</f>
        <v>20</v>
      </c>
      <c r="J19" s="113">
        <f t="shared" si="2"/>
        <v>42.553191489361701</v>
      </c>
      <c r="K19" s="112">
        <f>УСЬОГО!N19-'16-село-ЦЗ'!K19</f>
        <v>15</v>
      </c>
      <c r="L19" s="112">
        <f>УСЬОГО!O19-'16-село-ЦЗ'!L19</f>
        <v>8</v>
      </c>
      <c r="M19" s="113">
        <f t="shared" si="7"/>
        <v>53.333333333333336</v>
      </c>
      <c r="N19" s="112">
        <f>УСЬОГО!Q19-'16-село-ЦЗ'!N19</f>
        <v>0</v>
      </c>
      <c r="O19" s="112">
        <f>УСЬОГО!R19-'16-село-ЦЗ'!O19</f>
        <v>0</v>
      </c>
      <c r="P19" s="113" t="str">
        <f t="shared" si="8"/>
        <v>-</v>
      </c>
      <c r="Q19" s="112">
        <f>УСЬОГО!T19-'16-село-ЦЗ'!Q19</f>
        <v>186</v>
      </c>
      <c r="R19" s="114">
        <f>УСЬОГО!U19-'16-село-ЦЗ'!R19</f>
        <v>108</v>
      </c>
      <c r="S19" s="113">
        <f t="shared" si="3"/>
        <v>58.064516129032256</v>
      </c>
      <c r="T19" s="112">
        <f>УСЬОГО!W19-'16-село-ЦЗ'!T19</f>
        <v>1956</v>
      </c>
      <c r="U19" s="114">
        <f>УСЬОГО!X19-'16-село-ЦЗ'!U19</f>
        <v>197</v>
      </c>
      <c r="V19" s="113">
        <f t="shared" si="4"/>
        <v>10.071574642126789</v>
      </c>
      <c r="W19" s="112">
        <f>УСЬОГО!Z19-'16-село-ЦЗ'!W19</f>
        <v>371</v>
      </c>
      <c r="X19" s="114">
        <f>УСЬОГО!AA19-'16-село-ЦЗ'!X19</f>
        <v>176</v>
      </c>
      <c r="Y19" s="113">
        <f t="shared" si="5"/>
        <v>47.439353099730461</v>
      </c>
      <c r="Z19" s="112">
        <f>УСЬОГО!AC19-'16-село-ЦЗ'!Z19</f>
        <v>315</v>
      </c>
      <c r="AA19" s="114">
        <f>УСЬОГО!AD19-'16-село-ЦЗ'!AA19</f>
        <v>159</v>
      </c>
      <c r="AB19" s="113">
        <f t="shared" si="6"/>
        <v>50.476190476190474</v>
      </c>
      <c r="AC19" s="37"/>
      <c r="AD19" s="41"/>
    </row>
    <row r="20" spans="1:30" s="42" customFormat="1" ht="15" customHeight="1" x14ac:dyDescent="0.25">
      <c r="A20" s="61" t="s">
        <v>47</v>
      </c>
      <c r="B20" s="112">
        <f>УСЬОГО!B20-'16-село-ЦЗ'!B20</f>
        <v>965</v>
      </c>
      <c r="C20" s="112">
        <f>УСЬОГО!C20-'16-село-ЦЗ'!C20</f>
        <v>153</v>
      </c>
      <c r="D20" s="110">
        <f t="shared" si="0"/>
        <v>15.854922279792746</v>
      </c>
      <c r="E20" s="112">
        <f>УСЬОГО!E20-'16-село-ЦЗ'!E20</f>
        <v>285</v>
      </c>
      <c r="F20" s="112">
        <f>УСЬОГО!F20-'16-село-ЦЗ'!F20</f>
        <v>137</v>
      </c>
      <c r="G20" s="113">
        <f t="shared" si="1"/>
        <v>48.070175438596493</v>
      </c>
      <c r="H20" s="112">
        <f>УСЬОГО!H20-'16-село-ЦЗ'!H20</f>
        <v>14</v>
      </c>
      <c r="I20" s="112">
        <f>УСЬОГО!I20-'16-село-ЦЗ'!I20</f>
        <v>19</v>
      </c>
      <c r="J20" s="113">
        <f t="shared" si="2"/>
        <v>135.71428571428572</v>
      </c>
      <c r="K20" s="112">
        <f>УСЬОГО!N20-'16-село-ЦЗ'!K20</f>
        <v>2</v>
      </c>
      <c r="L20" s="112">
        <f>УСЬОГО!O20-'16-село-ЦЗ'!L20</f>
        <v>0</v>
      </c>
      <c r="M20" s="113">
        <f t="shared" si="7"/>
        <v>0</v>
      </c>
      <c r="N20" s="112">
        <f>УСЬОГО!Q20-'16-село-ЦЗ'!N20</f>
        <v>0</v>
      </c>
      <c r="O20" s="112">
        <f>УСЬОГО!R20-'16-село-ЦЗ'!O20</f>
        <v>0</v>
      </c>
      <c r="P20" s="113" t="str">
        <f t="shared" si="8"/>
        <v>-</v>
      </c>
      <c r="Q20" s="112">
        <f>УСЬОГО!T20-'16-село-ЦЗ'!Q20</f>
        <v>77</v>
      </c>
      <c r="R20" s="114">
        <f>УСЬОГО!U20-'16-село-ЦЗ'!R20</f>
        <v>68</v>
      </c>
      <c r="S20" s="113">
        <f t="shared" si="3"/>
        <v>88.311688311688314</v>
      </c>
      <c r="T20" s="112">
        <f>УСЬОГО!W20-'16-село-ЦЗ'!T20</f>
        <v>728</v>
      </c>
      <c r="U20" s="114">
        <f>УСЬОГО!X20-'16-село-ЦЗ'!U20</f>
        <v>118</v>
      </c>
      <c r="V20" s="113">
        <f t="shared" si="4"/>
        <v>16.208791208791208</v>
      </c>
      <c r="W20" s="112">
        <f>УСЬОГО!Z20-'16-село-ЦЗ'!W20</f>
        <v>259</v>
      </c>
      <c r="X20" s="114">
        <f>УСЬОГО!AA20-'16-село-ЦЗ'!X20</f>
        <v>111</v>
      </c>
      <c r="Y20" s="113">
        <f t="shared" si="5"/>
        <v>42.857142857142854</v>
      </c>
      <c r="Z20" s="112">
        <f>УСЬОГО!AC20-'16-село-ЦЗ'!Z20</f>
        <v>221</v>
      </c>
      <c r="AA20" s="114">
        <f>УСЬОГО!AD20-'16-село-ЦЗ'!AA20</f>
        <v>92</v>
      </c>
      <c r="AB20" s="113">
        <f t="shared" si="6"/>
        <v>41.628959276018101</v>
      </c>
      <c r="AC20" s="37"/>
      <c r="AD20" s="41"/>
    </row>
    <row r="21" spans="1:30" s="42" customFormat="1" ht="15" customHeight="1" x14ac:dyDescent="0.25">
      <c r="A21" s="61" t="s">
        <v>48</v>
      </c>
      <c r="B21" s="112">
        <f>УСЬОГО!B21-'16-село-ЦЗ'!B21</f>
        <v>630</v>
      </c>
      <c r="C21" s="112">
        <f>УСЬОГО!C21-'16-село-ЦЗ'!C21</f>
        <v>128</v>
      </c>
      <c r="D21" s="110">
        <f t="shared" si="0"/>
        <v>20.317460317460316</v>
      </c>
      <c r="E21" s="112">
        <f>УСЬОГО!E21-'16-село-ЦЗ'!E21</f>
        <v>263</v>
      </c>
      <c r="F21" s="112">
        <f>УСЬОГО!F21-'16-село-ЦЗ'!F21</f>
        <v>123</v>
      </c>
      <c r="G21" s="113">
        <f t="shared" si="1"/>
        <v>46.768060836501903</v>
      </c>
      <c r="H21" s="112">
        <f>УСЬОГО!H21-'16-село-ЦЗ'!H21</f>
        <v>19</v>
      </c>
      <c r="I21" s="112">
        <f>УСЬОГО!I21-'16-село-ЦЗ'!I21</f>
        <v>8</v>
      </c>
      <c r="J21" s="113">
        <f t="shared" si="2"/>
        <v>42.10526315789474</v>
      </c>
      <c r="K21" s="112">
        <f>УСЬОГО!N21-'16-село-ЦЗ'!K21</f>
        <v>0</v>
      </c>
      <c r="L21" s="112">
        <f>УСЬОГО!O21-'16-село-ЦЗ'!L21</f>
        <v>5</v>
      </c>
      <c r="M21" s="113" t="str">
        <f t="shared" si="7"/>
        <v>-</v>
      </c>
      <c r="N21" s="112">
        <f>УСЬОГО!Q21-'16-село-ЦЗ'!N21</f>
        <v>0</v>
      </c>
      <c r="O21" s="112">
        <f>УСЬОГО!R21-'16-село-ЦЗ'!O21</f>
        <v>0</v>
      </c>
      <c r="P21" s="113" t="str">
        <f t="shared" si="8"/>
        <v>-</v>
      </c>
      <c r="Q21" s="112">
        <f>УСЬОГО!T21-'16-село-ЦЗ'!Q21</f>
        <v>116</v>
      </c>
      <c r="R21" s="114">
        <f>УСЬОГО!U21-'16-село-ЦЗ'!R21</f>
        <v>51</v>
      </c>
      <c r="S21" s="113">
        <f t="shared" si="3"/>
        <v>43.96551724137931</v>
      </c>
      <c r="T21" s="112">
        <f>УСЬОГО!W21-'16-село-ЦЗ'!T21</f>
        <v>668</v>
      </c>
      <c r="U21" s="114">
        <f>УСЬОГО!X21-'16-село-ЦЗ'!U21</f>
        <v>104</v>
      </c>
      <c r="V21" s="113">
        <f t="shared" si="4"/>
        <v>15.568862275449101</v>
      </c>
      <c r="W21" s="112">
        <f>УСЬОГО!Z21-'16-село-ЦЗ'!W21</f>
        <v>242</v>
      </c>
      <c r="X21" s="114">
        <f>УСЬОГО!AA21-'16-село-ЦЗ'!X21</f>
        <v>102</v>
      </c>
      <c r="Y21" s="113">
        <f t="shared" si="5"/>
        <v>42.148760330578511</v>
      </c>
      <c r="Z21" s="112">
        <f>УСЬОГО!AC21-'16-село-ЦЗ'!Z21</f>
        <v>218</v>
      </c>
      <c r="AA21" s="114">
        <f>УСЬОГО!AD21-'16-село-ЦЗ'!AA21</f>
        <v>92</v>
      </c>
      <c r="AB21" s="113">
        <f t="shared" si="6"/>
        <v>42.201834862385319</v>
      </c>
      <c r="AC21" s="37"/>
      <c r="AD21" s="41"/>
    </row>
    <row r="22" spans="1:30" s="42" customFormat="1" ht="15" customHeight="1" x14ac:dyDescent="0.25">
      <c r="A22" s="61" t="s">
        <v>49</v>
      </c>
      <c r="B22" s="112">
        <f>УСЬОГО!B22-'16-село-ЦЗ'!B22</f>
        <v>2197</v>
      </c>
      <c r="C22" s="112">
        <f>УСЬОГО!C22-'16-село-ЦЗ'!C22</f>
        <v>344</v>
      </c>
      <c r="D22" s="110">
        <f t="shared" si="0"/>
        <v>15.65771506599909</v>
      </c>
      <c r="E22" s="112">
        <f>УСЬОГО!E22-'16-село-ЦЗ'!E22</f>
        <v>601</v>
      </c>
      <c r="F22" s="112">
        <f>УСЬОГО!F22-'16-село-ЦЗ'!F22</f>
        <v>317</v>
      </c>
      <c r="G22" s="113">
        <f t="shared" si="1"/>
        <v>52.745424292845257</v>
      </c>
      <c r="H22" s="112">
        <f>УСЬОГО!H22-'16-село-ЦЗ'!H22</f>
        <v>53</v>
      </c>
      <c r="I22" s="112">
        <f>УСЬОГО!I22-'16-село-ЦЗ'!I22</f>
        <v>29</v>
      </c>
      <c r="J22" s="113">
        <f t="shared" si="2"/>
        <v>54.716981132075475</v>
      </c>
      <c r="K22" s="112">
        <f>УСЬОГО!N22-'16-село-ЦЗ'!K22</f>
        <v>5</v>
      </c>
      <c r="L22" s="112">
        <f>УСЬОГО!O22-'16-село-ЦЗ'!L22</f>
        <v>2</v>
      </c>
      <c r="M22" s="113">
        <f t="shared" si="7"/>
        <v>40</v>
      </c>
      <c r="N22" s="112">
        <f>УСЬОГО!Q22-'16-село-ЦЗ'!N22</f>
        <v>1</v>
      </c>
      <c r="O22" s="112">
        <f>УСЬОГО!R22-'16-село-ЦЗ'!O22</f>
        <v>0</v>
      </c>
      <c r="P22" s="113">
        <f t="shared" si="8"/>
        <v>0</v>
      </c>
      <c r="Q22" s="112">
        <f>УСЬОГО!T22-'16-село-ЦЗ'!Q22</f>
        <v>180</v>
      </c>
      <c r="R22" s="114">
        <f>УСЬОГО!U22-'16-село-ЦЗ'!R22</f>
        <v>142</v>
      </c>
      <c r="S22" s="113">
        <f t="shared" si="3"/>
        <v>78.888888888888886</v>
      </c>
      <c r="T22" s="112">
        <f>УСЬОГО!W22-'16-село-ЦЗ'!T22</f>
        <v>2224</v>
      </c>
      <c r="U22" s="114">
        <f>УСЬОГО!X22-'16-село-ЦЗ'!U22</f>
        <v>280</v>
      </c>
      <c r="V22" s="113">
        <f t="shared" si="4"/>
        <v>12.589928057553957</v>
      </c>
      <c r="W22" s="112">
        <f>УСЬОГО!Z22-'16-село-ЦЗ'!W22</f>
        <v>549</v>
      </c>
      <c r="X22" s="114">
        <f>УСЬОГО!AA22-'16-село-ЦЗ'!X22</f>
        <v>265</v>
      </c>
      <c r="Y22" s="113">
        <f t="shared" si="5"/>
        <v>48.269581056466301</v>
      </c>
      <c r="Z22" s="112">
        <f>УСЬОГО!AC22-'16-село-ЦЗ'!Z22</f>
        <v>469</v>
      </c>
      <c r="AA22" s="114">
        <f>УСЬОГО!AD22-'16-село-ЦЗ'!AA22</f>
        <v>227</v>
      </c>
      <c r="AB22" s="113">
        <f t="shared" si="6"/>
        <v>48.400852878464818</v>
      </c>
      <c r="AC22" s="37"/>
      <c r="AD22" s="41"/>
    </row>
    <row r="23" spans="1:30" s="42" customFormat="1" ht="15" customHeight="1" x14ac:dyDescent="0.25">
      <c r="A23" s="61" t="s">
        <v>50</v>
      </c>
      <c r="B23" s="112">
        <f>УСЬОГО!B23-'16-село-ЦЗ'!B23</f>
        <v>898</v>
      </c>
      <c r="C23" s="112">
        <f>УСЬОГО!C23-'16-село-ЦЗ'!C23</f>
        <v>236</v>
      </c>
      <c r="D23" s="110">
        <f t="shared" si="0"/>
        <v>26.280623608017816</v>
      </c>
      <c r="E23" s="112">
        <f>УСЬОГО!E23-'16-село-ЦЗ'!E23</f>
        <v>580</v>
      </c>
      <c r="F23" s="112">
        <f>УСЬОГО!F23-'16-село-ЦЗ'!F23</f>
        <v>226</v>
      </c>
      <c r="G23" s="113">
        <f t="shared" si="1"/>
        <v>38.96551724137931</v>
      </c>
      <c r="H23" s="112">
        <f>УСЬОГО!H23-'16-село-ЦЗ'!H23</f>
        <v>16</v>
      </c>
      <c r="I23" s="112">
        <f>УСЬОГО!I23-'16-село-ЦЗ'!I23</f>
        <v>13</v>
      </c>
      <c r="J23" s="113">
        <f t="shared" si="2"/>
        <v>81.25</v>
      </c>
      <c r="K23" s="112">
        <f>УСЬОГО!N23-'16-село-ЦЗ'!K23</f>
        <v>2</v>
      </c>
      <c r="L23" s="112">
        <f>УСЬОГО!O23-'16-село-ЦЗ'!L23</f>
        <v>3</v>
      </c>
      <c r="M23" s="113">
        <f t="shared" si="7"/>
        <v>150</v>
      </c>
      <c r="N23" s="112">
        <f>УСЬОГО!Q23-'16-село-ЦЗ'!N23</f>
        <v>0</v>
      </c>
      <c r="O23" s="112">
        <f>УСЬОГО!R23-'16-село-ЦЗ'!O23</f>
        <v>0</v>
      </c>
      <c r="P23" s="113" t="str">
        <f t="shared" si="8"/>
        <v>-</v>
      </c>
      <c r="Q23" s="112">
        <f>УСЬОГО!T23-'16-село-ЦЗ'!Q23</f>
        <v>205</v>
      </c>
      <c r="R23" s="114">
        <f>УСЬОГО!U23-'16-село-ЦЗ'!R23</f>
        <v>114</v>
      </c>
      <c r="S23" s="113">
        <f t="shared" si="3"/>
        <v>55.609756097560975</v>
      </c>
      <c r="T23" s="112">
        <f>УСЬОГО!W23-'16-село-ЦЗ'!T23</f>
        <v>1015</v>
      </c>
      <c r="U23" s="114">
        <f>УСЬОГО!X23-'16-село-ЦЗ'!U23</f>
        <v>190</v>
      </c>
      <c r="V23" s="113">
        <f t="shared" si="4"/>
        <v>18.7192118226601</v>
      </c>
      <c r="W23" s="112">
        <f>УСЬОГО!Z23-'16-село-ЦЗ'!W23</f>
        <v>532</v>
      </c>
      <c r="X23" s="114">
        <f>УСЬОГО!AA23-'16-село-ЦЗ'!X23</f>
        <v>184</v>
      </c>
      <c r="Y23" s="113">
        <f t="shared" si="5"/>
        <v>34.586466165413533</v>
      </c>
      <c r="Z23" s="112">
        <f>УСЬОГО!AC23-'16-село-ЦЗ'!Z23</f>
        <v>417</v>
      </c>
      <c r="AA23" s="114">
        <f>УСЬОГО!AD23-'16-село-ЦЗ'!AA23</f>
        <v>144</v>
      </c>
      <c r="AB23" s="113">
        <f t="shared" si="6"/>
        <v>34.532374100719423</v>
      </c>
      <c r="AC23" s="37"/>
      <c r="AD23" s="41"/>
    </row>
    <row r="24" spans="1:30" s="42" customFormat="1" ht="15" customHeight="1" x14ac:dyDescent="0.25">
      <c r="A24" s="61" t="s">
        <v>51</v>
      </c>
      <c r="B24" s="112">
        <f>УСЬОГО!B24-'16-село-ЦЗ'!B24</f>
        <v>690</v>
      </c>
      <c r="C24" s="112">
        <f>УСЬОГО!C24-'16-село-ЦЗ'!C24</f>
        <v>297</v>
      </c>
      <c r="D24" s="110">
        <f t="shared" si="0"/>
        <v>43.043478260869563</v>
      </c>
      <c r="E24" s="112">
        <f>УСЬОГО!E24-'16-село-ЦЗ'!E24</f>
        <v>469</v>
      </c>
      <c r="F24" s="112">
        <f>УСЬОГО!F24-'16-село-ЦЗ'!F24</f>
        <v>265</v>
      </c>
      <c r="G24" s="113">
        <f t="shared" si="1"/>
        <v>56.50319829424307</v>
      </c>
      <c r="H24" s="112">
        <f>УСЬОГО!H24-'16-село-ЦЗ'!H24</f>
        <v>14</v>
      </c>
      <c r="I24" s="112">
        <f>УСЬОГО!I24-'16-село-ЦЗ'!I24</f>
        <v>8</v>
      </c>
      <c r="J24" s="113">
        <f t="shared" si="2"/>
        <v>57.142857142857146</v>
      </c>
      <c r="K24" s="112">
        <f>УСЬОГО!N24-'16-село-ЦЗ'!K24</f>
        <v>3</v>
      </c>
      <c r="L24" s="112">
        <f>УСЬОГО!O24-'16-село-ЦЗ'!L24</f>
        <v>3</v>
      </c>
      <c r="M24" s="113">
        <f t="shared" si="7"/>
        <v>100</v>
      </c>
      <c r="N24" s="112">
        <f>УСЬОГО!Q24-'16-село-ЦЗ'!N24</f>
        <v>0</v>
      </c>
      <c r="O24" s="112">
        <f>УСЬОГО!R24-'16-село-ЦЗ'!O24</f>
        <v>0</v>
      </c>
      <c r="P24" s="113" t="str">
        <f t="shared" si="8"/>
        <v>-</v>
      </c>
      <c r="Q24" s="112">
        <f>УСЬОГО!T24-'16-село-ЦЗ'!Q24</f>
        <v>209</v>
      </c>
      <c r="R24" s="114">
        <f>УСЬОГО!U24-'16-село-ЦЗ'!R24</f>
        <v>128</v>
      </c>
      <c r="S24" s="113">
        <f t="shared" si="3"/>
        <v>61.244019138755981</v>
      </c>
      <c r="T24" s="112">
        <f>УСЬОГО!W24-'16-село-ЦЗ'!T24</f>
        <v>636</v>
      </c>
      <c r="U24" s="114">
        <f>УСЬОГО!X24-'16-село-ЦЗ'!U24</f>
        <v>252</v>
      </c>
      <c r="V24" s="113">
        <f t="shared" si="4"/>
        <v>39.622641509433961</v>
      </c>
      <c r="W24" s="112">
        <f>УСЬОГО!Z24-'16-село-ЦЗ'!W24</f>
        <v>413</v>
      </c>
      <c r="X24" s="114">
        <f>УСЬОГО!AA24-'16-село-ЦЗ'!X24</f>
        <v>236</v>
      </c>
      <c r="Y24" s="113">
        <f t="shared" si="5"/>
        <v>57.142857142857146</v>
      </c>
      <c r="Z24" s="112">
        <f>УСЬОГО!AC24-'16-село-ЦЗ'!Z24</f>
        <v>393</v>
      </c>
      <c r="AA24" s="114">
        <f>УСЬОГО!AD24-'16-село-ЦЗ'!AA24</f>
        <v>227</v>
      </c>
      <c r="AB24" s="113">
        <f t="shared" si="6"/>
        <v>57.760814249363868</v>
      </c>
      <c r="AC24" s="37"/>
      <c r="AD24" s="41"/>
    </row>
    <row r="25" spans="1:30" s="42" customFormat="1" ht="15" customHeight="1" x14ac:dyDescent="0.25">
      <c r="A25" s="61" t="s">
        <v>52</v>
      </c>
      <c r="B25" s="112">
        <f>УСЬОГО!B25-'16-село-ЦЗ'!B25</f>
        <v>2236</v>
      </c>
      <c r="C25" s="112">
        <f>УСЬОГО!C25-'16-село-ЦЗ'!C25</f>
        <v>100</v>
      </c>
      <c r="D25" s="110">
        <f t="shared" si="0"/>
        <v>4.4722719141323797</v>
      </c>
      <c r="E25" s="112">
        <f>УСЬОГО!E25-'16-село-ЦЗ'!E25</f>
        <v>276</v>
      </c>
      <c r="F25" s="112">
        <f>УСЬОГО!F25-'16-село-ЦЗ'!F25</f>
        <v>98</v>
      </c>
      <c r="G25" s="113">
        <f t="shared" si="1"/>
        <v>35.507246376811594</v>
      </c>
      <c r="H25" s="112">
        <f>УСЬОГО!H25-'16-село-ЦЗ'!H25</f>
        <v>29</v>
      </c>
      <c r="I25" s="112">
        <f>УСЬОГО!I25-'16-село-ЦЗ'!I25</f>
        <v>11</v>
      </c>
      <c r="J25" s="113">
        <f t="shared" si="2"/>
        <v>37.931034482758619</v>
      </c>
      <c r="K25" s="112">
        <f>УСЬОГО!N25-'16-село-ЦЗ'!K25</f>
        <v>2</v>
      </c>
      <c r="L25" s="112">
        <f>УСЬОГО!O25-'16-село-ЦЗ'!L25</f>
        <v>5</v>
      </c>
      <c r="M25" s="113">
        <f t="shared" si="7"/>
        <v>250</v>
      </c>
      <c r="N25" s="112">
        <f>УСЬОГО!Q25-'16-село-ЦЗ'!N25</f>
        <v>0</v>
      </c>
      <c r="O25" s="112">
        <f>УСЬОГО!R25-'16-село-ЦЗ'!O25</f>
        <v>0</v>
      </c>
      <c r="P25" s="113" t="str">
        <f t="shared" si="8"/>
        <v>-</v>
      </c>
      <c r="Q25" s="112">
        <f>УСЬОГО!T25-'16-село-ЦЗ'!Q25</f>
        <v>106</v>
      </c>
      <c r="R25" s="114">
        <f>УСЬОГО!U25-'16-село-ЦЗ'!R25</f>
        <v>41</v>
      </c>
      <c r="S25" s="113">
        <f t="shared" si="3"/>
        <v>38.679245283018865</v>
      </c>
      <c r="T25" s="112">
        <f>УСЬОГО!W25-'16-село-ЦЗ'!T25</f>
        <v>2317</v>
      </c>
      <c r="U25" s="114">
        <f>УСЬОГО!X25-'16-село-ЦЗ'!U25</f>
        <v>73</v>
      </c>
      <c r="V25" s="113">
        <f t="shared" si="4"/>
        <v>3.150625809236081</v>
      </c>
      <c r="W25" s="112">
        <f>УСЬОГО!Z25-'16-село-ЦЗ'!W25</f>
        <v>250</v>
      </c>
      <c r="X25" s="114">
        <f>УСЬОГО!AA25-'16-село-ЦЗ'!X25</f>
        <v>73</v>
      </c>
      <c r="Y25" s="113">
        <f t="shared" si="5"/>
        <v>29.2</v>
      </c>
      <c r="Z25" s="112">
        <f>УСЬОГО!AC25-'16-село-ЦЗ'!Z25</f>
        <v>206</v>
      </c>
      <c r="AA25" s="114">
        <f>УСЬОГО!AD25-'16-село-ЦЗ'!AA25</f>
        <v>64</v>
      </c>
      <c r="AB25" s="113">
        <f t="shared" si="6"/>
        <v>31.067961165048544</v>
      </c>
      <c r="AC25" s="37"/>
      <c r="AD25" s="41"/>
    </row>
    <row r="26" spans="1:30" s="42" customFormat="1" ht="15" customHeight="1" x14ac:dyDescent="0.25">
      <c r="A26" s="61" t="s">
        <v>53</v>
      </c>
      <c r="B26" s="112">
        <f>УСЬОГО!B26-'16-село-ЦЗ'!B26</f>
        <v>840</v>
      </c>
      <c r="C26" s="112">
        <f>УСЬОГО!C26-'16-село-ЦЗ'!C26</f>
        <v>240</v>
      </c>
      <c r="D26" s="110">
        <f t="shared" si="0"/>
        <v>28.571428571428573</v>
      </c>
      <c r="E26" s="112">
        <f>УСЬОГО!E26-'16-село-ЦЗ'!E26</f>
        <v>299</v>
      </c>
      <c r="F26" s="112">
        <f>УСЬОГО!F26-'16-село-ЦЗ'!F26</f>
        <v>220</v>
      </c>
      <c r="G26" s="113">
        <f t="shared" si="1"/>
        <v>73.578595317725757</v>
      </c>
      <c r="H26" s="112">
        <f>УСЬОГО!H26-'16-село-ЦЗ'!H26</f>
        <v>15</v>
      </c>
      <c r="I26" s="112">
        <f>УСЬОГО!I26-'16-село-ЦЗ'!I26</f>
        <v>15</v>
      </c>
      <c r="J26" s="113">
        <f t="shared" si="2"/>
        <v>100</v>
      </c>
      <c r="K26" s="112">
        <f>УСЬОГО!N26-'16-село-ЦЗ'!K26</f>
        <v>6</v>
      </c>
      <c r="L26" s="112">
        <f>УСЬОГО!O26-'16-село-ЦЗ'!L26</f>
        <v>6</v>
      </c>
      <c r="M26" s="113">
        <f t="shared" si="7"/>
        <v>100</v>
      </c>
      <c r="N26" s="112">
        <f>УСЬОГО!Q26-'16-село-ЦЗ'!N26</f>
        <v>0</v>
      </c>
      <c r="O26" s="112">
        <f>УСЬОГО!R26-'16-село-ЦЗ'!O26</f>
        <v>0</v>
      </c>
      <c r="P26" s="113" t="str">
        <f t="shared" si="8"/>
        <v>-</v>
      </c>
      <c r="Q26" s="112">
        <f>УСЬОГО!T26-'16-село-ЦЗ'!Q26</f>
        <v>81</v>
      </c>
      <c r="R26" s="114">
        <f>УСЬОГО!U26-'16-село-ЦЗ'!R26</f>
        <v>90</v>
      </c>
      <c r="S26" s="113">
        <f t="shared" si="3"/>
        <v>111.11111111111111</v>
      </c>
      <c r="T26" s="112">
        <f>УСЬОГО!W26-'16-село-ЦЗ'!T26</f>
        <v>880</v>
      </c>
      <c r="U26" s="114">
        <f>УСЬОГО!X26-'16-село-ЦЗ'!U26</f>
        <v>199</v>
      </c>
      <c r="V26" s="113">
        <f t="shared" si="4"/>
        <v>22.613636363636363</v>
      </c>
      <c r="W26" s="112">
        <f>УСЬОГО!Z26-'16-село-ЦЗ'!W26</f>
        <v>279</v>
      </c>
      <c r="X26" s="114">
        <f>УСЬОГО!AA26-'16-село-ЦЗ'!X26</f>
        <v>184</v>
      </c>
      <c r="Y26" s="113">
        <f t="shared" si="5"/>
        <v>65.949820788530459</v>
      </c>
      <c r="Z26" s="112">
        <f>УСЬОГО!AC26-'16-село-ЦЗ'!Z26</f>
        <v>231</v>
      </c>
      <c r="AA26" s="114">
        <f>УСЬОГО!AD26-'16-село-ЦЗ'!AA26</f>
        <v>151</v>
      </c>
      <c r="AB26" s="113">
        <f t="shared" si="6"/>
        <v>65.367965367965368</v>
      </c>
      <c r="AC26" s="37"/>
      <c r="AD26" s="41"/>
    </row>
    <row r="27" spans="1:30" s="42" customFormat="1" ht="15" customHeight="1" x14ac:dyDescent="0.25">
      <c r="A27" s="61" t="s">
        <v>54</v>
      </c>
      <c r="B27" s="112">
        <f>УСЬОГО!B27-'16-село-ЦЗ'!B27</f>
        <v>616</v>
      </c>
      <c r="C27" s="112">
        <f>УСЬОГО!C27-'16-село-ЦЗ'!C27</f>
        <v>105</v>
      </c>
      <c r="D27" s="110">
        <f t="shared" si="0"/>
        <v>17.045454545454547</v>
      </c>
      <c r="E27" s="112">
        <f>УСЬОГО!E27-'16-село-ЦЗ'!E27</f>
        <v>243</v>
      </c>
      <c r="F27" s="112">
        <f>УСЬОГО!F27-'16-село-ЦЗ'!F27</f>
        <v>97</v>
      </c>
      <c r="G27" s="113">
        <f t="shared" si="1"/>
        <v>39.91769547325103</v>
      </c>
      <c r="H27" s="112">
        <f>УСЬОГО!H27-'16-село-ЦЗ'!H27</f>
        <v>12</v>
      </c>
      <c r="I27" s="112">
        <f>УСЬОГО!I27-'16-село-ЦЗ'!I27</f>
        <v>10</v>
      </c>
      <c r="J27" s="113">
        <f t="shared" si="2"/>
        <v>83.333333333333329</v>
      </c>
      <c r="K27" s="112">
        <f>УСЬОГО!N27-'16-село-ЦЗ'!K27</f>
        <v>15</v>
      </c>
      <c r="L27" s="112">
        <f>УСЬОГО!O27-'16-село-ЦЗ'!L27</f>
        <v>11</v>
      </c>
      <c r="M27" s="113">
        <f t="shared" si="7"/>
        <v>73.333333333333329</v>
      </c>
      <c r="N27" s="112">
        <f>УСЬОГО!Q27-'16-село-ЦЗ'!N27</f>
        <v>0</v>
      </c>
      <c r="O27" s="112">
        <f>УСЬОГО!R27-'16-село-ЦЗ'!O27</f>
        <v>0</v>
      </c>
      <c r="P27" s="113" t="str">
        <f t="shared" si="8"/>
        <v>-</v>
      </c>
      <c r="Q27" s="112">
        <f>УСЬОГО!T27-'16-село-ЦЗ'!Q27</f>
        <v>53</v>
      </c>
      <c r="R27" s="114">
        <f>УСЬОГО!U27-'16-село-ЦЗ'!R27</f>
        <v>69</v>
      </c>
      <c r="S27" s="113">
        <f t="shared" si="3"/>
        <v>130.18867924528303</v>
      </c>
      <c r="T27" s="112">
        <f>УСЬОГО!W27-'16-село-ЦЗ'!T27</f>
        <v>674</v>
      </c>
      <c r="U27" s="114">
        <f>УСЬОГО!X27-'16-село-ЦЗ'!U27</f>
        <v>79</v>
      </c>
      <c r="V27" s="113">
        <f t="shared" si="4"/>
        <v>11.72106824925816</v>
      </c>
      <c r="W27" s="112">
        <f>УСЬОГО!Z27-'16-село-ЦЗ'!W27</f>
        <v>217</v>
      </c>
      <c r="X27" s="114">
        <f>УСЬОГО!AA27-'16-село-ЦЗ'!X27</f>
        <v>75</v>
      </c>
      <c r="Y27" s="113">
        <f t="shared" si="5"/>
        <v>34.562211981566819</v>
      </c>
      <c r="Z27" s="112">
        <f>УСЬОГО!AC27-'16-село-ЦЗ'!Z27</f>
        <v>203</v>
      </c>
      <c r="AA27" s="114">
        <f>УСЬОГО!AD27-'16-село-ЦЗ'!AA27</f>
        <v>63</v>
      </c>
      <c r="AB27" s="113">
        <f t="shared" si="6"/>
        <v>31.03448275862069</v>
      </c>
      <c r="AC27" s="37"/>
      <c r="AD27" s="41"/>
    </row>
    <row r="28" spans="1:30" s="42" customFormat="1" ht="15" customHeight="1" x14ac:dyDescent="0.25">
      <c r="A28" s="61" t="s">
        <v>55</v>
      </c>
      <c r="B28" s="112">
        <f>УСЬОГО!B28-'16-село-ЦЗ'!B28</f>
        <v>564</v>
      </c>
      <c r="C28" s="112">
        <f>УСЬОГО!C28-'16-село-ЦЗ'!C28</f>
        <v>124</v>
      </c>
      <c r="D28" s="110">
        <f t="shared" si="0"/>
        <v>21.98581560283688</v>
      </c>
      <c r="E28" s="112">
        <f>УСЬОГО!E28-'16-село-ЦЗ'!E28</f>
        <v>183</v>
      </c>
      <c r="F28" s="112">
        <f>УСЬОГО!F28-'16-село-ЦЗ'!F28</f>
        <v>106</v>
      </c>
      <c r="G28" s="113">
        <f t="shared" si="1"/>
        <v>57.923497267759565</v>
      </c>
      <c r="H28" s="112">
        <f>УСЬОГО!H28-'16-село-ЦЗ'!H28</f>
        <v>9</v>
      </c>
      <c r="I28" s="112">
        <f>УСЬОГО!I28-'16-село-ЦЗ'!I28</f>
        <v>12</v>
      </c>
      <c r="J28" s="113">
        <f t="shared" si="2"/>
        <v>133.33333333333334</v>
      </c>
      <c r="K28" s="112">
        <f>УСЬОГО!N28-'16-село-ЦЗ'!K28</f>
        <v>3</v>
      </c>
      <c r="L28" s="112">
        <f>УСЬОГО!O28-'16-село-ЦЗ'!L28</f>
        <v>3</v>
      </c>
      <c r="M28" s="113">
        <f t="shared" si="7"/>
        <v>100</v>
      </c>
      <c r="N28" s="112">
        <f>УСЬОГО!Q28-'16-село-ЦЗ'!N28</f>
        <v>2</v>
      </c>
      <c r="O28" s="112">
        <f>УСЬОГО!R28-'16-село-ЦЗ'!O28</f>
        <v>0</v>
      </c>
      <c r="P28" s="113">
        <f t="shared" si="8"/>
        <v>0</v>
      </c>
      <c r="Q28" s="112">
        <f>УСЬОГО!T28-'16-село-ЦЗ'!Q28</f>
        <v>125</v>
      </c>
      <c r="R28" s="114">
        <f>УСЬОГО!U28-'16-село-ЦЗ'!R28</f>
        <v>86</v>
      </c>
      <c r="S28" s="113">
        <f t="shared" si="3"/>
        <v>68.8</v>
      </c>
      <c r="T28" s="112">
        <f>УСЬОГО!W28-'16-село-ЦЗ'!T28</f>
        <v>590</v>
      </c>
      <c r="U28" s="114">
        <f>УСЬОГО!X28-'16-село-ЦЗ'!U28</f>
        <v>98</v>
      </c>
      <c r="V28" s="113">
        <f t="shared" si="4"/>
        <v>16.610169491525422</v>
      </c>
      <c r="W28" s="112">
        <f>УСЬОГО!Z28-'16-село-ЦЗ'!W28</f>
        <v>160</v>
      </c>
      <c r="X28" s="114">
        <f>УСЬОГО!AA28-'16-село-ЦЗ'!X28</f>
        <v>89</v>
      </c>
      <c r="Y28" s="113">
        <f t="shared" si="5"/>
        <v>55.625</v>
      </c>
      <c r="Z28" s="112">
        <f>УСЬОГО!AC28-'16-село-ЦЗ'!Z28</f>
        <v>148</v>
      </c>
      <c r="AA28" s="114">
        <f>УСЬОГО!AD28-'16-село-ЦЗ'!AA28</f>
        <v>84</v>
      </c>
      <c r="AB28" s="113">
        <f t="shared" si="6"/>
        <v>56.756756756756758</v>
      </c>
      <c r="AC28" s="37"/>
      <c r="AD28" s="41"/>
    </row>
    <row r="29" spans="1:30" s="42" customFormat="1" ht="15" customHeight="1" x14ac:dyDescent="0.25">
      <c r="A29" s="61" t="s">
        <v>56</v>
      </c>
      <c r="B29" s="112">
        <f>УСЬОГО!B29-'16-село-ЦЗ'!B29</f>
        <v>608</v>
      </c>
      <c r="C29" s="112">
        <f>УСЬОГО!C29-'16-село-ЦЗ'!C29</f>
        <v>160</v>
      </c>
      <c r="D29" s="110">
        <f t="shared" si="0"/>
        <v>26.315789473684209</v>
      </c>
      <c r="E29" s="112">
        <f>УСЬОГО!E29-'16-село-ЦЗ'!E29</f>
        <v>348</v>
      </c>
      <c r="F29" s="112">
        <f>УСЬОГО!F29-'16-село-ЦЗ'!F29</f>
        <v>158</v>
      </c>
      <c r="G29" s="113">
        <f t="shared" si="1"/>
        <v>45.402298850574709</v>
      </c>
      <c r="H29" s="112">
        <f>УСЬОГО!H29-'16-село-ЦЗ'!H29</f>
        <v>31</v>
      </c>
      <c r="I29" s="112">
        <f>УСЬОГО!I29-'16-село-ЦЗ'!I29</f>
        <v>24</v>
      </c>
      <c r="J29" s="113">
        <f t="shared" si="2"/>
        <v>77.41935483870968</v>
      </c>
      <c r="K29" s="112">
        <f>УСЬОГО!N29-'16-село-ЦЗ'!K29</f>
        <v>14</v>
      </c>
      <c r="L29" s="112">
        <f>УСЬОГО!O29-'16-село-ЦЗ'!L29</f>
        <v>14</v>
      </c>
      <c r="M29" s="113">
        <f t="shared" si="7"/>
        <v>100</v>
      </c>
      <c r="N29" s="112">
        <f>УСЬОГО!Q29-'16-село-ЦЗ'!N29</f>
        <v>0</v>
      </c>
      <c r="O29" s="112">
        <f>УСЬОГО!R29-'16-село-ЦЗ'!O29</f>
        <v>0</v>
      </c>
      <c r="P29" s="113" t="str">
        <f t="shared" si="8"/>
        <v>-</v>
      </c>
      <c r="Q29" s="112">
        <f>УСЬОГО!T29-'16-село-ЦЗ'!Q29</f>
        <v>125</v>
      </c>
      <c r="R29" s="114">
        <f>УСЬОГО!U29-'16-село-ЦЗ'!R29</f>
        <v>73</v>
      </c>
      <c r="S29" s="113">
        <f t="shared" si="3"/>
        <v>58.4</v>
      </c>
      <c r="T29" s="112">
        <f>УСЬОГО!W29-'16-село-ЦЗ'!T29</f>
        <v>468</v>
      </c>
      <c r="U29" s="114">
        <f>УСЬОГО!X29-'16-село-ЦЗ'!U29</f>
        <v>142</v>
      </c>
      <c r="V29" s="113">
        <f t="shared" si="4"/>
        <v>30.341880341880341</v>
      </c>
      <c r="W29" s="112">
        <f>УСЬОГО!Z29-'16-село-ЦЗ'!W29</f>
        <v>304</v>
      </c>
      <c r="X29" s="114">
        <f>УСЬОГО!AA29-'16-село-ЦЗ'!X29</f>
        <v>140</v>
      </c>
      <c r="Y29" s="113">
        <f t="shared" si="5"/>
        <v>46.05263157894737</v>
      </c>
      <c r="Z29" s="112">
        <f>УСЬОГО!AC29-'16-село-ЦЗ'!Z29</f>
        <v>278</v>
      </c>
      <c r="AA29" s="114">
        <f>УСЬОГО!AD29-'16-село-ЦЗ'!AA29</f>
        <v>122</v>
      </c>
      <c r="AB29" s="113">
        <f t="shared" si="6"/>
        <v>43.884892086330936</v>
      </c>
      <c r="AC29" s="37"/>
      <c r="AD29" s="41"/>
    </row>
    <row r="30" spans="1:30" s="42" customFormat="1" ht="15" customHeight="1" x14ac:dyDescent="0.25">
      <c r="A30" s="61" t="s">
        <v>57</v>
      </c>
      <c r="B30" s="112">
        <f>УСЬОГО!B30-'16-село-ЦЗ'!B30</f>
        <v>893</v>
      </c>
      <c r="C30" s="112">
        <f>УСЬОГО!C30-'16-село-ЦЗ'!C30</f>
        <v>108</v>
      </c>
      <c r="D30" s="110">
        <f t="shared" si="0"/>
        <v>12.094064949608063</v>
      </c>
      <c r="E30" s="112">
        <f>УСЬОГО!E30-'16-село-ЦЗ'!E30</f>
        <v>164</v>
      </c>
      <c r="F30" s="112">
        <f>УСЬОГО!F30-'16-село-ЦЗ'!F30</f>
        <v>95</v>
      </c>
      <c r="G30" s="113">
        <f t="shared" si="1"/>
        <v>57.926829268292686</v>
      </c>
      <c r="H30" s="112">
        <f>УСЬОГО!H30-'16-село-ЦЗ'!H30</f>
        <v>11</v>
      </c>
      <c r="I30" s="112">
        <f>УСЬОГО!I30-'16-село-ЦЗ'!I30</f>
        <v>3</v>
      </c>
      <c r="J30" s="113">
        <f t="shared" si="2"/>
        <v>27.272727272727273</v>
      </c>
      <c r="K30" s="112">
        <f>УСЬОГО!N30-'16-село-ЦЗ'!K30</f>
        <v>1</v>
      </c>
      <c r="L30" s="112">
        <f>УСЬОГО!O30-'16-село-ЦЗ'!L30</f>
        <v>0</v>
      </c>
      <c r="M30" s="113">
        <f t="shared" si="7"/>
        <v>0</v>
      </c>
      <c r="N30" s="112">
        <f>УСЬОГО!Q30-'16-село-ЦЗ'!N30</f>
        <v>1</v>
      </c>
      <c r="O30" s="112">
        <f>УСЬОГО!R30-'16-село-ЦЗ'!O30</f>
        <v>0</v>
      </c>
      <c r="P30" s="113">
        <f t="shared" si="8"/>
        <v>0</v>
      </c>
      <c r="Q30" s="112">
        <f>УСЬОГО!T30-'16-село-ЦЗ'!Q30</f>
        <v>55</v>
      </c>
      <c r="R30" s="114">
        <f>УСЬОГО!U30-'16-село-ЦЗ'!R30</f>
        <v>55</v>
      </c>
      <c r="S30" s="113">
        <f t="shared" si="3"/>
        <v>100</v>
      </c>
      <c r="T30" s="112">
        <f>УСЬОГО!W30-'16-село-ЦЗ'!T30</f>
        <v>832</v>
      </c>
      <c r="U30" s="114">
        <f>УСЬОГО!X30-'16-село-ЦЗ'!U30</f>
        <v>93</v>
      </c>
      <c r="V30" s="113">
        <f t="shared" si="4"/>
        <v>11.177884615384615</v>
      </c>
      <c r="W30" s="112">
        <f>УСЬОГО!Z30-'16-село-ЦЗ'!W30</f>
        <v>145</v>
      </c>
      <c r="X30" s="114">
        <f>УСЬОГО!AA30-'16-село-ЦЗ'!X30</f>
        <v>85</v>
      </c>
      <c r="Y30" s="113">
        <f t="shared" si="5"/>
        <v>58.620689655172413</v>
      </c>
      <c r="Z30" s="112">
        <f>УСЬОГО!AC30-'16-село-ЦЗ'!Z30</f>
        <v>139</v>
      </c>
      <c r="AA30" s="114">
        <f>УСЬОГО!AD30-'16-село-ЦЗ'!AA30</f>
        <v>75</v>
      </c>
      <c r="AB30" s="113">
        <f t="shared" si="6"/>
        <v>53.956834532374103</v>
      </c>
      <c r="AC30" s="37"/>
      <c r="AD30" s="41"/>
    </row>
    <row r="31" spans="1:30" s="42" customFormat="1" ht="15" customHeight="1" x14ac:dyDescent="0.25">
      <c r="A31" s="61" t="s">
        <v>58</v>
      </c>
      <c r="B31" s="112">
        <f>УСЬОГО!B31-'16-село-ЦЗ'!B31</f>
        <v>811</v>
      </c>
      <c r="C31" s="112">
        <f>УСЬОГО!C31-'16-село-ЦЗ'!C31</f>
        <v>154</v>
      </c>
      <c r="D31" s="110">
        <f t="shared" si="0"/>
        <v>18.988902589395806</v>
      </c>
      <c r="E31" s="112">
        <f>УСЬОГО!E31-'16-село-ЦЗ'!E31</f>
        <v>209</v>
      </c>
      <c r="F31" s="112">
        <f>УСЬОГО!F31-'16-село-ЦЗ'!F31</f>
        <v>120</v>
      </c>
      <c r="G31" s="113">
        <f t="shared" si="1"/>
        <v>57.41626794258373</v>
      </c>
      <c r="H31" s="112">
        <f>УСЬОГО!H31-'16-село-ЦЗ'!H31</f>
        <v>12</v>
      </c>
      <c r="I31" s="112">
        <f>УСЬОГО!I31-'16-село-ЦЗ'!I31</f>
        <v>13</v>
      </c>
      <c r="J31" s="113">
        <f t="shared" si="2"/>
        <v>108.33333333333333</v>
      </c>
      <c r="K31" s="112">
        <f>УСЬОГО!N31-'16-село-ЦЗ'!K31</f>
        <v>0</v>
      </c>
      <c r="L31" s="112">
        <f>УСЬОГО!O31-'16-село-ЦЗ'!L31</f>
        <v>1</v>
      </c>
      <c r="M31" s="113" t="str">
        <f t="shared" si="7"/>
        <v>-</v>
      </c>
      <c r="N31" s="112">
        <f>УСЬОГО!Q31-'16-село-ЦЗ'!N31</f>
        <v>0</v>
      </c>
      <c r="O31" s="112">
        <f>УСЬОГО!R31-'16-село-ЦЗ'!O31</f>
        <v>0</v>
      </c>
      <c r="P31" s="113" t="str">
        <f t="shared" si="8"/>
        <v>-</v>
      </c>
      <c r="Q31" s="112">
        <f>УСЬОГО!T31-'16-село-ЦЗ'!Q31</f>
        <v>125</v>
      </c>
      <c r="R31" s="114">
        <f>УСЬОГО!U31-'16-село-ЦЗ'!R31</f>
        <v>54</v>
      </c>
      <c r="S31" s="113">
        <f t="shared" si="3"/>
        <v>43.2</v>
      </c>
      <c r="T31" s="112">
        <f>УСЬОГО!W31-'16-село-ЦЗ'!T31</f>
        <v>448</v>
      </c>
      <c r="U31" s="114">
        <f>УСЬОГО!X31-'16-село-ЦЗ'!U31</f>
        <v>121</v>
      </c>
      <c r="V31" s="113">
        <f t="shared" si="4"/>
        <v>27.008928571428573</v>
      </c>
      <c r="W31" s="112">
        <f>УСЬОГО!Z31-'16-село-ЦЗ'!W31</f>
        <v>192</v>
      </c>
      <c r="X31" s="114">
        <f>УСЬОГО!AA31-'16-село-ЦЗ'!X31</f>
        <v>99</v>
      </c>
      <c r="Y31" s="113">
        <f t="shared" si="5"/>
        <v>51.5625</v>
      </c>
      <c r="Z31" s="112">
        <f>УСЬОГО!AC31-'16-село-ЦЗ'!Z31</f>
        <v>168</v>
      </c>
      <c r="AA31" s="114">
        <f>УСЬОГО!AD31-'16-село-ЦЗ'!AA31</f>
        <v>89</v>
      </c>
      <c r="AB31" s="113">
        <f t="shared" si="6"/>
        <v>52.976190476190474</v>
      </c>
      <c r="AC31" s="37"/>
      <c r="AD31" s="41"/>
    </row>
    <row r="32" spans="1:30" s="42" customFormat="1" ht="15" customHeight="1" x14ac:dyDescent="0.25">
      <c r="A32" s="61" t="s">
        <v>59</v>
      </c>
      <c r="B32" s="112">
        <f>УСЬОГО!B32-'16-село-ЦЗ'!B32</f>
        <v>1852</v>
      </c>
      <c r="C32" s="112">
        <f>УСЬОГО!C32-'16-село-ЦЗ'!C32</f>
        <v>137</v>
      </c>
      <c r="D32" s="110">
        <f t="shared" si="0"/>
        <v>7.3974082073434122</v>
      </c>
      <c r="E32" s="112">
        <f>УСЬОГО!E32-'16-село-ЦЗ'!E32</f>
        <v>335</v>
      </c>
      <c r="F32" s="112">
        <f>УСЬОГО!F32-'16-село-ЦЗ'!F32</f>
        <v>106</v>
      </c>
      <c r="G32" s="113">
        <f t="shared" si="1"/>
        <v>31.64179104477612</v>
      </c>
      <c r="H32" s="112">
        <f>УСЬОГО!H32-'16-село-ЦЗ'!H32</f>
        <v>22</v>
      </c>
      <c r="I32" s="112">
        <f>УСЬОГО!I32-'16-село-ЦЗ'!I32</f>
        <v>13</v>
      </c>
      <c r="J32" s="113">
        <f t="shared" si="2"/>
        <v>59.090909090909093</v>
      </c>
      <c r="K32" s="112">
        <f>УСЬОГО!N32-'16-село-ЦЗ'!K32</f>
        <v>10</v>
      </c>
      <c r="L32" s="112">
        <f>УСЬОГО!O32-'16-село-ЦЗ'!L32</f>
        <v>5</v>
      </c>
      <c r="M32" s="113">
        <f t="shared" si="7"/>
        <v>50</v>
      </c>
      <c r="N32" s="112">
        <f>УСЬОГО!Q32-'16-село-ЦЗ'!N32</f>
        <v>0</v>
      </c>
      <c r="O32" s="112">
        <f>УСЬОГО!R32-'16-село-ЦЗ'!O32</f>
        <v>0</v>
      </c>
      <c r="P32" s="113" t="str">
        <f t="shared" si="8"/>
        <v>-</v>
      </c>
      <c r="Q32" s="112">
        <f>УСЬОГО!T32-'16-село-ЦЗ'!Q32</f>
        <v>153</v>
      </c>
      <c r="R32" s="114">
        <f>УСЬОГО!U32-'16-село-ЦЗ'!R32</f>
        <v>72</v>
      </c>
      <c r="S32" s="113">
        <f t="shared" si="3"/>
        <v>47.058823529411768</v>
      </c>
      <c r="T32" s="112">
        <f>УСЬОГО!W32-'16-село-ЦЗ'!T32</f>
        <v>1743</v>
      </c>
      <c r="U32" s="114">
        <f>УСЬОГО!X32-'16-село-ЦЗ'!U32</f>
        <v>112</v>
      </c>
      <c r="V32" s="113">
        <f t="shared" si="4"/>
        <v>6.4257028112449799</v>
      </c>
      <c r="W32" s="112">
        <f>УСЬОГО!Z32-'16-село-ЦЗ'!W32</f>
        <v>295</v>
      </c>
      <c r="X32" s="114">
        <f>УСЬОГО!AA32-'16-село-ЦЗ'!X32</f>
        <v>89</v>
      </c>
      <c r="Y32" s="113">
        <f t="shared" si="5"/>
        <v>30.16949152542373</v>
      </c>
      <c r="Z32" s="112">
        <f>УСЬОГО!AC32-'16-село-ЦЗ'!Z32</f>
        <v>242</v>
      </c>
      <c r="AA32" s="114">
        <f>УСЬОГО!AD32-'16-село-ЦЗ'!AA32</f>
        <v>72</v>
      </c>
      <c r="AB32" s="113">
        <f t="shared" si="6"/>
        <v>29.75206611570248</v>
      </c>
      <c r="AC32" s="37"/>
      <c r="AD32" s="41"/>
    </row>
    <row r="33" spans="1:30" s="42" customFormat="1" ht="15" customHeight="1" x14ac:dyDescent="0.25">
      <c r="A33" s="61" t="s">
        <v>60</v>
      </c>
      <c r="B33" s="112">
        <f>УСЬОГО!B33-'16-село-ЦЗ'!B33</f>
        <v>734</v>
      </c>
      <c r="C33" s="112">
        <f>УСЬОГО!C33-'16-село-ЦЗ'!C33</f>
        <v>231</v>
      </c>
      <c r="D33" s="110">
        <f t="shared" si="0"/>
        <v>31.471389645776568</v>
      </c>
      <c r="E33" s="112">
        <f>УСЬОГО!E33-'16-село-ЦЗ'!E33</f>
        <v>397</v>
      </c>
      <c r="F33" s="112">
        <f>УСЬОГО!F33-'16-село-ЦЗ'!F33</f>
        <v>222</v>
      </c>
      <c r="G33" s="113">
        <f t="shared" si="1"/>
        <v>55.91939546599496</v>
      </c>
      <c r="H33" s="112">
        <f>УСЬОГО!H33-'16-село-ЦЗ'!H33</f>
        <v>27</v>
      </c>
      <c r="I33" s="112">
        <f>УСЬОГО!I33-'16-село-ЦЗ'!I33</f>
        <v>19</v>
      </c>
      <c r="J33" s="113">
        <f t="shared" si="2"/>
        <v>70.370370370370367</v>
      </c>
      <c r="K33" s="112">
        <f>УСЬОГО!N33-'16-село-ЦЗ'!K33</f>
        <v>4</v>
      </c>
      <c r="L33" s="112">
        <f>УСЬОГО!O33-'16-село-ЦЗ'!L33</f>
        <v>1</v>
      </c>
      <c r="M33" s="113">
        <f t="shared" si="7"/>
        <v>25</v>
      </c>
      <c r="N33" s="112">
        <f>УСЬОГО!Q33-'16-село-ЦЗ'!N33</f>
        <v>0</v>
      </c>
      <c r="O33" s="112">
        <f>УСЬОГО!R33-'16-село-ЦЗ'!O33</f>
        <v>0</v>
      </c>
      <c r="P33" s="113" t="str">
        <f t="shared" si="8"/>
        <v>-</v>
      </c>
      <c r="Q33" s="112">
        <f>УСЬОГО!T33-'16-село-ЦЗ'!Q33</f>
        <v>167</v>
      </c>
      <c r="R33" s="114">
        <f>УСЬОГО!U33-'16-село-ЦЗ'!R33</f>
        <v>97</v>
      </c>
      <c r="S33" s="113">
        <f t="shared" si="3"/>
        <v>58.08383233532934</v>
      </c>
      <c r="T33" s="112">
        <f>УСЬОГО!W33-'16-село-ЦЗ'!T33</f>
        <v>759</v>
      </c>
      <c r="U33" s="114">
        <f>УСЬОГО!X33-'16-село-ЦЗ'!U33</f>
        <v>186</v>
      </c>
      <c r="V33" s="113">
        <f t="shared" si="4"/>
        <v>24.505928853754941</v>
      </c>
      <c r="W33" s="112">
        <f>УСЬОГО!Z33-'16-село-ЦЗ'!W33</f>
        <v>353</v>
      </c>
      <c r="X33" s="114">
        <f>УСЬОГО!AA33-'16-село-ЦЗ'!X33</f>
        <v>178</v>
      </c>
      <c r="Y33" s="113">
        <f t="shared" si="5"/>
        <v>50.424929178470258</v>
      </c>
      <c r="Z33" s="112">
        <f>УСЬОГО!AC33-'16-село-ЦЗ'!Z33</f>
        <v>300</v>
      </c>
      <c r="AA33" s="114">
        <f>УСЬОГО!AD33-'16-село-ЦЗ'!AA33</f>
        <v>157</v>
      </c>
      <c r="AB33" s="113">
        <f t="shared" si="6"/>
        <v>52.333333333333336</v>
      </c>
      <c r="AC33" s="37"/>
      <c r="AD33" s="41"/>
    </row>
    <row r="34" spans="1:30" s="42" customFormat="1" ht="15" customHeight="1" x14ac:dyDescent="0.25">
      <c r="A34" s="61" t="s">
        <v>61</v>
      </c>
      <c r="B34" s="112">
        <f>УСЬОГО!B34-'16-село-ЦЗ'!B34</f>
        <v>791</v>
      </c>
      <c r="C34" s="112">
        <f>УСЬОГО!C34-'16-село-ЦЗ'!C34</f>
        <v>151</v>
      </c>
      <c r="D34" s="110">
        <f t="shared" si="0"/>
        <v>19.089759797724401</v>
      </c>
      <c r="E34" s="112">
        <f>УСЬОГО!E34-'16-село-ЦЗ'!E34</f>
        <v>294</v>
      </c>
      <c r="F34" s="112">
        <f>УСЬОГО!F34-'16-село-ЦЗ'!F34</f>
        <v>127</v>
      </c>
      <c r="G34" s="113">
        <f t="shared" si="1"/>
        <v>43.197278911564624</v>
      </c>
      <c r="H34" s="112">
        <f>УСЬОГО!H34-'16-село-ЦЗ'!H34</f>
        <v>24</v>
      </c>
      <c r="I34" s="112">
        <f>УСЬОГО!I34-'16-село-ЦЗ'!I34</f>
        <v>8</v>
      </c>
      <c r="J34" s="113">
        <f t="shared" si="2"/>
        <v>33.333333333333336</v>
      </c>
      <c r="K34" s="112">
        <f>УСЬОГО!N34-'16-село-ЦЗ'!K34</f>
        <v>2</v>
      </c>
      <c r="L34" s="112">
        <f>УСЬОГО!O34-'16-село-ЦЗ'!L34</f>
        <v>0</v>
      </c>
      <c r="M34" s="113">
        <f t="shared" si="7"/>
        <v>0</v>
      </c>
      <c r="N34" s="112">
        <f>УСЬОГО!Q34-'16-село-ЦЗ'!N34</f>
        <v>0</v>
      </c>
      <c r="O34" s="112">
        <f>УСЬОГО!R34-'16-село-ЦЗ'!O34</f>
        <v>0</v>
      </c>
      <c r="P34" s="113" t="str">
        <f t="shared" si="8"/>
        <v>-</v>
      </c>
      <c r="Q34" s="112">
        <f>УСЬОГО!T34-'16-село-ЦЗ'!Q34</f>
        <v>102</v>
      </c>
      <c r="R34" s="114">
        <f>УСЬОГО!U34-'16-село-ЦЗ'!R34</f>
        <v>55</v>
      </c>
      <c r="S34" s="113">
        <f t="shared" si="3"/>
        <v>53.921568627450981</v>
      </c>
      <c r="T34" s="112">
        <f>УСЬОГО!W34-'16-село-ЦЗ'!T34</f>
        <v>837</v>
      </c>
      <c r="U34" s="114">
        <f>УСЬОГО!X34-'16-село-ЦЗ'!U34</f>
        <v>125</v>
      </c>
      <c r="V34" s="113">
        <f t="shared" si="4"/>
        <v>14.934289127837514</v>
      </c>
      <c r="W34" s="112">
        <f>УСЬОГО!Z34-'16-село-ЦЗ'!W34</f>
        <v>270</v>
      </c>
      <c r="X34" s="114">
        <f>УСЬОГО!AA34-'16-село-ЦЗ'!X34</f>
        <v>116</v>
      </c>
      <c r="Y34" s="113">
        <f t="shared" si="5"/>
        <v>42.962962962962962</v>
      </c>
      <c r="Z34" s="112">
        <f>УСЬОГО!AC34-'16-село-ЦЗ'!Z34</f>
        <v>239</v>
      </c>
      <c r="AA34" s="114">
        <f>УСЬОГО!AD34-'16-село-ЦЗ'!AA34</f>
        <v>112</v>
      </c>
      <c r="AB34" s="113">
        <f t="shared" si="6"/>
        <v>46.861924686192467</v>
      </c>
      <c r="AC34" s="37"/>
      <c r="AD34" s="41"/>
    </row>
    <row r="35" spans="1:30" s="42" customFormat="1" ht="15" customHeight="1" x14ac:dyDescent="0.25">
      <c r="A35" s="61" t="s">
        <v>62</v>
      </c>
      <c r="B35" s="112">
        <f>УСЬОГО!B35-'16-село-ЦЗ'!B35</f>
        <v>611</v>
      </c>
      <c r="C35" s="112">
        <f>УСЬОГО!C35-'16-село-ЦЗ'!C35</f>
        <v>101</v>
      </c>
      <c r="D35" s="110">
        <f t="shared" si="0"/>
        <v>16.530278232405891</v>
      </c>
      <c r="E35" s="112">
        <f>УСЬОГО!E35-'16-село-ЦЗ'!E35</f>
        <v>253</v>
      </c>
      <c r="F35" s="112">
        <f>УСЬОГО!F35-'16-село-ЦЗ'!F35</f>
        <v>96</v>
      </c>
      <c r="G35" s="113">
        <f t="shared" si="1"/>
        <v>37.944664031620555</v>
      </c>
      <c r="H35" s="112">
        <f>УСЬОГО!H35-'16-село-ЦЗ'!H35</f>
        <v>19</v>
      </c>
      <c r="I35" s="112">
        <f>УСЬОГО!I35-'16-село-ЦЗ'!I35</f>
        <v>3</v>
      </c>
      <c r="J35" s="113">
        <f t="shared" si="2"/>
        <v>15.789473684210526</v>
      </c>
      <c r="K35" s="112">
        <f>УСЬОГО!N35-'16-село-ЦЗ'!K35</f>
        <v>8</v>
      </c>
      <c r="L35" s="112">
        <f>УСЬОГО!O35-'16-село-ЦЗ'!L35</f>
        <v>8</v>
      </c>
      <c r="M35" s="113">
        <f t="shared" si="7"/>
        <v>100</v>
      </c>
      <c r="N35" s="112">
        <f>УСЬОГО!Q35-'16-село-ЦЗ'!N35</f>
        <v>1</v>
      </c>
      <c r="O35" s="112">
        <f>УСЬОГО!R35-'16-село-ЦЗ'!O35</f>
        <v>0</v>
      </c>
      <c r="P35" s="113">
        <f t="shared" si="8"/>
        <v>0</v>
      </c>
      <c r="Q35" s="112">
        <f>УСЬОГО!T35-'16-село-ЦЗ'!Q35</f>
        <v>41</v>
      </c>
      <c r="R35" s="114">
        <f>УСЬОГО!U35-'16-село-ЦЗ'!R35</f>
        <v>56</v>
      </c>
      <c r="S35" s="113">
        <f t="shared" si="3"/>
        <v>136.58536585365854</v>
      </c>
      <c r="T35" s="112">
        <f>УСЬОГО!W35-'16-село-ЦЗ'!T35</f>
        <v>602</v>
      </c>
      <c r="U35" s="114">
        <f>УСЬОГО!X35-'16-село-ЦЗ'!U35</f>
        <v>82</v>
      </c>
      <c r="V35" s="113">
        <f t="shared" si="4"/>
        <v>13.621262458471762</v>
      </c>
      <c r="W35" s="112">
        <f>УСЬОГО!Z35-'16-село-ЦЗ'!W35</f>
        <v>216</v>
      </c>
      <c r="X35" s="114">
        <f>УСЬОГО!AA35-'16-село-ЦЗ'!X35</f>
        <v>80</v>
      </c>
      <c r="Y35" s="113">
        <f t="shared" si="5"/>
        <v>37.037037037037038</v>
      </c>
      <c r="Z35" s="112">
        <f>УСЬОГО!AC35-'16-село-ЦЗ'!Z35</f>
        <v>187</v>
      </c>
      <c r="AA35" s="114">
        <f>УСЬОГО!AD35-'16-село-ЦЗ'!AA35</f>
        <v>62</v>
      </c>
      <c r="AB35" s="113">
        <f t="shared" si="6"/>
        <v>33.155080213903744</v>
      </c>
      <c r="AC35" s="37"/>
      <c r="AD35" s="41"/>
    </row>
    <row r="36" spans="1:30" ht="60.75" customHeight="1" x14ac:dyDescent="0.25">
      <c r="A36" s="45"/>
      <c r="B36" s="45"/>
      <c r="C36" s="210" t="s">
        <v>117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</row>
    <row r="37" spans="1:30" ht="14.25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4.25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4.25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4.25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4.25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4.25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73" zoomScaleNormal="75" zoomScaleSheetLayoutView="7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H26" sqref="AH26"/>
    </sheetView>
  </sheetViews>
  <sheetFormatPr defaultColWidth="9.109375" defaultRowHeight="13.8" x14ac:dyDescent="0.25"/>
  <cols>
    <col min="1" max="1" width="25.88671875" style="44" customWidth="1"/>
    <col min="2" max="2" width="11" style="44" hidden="1" customWidth="1"/>
    <col min="3" max="3" width="27.109375" style="44" customWidth="1"/>
    <col min="4" max="4" width="8.109375" style="44" hidden="1" customWidth="1"/>
    <col min="5" max="6" width="11.8867187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2.44140625" style="44" customWidth="1"/>
    <col min="16" max="16" width="8.109375" style="44" customWidth="1"/>
    <col min="17" max="18" width="12.44140625" style="44" customWidth="1"/>
    <col min="19" max="19" width="8.109375" style="44" customWidth="1"/>
    <col min="20" max="20" width="10.5546875" style="44" hidden="1" customWidth="1"/>
    <col min="21" max="21" width="16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97" t="s">
        <v>114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7"/>
      <c r="O1" s="27"/>
      <c r="P1" s="27"/>
      <c r="Q1" s="27"/>
      <c r="R1" s="27"/>
      <c r="S1" s="27"/>
      <c r="T1" s="27"/>
      <c r="U1" s="27"/>
      <c r="V1" s="27"/>
      <c r="W1" s="27"/>
      <c r="X1" s="205"/>
      <c r="Y1" s="20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8"/>
      <c r="Y2" s="198"/>
      <c r="Z2" s="204"/>
      <c r="AA2" s="204"/>
      <c r="AB2" s="59" t="s">
        <v>7</v>
      </c>
      <c r="AC2" s="59"/>
    </row>
    <row r="3" spans="1:32" s="32" customFormat="1" ht="56.85" customHeight="1" x14ac:dyDescent="0.3">
      <c r="A3" s="199"/>
      <c r="B3" s="181"/>
      <c r="C3" s="177" t="s">
        <v>116</v>
      </c>
      <c r="D3" s="181"/>
      <c r="E3" s="200" t="s">
        <v>22</v>
      </c>
      <c r="F3" s="200"/>
      <c r="G3" s="200"/>
      <c r="H3" s="200" t="s">
        <v>13</v>
      </c>
      <c r="I3" s="200"/>
      <c r="J3" s="200"/>
      <c r="K3" s="200" t="s">
        <v>9</v>
      </c>
      <c r="L3" s="200"/>
      <c r="M3" s="200"/>
      <c r="N3" s="200" t="s">
        <v>10</v>
      </c>
      <c r="O3" s="200"/>
      <c r="P3" s="200"/>
      <c r="Q3" s="206" t="s">
        <v>8</v>
      </c>
      <c r="R3" s="207"/>
      <c r="S3" s="208"/>
      <c r="T3" s="200" t="s">
        <v>16</v>
      </c>
      <c r="U3" s="200"/>
      <c r="V3" s="200"/>
      <c r="W3" s="200" t="s">
        <v>11</v>
      </c>
      <c r="X3" s="200"/>
      <c r="Y3" s="200"/>
      <c r="Z3" s="200" t="s">
        <v>12</v>
      </c>
      <c r="AA3" s="200"/>
      <c r="AB3" s="200"/>
    </row>
    <row r="4" spans="1:32" s="33" customFormat="1" ht="19.5" customHeight="1" x14ac:dyDescent="0.3">
      <c r="A4" s="199"/>
      <c r="B4" s="209" t="s">
        <v>63</v>
      </c>
      <c r="C4" s="209" t="s">
        <v>95</v>
      </c>
      <c r="D4" s="222" t="s">
        <v>2</v>
      </c>
      <c r="E4" s="209" t="s">
        <v>63</v>
      </c>
      <c r="F4" s="209" t="s">
        <v>95</v>
      </c>
      <c r="G4" s="222" t="s">
        <v>2</v>
      </c>
      <c r="H4" s="209" t="s">
        <v>63</v>
      </c>
      <c r="I4" s="209" t="s">
        <v>95</v>
      </c>
      <c r="J4" s="222" t="s">
        <v>2</v>
      </c>
      <c r="K4" s="209" t="s">
        <v>63</v>
      </c>
      <c r="L4" s="209" t="s">
        <v>95</v>
      </c>
      <c r="M4" s="222" t="s">
        <v>2</v>
      </c>
      <c r="N4" s="209" t="s">
        <v>63</v>
      </c>
      <c r="O4" s="209" t="s">
        <v>95</v>
      </c>
      <c r="P4" s="222" t="s">
        <v>2</v>
      </c>
      <c r="Q4" s="209" t="s">
        <v>63</v>
      </c>
      <c r="R4" s="209" t="s">
        <v>95</v>
      </c>
      <c r="S4" s="222" t="s">
        <v>2</v>
      </c>
      <c r="T4" s="209" t="s">
        <v>15</v>
      </c>
      <c r="U4" s="209" t="s">
        <v>101</v>
      </c>
      <c r="V4" s="222" t="s">
        <v>2</v>
      </c>
      <c r="W4" s="209" t="s">
        <v>63</v>
      </c>
      <c r="X4" s="209" t="s">
        <v>95</v>
      </c>
      <c r="Y4" s="222" t="s">
        <v>2</v>
      </c>
      <c r="Z4" s="209" t="s">
        <v>63</v>
      </c>
      <c r="AA4" s="209" t="s">
        <v>95</v>
      </c>
      <c r="AB4" s="222" t="s">
        <v>2</v>
      </c>
    </row>
    <row r="5" spans="1:32" s="33" customFormat="1" ht="1.5" customHeight="1" x14ac:dyDescent="0.3">
      <c r="A5" s="199"/>
      <c r="B5" s="209"/>
      <c r="C5" s="209"/>
      <c r="D5" s="222"/>
      <c r="E5" s="209"/>
      <c r="F5" s="209"/>
      <c r="G5" s="222"/>
      <c r="H5" s="209"/>
      <c r="I5" s="209"/>
      <c r="J5" s="222"/>
      <c r="K5" s="209"/>
      <c r="L5" s="209"/>
      <c r="M5" s="222"/>
      <c r="N5" s="209"/>
      <c r="O5" s="209"/>
      <c r="P5" s="222"/>
      <c r="Q5" s="209"/>
      <c r="R5" s="209"/>
      <c r="S5" s="222"/>
      <c r="T5" s="209"/>
      <c r="U5" s="209"/>
      <c r="V5" s="222"/>
      <c r="W5" s="209"/>
      <c r="X5" s="209"/>
      <c r="Y5" s="222"/>
      <c r="Z5" s="209"/>
      <c r="AA5" s="209"/>
      <c r="AB5" s="222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</row>
    <row r="7" spans="1:32" s="38" customFormat="1" ht="18" customHeight="1" x14ac:dyDescent="0.25">
      <c r="A7" s="34" t="s">
        <v>34</v>
      </c>
      <c r="B7" s="35">
        <f>SUM(B8:B35)</f>
        <v>39662</v>
      </c>
      <c r="C7" s="35">
        <f>SUM(C8:C35)</f>
        <v>7110</v>
      </c>
      <c r="D7" s="36">
        <f>C7*100/B7</f>
        <v>17.926478745398619</v>
      </c>
      <c r="E7" s="35">
        <f>SUM(E8:E35)</f>
        <v>12257</v>
      </c>
      <c r="F7" s="35">
        <f>SUM(F8:F35)</f>
        <v>6419</v>
      </c>
      <c r="G7" s="36">
        <f>F7*100/E7</f>
        <v>52.370074243289551</v>
      </c>
      <c r="H7" s="35">
        <f>SUM(H8:H35)</f>
        <v>616</v>
      </c>
      <c r="I7" s="35">
        <f>SUM(I8:I35)</f>
        <v>321</v>
      </c>
      <c r="J7" s="36">
        <f>I7*100/H7</f>
        <v>52.11038961038961</v>
      </c>
      <c r="K7" s="35">
        <f>SUM(K8:K35)</f>
        <v>155</v>
      </c>
      <c r="L7" s="35">
        <f>SUM(L8:L35)</f>
        <v>176</v>
      </c>
      <c r="M7" s="36">
        <f>L7*100/K7</f>
        <v>113.54838709677419</v>
      </c>
      <c r="N7" s="35">
        <f>SUM(N8:N35)</f>
        <v>9</v>
      </c>
      <c r="O7" s="35">
        <f>SUM(O8:O35)</f>
        <v>6</v>
      </c>
      <c r="P7" s="36">
        <f>O7*100/N7</f>
        <v>66.666666666666671</v>
      </c>
      <c r="Q7" s="35">
        <f>SUM(Q8:Q35)</f>
        <v>4300</v>
      </c>
      <c r="R7" s="35">
        <f>SUM(R8:R35)</f>
        <v>2951</v>
      </c>
      <c r="S7" s="36">
        <f>R7*100/Q7</f>
        <v>68.627906976744185</v>
      </c>
      <c r="T7" s="35">
        <f>SUM(T8:T35)</f>
        <v>37641</v>
      </c>
      <c r="U7" s="35">
        <f>SUM(U8:U35)</f>
        <v>5828</v>
      </c>
      <c r="V7" s="36">
        <f>U7*100/T7</f>
        <v>15.483116814112272</v>
      </c>
      <c r="W7" s="35">
        <f>SUM(W8:W35)</f>
        <v>11032</v>
      </c>
      <c r="X7" s="35">
        <f>SUM(X8:X35)</f>
        <v>5397</v>
      </c>
      <c r="Y7" s="36">
        <f>X7*100/W7</f>
        <v>48.921319796954315</v>
      </c>
      <c r="Z7" s="35">
        <f>SUM(Z8:Z35)</f>
        <v>9679</v>
      </c>
      <c r="AA7" s="35">
        <f>SUM(AA8:AA35)</f>
        <v>4811</v>
      </c>
      <c r="AB7" s="36">
        <f>AA7*100/Z7</f>
        <v>49.705548093811345</v>
      </c>
      <c r="AC7" s="37"/>
      <c r="AF7" s="42"/>
    </row>
    <row r="8" spans="1:32" s="42" customFormat="1" ht="15.75" customHeight="1" x14ac:dyDescent="0.25">
      <c r="A8" s="61" t="s">
        <v>35</v>
      </c>
      <c r="B8" s="39">
        <v>2586</v>
      </c>
      <c r="C8" s="39">
        <v>705</v>
      </c>
      <c r="D8" s="36">
        <f t="shared" ref="D8:D35" si="0">C8*100/B8</f>
        <v>27.262180974477957</v>
      </c>
      <c r="E8" s="39">
        <v>1114</v>
      </c>
      <c r="F8" s="39">
        <v>657</v>
      </c>
      <c r="G8" s="40">
        <f t="shared" ref="G8:G35" si="1">F8*100/E8</f>
        <v>58.97666068222621</v>
      </c>
      <c r="H8" s="39">
        <v>7</v>
      </c>
      <c r="I8" s="39">
        <v>21</v>
      </c>
      <c r="J8" s="40">
        <f>IF(ISERROR(I8*100/H8),"-",(I8*100/H8))</f>
        <v>300</v>
      </c>
      <c r="K8" s="39">
        <v>23</v>
      </c>
      <c r="L8" s="39">
        <v>33</v>
      </c>
      <c r="M8" s="40">
        <f>IF(ISERROR(L8*100/K8),"-",(L8*100/K8))</f>
        <v>143.47826086956522</v>
      </c>
      <c r="N8" s="39">
        <v>0</v>
      </c>
      <c r="O8" s="39">
        <v>0</v>
      </c>
      <c r="P8" s="40" t="str">
        <f>IF(ISERROR(O8*100/N8),"-",(O8*100/N8))</f>
        <v>-</v>
      </c>
      <c r="Q8" s="39">
        <v>130</v>
      </c>
      <c r="R8" s="60">
        <v>143</v>
      </c>
      <c r="S8" s="40">
        <f t="shared" ref="S8:S35" si="2">R8*100/Q8</f>
        <v>110</v>
      </c>
      <c r="T8" s="39">
        <v>2362</v>
      </c>
      <c r="U8" s="60">
        <v>606</v>
      </c>
      <c r="V8" s="40"/>
      <c r="W8" s="39">
        <v>1016</v>
      </c>
      <c r="X8" s="60">
        <v>570</v>
      </c>
      <c r="Y8" s="40">
        <f t="shared" ref="Y8:Y35" si="3">X8*100/W8</f>
        <v>56.102362204724407</v>
      </c>
      <c r="Z8" s="39">
        <v>876</v>
      </c>
      <c r="AA8" s="60">
        <v>498</v>
      </c>
      <c r="AB8" s="40">
        <f t="shared" ref="AB8:AB35" si="4">AA8*100/Z8</f>
        <v>56.849315068493148</v>
      </c>
      <c r="AC8" s="37"/>
      <c r="AD8" s="41"/>
    </row>
    <row r="9" spans="1:32" s="43" customFormat="1" ht="15.75" customHeight="1" x14ac:dyDescent="0.25">
      <c r="A9" s="61" t="s">
        <v>36</v>
      </c>
      <c r="B9" s="39">
        <v>838</v>
      </c>
      <c r="C9" s="39">
        <v>100</v>
      </c>
      <c r="D9" s="36">
        <f t="shared" si="0"/>
        <v>11.933174224343675</v>
      </c>
      <c r="E9" s="39">
        <v>243</v>
      </c>
      <c r="F9" s="39">
        <v>81</v>
      </c>
      <c r="G9" s="40">
        <f t="shared" si="1"/>
        <v>33.333333333333336</v>
      </c>
      <c r="H9" s="39">
        <v>3</v>
      </c>
      <c r="I9" s="39">
        <v>9</v>
      </c>
      <c r="J9" s="40">
        <f t="shared" ref="J9:J35" si="5">IF(ISERROR(I9*100/H9),"-",(I9*100/H9))</f>
        <v>300</v>
      </c>
      <c r="K9" s="39">
        <v>1</v>
      </c>
      <c r="L9" s="39">
        <v>2</v>
      </c>
      <c r="M9" s="40">
        <f t="shared" ref="M9:M35" si="6">IF(ISERROR(L9*100/K9),"-",(L9*100/K9))</f>
        <v>200</v>
      </c>
      <c r="N9" s="39">
        <v>0</v>
      </c>
      <c r="O9" s="39">
        <v>0</v>
      </c>
      <c r="P9" s="40" t="str">
        <f t="shared" ref="P9:P35" si="7">IF(ISERROR(O9*100/N9),"-",(O9*100/N9))</f>
        <v>-</v>
      </c>
      <c r="Q9" s="39">
        <v>70</v>
      </c>
      <c r="R9" s="60">
        <v>23</v>
      </c>
      <c r="S9" s="40">
        <f t="shared" si="2"/>
        <v>32.857142857142854</v>
      </c>
      <c r="T9" s="39">
        <v>794</v>
      </c>
      <c r="U9" s="60">
        <v>72</v>
      </c>
      <c r="V9" s="40"/>
      <c r="W9" s="39">
        <v>216</v>
      </c>
      <c r="X9" s="60">
        <v>64</v>
      </c>
      <c r="Y9" s="40">
        <f t="shared" si="3"/>
        <v>29.62962962962963</v>
      </c>
      <c r="Z9" s="39">
        <v>177</v>
      </c>
      <c r="AA9" s="60">
        <v>46</v>
      </c>
      <c r="AB9" s="40">
        <f t="shared" si="4"/>
        <v>25.988700564971751</v>
      </c>
      <c r="AC9" s="37"/>
      <c r="AD9" s="41"/>
    </row>
    <row r="10" spans="1:32" s="42" customFormat="1" ht="15.75" customHeight="1" x14ac:dyDescent="0.25">
      <c r="A10" s="61" t="s">
        <v>37</v>
      </c>
      <c r="B10" s="39">
        <v>229</v>
      </c>
      <c r="C10" s="39">
        <v>43</v>
      </c>
      <c r="D10" s="36">
        <f t="shared" si="0"/>
        <v>18.777292576419214</v>
      </c>
      <c r="E10" s="39">
        <v>130</v>
      </c>
      <c r="F10" s="39">
        <v>41</v>
      </c>
      <c r="G10" s="40">
        <f t="shared" si="1"/>
        <v>31.53846153846154</v>
      </c>
      <c r="H10" s="39">
        <v>3</v>
      </c>
      <c r="I10" s="39">
        <v>0</v>
      </c>
      <c r="J10" s="40">
        <f t="shared" si="5"/>
        <v>0</v>
      </c>
      <c r="K10" s="39">
        <v>1</v>
      </c>
      <c r="L10" s="39">
        <v>0</v>
      </c>
      <c r="M10" s="40">
        <f t="shared" si="6"/>
        <v>0</v>
      </c>
      <c r="N10" s="39">
        <v>2</v>
      </c>
      <c r="O10" s="39">
        <v>1</v>
      </c>
      <c r="P10" s="40">
        <f t="shared" si="7"/>
        <v>50</v>
      </c>
      <c r="Q10" s="39">
        <v>36</v>
      </c>
      <c r="R10" s="60">
        <v>18</v>
      </c>
      <c r="S10" s="40">
        <f t="shared" si="2"/>
        <v>50</v>
      </c>
      <c r="T10" s="39">
        <v>223</v>
      </c>
      <c r="U10" s="60">
        <v>34</v>
      </c>
      <c r="V10" s="40"/>
      <c r="W10" s="39">
        <v>116</v>
      </c>
      <c r="X10" s="60">
        <v>33</v>
      </c>
      <c r="Y10" s="40">
        <f t="shared" si="3"/>
        <v>28.448275862068964</v>
      </c>
      <c r="Z10" s="39">
        <v>100</v>
      </c>
      <c r="AA10" s="60">
        <v>26</v>
      </c>
      <c r="AB10" s="40">
        <f t="shared" si="4"/>
        <v>26</v>
      </c>
      <c r="AC10" s="37"/>
      <c r="AD10" s="41"/>
    </row>
    <row r="11" spans="1:32" s="42" customFormat="1" ht="15.75" customHeight="1" x14ac:dyDescent="0.25">
      <c r="A11" s="61" t="s">
        <v>38</v>
      </c>
      <c r="B11" s="39">
        <v>541</v>
      </c>
      <c r="C11" s="39">
        <v>107</v>
      </c>
      <c r="D11" s="36">
        <f t="shared" si="0"/>
        <v>19.778188539741219</v>
      </c>
      <c r="E11" s="39">
        <v>149</v>
      </c>
      <c r="F11" s="39">
        <v>96</v>
      </c>
      <c r="G11" s="40">
        <f t="shared" si="1"/>
        <v>64.429530201342288</v>
      </c>
      <c r="H11" s="39">
        <v>11</v>
      </c>
      <c r="I11" s="39">
        <v>5</v>
      </c>
      <c r="J11" s="40">
        <f t="shared" si="5"/>
        <v>45.454545454545453</v>
      </c>
      <c r="K11" s="39">
        <v>0</v>
      </c>
      <c r="L11" s="39">
        <v>2</v>
      </c>
      <c r="M11" s="40" t="str">
        <f t="shared" si="6"/>
        <v>-</v>
      </c>
      <c r="N11" s="39">
        <v>0</v>
      </c>
      <c r="O11" s="39">
        <v>0</v>
      </c>
      <c r="P11" s="40" t="str">
        <f t="shared" si="7"/>
        <v>-</v>
      </c>
      <c r="Q11" s="39">
        <v>67</v>
      </c>
      <c r="R11" s="60">
        <v>28</v>
      </c>
      <c r="S11" s="40">
        <f t="shared" si="2"/>
        <v>41.791044776119406</v>
      </c>
      <c r="T11" s="39">
        <v>509</v>
      </c>
      <c r="U11" s="60">
        <v>85</v>
      </c>
      <c r="V11" s="40"/>
      <c r="W11" s="39">
        <v>123</v>
      </c>
      <c r="X11" s="60">
        <v>74</v>
      </c>
      <c r="Y11" s="40">
        <f t="shared" si="3"/>
        <v>60.162601626016261</v>
      </c>
      <c r="Z11" s="39">
        <v>112</v>
      </c>
      <c r="AA11" s="60">
        <v>60</v>
      </c>
      <c r="AB11" s="40">
        <f t="shared" si="4"/>
        <v>53.571428571428569</v>
      </c>
      <c r="AC11" s="37"/>
      <c r="AD11" s="41"/>
    </row>
    <row r="12" spans="1:32" s="42" customFormat="1" ht="15.75" customHeight="1" x14ac:dyDescent="0.25">
      <c r="A12" s="61" t="s">
        <v>39</v>
      </c>
      <c r="B12" s="39">
        <v>1348</v>
      </c>
      <c r="C12" s="39">
        <v>130</v>
      </c>
      <c r="D12" s="36">
        <f t="shared" si="0"/>
        <v>9.6439169139465868</v>
      </c>
      <c r="E12" s="39">
        <v>241</v>
      </c>
      <c r="F12" s="39">
        <v>109</v>
      </c>
      <c r="G12" s="40">
        <f t="shared" si="1"/>
        <v>45.228215767634858</v>
      </c>
      <c r="H12" s="39">
        <v>20</v>
      </c>
      <c r="I12" s="39">
        <v>14</v>
      </c>
      <c r="J12" s="40">
        <f t="shared" si="5"/>
        <v>70</v>
      </c>
      <c r="K12" s="39">
        <v>8</v>
      </c>
      <c r="L12" s="39">
        <v>5</v>
      </c>
      <c r="M12" s="40">
        <f t="shared" si="6"/>
        <v>62.5</v>
      </c>
      <c r="N12" s="39">
        <v>0</v>
      </c>
      <c r="O12" s="39">
        <v>0</v>
      </c>
      <c r="P12" s="40" t="str">
        <f t="shared" si="7"/>
        <v>-</v>
      </c>
      <c r="Q12" s="39">
        <v>127</v>
      </c>
      <c r="R12" s="60">
        <v>70</v>
      </c>
      <c r="S12" s="40">
        <f t="shared" si="2"/>
        <v>55.118110236220474</v>
      </c>
      <c r="T12" s="39">
        <v>1291</v>
      </c>
      <c r="U12" s="60">
        <v>100</v>
      </c>
      <c r="V12" s="40"/>
      <c r="W12" s="39">
        <v>216</v>
      </c>
      <c r="X12" s="60">
        <v>85</v>
      </c>
      <c r="Y12" s="40">
        <f t="shared" si="3"/>
        <v>39.351851851851855</v>
      </c>
      <c r="Z12" s="39">
        <v>177</v>
      </c>
      <c r="AA12" s="60">
        <v>73</v>
      </c>
      <c r="AB12" s="40">
        <f t="shared" si="4"/>
        <v>41.242937853107343</v>
      </c>
      <c r="AC12" s="37"/>
      <c r="AD12" s="41"/>
    </row>
    <row r="13" spans="1:32" s="42" customFormat="1" ht="15.75" customHeight="1" x14ac:dyDescent="0.25">
      <c r="A13" s="61" t="s">
        <v>40</v>
      </c>
      <c r="B13" s="39">
        <v>311</v>
      </c>
      <c r="C13" s="39">
        <v>29</v>
      </c>
      <c r="D13" s="36">
        <f t="shared" si="0"/>
        <v>9.32475884244373</v>
      </c>
      <c r="E13" s="39">
        <v>129</v>
      </c>
      <c r="F13" s="39">
        <v>27</v>
      </c>
      <c r="G13" s="40">
        <f t="shared" si="1"/>
        <v>20.930232558139537</v>
      </c>
      <c r="H13" s="39">
        <v>1</v>
      </c>
      <c r="I13" s="39">
        <v>0</v>
      </c>
      <c r="J13" s="40">
        <f t="shared" si="5"/>
        <v>0</v>
      </c>
      <c r="K13" s="39">
        <v>1</v>
      </c>
      <c r="L13" s="39">
        <v>0</v>
      </c>
      <c r="M13" s="40">
        <f t="shared" si="6"/>
        <v>0</v>
      </c>
      <c r="N13" s="39">
        <v>0</v>
      </c>
      <c r="O13" s="39">
        <v>0</v>
      </c>
      <c r="P13" s="40" t="str">
        <f t="shared" si="7"/>
        <v>-</v>
      </c>
      <c r="Q13" s="39">
        <v>80</v>
      </c>
      <c r="R13" s="60">
        <v>21</v>
      </c>
      <c r="S13" s="40">
        <f t="shared" si="2"/>
        <v>26.25</v>
      </c>
      <c r="T13" s="39">
        <v>303</v>
      </c>
      <c r="U13" s="60">
        <v>21</v>
      </c>
      <c r="V13" s="40"/>
      <c r="W13" s="39">
        <v>117</v>
      </c>
      <c r="X13" s="60">
        <v>20</v>
      </c>
      <c r="Y13" s="40">
        <f t="shared" si="3"/>
        <v>17.094017094017094</v>
      </c>
      <c r="Z13" s="39">
        <v>96</v>
      </c>
      <c r="AA13" s="60">
        <v>17</v>
      </c>
      <c r="AB13" s="40">
        <f t="shared" si="4"/>
        <v>17.708333333333332</v>
      </c>
      <c r="AC13" s="37"/>
      <c r="AD13" s="41"/>
    </row>
    <row r="14" spans="1:32" s="42" customFormat="1" ht="15.75" customHeight="1" x14ac:dyDescent="0.25">
      <c r="A14" s="61" t="s">
        <v>41</v>
      </c>
      <c r="B14" s="39">
        <v>143</v>
      </c>
      <c r="C14" s="39">
        <v>17</v>
      </c>
      <c r="D14" s="36">
        <f t="shared" si="0"/>
        <v>11.888111888111888</v>
      </c>
      <c r="E14" s="39">
        <v>44</v>
      </c>
      <c r="F14" s="39">
        <v>13</v>
      </c>
      <c r="G14" s="40">
        <f t="shared" si="1"/>
        <v>29.545454545454547</v>
      </c>
      <c r="H14" s="39">
        <v>8</v>
      </c>
      <c r="I14" s="39">
        <v>0</v>
      </c>
      <c r="J14" s="40">
        <f t="shared" si="5"/>
        <v>0</v>
      </c>
      <c r="K14" s="39">
        <v>1</v>
      </c>
      <c r="L14" s="39">
        <v>0</v>
      </c>
      <c r="M14" s="40">
        <f t="shared" si="6"/>
        <v>0</v>
      </c>
      <c r="N14" s="39">
        <v>0</v>
      </c>
      <c r="O14" s="39">
        <v>0</v>
      </c>
      <c r="P14" s="40" t="str">
        <f t="shared" si="7"/>
        <v>-</v>
      </c>
      <c r="Q14" s="39">
        <v>31</v>
      </c>
      <c r="R14" s="60">
        <v>8</v>
      </c>
      <c r="S14" s="40">
        <f t="shared" si="2"/>
        <v>25.806451612903224</v>
      </c>
      <c r="T14" s="39">
        <v>125</v>
      </c>
      <c r="U14" s="60">
        <v>16</v>
      </c>
      <c r="V14" s="40"/>
      <c r="W14" s="39">
        <v>33</v>
      </c>
      <c r="X14" s="60">
        <v>12</v>
      </c>
      <c r="Y14" s="40">
        <f t="shared" si="3"/>
        <v>36.363636363636367</v>
      </c>
      <c r="Z14" s="39">
        <v>27</v>
      </c>
      <c r="AA14" s="60">
        <v>11</v>
      </c>
      <c r="AB14" s="40">
        <f t="shared" si="4"/>
        <v>40.74074074074074</v>
      </c>
      <c r="AC14" s="37"/>
      <c r="AD14" s="41"/>
    </row>
    <row r="15" spans="1:32" s="42" customFormat="1" ht="15.75" customHeight="1" x14ac:dyDescent="0.25">
      <c r="A15" s="61" t="s">
        <v>42</v>
      </c>
      <c r="B15" s="39">
        <v>2177</v>
      </c>
      <c r="C15" s="39">
        <v>122</v>
      </c>
      <c r="D15" s="36">
        <f t="shared" si="0"/>
        <v>5.6040422599908126</v>
      </c>
      <c r="E15" s="39">
        <v>193</v>
      </c>
      <c r="F15" s="39">
        <v>103</v>
      </c>
      <c r="G15" s="40">
        <f t="shared" si="1"/>
        <v>53.367875647668392</v>
      </c>
      <c r="H15" s="39">
        <v>15</v>
      </c>
      <c r="I15" s="39">
        <v>8</v>
      </c>
      <c r="J15" s="40">
        <f t="shared" si="5"/>
        <v>53.333333333333336</v>
      </c>
      <c r="K15" s="39">
        <v>2</v>
      </c>
      <c r="L15" s="39">
        <v>4</v>
      </c>
      <c r="M15" s="40">
        <f t="shared" si="6"/>
        <v>200</v>
      </c>
      <c r="N15" s="39">
        <v>0</v>
      </c>
      <c r="O15" s="39">
        <v>0</v>
      </c>
      <c r="P15" s="40" t="str">
        <f t="shared" si="7"/>
        <v>-</v>
      </c>
      <c r="Q15" s="39">
        <v>43</v>
      </c>
      <c r="R15" s="60">
        <v>34</v>
      </c>
      <c r="S15" s="40">
        <f t="shared" si="2"/>
        <v>79.069767441860463</v>
      </c>
      <c r="T15" s="39">
        <v>2127</v>
      </c>
      <c r="U15" s="60">
        <v>87</v>
      </c>
      <c r="V15" s="40"/>
      <c r="W15" s="39">
        <v>178</v>
      </c>
      <c r="X15" s="60">
        <v>78</v>
      </c>
      <c r="Y15" s="40">
        <f t="shared" si="3"/>
        <v>43.820224719101127</v>
      </c>
      <c r="Z15" s="39">
        <v>162</v>
      </c>
      <c r="AA15" s="60">
        <v>66</v>
      </c>
      <c r="AB15" s="40">
        <f t="shared" si="4"/>
        <v>40.74074074074074</v>
      </c>
      <c r="AC15" s="37"/>
      <c r="AD15" s="41"/>
    </row>
    <row r="16" spans="1:32" s="42" customFormat="1" ht="15.75" customHeight="1" x14ac:dyDescent="0.25">
      <c r="A16" s="61" t="s">
        <v>43</v>
      </c>
      <c r="B16" s="39">
        <v>1300</v>
      </c>
      <c r="C16" s="39">
        <v>214</v>
      </c>
      <c r="D16" s="36">
        <f t="shared" si="0"/>
        <v>16.46153846153846</v>
      </c>
      <c r="E16" s="39">
        <v>410</v>
      </c>
      <c r="F16" s="39">
        <v>185</v>
      </c>
      <c r="G16" s="40">
        <f t="shared" si="1"/>
        <v>45.121951219512198</v>
      </c>
      <c r="H16" s="39">
        <v>36</v>
      </c>
      <c r="I16" s="39">
        <v>19</v>
      </c>
      <c r="J16" s="40">
        <f t="shared" si="5"/>
        <v>52.777777777777779</v>
      </c>
      <c r="K16" s="39">
        <v>8</v>
      </c>
      <c r="L16" s="39">
        <v>5</v>
      </c>
      <c r="M16" s="40">
        <f t="shared" si="6"/>
        <v>62.5</v>
      </c>
      <c r="N16" s="39">
        <v>2</v>
      </c>
      <c r="O16" s="39">
        <v>1</v>
      </c>
      <c r="P16" s="40">
        <f t="shared" si="7"/>
        <v>50</v>
      </c>
      <c r="Q16" s="39">
        <v>146</v>
      </c>
      <c r="R16" s="60">
        <v>106</v>
      </c>
      <c r="S16" s="40">
        <f t="shared" si="2"/>
        <v>72.602739726027394</v>
      </c>
      <c r="T16" s="39">
        <v>1169</v>
      </c>
      <c r="U16" s="60">
        <v>152</v>
      </c>
      <c r="V16" s="40"/>
      <c r="W16" s="39">
        <v>353</v>
      </c>
      <c r="X16" s="60">
        <v>139</v>
      </c>
      <c r="Y16" s="40">
        <f t="shared" si="3"/>
        <v>39.376770538243626</v>
      </c>
      <c r="Z16" s="39">
        <v>301</v>
      </c>
      <c r="AA16" s="60">
        <v>122</v>
      </c>
      <c r="AB16" s="40">
        <f t="shared" si="4"/>
        <v>40.53156146179402</v>
      </c>
      <c r="AC16" s="37"/>
      <c r="AD16" s="41"/>
    </row>
    <row r="17" spans="1:30" s="42" customFormat="1" ht="15.75" customHeight="1" x14ac:dyDescent="0.25">
      <c r="A17" s="61" t="s">
        <v>44</v>
      </c>
      <c r="B17" s="39">
        <v>4186</v>
      </c>
      <c r="C17" s="39">
        <v>623</v>
      </c>
      <c r="D17" s="36">
        <f t="shared" si="0"/>
        <v>14.882943143812708</v>
      </c>
      <c r="E17" s="39">
        <v>826</v>
      </c>
      <c r="F17" s="39">
        <v>572</v>
      </c>
      <c r="G17" s="40">
        <f t="shared" si="1"/>
        <v>69.24939467312349</v>
      </c>
      <c r="H17" s="39">
        <v>34</v>
      </c>
      <c r="I17" s="39">
        <v>17</v>
      </c>
      <c r="J17" s="40">
        <f t="shared" si="5"/>
        <v>50</v>
      </c>
      <c r="K17" s="39">
        <v>15</v>
      </c>
      <c r="L17" s="39">
        <v>10</v>
      </c>
      <c r="M17" s="40">
        <f t="shared" si="6"/>
        <v>66.666666666666671</v>
      </c>
      <c r="N17" s="39">
        <v>0</v>
      </c>
      <c r="O17" s="39">
        <v>0</v>
      </c>
      <c r="P17" s="40" t="str">
        <f t="shared" si="7"/>
        <v>-</v>
      </c>
      <c r="Q17" s="39">
        <v>145</v>
      </c>
      <c r="R17" s="60">
        <v>203</v>
      </c>
      <c r="S17" s="40">
        <f t="shared" si="2"/>
        <v>140</v>
      </c>
      <c r="T17" s="39">
        <v>4039</v>
      </c>
      <c r="U17" s="60">
        <v>542</v>
      </c>
      <c r="V17" s="40"/>
      <c r="W17" s="39">
        <v>751</v>
      </c>
      <c r="X17" s="60">
        <v>505</v>
      </c>
      <c r="Y17" s="40">
        <f t="shared" si="3"/>
        <v>67.243675099866849</v>
      </c>
      <c r="Z17" s="39">
        <v>644</v>
      </c>
      <c r="AA17" s="60">
        <v>464</v>
      </c>
      <c r="AB17" s="40">
        <f t="shared" si="4"/>
        <v>72.049689440993788</v>
      </c>
      <c r="AC17" s="37"/>
      <c r="AD17" s="41"/>
    </row>
    <row r="18" spans="1:30" s="42" customFormat="1" ht="15.75" customHeight="1" x14ac:dyDescent="0.25">
      <c r="A18" s="61" t="s">
        <v>45</v>
      </c>
      <c r="B18" s="39">
        <v>1052</v>
      </c>
      <c r="C18" s="39">
        <v>277</v>
      </c>
      <c r="D18" s="36">
        <f t="shared" si="0"/>
        <v>26.330798479087452</v>
      </c>
      <c r="E18" s="39">
        <v>549</v>
      </c>
      <c r="F18" s="39">
        <v>246</v>
      </c>
      <c r="G18" s="40">
        <f t="shared" si="1"/>
        <v>44.808743169398909</v>
      </c>
      <c r="H18" s="39">
        <v>28</v>
      </c>
      <c r="I18" s="39">
        <v>15</v>
      </c>
      <c r="J18" s="40">
        <f t="shared" si="5"/>
        <v>53.571428571428569</v>
      </c>
      <c r="K18" s="39">
        <v>5</v>
      </c>
      <c r="L18" s="39">
        <v>7</v>
      </c>
      <c r="M18" s="40">
        <f t="shared" si="6"/>
        <v>140</v>
      </c>
      <c r="N18" s="39">
        <v>1</v>
      </c>
      <c r="O18" s="39">
        <v>0</v>
      </c>
      <c r="P18" s="40">
        <f t="shared" si="7"/>
        <v>0</v>
      </c>
      <c r="Q18" s="39">
        <v>171</v>
      </c>
      <c r="R18" s="60">
        <v>100</v>
      </c>
      <c r="S18" s="40">
        <f t="shared" si="2"/>
        <v>58.479532163742689</v>
      </c>
      <c r="T18" s="39">
        <v>995</v>
      </c>
      <c r="U18" s="60">
        <v>225</v>
      </c>
      <c r="V18" s="40"/>
      <c r="W18" s="39">
        <v>486</v>
      </c>
      <c r="X18" s="60">
        <v>208</v>
      </c>
      <c r="Y18" s="40">
        <f t="shared" si="3"/>
        <v>42.798353909465021</v>
      </c>
      <c r="Z18" s="39">
        <v>461</v>
      </c>
      <c r="AA18" s="60">
        <v>199</v>
      </c>
      <c r="AB18" s="40">
        <f t="shared" si="4"/>
        <v>43.167028199566161</v>
      </c>
      <c r="AC18" s="37"/>
      <c r="AD18" s="41"/>
    </row>
    <row r="19" spans="1:30" s="42" customFormat="1" ht="15.75" customHeight="1" x14ac:dyDescent="0.25">
      <c r="A19" s="61" t="s">
        <v>46</v>
      </c>
      <c r="B19" s="39">
        <v>2075</v>
      </c>
      <c r="C19" s="39">
        <v>302</v>
      </c>
      <c r="D19" s="36">
        <f t="shared" si="0"/>
        <v>14.554216867469879</v>
      </c>
      <c r="E19" s="39">
        <v>585</v>
      </c>
      <c r="F19" s="39">
        <v>280</v>
      </c>
      <c r="G19" s="40">
        <f t="shared" si="1"/>
        <v>47.863247863247864</v>
      </c>
      <c r="H19" s="39">
        <v>61</v>
      </c>
      <c r="I19" s="39">
        <v>18</v>
      </c>
      <c r="J19" s="40">
        <f t="shared" si="5"/>
        <v>29.508196721311474</v>
      </c>
      <c r="K19" s="39">
        <v>7</v>
      </c>
      <c r="L19" s="39">
        <v>12</v>
      </c>
      <c r="M19" s="40">
        <f t="shared" si="6"/>
        <v>171.42857142857142</v>
      </c>
      <c r="N19" s="39">
        <v>0</v>
      </c>
      <c r="O19" s="39">
        <v>2</v>
      </c>
      <c r="P19" s="40" t="str">
        <f t="shared" si="7"/>
        <v>-</v>
      </c>
      <c r="Q19" s="39">
        <v>276</v>
      </c>
      <c r="R19" s="60">
        <v>150</v>
      </c>
      <c r="S19" s="40">
        <f t="shared" si="2"/>
        <v>54.347826086956523</v>
      </c>
      <c r="T19" s="39">
        <v>1920</v>
      </c>
      <c r="U19" s="60">
        <v>243</v>
      </c>
      <c r="V19" s="40"/>
      <c r="W19" s="39">
        <v>514</v>
      </c>
      <c r="X19" s="60">
        <v>236</v>
      </c>
      <c r="Y19" s="40">
        <f t="shared" si="3"/>
        <v>45.914396887159533</v>
      </c>
      <c r="Z19" s="39">
        <v>441</v>
      </c>
      <c r="AA19" s="60">
        <v>217</v>
      </c>
      <c r="AB19" s="40">
        <f t="shared" si="4"/>
        <v>49.206349206349209</v>
      </c>
      <c r="AC19" s="37"/>
      <c r="AD19" s="41"/>
    </row>
    <row r="20" spans="1:30" s="42" customFormat="1" ht="15.75" customHeight="1" x14ac:dyDescent="0.25">
      <c r="A20" s="61" t="s">
        <v>47</v>
      </c>
      <c r="B20" s="39">
        <v>1475</v>
      </c>
      <c r="C20" s="39">
        <v>205</v>
      </c>
      <c r="D20" s="36">
        <f t="shared" si="0"/>
        <v>13.898305084745763</v>
      </c>
      <c r="E20" s="39">
        <v>349</v>
      </c>
      <c r="F20" s="39">
        <v>178</v>
      </c>
      <c r="G20" s="40">
        <f t="shared" si="1"/>
        <v>51.002865329512893</v>
      </c>
      <c r="H20" s="39">
        <v>20</v>
      </c>
      <c r="I20" s="39">
        <v>12</v>
      </c>
      <c r="J20" s="40">
        <f t="shared" si="5"/>
        <v>60</v>
      </c>
      <c r="K20" s="39">
        <v>0</v>
      </c>
      <c r="L20" s="39">
        <v>1</v>
      </c>
      <c r="M20" s="40" t="str">
        <f t="shared" si="6"/>
        <v>-</v>
      </c>
      <c r="N20" s="39">
        <v>0</v>
      </c>
      <c r="O20" s="39">
        <v>0</v>
      </c>
      <c r="P20" s="40" t="str">
        <f t="shared" si="7"/>
        <v>-</v>
      </c>
      <c r="Q20" s="39">
        <v>96</v>
      </c>
      <c r="R20" s="60">
        <v>81</v>
      </c>
      <c r="S20" s="40">
        <f t="shared" si="2"/>
        <v>84.375</v>
      </c>
      <c r="T20" s="39">
        <v>1654</v>
      </c>
      <c r="U20" s="60">
        <v>162</v>
      </c>
      <c r="V20" s="40"/>
      <c r="W20" s="39">
        <v>320</v>
      </c>
      <c r="X20" s="60">
        <v>152</v>
      </c>
      <c r="Y20" s="40">
        <f t="shared" si="3"/>
        <v>47.5</v>
      </c>
      <c r="Z20" s="39">
        <v>284</v>
      </c>
      <c r="AA20" s="60">
        <v>135</v>
      </c>
      <c r="AB20" s="40">
        <f t="shared" si="4"/>
        <v>47.535211267605632</v>
      </c>
      <c r="AC20" s="37"/>
      <c r="AD20" s="41"/>
    </row>
    <row r="21" spans="1:30" s="42" customFormat="1" ht="15.75" customHeight="1" x14ac:dyDescent="0.25">
      <c r="A21" s="61" t="s">
        <v>48</v>
      </c>
      <c r="B21" s="39">
        <v>795</v>
      </c>
      <c r="C21" s="39">
        <v>149</v>
      </c>
      <c r="D21" s="36">
        <f t="shared" si="0"/>
        <v>18.742138364779873</v>
      </c>
      <c r="E21" s="39">
        <v>306</v>
      </c>
      <c r="F21" s="39">
        <v>139</v>
      </c>
      <c r="G21" s="40">
        <f t="shared" si="1"/>
        <v>45.424836601307192</v>
      </c>
      <c r="H21" s="39">
        <v>7</v>
      </c>
      <c r="I21" s="39">
        <v>4</v>
      </c>
      <c r="J21" s="40">
        <f t="shared" si="5"/>
        <v>57.142857142857146</v>
      </c>
      <c r="K21" s="39">
        <v>1</v>
      </c>
      <c r="L21" s="39">
        <v>4</v>
      </c>
      <c r="M21" s="40">
        <f t="shared" si="6"/>
        <v>400</v>
      </c>
      <c r="N21" s="39">
        <v>0</v>
      </c>
      <c r="O21" s="39">
        <v>0</v>
      </c>
      <c r="P21" s="40" t="str">
        <f t="shared" si="7"/>
        <v>-</v>
      </c>
      <c r="Q21" s="39">
        <v>143</v>
      </c>
      <c r="R21" s="60">
        <v>63</v>
      </c>
      <c r="S21" s="40">
        <f t="shared" si="2"/>
        <v>44.055944055944053</v>
      </c>
      <c r="T21" s="39">
        <v>697</v>
      </c>
      <c r="U21" s="60">
        <v>114</v>
      </c>
      <c r="V21" s="40"/>
      <c r="W21" s="39">
        <v>287</v>
      </c>
      <c r="X21" s="60">
        <v>107</v>
      </c>
      <c r="Y21" s="40">
        <f t="shared" si="3"/>
        <v>37.282229965156795</v>
      </c>
      <c r="Z21" s="39">
        <v>266</v>
      </c>
      <c r="AA21" s="60">
        <v>96</v>
      </c>
      <c r="AB21" s="40">
        <f t="shared" si="4"/>
        <v>36.090225563909776</v>
      </c>
      <c r="AC21" s="37"/>
      <c r="AD21" s="41"/>
    </row>
    <row r="22" spans="1:30" s="42" customFormat="1" ht="15.75" customHeight="1" x14ac:dyDescent="0.25">
      <c r="A22" s="61" t="s">
        <v>49</v>
      </c>
      <c r="B22" s="39">
        <v>2015</v>
      </c>
      <c r="C22" s="39">
        <v>391</v>
      </c>
      <c r="D22" s="36">
        <f t="shared" si="0"/>
        <v>19.404466501240694</v>
      </c>
      <c r="E22" s="39">
        <v>689</v>
      </c>
      <c r="F22" s="39">
        <v>348</v>
      </c>
      <c r="G22" s="40">
        <f t="shared" si="1"/>
        <v>50.507982583454279</v>
      </c>
      <c r="H22" s="39">
        <v>39</v>
      </c>
      <c r="I22" s="39">
        <v>28</v>
      </c>
      <c r="J22" s="40">
        <f t="shared" si="5"/>
        <v>71.794871794871796</v>
      </c>
      <c r="K22" s="39">
        <v>4</v>
      </c>
      <c r="L22" s="39">
        <v>0</v>
      </c>
      <c r="M22" s="40">
        <f t="shared" si="6"/>
        <v>0</v>
      </c>
      <c r="N22" s="39">
        <v>1</v>
      </c>
      <c r="O22" s="39">
        <v>0</v>
      </c>
      <c r="P22" s="40">
        <f t="shared" si="7"/>
        <v>0</v>
      </c>
      <c r="Q22" s="39">
        <v>204</v>
      </c>
      <c r="R22" s="60">
        <v>151</v>
      </c>
      <c r="S22" s="40">
        <f t="shared" si="2"/>
        <v>74.019607843137251</v>
      </c>
      <c r="T22" s="39">
        <v>1848</v>
      </c>
      <c r="U22" s="60">
        <v>290</v>
      </c>
      <c r="V22" s="40"/>
      <c r="W22" s="39">
        <v>629</v>
      </c>
      <c r="X22" s="60">
        <v>271</v>
      </c>
      <c r="Y22" s="40">
        <f t="shared" si="3"/>
        <v>43.084260731319553</v>
      </c>
      <c r="Z22" s="39">
        <v>541</v>
      </c>
      <c r="AA22" s="60">
        <v>243</v>
      </c>
      <c r="AB22" s="40">
        <f t="shared" si="4"/>
        <v>44.916820702402958</v>
      </c>
      <c r="AC22" s="37"/>
      <c r="AD22" s="41"/>
    </row>
    <row r="23" spans="1:30" s="42" customFormat="1" ht="15.75" customHeight="1" x14ac:dyDescent="0.25">
      <c r="A23" s="61" t="s">
        <v>50</v>
      </c>
      <c r="B23" s="39">
        <v>1211</v>
      </c>
      <c r="C23" s="39">
        <v>466</v>
      </c>
      <c r="D23" s="36">
        <f t="shared" si="0"/>
        <v>38.48059454995871</v>
      </c>
      <c r="E23" s="39">
        <v>817</v>
      </c>
      <c r="F23" s="39">
        <v>450</v>
      </c>
      <c r="G23" s="40">
        <f t="shared" si="1"/>
        <v>55.079559363525092</v>
      </c>
      <c r="H23" s="39">
        <v>20</v>
      </c>
      <c r="I23" s="39">
        <v>16</v>
      </c>
      <c r="J23" s="40">
        <f t="shared" si="5"/>
        <v>80</v>
      </c>
      <c r="K23" s="39">
        <v>9</v>
      </c>
      <c r="L23" s="39">
        <v>3</v>
      </c>
      <c r="M23" s="40">
        <f t="shared" si="6"/>
        <v>33.333333333333336</v>
      </c>
      <c r="N23" s="39">
        <v>0</v>
      </c>
      <c r="O23" s="39">
        <v>0</v>
      </c>
      <c r="P23" s="40" t="str">
        <f t="shared" si="7"/>
        <v>-</v>
      </c>
      <c r="Q23" s="39">
        <v>302</v>
      </c>
      <c r="R23" s="60">
        <v>225</v>
      </c>
      <c r="S23" s="40">
        <f t="shared" si="2"/>
        <v>74.503311258278146</v>
      </c>
      <c r="T23" s="39">
        <v>976</v>
      </c>
      <c r="U23" s="60">
        <v>394</v>
      </c>
      <c r="V23" s="40"/>
      <c r="W23" s="39">
        <v>751</v>
      </c>
      <c r="X23" s="60">
        <v>379</v>
      </c>
      <c r="Y23" s="40">
        <f t="shared" si="3"/>
        <v>50.466045272969374</v>
      </c>
      <c r="Z23" s="39">
        <v>585</v>
      </c>
      <c r="AA23" s="60">
        <v>314</v>
      </c>
      <c r="AB23" s="40">
        <f t="shared" si="4"/>
        <v>53.675213675213676</v>
      </c>
      <c r="AC23" s="37"/>
      <c r="AD23" s="41"/>
    </row>
    <row r="24" spans="1:30" s="42" customFormat="1" ht="15.75" customHeight="1" x14ac:dyDescent="0.25">
      <c r="A24" s="61" t="s">
        <v>51</v>
      </c>
      <c r="B24" s="39">
        <v>960</v>
      </c>
      <c r="C24" s="39">
        <v>359</v>
      </c>
      <c r="D24" s="36">
        <f t="shared" si="0"/>
        <v>37.395833333333336</v>
      </c>
      <c r="E24" s="39">
        <v>606</v>
      </c>
      <c r="F24" s="39">
        <v>292</v>
      </c>
      <c r="G24" s="40">
        <f t="shared" si="1"/>
        <v>48.184818481848183</v>
      </c>
      <c r="H24" s="39">
        <v>25</v>
      </c>
      <c r="I24" s="39">
        <v>9</v>
      </c>
      <c r="J24" s="40">
        <f t="shared" si="5"/>
        <v>36</v>
      </c>
      <c r="K24" s="39">
        <v>7</v>
      </c>
      <c r="L24" s="39">
        <v>4</v>
      </c>
      <c r="M24" s="40">
        <f t="shared" si="6"/>
        <v>57.142857142857146</v>
      </c>
      <c r="N24" s="39">
        <v>0</v>
      </c>
      <c r="O24" s="39">
        <v>0</v>
      </c>
      <c r="P24" s="40" t="str">
        <f t="shared" si="7"/>
        <v>-</v>
      </c>
      <c r="Q24" s="39">
        <v>251</v>
      </c>
      <c r="R24" s="60">
        <v>154</v>
      </c>
      <c r="S24" s="40">
        <f t="shared" si="2"/>
        <v>61.354581673306775</v>
      </c>
      <c r="T24" s="39">
        <v>885</v>
      </c>
      <c r="U24" s="60">
        <v>289</v>
      </c>
      <c r="V24" s="40"/>
      <c r="W24" s="39">
        <v>542</v>
      </c>
      <c r="X24" s="60">
        <v>256</v>
      </c>
      <c r="Y24" s="40">
        <f t="shared" si="3"/>
        <v>47.232472324723247</v>
      </c>
      <c r="Z24" s="39">
        <v>503</v>
      </c>
      <c r="AA24" s="60">
        <v>241</v>
      </c>
      <c r="AB24" s="40">
        <f t="shared" si="4"/>
        <v>47.912524850894634</v>
      </c>
      <c r="AC24" s="37"/>
      <c r="AD24" s="41"/>
    </row>
    <row r="25" spans="1:30" s="42" customFormat="1" ht="15.75" customHeight="1" x14ac:dyDescent="0.25">
      <c r="A25" s="61" t="s">
        <v>52</v>
      </c>
      <c r="B25" s="39">
        <v>2835</v>
      </c>
      <c r="C25" s="39">
        <v>125</v>
      </c>
      <c r="D25" s="36">
        <f t="shared" si="0"/>
        <v>4.4091710758377429</v>
      </c>
      <c r="E25" s="39">
        <v>280</v>
      </c>
      <c r="F25" s="39">
        <v>121</v>
      </c>
      <c r="G25" s="40">
        <f t="shared" si="1"/>
        <v>43.214285714285715</v>
      </c>
      <c r="H25" s="39">
        <v>29</v>
      </c>
      <c r="I25" s="39">
        <v>13</v>
      </c>
      <c r="J25" s="40">
        <f t="shared" si="5"/>
        <v>44.827586206896555</v>
      </c>
      <c r="K25" s="39">
        <v>1</v>
      </c>
      <c r="L25" s="39">
        <v>3</v>
      </c>
      <c r="M25" s="40">
        <f t="shared" si="6"/>
        <v>300</v>
      </c>
      <c r="N25" s="39">
        <v>0</v>
      </c>
      <c r="O25" s="39">
        <v>0</v>
      </c>
      <c r="P25" s="40" t="str">
        <f t="shared" si="7"/>
        <v>-</v>
      </c>
      <c r="Q25" s="39">
        <v>117</v>
      </c>
      <c r="R25" s="60">
        <v>64</v>
      </c>
      <c r="S25" s="40">
        <f t="shared" si="2"/>
        <v>54.700854700854698</v>
      </c>
      <c r="T25" s="39">
        <v>2649</v>
      </c>
      <c r="U25" s="60">
        <v>90</v>
      </c>
      <c r="V25" s="40"/>
      <c r="W25" s="39">
        <v>243</v>
      </c>
      <c r="X25" s="60">
        <v>87</v>
      </c>
      <c r="Y25" s="40">
        <f t="shared" si="3"/>
        <v>35.802469135802468</v>
      </c>
      <c r="Z25" s="39">
        <v>211</v>
      </c>
      <c r="AA25" s="60">
        <v>76</v>
      </c>
      <c r="AB25" s="40">
        <f t="shared" si="4"/>
        <v>36.018957345971565</v>
      </c>
      <c r="AC25" s="37"/>
      <c r="AD25" s="41"/>
    </row>
    <row r="26" spans="1:30" s="42" customFormat="1" ht="15.75" customHeight="1" x14ac:dyDescent="0.25">
      <c r="A26" s="61" t="s">
        <v>53</v>
      </c>
      <c r="B26" s="39">
        <v>1456</v>
      </c>
      <c r="C26" s="39">
        <v>436</v>
      </c>
      <c r="D26" s="36">
        <f t="shared" si="0"/>
        <v>29.945054945054945</v>
      </c>
      <c r="E26" s="39">
        <v>583</v>
      </c>
      <c r="F26" s="39">
        <v>395</v>
      </c>
      <c r="G26" s="40">
        <f t="shared" si="1"/>
        <v>67.753001715265867</v>
      </c>
      <c r="H26" s="39">
        <v>15</v>
      </c>
      <c r="I26" s="39">
        <v>16</v>
      </c>
      <c r="J26" s="40">
        <f t="shared" si="5"/>
        <v>106.66666666666667</v>
      </c>
      <c r="K26" s="39">
        <v>4</v>
      </c>
      <c r="L26" s="39">
        <v>12</v>
      </c>
      <c r="M26" s="40">
        <f t="shared" si="6"/>
        <v>300</v>
      </c>
      <c r="N26" s="39">
        <v>0</v>
      </c>
      <c r="O26" s="39">
        <v>0</v>
      </c>
      <c r="P26" s="40" t="str">
        <f t="shared" si="7"/>
        <v>-</v>
      </c>
      <c r="Q26" s="39">
        <v>208</v>
      </c>
      <c r="R26" s="60">
        <v>166</v>
      </c>
      <c r="S26" s="40">
        <f t="shared" si="2"/>
        <v>79.807692307692307</v>
      </c>
      <c r="T26" s="39">
        <v>1358</v>
      </c>
      <c r="U26" s="60">
        <v>381</v>
      </c>
      <c r="V26" s="40"/>
      <c r="W26" s="39">
        <v>543</v>
      </c>
      <c r="X26" s="60">
        <v>345</v>
      </c>
      <c r="Y26" s="40">
        <f t="shared" si="3"/>
        <v>63.535911602209943</v>
      </c>
      <c r="Z26" s="39">
        <v>480</v>
      </c>
      <c r="AA26" s="60">
        <v>293</v>
      </c>
      <c r="AB26" s="40">
        <f t="shared" si="4"/>
        <v>61.041666666666664</v>
      </c>
      <c r="AC26" s="37"/>
      <c r="AD26" s="41"/>
    </row>
    <row r="27" spans="1:30" s="42" customFormat="1" ht="15.75" customHeight="1" x14ac:dyDescent="0.25">
      <c r="A27" s="61" t="s">
        <v>54</v>
      </c>
      <c r="B27" s="39">
        <v>1109</v>
      </c>
      <c r="C27" s="39">
        <v>174</v>
      </c>
      <c r="D27" s="36">
        <f t="shared" si="0"/>
        <v>15.689810640216411</v>
      </c>
      <c r="E27" s="39">
        <v>322</v>
      </c>
      <c r="F27" s="39">
        <v>167</v>
      </c>
      <c r="G27" s="40">
        <f t="shared" si="1"/>
        <v>51.863354037267079</v>
      </c>
      <c r="H27" s="39">
        <v>18</v>
      </c>
      <c r="I27" s="39">
        <v>7</v>
      </c>
      <c r="J27" s="40">
        <f t="shared" si="5"/>
        <v>38.888888888888886</v>
      </c>
      <c r="K27" s="39">
        <v>14</v>
      </c>
      <c r="L27" s="39">
        <v>14</v>
      </c>
      <c r="M27" s="40">
        <f t="shared" si="6"/>
        <v>100</v>
      </c>
      <c r="N27" s="39">
        <v>0</v>
      </c>
      <c r="O27" s="39">
        <v>2</v>
      </c>
      <c r="P27" s="40" t="str">
        <f t="shared" si="7"/>
        <v>-</v>
      </c>
      <c r="Q27" s="39">
        <v>71</v>
      </c>
      <c r="R27" s="60">
        <v>125</v>
      </c>
      <c r="S27" s="40">
        <f t="shared" si="2"/>
        <v>176.05633802816902</v>
      </c>
      <c r="T27" s="39">
        <v>986</v>
      </c>
      <c r="U27" s="60">
        <v>144</v>
      </c>
      <c r="V27" s="40"/>
      <c r="W27" s="39">
        <v>290</v>
      </c>
      <c r="X27" s="60">
        <v>138</v>
      </c>
      <c r="Y27" s="40">
        <f t="shared" si="3"/>
        <v>47.586206896551722</v>
      </c>
      <c r="Z27" s="39">
        <v>275</v>
      </c>
      <c r="AA27" s="60">
        <v>129</v>
      </c>
      <c r="AB27" s="40">
        <f t="shared" si="4"/>
        <v>46.909090909090907</v>
      </c>
      <c r="AC27" s="37"/>
      <c r="AD27" s="41"/>
    </row>
    <row r="28" spans="1:30" s="42" customFormat="1" ht="15.75" customHeight="1" x14ac:dyDescent="0.25">
      <c r="A28" s="61" t="s">
        <v>55</v>
      </c>
      <c r="B28" s="39">
        <v>757</v>
      </c>
      <c r="C28" s="39">
        <v>215</v>
      </c>
      <c r="D28" s="36">
        <f t="shared" si="0"/>
        <v>28.401585204755616</v>
      </c>
      <c r="E28" s="39">
        <v>330</v>
      </c>
      <c r="F28" s="39">
        <v>183</v>
      </c>
      <c r="G28" s="40">
        <f t="shared" si="1"/>
        <v>55.454545454545453</v>
      </c>
      <c r="H28" s="39">
        <v>14</v>
      </c>
      <c r="I28" s="39">
        <v>10</v>
      </c>
      <c r="J28" s="40">
        <f t="shared" si="5"/>
        <v>71.428571428571431</v>
      </c>
      <c r="K28" s="39">
        <v>4</v>
      </c>
      <c r="L28" s="39">
        <v>1</v>
      </c>
      <c r="M28" s="40">
        <f t="shared" si="6"/>
        <v>25</v>
      </c>
      <c r="N28" s="39">
        <v>0</v>
      </c>
      <c r="O28" s="39">
        <v>0</v>
      </c>
      <c r="P28" s="40" t="str">
        <f t="shared" si="7"/>
        <v>-</v>
      </c>
      <c r="Q28" s="39">
        <v>243</v>
      </c>
      <c r="R28" s="60">
        <v>166</v>
      </c>
      <c r="S28" s="40">
        <f t="shared" si="2"/>
        <v>68.312757201646093</v>
      </c>
      <c r="T28" s="39">
        <v>658</v>
      </c>
      <c r="U28" s="60">
        <v>174</v>
      </c>
      <c r="V28" s="40"/>
      <c r="W28" s="39">
        <v>296</v>
      </c>
      <c r="X28" s="60">
        <v>155</v>
      </c>
      <c r="Y28" s="40">
        <f t="shared" si="3"/>
        <v>52.364864864864863</v>
      </c>
      <c r="Z28" s="39">
        <v>282</v>
      </c>
      <c r="AA28" s="60">
        <v>149</v>
      </c>
      <c r="AB28" s="40">
        <f t="shared" si="4"/>
        <v>52.836879432624116</v>
      </c>
      <c r="AC28" s="37"/>
      <c r="AD28" s="41"/>
    </row>
    <row r="29" spans="1:30" s="42" customFormat="1" ht="15.75" customHeight="1" x14ac:dyDescent="0.25">
      <c r="A29" s="61" t="s">
        <v>56</v>
      </c>
      <c r="B29" s="39">
        <v>1381</v>
      </c>
      <c r="C29" s="39">
        <v>226</v>
      </c>
      <c r="D29" s="36">
        <f t="shared" si="0"/>
        <v>16.364952932657495</v>
      </c>
      <c r="E29" s="39">
        <v>638</v>
      </c>
      <c r="F29" s="39">
        <v>211</v>
      </c>
      <c r="G29" s="40">
        <f t="shared" si="1"/>
        <v>33.072100313479623</v>
      </c>
      <c r="H29" s="39">
        <v>10</v>
      </c>
      <c r="I29" s="39">
        <v>7</v>
      </c>
      <c r="J29" s="40">
        <f t="shared" si="5"/>
        <v>70</v>
      </c>
      <c r="K29" s="39">
        <v>19</v>
      </c>
      <c r="L29" s="39">
        <v>24</v>
      </c>
      <c r="M29" s="40">
        <f t="shared" si="6"/>
        <v>126.31578947368421</v>
      </c>
      <c r="N29" s="39">
        <v>0</v>
      </c>
      <c r="O29" s="39">
        <v>0</v>
      </c>
      <c r="P29" s="40" t="str">
        <f t="shared" si="7"/>
        <v>-</v>
      </c>
      <c r="Q29" s="39">
        <v>208</v>
      </c>
      <c r="R29" s="60">
        <v>84</v>
      </c>
      <c r="S29" s="40">
        <f t="shared" si="2"/>
        <v>40.384615384615387</v>
      </c>
      <c r="T29" s="39">
        <v>1401</v>
      </c>
      <c r="U29" s="60">
        <v>182</v>
      </c>
      <c r="V29" s="40"/>
      <c r="W29" s="39">
        <v>575</v>
      </c>
      <c r="X29" s="60">
        <v>172</v>
      </c>
      <c r="Y29" s="40">
        <f t="shared" si="3"/>
        <v>29.913043478260871</v>
      </c>
      <c r="Z29" s="39">
        <v>533</v>
      </c>
      <c r="AA29" s="60">
        <v>141</v>
      </c>
      <c r="AB29" s="40">
        <f t="shared" si="4"/>
        <v>26.454033771106943</v>
      </c>
      <c r="AC29" s="37"/>
      <c r="AD29" s="41"/>
    </row>
    <row r="30" spans="1:30" s="42" customFormat="1" ht="15.75" customHeight="1" x14ac:dyDescent="0.25">
      <c r="A30" s="61" t="s">
        <v>57</v>
      </c>
      <c r="B30" s="39">
        <v>2182</v>
      </c>
      <c r="C30" s="39">
        <v>267</v>
      </c>
      <c r="D30" s="36">
        <f t="shared" si="0"/>
        <v>12.23648029330889</v>
      </c>
      <c r="E30" s="39">
        <v>379</v>
      </c>
      <c r="F30" s="39">
        <v>239</v>
      </c>
      <c r="G30" s="40">
        <f t="shared" si="1"/>
        <v>63.060686015831138</v>
      </c>
      <c r="H30" s="39">
        <v>40</v>
      </c>
      <c r="I30" s="39">
        <v>2</v>
      </c>
      <c r="J30" s="40">
        <f t="shared" si="5"/>
        <v>5</v>
      </c>
      <c r="K30" s="39">
        <v>1</v>
      </c>
      <c r="L30" s="39">
        <v>4</v>
      </c>
      <c r="M30" s="40">
        <f t="shared" si="6"/>
        <v>400</v>
      </c>
      <c r="N30" s="39">
        <v>3</v>
      </c>
      <c r="O30" s="39">
        <v>0</v>
      </c>
      <c r="P30" s="40">
        <f t="shared" si="7"/>
        <v>0</v>
      </c>
      <c r="Q30" s="39">
        <v>204</v>
      </c>
      <c r="R30" s="60">
        <v>153</v>
      </c>
      <c r="S30" s="40">
        <f t="shared" si="2"/>
        <v>75</v>
      </c>
      <c r="T30" s="39">
        <v>2183</v>
      </c>
      <c r="U30" s="60">
        <v>233</v>
      </c>
      <c r="V30" s="40"/>
      <c r="W30" s="39">
        <v>340</v>
      </c>
      <c r="X30" s="60">
        <v>212</v>
      </c>
      <c r="Y30" s="40">
        <f t="shared" si="3"/>
        <v>62.352941176470587</v>
      </c>
      <c r="Z30" s="39">
        <v>316</v>
      </c>
      <c r="AA30" s="60">
        <v>200</v>
      </c>
      <c r="AB30" s="40">
        <f t="shared" si="4"/>
        <v>63.291139240506332</v>
      </c>
      <c r="AC30" s="37"/>
      <c r="AD30" s="41"/>
    </row>
    <row r="31" spans="1:30" s="42" customFormat="1" ht="15.75" customHeight="1" x14ac:dyDescent="0.25">
      <c r="A31" s="61" t="s">
        <v>58</v>
      </c>
      <c r="B31" s="39">
        <v>1697</v>
      </c>
      <c r="C31" s="39">
        <v>240</v>
      </c>
      <c r="D31" s="36">
        <f t="shared" si="0"/>
        <v>14.142604596346494</v>
      </c>
      <c r="E31" s="39">
        <v>321</v>
      </c>
      <c r="F31" s="39">
        <v>178</v>
      </c>
      <c r="G31" s="40">
        <f t="shared" si="1"/>
        <v>55.451713395638627</v>
      </c>
      <c r="H31" s="39">
        <v>33</v>
      </c>
      <c r="I31" s="39">
        <v>11</v>
      </c>
      <c r="J31" s="40">
        <f t="shared" si="5"/>
        <v>33.333333333333336</v>
      </c>
      <c r="K31" s="39">
        <v>3</v>
      </c>
      <c r="L31" s="39">
        <v>2</v>
      </c>
      <c r="M31" s="40">
        <f t="shared" si="6"/>
        <v>66.666666666666671</v>
      </c>
      <c r="N31" s="39">
        <v>0</v>
      </c>
      <c r="O31" s="39">
        <v>0</v>
      </c>
      <c r="P31" s="40" t="str">
        <f t="shared" si="7"/>
        <v>-</v>
      </c>
      <c r="Q31" s="39">
        <v>192</v>
      </c>
      <c r="R31" s="60">
        <v>68</v>
      </c>
      <c r="S31" s="40">
        <f t="shared" si="2"/>
        <v>35.416666666666664</v>
      </c>
      <c r="T31" s="39">
        <v>1923</v>
      </c>
      <c r="U31" s="60">
        <v>188</v>
      </c>
      <c r="V31" s="40"/>
      <c r="W31" s="39">
        <v>288</v>
      </c>
      <c r="X31" s="60">
        <v>144</v>
      </c>
      <c r="Y31" s="40">
        <f t="shared" si="3"/>
        <v>50</v>
      </c>
      <c r="Z31" s="39">
        <v>255</v>
      </c>
      <c r="AA31" s="60">
        <v>128</v>
      </c>
      <c r="AB31" s="40">
        <f t="shared" si="4"/>
        <v>50.196078431372548</v>
      </c>
      <c r="AC31" s="37"/>
      <c r="AD31" s="41"/>
    </row>
    <row r="32" spans="1:30" s="42" customFormat="1" ht="15.75" customHeight="1" x14ac:dyDescent="0.25">
      <c r="A32" s="61" t="s">
        <v>59</v>
      </c>
      <c r="B32" s="39">
        <v>1712</v>
      </c>
      <c r="C32" s="39">
        <v>128</v>
      </c>
      <c r="D32" s="36">
        <f t="shared" si="0"/>
        <v>7.4766355140186915</v>
      </c>
      <c r="E32" s="39">
        <v>327</v>
      </c>
      <c r="F32" s="39">
        <v>105</v>
      </c>
      <c r="G32" s="40">
        <f t="shared" si="1"/>
        <v>32.110091743119263</v>
      </c>
      <c r="H32" s="39">
        <v>24</v>
      </c>
      <c r="I32" s="39">
        <v>15</v>
      </c>
      <c r="J32" s="40">
        <f t="shared" si="5"/>
        <v>62.5</v>
      </c>
      <c r="K32" s="39">
        <v>4</v>
      </c>
      <c r="L32" s="39">
        <v>6</v>
      </c>
      <c r="M32" s="40">
        <f t="shared" si="6"/>
        <v>150</v>
      </c>
      <c r="N32" s="39">
        <v>0</v>
      </c>
      <c r="O32" s="39">
        <v>0</v>
      </c>
      <c r="P32" s="40" t="str">
        <f t="shared" si="7"/>
        <v>-</v>
      </c>
      <c r="Q32" s="39">
        <v>120</v>
      </c>
      <c r="R32" s="60">
        <v>69</v>
      </c>
      <c r="S32" s="40">
        <f t="shared" si="2"/>
        <v>57.5</v>
      </c>
      <c r="T32" s="39">
        <v>1669</v>
      </c>
      <c r="U32" s="60">
        <v>104</v>
      </c>
      <c r="V32" s="40"/>
      <c r="W32" s="39">
        <v>287</v>
      </c>
      <c r="X32" s="60">
        <v>85</v>
      </c>
      <c r="Y32" s="40">
        <f t="shared" si="3"/>
        <v>29.616724738675959</v>
      </c>
      <c r="Z32" s="39">
        <v>249</v>
      </c>
      <c r="AA32" s="60">
        <v>75</v>
      </c>
      <c r="AB32" s="40">
        <f t="shared" si="4"/>
        <v>30.120481927710845</v>
      </c>
      <c r="AC32" s="37"/>
      <c r="AD32" s="41"/>
    </row>
    <row r="33" spans="1:30" s="42" customFormat="1" ht="15.75" customHeight="1" x14ac:dyDescent="0.25">
      <c r="A33" s="61" t="s">
        <v>60</v>
      </c>
      <c r="B33" s="39">
        <v>1425</v>
      </c>
      <c r="C33" s="39">
        <v>507</v>
      </c>
      <c r="D33" s="36">
        <f t="shared" si="0"/>
        <v>35.578947368421055</v>
      </c>
      <c r="E33" s="39">
        <v>708</v>
      </c>
      <c r="F33" s="39">
        <v>487</v>
      </c>
      <c r="G33" s="40">
        <f t="shared" si="1"/>
        <v>68.78531073446328</v>
      </c>
      <c r="H33" s="39">
        <v>39</v>
      </c>
      <c r="I33" s="39">
        <v>23</v>
      </c>
      <c r="J33" s="40">
        <f t="shared" si="5"/>
        <v>58.974358974358971</v>
      </c>
      <c r="K33" s="39">
        <v>5</v>
      </c>
      <c r="L33" s="39">
        <v>6</v>
      </c>
      <c r="M33" s="40">
        <f t="shared" si="6"/>
        <v>120</v>
      </c>
      <c r="N33" s="39">
        <v>0</v>
      </c>
      <c r="O33" s="39">
        <v>0</v>
      </c>
      <c r="P33" s="40" t="str">
        <f t="shared" si="7"/>
        <v>-</v>
      </c>
      <c r="Q33" s="39">
        <v>278</v>
      </c>
      <c r="R33" s="60">
        <v>222</v>
      </c>
      <c r="S33" s="40">
        <f t="shared" si="2"/>
        <v>79.856115107913666</v>
      </c>
      <c r="T33" s="39">
        <v>1253</v>
      </c>
      <c r="U33" s="60">
        <v>441</v>
      </c>
      <c r="V33" s="40"/>
      <c r="W33" s="39">
        <v>633</v>
      </c>
      <c r="X33" s="60">
        <v>426</v>
      </c>
      <c r="Y33" s="40">
        <f t="shared" si="3"/>
        <v>67.29857819905213</v>
      </c>
      <c r="Z33" s="39">
        <v>539</v>
      </c>
      <c r="AA33" s="60">
        <v>402</v>
      </c>
      <c r="AB33" s="40">
        <f t="shared" si="4"/>
        <v>74.582560296846012</v>
      </c>
      <c r="AC33" s="37"/>
      <c r="AD33" s="41"/>
    </row>
    <row r="34" spans="1:30" s="42" customFormat="1" ht="15.75" customHeight="1" x14ac:dyDescent="0.25">
      <c r="A34" s="61" t="s">
        <v>61</v>
      </c>
      <c r="B34" s="39">
        <v>1174</v>
      </c>
      <c r="C34" s="39">
        <v>382</v>
      </c>
      <c r="D34" s="36">
        <f t="shared" si="0"/>
        <v>32.538330494037481</v>
      </c>
      <c r="E34" s="39">
        <v>718</v>
      </c>
      <c r="F34" s="39">
        <v>351</v>
      </c>
      <c r="G34" s="40">
        <f t="shared" si="1"/>
        <v>48.885793871866298</v>
      </c>
      <c r="H34" s="39">
        <v>44</v>
      </c>
      <c r="I34" s="39">
        <v>19</v>
      </c>
      <c r="J34" s="40">
        <f t="shared" si="5"/>
        <v>43.18181818181818</v>
      </c>
      <c r="K34" s="39">
        <v>1</v>
      </c>
      <c r="L34" s="39">
        <v>1</v>
      </c>
      <c r="M34" s="40">
        <f t="shared" si="6"/>
        <v>100</v>
      </c>
      <c r="N34" s="39">
        <v>0</v>
      </c>
      <c r="O34" s="39">
        <v>0</v>
      </c>
      <c r="P34" s="40" t="str">
        <f t="shared" si="7"/>
        <v>-</v>
      </c>
      <c r="Q34" s="39">
        <v>292</v>
      </c>
      <c r="R34" s="60">
        <v>161</v>
      </c>
      <c r="S34" s="40">
        <f t="shared" si="2"/>
        <v>55.136986301369866</v>
      </c>
      <c r="T34" s="39">
        <v>1014</v>
      </c>
      <c r="U34" s="60">
        <v>324</v>
      </c>
      <c r="V34" s="40"/>
      <c r="W34" s="39">
        <v>651</v>
      </c>
      <c r="X34" s="60">
        <v>312</v>
      </c>
      <c r="Y34" s="40">
        <f t="shared" si="3"/>
        <v>47.926267281105993</v>
      </c>
      <c r="Z34" s="39">
        <v>562</v>
      </c>
      <c r="AA34" s="60">
        <v>284</v>
      </c>
      <c r="AB34" s="40">
        <f t="shared" si="4"/>
        <v>50.533807829181498</v>
      </c>
      <c r="AC34" s="37"/>
      <c r="AD34" s="41"/>
    </row>
    <row r="35" spans="1:30" s="42" customFormat="1" ht="15.75" customHeight="1" x14ac:dyDescent="0.25">
      <c r="A35" s="61" t="s">
        <v>62</v>
      </c>
      <c r="B35" s="39">
        <v>692</v>
      </c>
      <c r="C35" s="39">
        <v>171</v>
      </c>
      <c r="D35" s="36">
        <f t="shared" si="0"/>
        <v>24.710982658959537</v>
      </c>
      <c r="E35" s="39">
        <v>271</v>
      </c>
      <c r="F35" s="39">
        <v>165</v>
      </c>
      <c r="G35" s="40">
        <f t="shared" si="1"/>
        <v>60.88560885608856</v>
      </c>
      <c r="H35" s="39">
        <v>12</v>
      </c>
      <c r="I35" s="39">
        <v>3</v>
      </c>
      <c r="J35" s="40">
        <f t="shared" si="5"/>
        <v>25</v>
      </c>
      <c r="K35" s="39">
        <v>6</v>
      </c>
      <c r="L35" s="39">
        <v>11</v>
      </c>
      <c r="M35" s="40">
        <f t="shared" si="6"/>
        <v>183.33333333333334</v>
      </c>
      <c r="N35" s="39">
        <v>0</v>
      </c>
      <c r="O35" s="39">
        <v>0</v>
      </c>
      <c r="P35" s="40" t="str">
        <f t="shared" si="7"/>
        <v>-</v>
      </c>
      <c r="Q35" s="39">
        <v>49</v>
      </c>
      <c r="R35" s="60">
        <v>95</v>
      </c>
      <c r="S35" s="40">
        <f t="shared" si="2"/>
        <v>193.87755102040816</v>
      </c>
      <c r="T35" s="39">
        <v>630</v>
      </c>
      <c r="U35" s="60">
        <v>135</v>
      </c>
      <c r="V35" s="40"/>
      <c r="W35" s="39">
        <v>238</v>
      </c>
      <c r="X35" s="60">
        <v>132</v>
      </c>
      <c r="Y35" s="40">
        <f t="shared" si="3"/>
        <v>55.462184873949582</v>
      </c>
      <c r="Z35" s="39">
        <v>224</v>
      </c>
      <c r="AA35" s="60">
        <v>106</v>
      </c>
      <c r="AB35" s="40">
        <f t="shared" si="4"/>
        <v>47.321428571428569</v>
      </c>
      <c r="AC35" s="37"/>
      <c r="AD35" s="41"/>
    </row>
    <row r="36" spans="1:30" ht="69" customHeight="1" x14ac:dyDescent="0.25">
      <c r="A36" s="45"/>
      <c r="B36" s="45"/>
      <c r="C36" s="210" t="s">
        <v>117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</row>
    <row r="37" spans="1:30" ht="14.25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4.25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4.25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4.25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4.25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C6" sqref="C6:AB6"/>
    </sheetView>
  </sheetViews>
  <sheetFormatPr defaultColWidth="9.109375" defaultRowHeight="13.8" x14ac:dyDescent="0.25"/>
  <cols>
    <col min="1" max="1" width="25.88671875" style="44" customWidth="1"/>
    <col min="2" max="2" width="11" style="44" hidden="1" customWidth="1"/>
    <col min="3" max="3" width="25.5546875" style="44" customWidth="1"/>
    <col min="4" max="4" width="13.44140625" style="44" hidden="1" customWidth="1"/>
    <col min="5" max="6" width="11.8867187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1.5546875" style="44" customWidth="1"/>
    <col min="16" max="16" width="8.109375" style="44" customWidth="1"/>
    <col min="17" max="18" width="12.109375" style="44" customWidth="1"/>
    <col min="19" max="19" width="8.109375" style="44" customWidth="1"/>
    <col min="20" max="20" width="10.5546875" style="44" hidden="1" customWidth="1"/>
    <col min="21" max="21" width="17.44140625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97" t="s">
        <v>100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7"/>
      <c r="O1" s="27"/>
      <c r="P1" s="27"/>
      <c r="Q1" s="27"/>
      <c r="R1" s="27"/>
      <c r="S1" s="27"/>
      <c r="T1" s="27"/>
      <c r="U1" s="27"/>
      <c r="V1" s="27"/>
      <c r="W1" s="27"/>
      <c r="X1" s="205"/>
      <c r="Y1" s="20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8"/>
      <c r="Y2" s="198"/>
      <c r="Z2" s="204"/>
      <c r="AA2" s="204"/>
      <c r="AB2" s="59" t="s">
        <v>7</v>
      </c>
      <c r="AC2" s="59"/>
    </row>
    <row r="3" spans="1:32" s="32" customFormat="1" ht="48.6" customHeight="1" x14ac:dyDescent="0.3">
      <c r="A3" s="199"/>
      <c r="B3" s="181" t="s">
        <v>21</v>
      </c>
      <c r="C3" s="177" t="s">
        <v>116</v>
      </c>
      <c r="D3" s="181"/>
      <c r="E3" s="200" t="s">
        <v>22</v>
      </c>
      <c r="F3" s="200"/>
      <c r="G3" s="200"/>
      <c r="H3" s="200" t="s">
        <v>13</v>
      </c>
      <c r="I3" s="200"/>
      <c r="J3" s="200"/>
      <c r="K3" s="200" t="s">
        <v>9</v>
      </c>
      <c r="L3" s="200"/>
      <c r="M3" s="200"/>
      <c r="N3" s="200" t="s">
        <v>10</v>
      </c>
      <c r="O3" s="200"/>
      <c r="P3" s="200"/>
      <c r="Q3" s="206" t="s">
        <v>8</v>
      </c>
      <c r="R3" s="207"/>
      <c r="S3" s="208"/>
      <c r="T3" s="200" t="s">
        <v>16</v>
      </c>
      <c r="U3" s="200"/>
      <c r="V3" s="200"/>
      <c r="W3" s="200" t="s">
        <v>11</v>
      </c>
      <c r="X3" s="200"/>
      <c r="Y3" s="200"/>
      <c r="Z3" s="200" t="s">
        <v>12</v>
      </c>
      <c r="AA3" s="200"/>
      <c r="AB3" s="200"/>
    </row>
    <row r="4" spans="1:32" s="33" customFormat="1" ht="19.5" customHeight="1" x14ac:dyDescent="0.3">
      <c r="A4" s="199"/>
      <c r="B4" s="201" t="s">
        <v>63</v>
      </c>
      <c r="C4" s="202" t="s">
        <v>95</v>
      </c>
      <c r="D4" s="203" t="s">
        <v>2</v>
      </c>
      <c r="E4" s="202" t="s">
        <v>63</v>
      </c>
      <c r="F4" s="202" t="s">
        <v>95</v>
      </c>
      <c r="G4" s="203" t="s">
        <v>2</v>
      </c>
      <c r="H4" s="202" t="s">
        <v>63</v>
      </c>
      <c r="I4" s="202" t="s">
        <v>95</v>
      </c>
      <c r="J4" s="203" t="s">
        <v>2</v>
      </c>
      <c r="K4" s="202" t="s">
        <v>63</v>
      </c>
      <c r="L4" s="202" t="s">
        <v>95</v>
      </c>
      <c r="M4" s="203" t="s">
        <v>2</v>
      </c>
      <c r="N4" s="202" t="s">
        <v>63</v>
      </c>
      <c r="O4" s="202" t="s">
        <v>95</v>
      </c>
      <c r="P4" s="203" t="s">
        <v>2</v>
      </c>
      <c r="Q4" s="202" t="s">
        <v>63</v>
      </c>
      <c r="R4" s="209" t="s">
        <v>95</v>
      </c>
      <c r="S4" s="203" t="s">
        <v>2</v>
      </c>
      <c r="T4" s="202" t="s">
        <v>15</v>
      </c>
      <c r="U4" s="209" t="s">
        <v>101</v>
      </c>
      <c r="V4" s="203" t="s">
        <v>2</v>
      </c>
      <c r="W4" s="202" t="s">
        <v>63</v>
      </c>
      <c r="X4" s="202" t="s">
        <v>95</v>
      </c>
      <c r="Y4" s="203" t="s">
        <v>2</v>
      </c>
      <c r="Z4" s="202" t="s">
        <v>63</v>
      </c>
      <c r="AA4" s="209" t="s">
        <v>95</v>
      </c>
      <c r="AB4" s="203" t="s">
        <v>2</v>
      </c>
    </row>
    <row r="5" spans="1:32" s="33" customFormat="1" ht="15.75" customHeight="1" x14ac:dyDescent="0.3">
      <c r="A5" s="199"/>
      <c r="B5" s="201"/>
      <c r="C5" s="202"/>
      <c r="D5" s="203"/>
      <c r="E5" s="202"/>
      <c r="F5" s="202"/>
      <c r="G5" s="203"/>
      <c r="H5" s="202"/>
      <c r="I5" s="202"/>
      <c r="J5" s="203"/>
      <c r="K5" s="202"/>
      <c r="L5" s="202"/>
      <c r="M5" s="203"/>
      <c r="N5" s="202"/>
      <c r="O5" s="202"/>
      <c r="P5" s="203"/>
      <c r="Q5" s="202"/>
      <c r="R5" s="209"/>
      <c r="S5" s="203"/>
      <c r="T5" s="202"/>
      <c r="U5" s="209"/>
      <c r="V5" s="203"/>
      <c r="W5" s="202"/>
      <c r="X5" s="202"/>
      <c r="Y5" s="203"/>
      <c r="Z5" s="202"/>
      <c r="AA5" s="209"/>
      <c r="AB5" s="203"/>
    </row>
    <row r="6" spans="1:32" s="51" customFormat="1" ht="11.25" customHeight="1" x14ac:dyDescent="0.25">
      <c r="A6" s="49" t="s">
        <v>3</v>
      </c>
      <c r="B6" s="1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34</v>
      </c>
      <c r="B7" s="151">
        <f>SUM(B8:B35)</f>
        <v>16855</v>
      </c>
      <c r="C7" s="35">
        <f>SUM(C8:C35)</f>
        <v>4311</v>
      </c>
      <c r="D7" s="36">
        <f>C7*100/B7</f>
        <v>25.576980124592108</v>
      </c>
      <c r="E7" s="35">
        <f>SUM(E8:E35)</f>
        <v>6931</v>
      </c>
      <c r="F7" s="35">
        <f>SUM(F8:F35)</f>
        <v>4172</v>
      </c>
      <c r="G7" s="36">
        <f>F7*100/E7</f>
        <v>60.193334295195498</v>
      </c>
      <c r="H7" s="35">
        <f>SUM(H8:H35)</f>
        <v>107</v>
      </c>
      <c r="I7" s="35">
        <f>SUM(I8:I35)</f>
        <v>109</v>
      </c>
      <c r="J7" s="36">
        <f>I7*100/H7</f>
        <v>101.86915887850468</v>
      </c>
      <c r="K7" s="35">
        <f>SUM(K8:K35)</f>
        <v>65</v>
      </c>
      <c r="L7" s="35">
        <f>SUM(L8:L35)</f>
        <v>92</v>
      </c>
      <c r="M7" s="36">
        <f>L7*100/K7</f>
        <v>141.53846153846155</v>
      </c>
      <c r="N7" s="35">
        <f>SUM(N8:N35)</f>
        <v>2</v>
      </c>
      <c r="O7" s="35">
        <f>SUM(O8:O35)</f>
        <v>1</v>
      </c>
      <c r="P7" s="36">
        <f>O7*100/N7</f>
        <v>50</v>
      </c>
      <c r="Q7" s="35">
        <f>SUM(Q8:Q35)</f>
        <v>2396</v>
      </c>
      <c r="R7" s="35">
        <f>SUM(R8:R35)</f>
        <v>1615</v>
      </c>
      <c r="S7" s="36">
        <f>R7*100/Q7</f>
        <v>67.404006677796332</v>
      </c>
      <c r="T7" s="35">
        <f>SUM(T8:T35)</f>
        <v>15950</v>
      </c>
      <c r="U7" s="35">
        <f>SUM(U8:U35)</f>
        <v>3536</v>
      </c>
      <c r="V7" s="36">
        <f>U7*100/T7</f>
        <v>22.169278996865202</v>
      </c>
      <c r="W7" s="35">
        <f>SUM(W8:W35)</f>
        <v>6143</v>
      </c>
      <c r="X7" s="35">
        <f>SUM(X8:X35)</f>
        <v>3447</v>
      </c>
      <c r="Y7" s="36">
        <f>X7*100/W7</f>
        <v>56.112648543057141</v>
      </c>
      <c r="Z7" s="35">
        <f>SUM(Z8:Z35)</f>
        <v>5386</v>
      </c>
      <c r="AA7" s="35">
        <f>SUM(AA8:AA35)</f>
        <v>3065</v>
      </c>
      <c r="AB7" s="36">
        <f>AA7*100/Z7</f>
        <v>56.906795395469736</v>
      </c>
      <c r="AC7" s="37"/>
      <c r="AF7" s="42"/>
    </row>
    <row r="8" spans="1:32" s="42" customFormat="1" ht="15.75" customHeight="1" x14ac:dyDescent="0.25">
      <c r="A8" s="61" t="s">
        <v>35</v>
      </c>
      <c r="B8" s="180">
        <v>4658</v>
      </c>
      <c r="C8" s="39">
        <v>1199</v>
      </c>
      <c r="D8" s="36">
        <f t="shared" ref="D8:D35" si="0">C8*100/B8</f>
        <v>25.740661227994849</v>
      </c>
      <c r="E8" s="39">
        <v>1918</v>
      </c>
      <c r="F8" s="39">
        <v>1154</v>
      </c>
      <c r="G8" s="40">
        <f t="shared" ref="G8:G35" si="1">F8*100/E8</f>
        <v>60.166840458811265</v>
      </c>
      <c r="H8" s="39">
        <v>12</v>
      </c>
      <c r="I8" s="39">
        <v>28</v>
      </c>
      <c r="J8" s="40">
        <f t="shared" ref="J8:J35" si="2">IF(ISERROR(I8*100/H8),"-",(I8*100/H8))</f>
        <v>233.33333333333334</v>
      </c>
      <c r="K8" s="39">
        <v>21</v>
      </c>
      <c r="L8" s="39">
        <v>36</v>
      </c>
      <c r="M8" s="40">
        <f t="shared" ref="M8:M35" si="3">IF(ISERROR(L8*100/K8),"-",(L8*100/K8))</f>
        <v>171.42857142857142</v>
      </c>
      <c r="N8" s="39">
        <v>0</v>
      </c>
      <c r="O8" s="39">
        <v>0</v>
      </c>
      <c r="P8" s="40" t="str">
        <f>IF(ISERROR(O8*100/N8),"-",(O8*100/N8))</f>
        <v>-</v>
      </c>
      <c r="Q8" s="39">
        <v>499</v>
      </c>
      <c r="R8" s="60">
        <v>229</v>
      </c>
      <c r="S8" s="40">
        <f t="shared" ref="S8:S35" si="4">R8*100/Q8</f>
        <v>45.891783567134269</v>
      </c>
      <c r="T8" s="39">
        <v>4355</v>
      </c>
      <c r="U8" s="60">
        <v>985</v>
      </c>
      <c r="V8" s="40">
        <f t="shared" ref="V8:V35" si="5">U8*100/T8</f>
        <v>22.61768082663605</v>
      </c>
      <c r="W8" s="39">
        <v>1728</v>
      </c>
      <c r="X8" s="60">
        <v>953</v>
      </c>
      <c r="Y8" s="40">
        <f t="shared" ref="Y8:Y35" si="6">X8*100/W8</f>
        <v>55.150462962962962</v>
      </c>
      <c r="Z8" s="39">
        <v>1489</v>
      </c>
      <c r="AA8" s="60">
        <v>840</v>
      </c>
      <c r="AB8" s="40">
        <f t="shared" ref="AB8:AB35" si="7">AA8*100/Z8</f>
        <v>56.413700470114172</v>
      </c>
      <c r="AC8" s="37"/>
      <c r="AD8" s="41"/>
    </row>
    <row r="9" spans="1:32" s="43" customFormat="1" ht="15.75" customHeight="1" x14ac:dyDescent="0.25">
      <c r="A9" s="61" t="s">
        <v>36</v>
      </c>
      <c r="B9" s="180">
        <v>543</v>
      </c>
      <c r="C9" s="39">
        <v>126</v>
      </c>
      <c r="D9" s="36">
        <f t="shared" si="0"/>
        <v>23.204419889502763</v>
      </c>
      <c r="E9" s="39">
        <v>202</v>
      </c>
      <c r="F9" s="39">
        <v>125</v>
      </c>
      <c r="G9" s="40">
        <f t="shared" si="1"/>
        <v>61.881188118811885</v>
      </c>
      <c r="H9" s="39">
        <v>5</v>
      </c>
      <c r="I9" s="39">
        <v>6</v>
      </c>
      <c r="J9" s="40">
        <f t="shared" si="2"/>
        <v>120</v>
      </c>
      <c r="K9" s="39">
        <v>0</v>
      </c>
      <c r="L9" s="39">
        <v>0</v>
      </c>
      <c r="M9" s="40" t="str">
        <f t="shared" si="3"/>
        <v>-</v>
      </c>
      <c r="N9" s="39">
        <v>0</v>
      </c>
      <c r="O9" s="39">
        <v>0</v>
      </c>
      <c r="P9" s="40" t="str">
        <f t="shared" ref="P9:P35" si="8">IF(ISERROR(O9*100/N9),"-",(O9*100/N9))</f>
        <v>-</v>
      </c>
      <c r="Q9" s="39">
        <v>66</v>
      </c>
      <c r="R9" s="60">
        <v>35</v>
      </c>
      <c r="S9" s="40">
        <f t="shared" si="4"/>
        <v>53.030303030303031</v>
      </c>
      <c r="T9" s="39">
        <v>521</v>
      </c>
      <c r="U9" s="60">
        <v>101</v>
      </c>
      <c r="V9" s="40">
        <f t="shared" si="5"/>
        <v>19.385796545105567</v>
      </c>
      <c r="W9" s="39">
        <v>168</v>
      </c>
      <c r="X9" s="60">
        <v>100</v>
      </c>
      <c r="Y9" s="40">
        <f t="shared" si="6"/>
        <v>59.523809523809526</v>
      </c>
      <c r="Z9" s="39">
        <v>139</v>
      </c>
      <c r="AA9" s="60">
        <v>77</v>
      </c>
      <c r="AB9" s="40">
        <f t="shared" si="7"/>
        <v>55.39568345323741</v>
      </c>
      <c r="AC9" s="37"/>
      <c r="AD9" s="41"/>
    </row>
    <row r="10" spans="1:32" s="42" customFormat="1" ht="15.75" customHeight="1" x14ac:dyDescent="0.25">
      <c r="A10" s="61" t="s">
        <v>37</v>
      </c>
      <c r="B10" s="180">
        <v>91</v>
      </c>
      <c r="C10" s="39">
        <v>16</v>
      </c>
      <c r="D10" s="36">
        <f t="shared" si="0"/>
        <v>17.582417582417584</v>
      </c>
      <c r="E10" s="39">
        <v>47</v>
      </c>
      <c r="F10" s="39">
        <v>16</v>
      </c>
      <c r="G10" s="40">
        <f t="shared" si="1"/>
        <v>34.042553191489361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1</v>
      </c>
      <c r="O10" s="39">
        <v>0</v>
      </c>
      <c r="P10" s="40">
        <f t="shared" si="8"/>
        <v>0</v>
      </c>
      <c r="Q10" s="39">
        <v>12</v>
      </c>
      <c r="R10" s="60">
        <v>7</v>
      </c>
      <c r="S10" s="40">
        <f t="shared" si="4"/>
        <v>58.333333333333336</v>
      </c>
      <c r="T10" s="39">
        <v>82</v>
      </c>
      <c r="U10" s="60">
        <v>15</v>
      </c>
      <c r="V10" s="40">
        <f t="shared" si="5"/>
        <v>18.292682926829269</v>
      </c>
      <c r="W10" s="39">
        <v>42</v>
      </c>
      <c r="X10" s="60">
        <v>15</v>
      </c>
      <c r="Y10" s="40">
        <f t="shared" si="6"/>
        <v>35.714285714285715</v>
      </c>
      <c r="Z10" s="39">
        <v>38</v>
      </c>
      <c r="AA10" s="60">
        <v>11</v>
      </c>
      <c r="AB10" s="40">
        <f t="shared" si="7"/>
        <v>28.94736842105263</v>
      </c>
      <c r="AC10" s="37"/>
      <c r="AD10" s="41"/>
    </row>
    <row r="11" spans="1:32" s="42" customFormat="1" ht="15.75" customHeight="1" x14ac:dyDescent="0.25">
      <c r="A11" s="61" t="s">
        <v>38</v>
      </c>
      <c r="B11" s="180">
        <v>260</v>
      </c>
      <c r="C11" s="39">
        <v>90</v>
      </c>
      <c r="D11" s="36">
        <f t="shared" si="0"/>
        <v>34.615384615384613</v>
      </c>
      <c r="E11" s="39">
        <v>107</v>
      </c>
      <c r="F11" s="39">
        <v>83</v>
      </c>
      <c r="G11" s="40">
        <f t="shared" si="1"/>
        <v>77.570093457943926</v>
      </c>
      <c r="H11" s="39">
        <v>1</v>
      </c>
      <c r="I11" s="39">
        <v>5</v>
      </c>
      <c r="J11" s="40">
        <f t="shared" si="2"/>
        <v>500</v>
      </c>
      <c r="K11" s="39">
        <v>1</v>
      </c>
      <c r="L11" s="39">
        <v>2</v>
      </c>
      <c r="M11" s="40">
        <f t="shared" si="3"/>
        <v>200</v>
      </c>
      <c r="N11" s="39">
        <v>0</v>
      </c>
      <c r="O11" s="39">
        <v>0</v>
      </c>
      <c r="P11" s="40" t="str">
        <f t="shared" si="8"/>
        <v>-</v>
      </c>
      <c r="Q11" s="39">
        <v>60</v>
      </c>
      <c r="R11" s="60">
        <v>24</v>
      </c>
      <c r="S11" s="40">
        <f t="shared" si="4"/>
        <v>40</v>
      </c>
      <c r="T11" s="39">
        <v>270</v>
      </c>
      <c r="U11" s="60">
        <v>74</v>
      </c>
      <c r="V11" s="40">
        <f t="shared" si="5"/>
        <v>27.407407407407408</v>
      </c>
      <c r="W11" s="39">
        <v>99</v>
      </c>
      <c r="X11" s="60">
        <v>67</v>
      </c>
      <c r="Y11" s="40">
        <f t="shared" si="6"/>
        <v>67.676767676767682</v>
      </c>
      <c r="Z11" s="39">
        <v>86</v>
      </c>
      <c r="AA11" s="60">
        <v>57</v>
      </c>
      <c r="AB11" s="40">
        <f t="shared" si="7"/>
        <v>66.279069767441854</v>
      </c>
      <c r="AC11" s="37"/>
      <c r="AD11" s="41"/>
    </row>
    <row r="12" spans="1:32" s="42" customFormat="1" ht="15.75" customHeight="1" x14ac:dyDescent="0.25">
      <c r="A12" s="61" t="s">
        <v>39</v>
      </c>
      <c r="B12" s="180">
        <v>577</v>
      </c>
      <c r="C12" s="39">
        <v>69</v>
      </c>
      <c r="D12" s="36">
        <f t="shared" si="0"/>
        <v>11.95840554592721</v>
      </c>
      <c r="E12" s="39">
        <v>109</v>
      </c>
      <c r="F12" s="39">
        <v>67</v>
      </c>
      <c r="G12" s="40">
        <f t="shared" si="1"/>
        <v>61.467889908256879</v>
      </c>
      <c r="H12" s="39">
        <v>2</v>
      </c>
      <c r="I12" s="39">
        <v>2</v>
      </c>
      <c r="J12" s="40">
        <f t="shared" si="2"/>
        <v>100</v>
      </c>
      <c r="K12" s="39">
        <v>4</v>
      </c>
      <c r="L12" s="39">
        <v>1</v>
      </c>
      <c r="M12" s="40">
        <f t="shared" si="3"/>
        <v>25</v>
      </c>
      <c r="N12" s="39">
        <v>0</v>
      </c>
      <c r="O12" s="39">
        <v>0</v>
      </c>
      <c r="P12" s="40" t="str">
        <f t="shared" si="8"/>
        <v>-</v>
      </c>
      <c r="Q12" s="39">
        <v>60</v>
      </c>
      <c r="R12" s="60">
        <v>46</v>
      </c>
      <c r="S12" s="40">
        <f t="shared" si="4"/>
        <v>76.666666666666671</v>
      </c>
      <c r="T12" s="39">
        <v>568</v>
      </c>
      <c r="U12" s="60">
        <v>59</v>
      </c>
      <c r="V12" s="40">
        <f t="shared" si="5"/>
        <v>10.387323943661972</v>
      </c>
      <c r="W12" s="39">
        <v>93</v>
      </c>
      <c r="X12" s="60">
        <v>57</v>
      </c>
      <c r="Y12" s="40">
        <f t="shared" si="6"/>
        <v>61.29032258064516</v>
      </c>
      <c r="Z12" s="39">
        <v>80</v>
      </c>
      <c r="AA12" s="60">
        <v>53</v>
      </c>
      <c r="AB12" s="40">
        <f t="shared" si="7"/>
        <v>66.25</v>
      </c>
      <c r="AC12" s="37"/>
      <c r="AD12" s="41"/>
    </row>
    <row r="13" spans="1:32" s="42" customFormat="1" ht="15.75" customHeight="1" x14ac:dyDescent="0.25">
      <c r="A13" s="61" t="s">
        <v>40</v>
      </c>
      <c r="B13" s="180">
        <v>195</v>
      </c>
      <c r="C13" s="39">
        <v>25</v>
      </c>
      <c r="D13" s="36">
        <f t="shared" si="0"/>
        <v>12.820512820512821</v>
      </c>
      <c r="E13" s="39">
        <v>71</v>
      </c>
      <c r="F13" s="39">
        <v>25</v>
      </c>
      <c r="G13" s="40">
        <f t="shared" si="1"/>
        <v>35.2112676056338</v>
      </c>
      <c r="H13" s="39">
        <v>2</v>
      </c>
      <c r="I13" s="39">
        <v>2</v>
      </c>
      <c r="J13" s="40">
        <f t="shared" si="2"/>
        <v>100</v>
      </c>
      <c r="K13" s="39">
        <v>2</v>
      </c>
      <c r="L13" s="39">
        <v>0</v>
      </c>
      <c r="M13" s="40">
        <f t="shared" si="3"/>
        <v>0</v>
      </c>
      <c r="N13" s="39">
        <v>0</v>
      </c>
      <c r="O13" s="39">
        <v>0</v>
      </c>
      <c r="P13" s="40" t="str">
        <f t="shared" si="8"/>
        <v>-</v>
      </c>
      <c r="Q13" s="39">
        <v>48</v>
      </c>
      <c r="R13" s="60">
        <v>18</v>
      </c>
      <c r="S13" s="40">
        <f t="shared" si="4"/>
        <v>37.5</v>
      </c>
      <c r="T13" s="39">
        <v>202</v>
      </c>
      <c r="U13" s="60">
        <v>20</v>
      </c>
      <c r="V13" s="40">
        <f t="shared" si="5"/>
        <v>9.9009900990099009</v>
      </c>
      <c r="W13" s="39">
        <v>60</v>
      </c>
      <c r="X13" s="60">
        <v>20</v>
      </c>
      <c r="Y13" s="40">
        <f t="shared" si="6"/>
        <v>33.333333333333336</v>
      </c>
      <c r="Z13" s="39">
        <v>54</v>
      </c>
      <c r="AA13" s="60">
        <v>18</v>
      </c>
      <c r="AB13" s="40">
        <f t="shared" si="7"/>
        <v>33.333333333333336</v>
      </c>
      <c r="AC13" s="37"/>
      <c r="AD13" s="41"/>
    </row>
    <row r="14" spans="1:32" s="42" customFormat="1" ht="15.75" customHeight="1" x14ac:dyDescent="0.25">
      <c r="A14" s="61" t="s">
        <v>41</v>
      </c>
      <c r="B14" s="180">
        <v>197</v>
      </c>
      <c r="C14" s="39">
        <v>37</v>
      </c>
      <c r="D14" s="36">
        <f t="shared" si="0"/>
        <v>18.781725888324875</v>
      </c>
      <c r="E14" s="39">
        <v>124</v>
      </c>
      <c r="F14" s="39">
        <v>37</v>
      </c>
      <c r="G14" s="40">
        <f t="shared" si="1"/>
        <v>29.838709677419356</v>
      </c>
      <c r="H14" s="39">
        <v>3</v>
      </c>
      <c r="I14" s="39">
        <v>1</v>
      </c>
      <c r="J14" s="40">
        <f t="shared" si="2"/>
        <v>33.333333333333336</v>
      </c>
      <c r="K14" s="39">
        <v>0</v>
      </c>
      <c r="L14" s="39">
        <v>1</v>
      </c>
      <c r="M14" s="40" t="str">
        <f t="shared" si="3"/>
        <v>-</v>
      </c>
      <c r="N14" s="39">
        <v>0</v>
      </c>
      <c r="O14" s="39">
        <v>0</v>
      </c>
      <c r="P14" s="40" t="str">
        <f t="shared" si="8"/>
        <v>-</v>
      </c>
      <c r="Q14" s="39">
        <v>74</v>
      </c>
      <c r="R14" s="60">
        <v>23</v>
      </c>
      <c r="S14" s="40">
        <f t="shared" si="4"/>
        <v>31.081081081081081</v>
      </c>
      <c r="T14" s="39">
        <v>206</v>
      </c>
      <c r="U14" s="60">
        <v>31</v>
      </c>
      <c r="V14" s="40">
        <f t="shared" si="5"/>
        <v>15.048543689320388</v>
      </c>
      <c r="W14" s="39">
        <v>100</v>
      </c>
      <c r="X14" s="60">
        <v>31</v>
      </c>
      <c r="Y14" s="40">
        <f t="shared" si="6"/>
        <v>31</v>
      </c>
      <c r="Z14" s="39">
        <v>86</v>
      </c>
      <c r="AA14" s="60">
        <v>23</v>
      </c>
      <c r="AB14" s="40">
        <f t="shared" si="7"/>
        <v>26.744186046511629</v>
      </c>
      <c r="AC14" s="37"/>
      <c r="AD14" s="41"/>
    </row>
    <row r="15" spans="1:32" s="42" customFormat="1" ht="15.75" customHeight="1" x14ac:dyDescent="0.25">
      <c r="A15" s="61" t="s">
        <v>42</v>
      </c>
      <c r="B15" s="180">
        <v>1098</v>
      </c>
      <c r="C15" s="39">
        <v>176</v>
      </c>
      <c r="D15" s="36">
        <f t="shared" si="0"/>
        <v>16.029143897996356</v>
      </c>
      <c r="E15" s="39">
        <v>321</v>
      </c>
      <c r="F15" s="39">
        <v>172</v>
      </c>
      <c r="G15" s="40">
        <f t="shared" si="1"/>
        <v>53.582554517133957</v>
      </c>
      <c r="H15" s="39">
        <v>5</v>
      </c>
      <c r="I15" s="39">
        <v>1</v>
      </c>
      <c r="J15" s="40">
        <f t="shared" si="2"/>
        <v>20</v>
      </c>
      <c r="K15" s="39">
        <v>3</v>
      </c>
      <c r="L15" s="39">
        <v>3</v>
      </c>
      <c r="M15" s="40">
        <f t="shared" si="3"/>
        <v>100</v>
      </c>
      <c r="N15" s="39">
        <v>0</v>
      </c>
      <c r="O15" s="39">
        <v>0</v>
      </c>
      <c r="P15" s="40" t="str">
        <f t="shared" si="8"/>
        <v>-</v>
      </c>
      <c r="Q15" s="39">
        <v>84</v>
      </c>
      <c r="R15" s="60">
        <v>64</v>
      </c>
      <c r="S15" s="40">
        <f t="shared" si="4"/>
        <v>76.19047619047619</v>
      </c>
      <c r="T15" s="39">
        <v>1070</v>
      </c>
      <c r="U15" s="60">
        <v>141</v>
      </c>
      <c r="V15" s="40">
        <f t="shared" si="5"/>
        <v>13.177570093457945</v>
      </c>
      <c r="W15" s="39">
        <v>283</v>
      </c>
      <c r="X15" s="60">
        <v>137</v>
      </c>
      <c r="Y15" s="40">
        <f t="shared" si="6"/>
        <v>48.409893992932865</v>
      </c>
      <c r="Z15" s="39">
        <v>245</v>
      </c>
      <c r="AA15" s="60">
        <v>120</v>
      </c>
      <c r="AB15" s="40">
        <f t="shared" si="7"/>
        <v>48.979591836734691</v>
      </c>
      <c r="AC15" s="37"/>
      <c r="AD15" s="41"/>
    </row>
    <row r="16" spans="1:32" s="42" customFormat="1" ht="15.75" customHeight="1" x14ac:dyDescent="0.25">
      <c r="A16" s="61" t="s">
        <v>43</v>
      </c>
      <c r="B16" s="180">
        <v>566</v>
      </c>
      <c r="C16" s="39">
        <v>153</v>
      </c>
      <c r="D16" s="36">
        <f t="shared" si="0"/>
        <v>27.031802120141343</v>
      </c>
      <c r="E16" s="39">
        <v>279</v>
      </c>
      <c r="F16" s="39">
        <v>146</v>
      </c>
      <c r="G16" s="40">
        <f t="shared" si="1"/>
        <v>52.329749103942653</v>
      </c>
      <c r="H16" s="39">
        <v>5</v>
      </c>
      <c r="I16" s="39">
        <v>9</v>
      </c>
      <c r="J16" s="40">
        <f t="shared" si="2"/>
        <v>180</v>
      </c>
      <c r="K16" s="39">
        <v>1</v>
      </c>
      <c r="L16" s="39">
        <v>2</v>
      </c>
      <c r="M16" s="40">
        <f t="shared" si="3"/>
        <v>200</v>
      </c>
      <c r="N16" s="39">
        <v>0</v>
      </c>
      <c r="O16" s="39">
        <v>0</v>
      </c>
      <c r="P16" s="40" t="str">
        <f t="shared" si="8"/>
        <v>-</v>
      </c>
      <c r="Q16" s="39">
        <v>118</v>
      </c>
      <c r="R16" s="60">
        <v>77</v>
      </c>
      <c r="S16" s="40">
        <f t="shared" si="4"/>
        <v>65.254237288135599</v>
      </c>
      <c r="T16" s="39">
        <v>527</v>
      </c>
      <c r="U16" s="60">
        <v>117</v>
      </c>
      <c r="V16" s="40">
        <f t="shared" si="5"/>
        <v>22.201138519924097</v>
      </c>
      <c r="W16" s="39">
        <v>231</v>
      </c>
      <c r="X16" s="60">
        <v>111</v>
      </c>
      <c r="Y16" s="40">
        <f t="shared" si="6"/>
        <v>48.051948051948052</v>
      </c>
      <c r="Z16" s="39">
        <v>206</v>
      </c>
      <c r="AA16" s="60">
        <v>96</v>
      </c>
      <c r="AB16" s="40">
        <f t="shared" si="7"/>
        <v>46.601941747572816</v>
      </c>
      <c r="AC16" s="37"/>
      <c r="AD16" s="41"/>
    </row>
    <row r="17" spans="1:30" s="42" customFormat="1" ht="15.75" customHeight="1" x14ac:dyDescent="0.25">
      <c r="A17" s="61" t="s">
        <v>44</v>
      </c>
      <c r="B17" s="180">
        <v>1312</v>
      </c>
      <c r="C17" s="39">
        <v>289</v>
      </c>
      <c r="D17" s="36">
        <f t="shared" si="0"/>
        <v>22.027439024390244</v>
      </c>
      <c r="E17" s="39">
        <v>361</v>
      </c>
      <c r="F17" s="39">
        <v>274</v>
      </c>
      <c r="G17" s="40">
        <f t="shared" si="1"/>
        <v>75.900277008310255</v>
      </c>
      <c r="H17" s="39">
        <v>2</v>
      </c>
      <c r="I17" s="39">
        <v>6</v>
      </c>
      <c r="J17" s="40">
        <f t="shared" si="2"/>
        <v>300</v>
      </c>
      <c r="K17" s="39">
        <v>0</v>
      </c>
      <c r="L17" s="39">
        <v>2</v>
      </c>
      <c r="M17" s="40" t="str">
        <f t="shared" si="3"/>
        <v>-</v>
      </c>
      <c r="N17" s="39">
        <v>0</v>
      </c>
      <c r="O17" s="39">
        <v>0</v>
      </c>
      <c r="P17" s="40" t="str">
        <f t="shared" si="8"/>
        <v>-</v>
      </c>
      <c r="Q17" s="39">
        <v>47</v>
      </c>
      <c r="R17" s="60">
        <v>65</v>
      </c>
      <c r="S17" s="40">
        <f t="shared" si="4"/>
        <v>138.29787234042553</v>
      </c>
      <c r="T17" s="39">
        <v>1280</v>
      </c>
      <c r="U17" s="60">
        <v>242</v>
      </c>
      <c r="V17" s="40">
        <f t="shared" si="5"/>
        <v>18.90625</v>
      </c>
      <c r="W17" s="39">
        <v>333</v>
      </c>
      <c r="X17" s="60">
        <v>237</v>
      </c>
      <c r="Y17" s="40">
        <f t="shared" si="6"/>
        <v>71.171171171171167</v>
      </c>
      <c r="Z17" s="39">
        <v>293</v>
      </c>
      <c r="AA17" s="60">
        <v>221</v>
      </c>
      <c r="AB17" s="40">
        <f t="shared" si="7"/>
        <v>75.426621160409553</v>
      </c>
      <c r="AC17" s="37"/>
      <c r="AD17" s="41"/>
    </row>
    <row r="18" spans="1:30" s="42" customFormat="1" ht="15.75" customHeight="1" x14ac:dyDescent="0.25">
      <c r="A18" s="61" t="s">
        <v>45</v>
      </c>
      <c r="B18" s="180">
        <v>235</v>
      </c>
      <c r="C18" s="39">
        <v>131</v>
      </c>
      <c r="D18" s="36">
        <f t="shared" si="0"/>
        <v>55.744680851063826</v>
      </c>
      <c r="E18" s="39">
        <v>210</v>
      </c>
      <c r="F18" s="39">
        <v>129</v>
      </c>
      <c r="G18" s="40">
        <f t="shared" si="1"/>
        <v>61.428571428571431</v>
      </c>
      <c r="H18" s="39">
        <v>3</v>
      </c>
      <c r="I18" s="39">
        <v>6</v>
      </c>
      <c r="J18" s="40">
        <f t="shared" si="2"/>
        <v>200</v>
      </c>
      <c r="K18" s="39">
        <v>0</v>
      </c>
      <c r="L18" s="39">
        <v>1</v>
      </c>
      <c r="M18" s="40" t="str">
        <f t="shared" si="3"/>
        <v>-</v>
      </c>
      <c r="N18" s="39">
        <v>0</v>
      </c>
      <c r="O18" s="39">
        <v>0</v>
      </c>
      <c r="P18" s="40" t="str">
        <f t="shared" si="8"/>
        <v>-</v>
      </c>
      <c r="Q18" s="39">
        <v>51</v>
      </c>
      <c r="R18" s="60">
        <v>51</v>
      </c>
      <c r="S18" s="40">
        <f t="shared" si="4"/>
        <v>100</v>
      </c>
      <c r="T18" s="39">
        <v>224</v>
      </c>
      <c r="U18" s="60">
        <v>106</v>
      </c>
      <c r="V18" s="40">
        <f t="shared" si="5"/>
        <v>47.321428571428569</v>
      </c>
      <c r="W18" s="39">
        <v>179</v>
      </c>
      <c r="X18" s="60">
        <v>105</v>
      </c>
      <c r="Y18" s="40">
        <f t="shared" si="6"/>
        <v>58.659217877094974</v>
      </c>
      <c r="Z18" s="39">
        <v>168</v>
      </c>
      <c r="AA18" s="60">
        <v>99</v>
      </c>
      <c r="AB18" s="40">
        <f t="shared" si="7"/>
        <v>58.928571428571431</v>
      </c>
      <c r="AC18" s="37"/>
      <c r="AD18" s="41"/>
    </row>
    <row r="19" spans="1:30" s="42" customFormat="1" ht="15.75" customHeight="1" x14ac:dyDescent="0.25">
      <c r="A19" s="61" t="s">
        <v>46</v>
      </c>
      <c r="B19" s="180">
        <v>669</v>
      </c>
      <c r="C19" s="39">
        <v>156</v>
      </c>
      <c r="D19" s="36">
        <f t="shared" si="0"/>
        <v>23.318385650224215</v>
      </c>
      <c r="E19" s="39">
        <v>235</v>
      </c>
      <c r="F19" s="39">
        <v>153</v>
      </c>
      <c r="G19" s="40">
        <f t="shared" si="1"/>
        <v>65.106382978723403</v>
      </c>
      <c r="H19" s="39">
        <v>9</v>
      </c>
      <c r="I19" s="39">
        <v>2</v>
      </c>
      <c r="J19" s="40">
        <f t="shared" si="2"/>
        <v>22.222222222222221</v>
      </c>
      <c r="K19" s="39">
        <v>6</v>
      </c>
      <c r="L19" s="39">
        <v>3</v>
      </c>
      <c r="M19" s="40">
        <f t="shared" si="3"/>
        <v>50</v>
      </c>
      <c r="N19" s="39">
        <v>0</v>
      </c>
      <c r="O19" s="39">
        <v>0</v>
      </c>
      <c r="P19" s="40" t="str">
        <f t="shared" si="8"/>
        <v>-</v>
      </c>
      <c r="Q19" s="39">
        <v>104</v>
      </c>
      <c r="R19" s="60">
        <v>75</v>
      </c>
      <c r="S19" s="40">
        <f t="shared" si="4"/>
        <v>72.115384615384613</v>
      </c>
      <c r="T19" s="39">
        <v>640</v>
      </c>
      <c r="U19" s="60">
        <v>134</v>
      </c>
      <c r="V19" s="40">
        <f t="shared" si="5"/>
        <v>20.9375</v>
      </c>
      <c r="W19" s="39">
        <v>210</v>
      </c>
      <c r="X19" s="60">
        <v>132</v>
      </c>
      <c r="Y19" s="40">
        <f t="shared" si="6"/>
        <v>62.857142857142854</v>
      </c>
      <c r="Z19" s="39">
        <v>182</v>
      </c>
      <c r="AA19" s="60">
        <v>119</v>
      </c>
      <c r="AB19" s="40">
        <f t="shared" si="7"/>
        <v>65.384615384615387</v>
      </c>
      <c r="AC19" s="37"/>
      <c r="AD19" s="41"/>
    </row>
    <row r="20" spans="1:30" s="42" customFormat="1" ht="15.75" customHeight="1" x14ac:dyDescent="0.25">
      <c r="A20" s="61" t="s">
        <v>47</v>
      </c>
      <c r="B20" s="180">
        <v>415</v>
      </c>
      <c r="C20" s="39">
        <v>129</v>
      </c>
      <c r="D20" s="36">
        <f t="shared" si="0"/>
        <v>31.08433734939759</v>
      </c>
      <c r="E20" s="39">
        <v>168</v>
      </c>
      <c r="F20" s="39">
        <v>124</v>
      </c>
      <c r="G20" s="40">
        <f t="shared" si="1"/>
        <v>73.80952380952381</v>
      </c>
      <c r="H20" s="39">
        <v>4</v>
      </c>
      <c r="I20" s="39">
        <v>9</v>
      </c>
      <c r="J20" s="40">
        <f t="shared" si="2"/>
        <v>225</v>
      </c>
      <c r="K20" s="39">
        <v>1</v>
      </c>
      <c r="L20" s="39">
        <v>1</v>
      </c>
      <c r="M20" s="40">
        <f t="shared" si="3"/>
        <v>100</v>
      </c>
      <c r="N20" s="39">
        <v>0</v>
      </c>
      <c r="O20" s="39">
        <v>0</v>
      </c>
      <c r="P20" s="40" t="str">
        <f t="shared" si="8"/>
        <v>-</v>
      </c>
      <c r="Q20" s="39">
        <v>54</v>
      </c>
      <c r="R20" s="60">
        <v>63</v>
      </c>
      <c r="S20" s="40">
        <f t="shared" si="4"/>
        <v>116.66666666666667</v>
      </c>
      <c r="T20" s="39">
        <v>363</v>
      </c>
      <c r="U20" s="60">
        <v>102</v>
      </c>
      <c r="V20" s="40">
        <f t="shared" si="5"/>
        <v>28.099173553719009</v>
      </c>
      <c r="W20" s="39">
        <v>152</v>
      </c>
      <c r="X20" s="60">
        <v>100</v>
      </c>
      <c r="Y20" s="40">
        <f t="shared" si="6"/>
        <v>65.78947368421052</v>
      </c>
      <c r="Z20" s="39">
        <v>140</v>
      </c>
      <c r="AA20" s="60">
        <v>92</v>
      </c>
      <c r="AB20" s="40">
        <f t="shared" si="7"/>
        <v>65.714285714285708</v>
      </c>
      <c r="AC20" s="37"/>
      <c r="AD20" s="41"/>
    </row>
    <row r="21" spans="1:30" s="42" customFormat="1" ht="15.75" customHeight="1" x14ac:dyDescent="0.25">
      <c r="A21" s="61" t="s">
        <v>48</v>
      </c>
      <c r="B21" s="180">
        <v>265</v>
      </c>
      <c r="C21" s="39">
        <v>79</v>
      </c>
      <c r="D21" s="36">
        <f t="shared" si="0"/>
        <v>29.811320754716981</v>
      </c>
      <c r="E21" s="39">
        <v>128</v>
      </c>
      <c r="F21" s="39">
        <v>75</v>
      </c>
      <c r="G21" s="40">
        <f t="shared" si="1"/>
        <v>58.59375</v>
      </c>
      <c r="H21" s="39">
        <v>1</v>
      </c>
      <c r="I21" s="39">
        <v>0</v>
      </c>
      <c r="J21" s="40">
        <f t="shared" si="2"/>
        <v>0</v>
      </c>
      <c r="K21" s="39">
        <v>1</v>
      </c>
      <c r="L21" s="39">
        <v>5</v>
      </c>
      <c r="M21" s="40">
        <f t="shared" si="3"/>
        <v>500</v>
      </c>
      <c r="N21" s="39">
        <v>0</v>
      </c>
      <c r="O21" s="39">
        <v>0</v>
      </c>
      <c r="P21" s="40" t="str">
        <f t="shared" si="8"/>
        <v>-</v>
      </c>
      <c r="Q21" s="39">
        <v>51</v>
      </c>
      <c r="R21" s="60">
        <v>27</v>
      </c>
      <c r="S21" s="40">
        <f t="shared" si="4"/>
        <v>52.941176470588232</v>
      </c>
      <c r="T21" s="39">
        <v>217</v>
      </c>
      <c r="U21" s="60">
        <v>66</v>
      </c>
      <c r="V21" s="40">
        <f t="shared" si="5"/>
        <v>30.414746543778801</v>
      </c>
      <c r="W21" s="39">
        <v>111</v>
      </c>
      <c r="X21" s="60">
        <v>63</v>
      </c>
      <c r="Y21" s="40">
        <f t="shared" si="6"/>
        <v>56.756756756756758</v>
      </c>
      <c r="Z21" s="39">
        <v>101</v>
      </c>
      <c r="AA21" s="60">
        <v>55</v>
      </c>
      <c r="AB21" s="40">
        <f t="shared" si="7"/>
        <v>54.455445544554458</v>
      </c>
      <c r="AC21" s="37"/>
      <c r="AD21" s="41"/>
    </row>
    <row r="22" spans="1:30" s="42" customFormat="1" ht="15.75" customHeight="1" x14ac:dyDescent="0.25">
      <c r="A22" s="61" t="s">
        <v>49</v>
      </c>
      <c r="B22" s="180">
        <v>619</v>
      </c>
      <c r="C22" s="39">
        <v>143</v>
      </c>
      <c r="D22" s="36">
        <f t="shared" si="0"/>
        <v>23.101777059773827</v>
      </c>
      <c r="E22" s="39">
        <v>256</v>
      </c>
      <c r="F22" s="39">
        <v>142</v>
      </c>
      <c r="G22" s="40">
        <f t="shared" si="1"/>
        <v>55.46875</v>
      </c>
      <c r="H22" s="39">
        <v>6</v>
      </c>
      <c r="I22" s="39">
        <v>5</v>
      </c>
      <c r="J22" s="40">
        <f t="shared" si="2"/>
        <v>83.333333333333329</v>
      </c>
      <c r="K22" s="39">
        <v>3</v>
      </c>
      <c r="L22" s="39">
        <v>1</v>
      </c>
      <c r="M22" s="40">
        <f t="shared" si="3"/>
        <v>33.333333333333336</v>
      </c>
      <c r="N22" s="39">
        <v>0</v>
      </c>
      <c r="O22" s="39">
        <v>0</v>
      </c>
      <c r="P22" s="40" t="str">
        <f t="shared" si="8"/>
        <v>-</v>
      </c>
      <c r="Q22" s="39">
        <v>85</v>
      </c>
      <c r="R22" s="60">
        <v>56</v>
      </c>
      <c r="S22" s="40">
        <f t="shared" si="4"/>
        <v>65.882352941176464</v>
      </c>
      <c r="T22" s="39">
        <v>590</v>
      </c>
      <c r="U22" s="60">
        <v>112</v>
      </c>
      <c r="V22" s="40">
        <f t="shared" si="5"/>
        <v>18.983050847457626</v>
      </c>
      <c r="W22" s="39">
        <v>230</v>
      </c>
      <c r="X22" s="60">
        <v>112</v>
      </c>
      <c r="Y22" s="40">
        <f t="shared" si="6"/>
        <v>48.695652173913047</v>
      </c>
      <c r="Z22" s="39">
        <v>203</v>
      </c>
      <c r="AA22" s="60">
        <v>102</v>
      </c>
      <c r="AB22" s="40">
        <f t="shared" si="7"/>
        <v>50.24630541871921</v>
      </c>
      <c r="AC22" s="37"/>
      <c r="AD22" s="41"/>
    </row>
    <row r="23" spans="1:30" s="42" customFormat="1" ht="15.75" customHeight="1" x14ac:dyDescent="0.25">
      <c r="A23" s="61" t="s">
        <v>50</v>
      </c>
      <c r="B23" s="180">
        <v>499</v>
      </c>
      <c r="C23" s="39">
        <v>185</v>
      </c>
      <c r="D23" s="36">
        <f t="shared" si="0"/>
        <v>37.074148296593187</v>
      </c>
      <c r="E23" s="39">
        <v>355</v>
      </c>
      <c r="F23" s="39">
        <v>183</v>
      </c>
      <c r="G23" s="40">
        <f t="shared" si="1"/>
        <v>51.549295774647888</v>
      </c>
      <c r="H23" s="39">
        <v>7</v>
      </c>
      <c r="I23" s="39">
        <v>7</v>
      </c>
      <c r="J23" s="40">
        <f t="shared" si="2"/>
        <v>100</v>
      </c>
      <c r="K23" s="39">
        <v>3</v>
      </c>
      <c r="L23" s="39">
        <v>1</v>
      </c>
      <c r="M23" s="40">
        <f t="shared" si="3"/>
        <v>33.333333333333336</v>
      </c>
      <c r="N23" s="39">
        <v>0</v>
      </c>
      <c r="O23" s="39">
        <v>0</v>
      </c>
      <c r="P23" s="40" t="str">
        <f t="shared" si="8"/>
        <v>-</v>
      </c>
      <c r="Q23" s="39">
        <v>174</v>
      </c>
      <c r="R23" s="60">
        <v>97</v>
      </c>
      <c r="S23" s="40">
        <f t="shared" si="4"/>
        <v>55.747126436781606</v>
      </c>
      <c r="T23" s="39">
        <v>416</v>
      </c>
      <c r="U23" s="60">
        <v>142</v>
      </c>
      <c r="V23" s="40">
        <f t="shared" si="5"/>
        <v>34.134615384615387</v>
      </c>
      <c r="W23" s="39">
        <v>316</v>
      </c>
      <c r="X23" s="60">
        <v>141</v>
      </c>
      <c r="Y23" s="40">
        <f t="shared" si="6"/>
        <v>44.620253164556964</v>
      </c>
      <c r="Z23" s="39">
        <v>246</v>
      </c>
      <c r="AA23" s="60">
        <v>112</v>
      </c>
      <c r="AB23" s="40">
        <f t="shared" si="7"/>
        <v>45.528455284552848</v>
      </c>
      <c r="AC23" s="37"/>
      <c r="AD23" s="41"/>
    </row>
    <row r="24" spans="1:30" s="42" customFormat="1" ht="15.75" customHeight="1" x14ac:dyDescent="0.25">
      <c r="A24" s="61" t="s">
        <v>51</v>
      </c>
      <c r="B24" s="180">
        <v>271</v>
      </c>
      <c r="C24" s="39">
        <v>192</v>
      </c>
      <c r="D24" s="36">
        <f t="shared" si="0"/>
        <v>70.848708487084878</v>
      </c>
      <c r="E24" s="39">
        <v>255</v>
      </c>
      <c r="F24" s="39">
        <v>184</v>
      </c>
      <c r="G24" s="40">
        <f t="shared" si="1"/>
        <v>72.156862745098039</v>
      </c>
      <c r="H24" s="39">
        <v>7</v>
      </c>
      <c r="I24" s="39">
        <v>1</v>
      </c>
      <c r="J24" s="40">
        <f t="shared" si="2"/>
        <v>14.285714285714286</v>
      </c>
      <c r="K24" s="39">
        <v>1</v>
      </c>
      <c r="L24" s="39">
        <v>0</v>
      </c>
      <c r="M24" s="40">
        <f t="shared" si="3"/>
        <v>0</v>
      </c>
      <c r="N24" s="39">
        <v>0</v>
      </c>
      <c r="O24" s="39">
        <v>0</v>
      </c>
      <c r="P24" s="40" t="str">
        <f t="shared" si="8"/>
        <v>-</v>
      </c>
      <c r="Q24" s="39">
        <v>146</v>
      </c>
      <c r="R24" s="60">
        <v>126</v>
      </c>
      <c r="S24" s="40">
        <f t="shared" si="4"/>
        <v>86.301369863013704</v>
      </c>
      <c r="T24" s="39">
        <v>232</v>
      </c>
      <c r="U24" s="60">
        <v>163</v>
      </c>
      <c r="V24" s="40">
        <f t="shared" si="5"/>
        <v>70.258620689655174</v>
      </c>
      <c r="W24" s="39">
        <v>223</v>
      </c>
      <c r="X24" s="60">
        <v>159</v>
      </c>
      <c r="Y24" s="40">
        <f t="shared" si="6"/>
        <v>71.300448430493276</v>
      </c>
      <c r="Z24" s="39">
        <v>212</v>
      </c>
      <c r="AA24" s="60">
        <v>155</v>
      </c>
      <c r="AB24" s="40">
        <f t="shared" si="7"/>
        <v>73.113207547169807</v>
      </c>
      <c r="AC24" s="37"/>
      <c r="AD24" s="41"/>
    </row>
    <row r="25" spans="1:30" s="42" customFormat="1" ht="15.75" customHeight="1" x14ac:dyDescent="0.25">
      <c r="A25" s="61" t="s">
        <v>52</v>
      </c>
      <c r="B25" s="180">
        <v>758</v>
      </c>
      <c r="C25" s="39">
        <v>69</v>
      </c>
      <c r="D25" s="36">
        <f t="shared" si="0"/>
        <v>9.1029023746701849</v>
      </c>
      <c r="E25" s="39">
        <v>131</v>
      </c>
      <c r="F25" s="39">
        <v>69</v>
      </c>
      <c r="G25" s="40">
        <f t="shared" si="1"/>
        <v>52.671755725190842</v>
      </c>
      <c r="H25" s="39">
        <v>1</v>
      </c>
      <c r="I25" s="39">
        <v>4</v>
      </c>
      <c r="J25" s="40">
        <f t="shared" si="2"/>
        <v>400</v>
      </c>
      <c r="K25" s="39">
        <v>1</v>
      </c>
      <c r="L25" s="39">
        <v>4</v>
      </c>
      <c r="M25" s="40">
        <f t="shared" si="3"/>
        <v>400</v>
      </c>
      <c r="N25" s="39">
        <v>0</v>
      </c>
      <c r="O25" s="39">
        <v>0</v>
      </c>
      <c r="P25" s="40" t="str">
        <f t="shared" si="8"/>
        <v>-</v>
      </c>
      <c r="Q25" s="39">
        <v>50</v>
      </c>
      <c r="R25" s="60">
        <v>26</v>
      </c>
      <c r="S25" s="40">
        <f t="shared" si="4"/>
        <v>52</v>
      </c>
      <c r="T25" s="39">
        <v>751</v>
      </c>
      <c r="U25" s="60">
        <v>52</v>
      </c>
      <c r="V25" s="40">
        <f t="shared" si="5"/>
        <v>6.9241011984021306</v>
      </c>
      <c r="W25" s="39">
        <v>118</v>
      </c>
      <c r="X25" s="60">
        <v>52</v>
      </c>
      <c r="Y25" s="40">
        <f t="shared" si="6"/>
        <v>44.067796610169495</v>
      </c>
      <c r="Z25" s="39">
        <v>100</v>
      </c>
      <c r="AA25" s="60">
        <v>45</v>
      </c>
      <c r="AB25" s="40">
        <f t="shared" si="7"/>
        <v>45</v>
      </c>
      <c r="AC25" s="37"/>
      <c r="AD25" s="41"/>
    </row>
    <row r="26" spans="1:30" s="42" customFormat="1" ht="15.75" customHeight="1" x14ac:dyDescent="0.25">
      <c r="A26" s="61" t="s">
        <v>53</v>
      </c>
      <c r="B26" s="180">
        <v>366</v>
      </c>
      <c r="C26" s="39">
        <v>138</v>
      </c>
      <c r="D26" s="36">
        <f t="shared" si="0"/>
        <v>37.704918032786885</v>
      </c>
      <c r="E26" s="39">
        <v>167</v>
      </c>
      <c r="F26" s="39">
        <v>132</v>
      </c>
      <c r="G26" s="40">
        <f t="shared" si="1"/>
        <v>79.041916167664667</v>
      </c>
      <c r="H26" s="39">
        <v>2</v>
      </c>
      <c r="I26" s="39">
        <v>1</v>
      </c>
      <c r="J26" s="40">
        <f t="shared" si="2"/>
        <v>50</v>
      </c>
      <c r="K26" s="39">
        <v>1</v>
      </c>
      <c r="L26" s="39">
        <v>4</v>
      </c>
      <c r="M26" s="40">
        <f t="shared" si="3"/>
        <v>400</v>
      </c>
      <c r="N26" s="39">
        <v>0</v>
      </c>
      <c r="O26" s="39">
        <v>0</v>
      </c>
      <c r="P26" s="40" t="str">
        <f t="shared" si="8"/>
        <v>-</v>
      </c>
      <c r="Q26" s="39">
        <v>51</v>
      </c>
      <c r="R26" s="60">
        <v>50</v>
      </c>
      <c r="S26" s="40">
        <f t="shared" si="4"/>
        <v>98.039215686274517</v>
      </c>
      <c r="T26" s="39">
        <v>388</v>
      </c>
      <c r="U26" s="60">
        <v>116</v>
      </c>
      <c r="V26" s="40">
        <f t="shared" si="5"/>
        <v>29.896907216494846</v>
      </c>
      <c r="W26" s="39">
        <v>153</v>
      </c>
      <c r="X26" s="60">
        <v>113</v>
      </c>
      <c r="Y26" s="40">
        <f t="shared" si="6"/>
        <v>73.856209150326791</v>
      </c>
      <c r="Z26" s="39">
        <v>132</v>
      </c>
      <c r="AA26" s="60">
        <v>92</v>
      </c>
      <c r="AB26" s="40">
        <f t="shared" si="7"/>
        <v>69.696969696969703</v>
      </c>
      <c r="AC26" s="37"/>
      <c r="AD26" s="41"/>
    </row>
    <row r="27" spans="1:30" s="42" customFormat="1" ht="15.75" customHeight="1" x14ac:dyDescent="0.25">
      <c r="A27" s="61" t="s">
        <v>54</v>
      </c>
      <c r="B27" s="180">
        <v>350</v>
      </c>
      <c r="C27" s="39">
        <v>118</v>
      </c>
      <c r="D27" s="36">
        <f t="shared" si="0"/>
        <v>33.714285714285715</v>
      </c>
      <c r="E27" s="39">
        <v>180</v>
      </c>
      <c r="F27" s="39">
        <v>114</v>
      </c>
      <c r="G27" s="40">
        <f t="shared" si="1"/>
        <v>63.333333333333336</v>
      </c>
      <c r="H27" s="39">
        <v>6</v>
      </c>
      <c r="I27" s="39">
        <v>3</v>
      </c>
      <c r="J27" s="40">
        <f t="shared" si="2"/>
        <v>50</v>
      </c>
      <c r="K27" s="39">
        <v>4</v>
      </c>
      <c r="L27" s="39">
        <v>8</v>
      </c>
      <c r="M27" s="40">
        <f t="shared" si="3"/>
        <v>200</v>
      </c>
      <c r="N27" s="39">
        <v>0</v>
      </c>
      <c r="O27" s="39">
        <v>1</v>
      </c>
      <c r="P27" s="40" t="str">
        <f t="shared" si="8"/>
        <v>-</v>
      </c>
      <c r="Q27" s="39">
        <v>40</v>
      </c>
      <c r="R27" s="60">
        <v>89</v>
      </c>
      <c r="S27" s="40">
        <f t="shared" si="4"/>
        <v>222.5</v>
      </c>
      <c r="T27" s="39">
        <v>300</v>
      </c>
      <c r="U27" s="60">
        <v>95</v>
      </c>
      <c r="V27" s="40">
        <f t="shared" si="5"/>
        <v>31.666666666666668</v>
      </c>
      <c r="W27" s="39">
        <v>157</v>
      </c>
      <c r="X27" s="60">
        <v>94</v>
      </c>
      <c r="Y27" s="40">
        <f t="shared" si="6"/>
        <v>59.872611464968152</v>
      </c>
      <c r="Z27" s="39">
        <v>148</v>
      </c>
      <c r="AA27" s="60">
        <v>87</v>
      </c>
      <c r="AB27" s="40">
        <f t="shared" si="7"/>
        <v>58.783783783783782</v>
      </c>
      <c r="AC27" s="37"/>
      <c r="AD27" s="41"/>
    </row>
    <row r="28" spans="1:30" s="42" customFormat="1" ht="15.75" customHeight="1" x14ac:dyDescent="0.25">
      <c r="A28" s="61" t="s">
        <v>55</v>
      </c>
      <c r="B28" s="180">
        <v>190</v>
      </c>
      <c r="C28" s="39">
        <v>60</v>
      </c>
      <c r="D28" s="36">
        <f t="shared" si="0"/>
        <v>31.578947368421051</v>
      </c>
      <c r="E28" s="39">
        <v>101</v>
      </c>
      <c r="F28" s="39">
        <v>59</v>
      </c>
      <c r="G28" s="40">
        <f t="shared" si="1"/>
        <v>58.415841584158414</v>
      </c>
      <c r="H28" s="39">
        <v>0</v>
      </c>
      <c r="I28" s="39">
        <v>1</v>
      </c>
      <c r="J28" s="40" t="str">
        <f t="shared" si="2"/>
        <v>-</v>
      </c>
      <c r="K28" s="39">
        <v>0</v>
      </c>
      <c r="L28" s="39">
        <v>0</v>
      </c>
      <c r="M28" s="40" t="str">
        <f t="shared" si="3"/>
        <v>-</v>
      </c>
      <c r="N28" s="39">
        <v>1</v>
      </c>
      <c r="O28" s="39">
        <v>0</v>
      </c>
      <c r="P28" s="40">
        <f t="shared" si="8"/>
        <v>0</v>
      </c>
      <c r="Q28" s="39">
        <v>70</v>
      </c>
      <c r="R28" s="60">
        <v>50</v>
      </c>
      <c r="S28" s="40">
        <f t="shared" si="4"/>
        <v>71.428571428571431</v>
      </c>
      <c r="T28" s="39">
        <v>177</v>
      </c>
      <c r="U28" s="60">
        <v>52</v>
      </c>
      <c r="V28" s="40">
        <f t="shared" si="5"/>
        <v>29.378531073446329</v>
      </c>
      <c r="W28" s="39">
        <v>90</v>
      </c>
      <c r="X28" s="60">
        <v>52</v>
      </c>
      <c r="Y28" s="40">
        <f t="shared" si="6"/>
        <v>57.777777777777779</v>
      </c>
      <c r="Z28" s="39">
        <v>86</v>
      </c>
      <c r="AA28" s="60">
        <v>50</v>
      </c>
      <c r="AB28" s="40">
        <f t="shared" si="7"/>
        <v>58.139534883720927</v>
      </c>
      <c r="AC28" s="37"/>
      <c r="AD28" s="41"/>
    </row>
    <row r="29" spans="1:30" s="42" customFormat="1" ht="15.75" customHeight="1" x14ac:dyDescent="0.25">
      <c r="A29" s="61" t="s">
        <v>56</v>
      </c>
      <c r="B29" s="180">
        <v>493</v>
      </c>
      <c r="C29" s="39">
        <v>109</v>
      </c>
      <c r="D29" s="36">
        <f t="shared" si="0"/>
        <v>22.109533468559839</v>
      </c>
      <c r="E29" s="39">
        <v>271</v>
      </c>
      <c r="F29" s="39">
        <v>107</v>
      </c>
      <c r="G29" s="40">
        <f t="shared" si="1"/>
        <v>39.483394833948338</v>
      </c>
      <c r="H29" s="39">
        <v>0</v>
      </c>
      <c r="I29" s="39">
        <v>4</v>
      </c>
      <c r="J29" s="40" t="str">
        <f t="shared" si="2"/>
        <v>-</v>
      </c>
      <c r="K29" s="39">
        <v>5</v>
      </c>
      <c r="L29" s="39">
        <v>11</v>
      </c>
      <c r="M29" s="40">
        <f t="shared" si="3"/>
        <v>220</v>
      </c>
      <c r="N29" s="39">
        <v>0</v>
      </c>
      <c r="O29" s="39">
        <v>0</v>
      </c>
      <c r="P29" s="40" t="str">
        <f t="shared" si="8"/>
        <v>-</v>
      </c>
      <c r="Q29" s="39">
        <v>91</v>
      </c>
      <c r="R29" s="60">
        <v>48</v>
      </c>
      <c r="S29" s="40">
        <f t="shared" si="4"/>
        <v>52.747252747252745</v>
      </c>
      <c r="T29" s="39">
        <v>476</v>
      </c>
      <c r="U29" s="60">
        <v>91</v>
      </c>
      <c r="V29" s="40">
        <f t="shared" si="5"/>
        <v>19.117647058823529</v>
      </c>
      <c r="W29" s="39">
        <v>238</v>
      </c>
      <c r="X29" s="60">
        <v>91</v>
      </c>
      <c r="Y29" s="40">
        <f t="shared" si="6"/>
        <v>38.235294117647058</v>
      </c>
      <c r="Z29" s="39">
        <v>221</v>
      </c>
      <c r="AA29" s="60">
        <v>76</v>
      </c>
      <c r="AB29" s="40">
        <f t="shared" si="7"/>
        <v>34.389140271493211</v>
      </c>
      <c r="AC29" s="37"/>
      <c r="AD29" s="41"/>
    </row>
    <row r="30" spans="1:30" s="42" customFormat="1" ht="15.75" customHeight="1" x14ac:dyDescent="0.25">
      <c r="A30" s="61" t="s">
        <v>57</v>
      </c>
      <c r="B30" s="180">
        <v>477</v>
      </c>
      <c r="C30" s="39">
        <v>84</v>
      </c>
      <c r="D30" s="36">
        <f t="shared" si="0"/>
        <v>17.610062893081761</v>
      </c>
      <c r="E30" s="39">
        <v>149</v>
      </c>
      <c r="F30" s="39">
        <v>78</v>
      </c>
      <c r="G30" s="40">
        <f t="shared" si="1"/>
        <v>52.348993288590606</v>
      </c>
      <c r="H30" s="39">
        <v>7</v>
      </c>
      <c r="I30" s="39">
        <v>0</v>
      </c>
      <c r="J30" s="40">
        <f t="shared" si="2"/>
        <v>0</v>
      </c>
      <c r="K30" s="39">
        <v>0</v>
      </c>
      <c r="L30" s="39">
        <v>1</v>
      </c>
      <c r="M30" s="40" t="str">
        <f t="shared" si="3"/>
        <v>-</v>
      </c>
      <c r="N30" s="39">
        <v>0</v>
      </c>
      <c r="O30" s="39">
        <v>0</v>
      </c>
      <c r="P30" s="40" t="str">
        <f t="shared" si="8"/>
        <v>-</v>
      </c>
      <c r="Q30" s="39">
        <v>60</v>
      </c>
      <c r="R30" s="60">
        <v>42</v>
      </c>
      <c r="S30" s="40">
        <f t="shared" si="4"/>
        <v>70</v>
      </c>
      <c r="T30" s="39">
        <v>446</v>
      </c>
      <c r="U30" s="60">
        <v>66</v>
      </c>
      <c r="V30" s="40">
        <f t="shared" si="5"/>
        <v>14.798206278026905</v>
      </c>
      <c r="W30" s="39">
        <v>130</v>
      </c>
      <c r="X30" s="60">
        <v>63</v>
      </c>
      <c r="Y30" s="40">
        <f t="shared" si="6"/>
        <v>48.46153846153846</v>
      </c>
      <c r="Z30" s="39">
        <v>120</v>
      </c>
      <c r="AA30" s="60">
        <v>59</v>
      </c>
      <c r="AB30" s="40">
        <f t="shared" si="7"/>
        <v>49.166666666666664</v>
      </c>
      <c r="AC30" s="37"/>
      <c r="AD30" s="41"/>
    </row>
    <row r="31" spans="1:30" s="42" customFormat="1" ht="15.75" customHeight="1" x14ac:dyDescent="0.25">
      <c r="A31" s="61" t="s">
        <v>58</v>
      </c>
      <c r="B31" s="180">
        <v>357</v>
      </c>
      <c r="C31" s="39">
        <v>80</v>
      </c>
      <c r="D31" s="36">
        <f t="shared" si="0"/>
        <v>22.408963585434172</v>
      </c>
      <c r="E31" s="39">
        <v>101</v>
      </c>
      <c r="F31" s="39">
        <v>74</v>
      </c>
      <c r="G31" s="40">
        <f t="shared" si="1"/>
        <v>73.267326732673268</v>
      </c>
      <c r="H31" s="39">
        <v>2</v>
      </c>
      <c r="I31" s="39">
        <v>1</v>
      </c>
      <c r="J31" s="40">
        <f t="shared" si="2"/>
        <v>50</v>
      </c>
      <c r="K31" s="39">
        <v>1</v>
      </c>
      <c r="L31" s="39">
        <v>1</v>
      </c>
      <c r="M31" s="40">
        <f t="shared" si="3"/>
        <v>100</v>
      </c>
      <c r="N31" s="39">
        <v>0</v>
      </c>
      <c r="O31" s="39">
        <v>0</v>
      </c>
      <c r="P31" s="40" t="str">
        <f t="shared" si="8"/>
        <v>-</v>
      </c>
      <c r="Q31" s="39">
        <v>66</v>
      </c>
      <c r="R31" s="60">
        <v>30</v>
      </c>
      <c r="S31" s="40">
        <f t="shared" si="4"/>
        <v>45.454545454545453</v>
      </c>
      <c r="T31" s="39">
        <v>347</v>
      </c>
      <c r="U31" s="60">
        <v>65</v>
      </c>
      <c r="V31" s="40">
        <f t="shared" si="5"/>
        <v>18.731988472622479</v>
      </c>
      <c r="W31" s="39">
        <v>91</v>
      </c>
      <c r="X31" s="60">
        <v>60</v>
      </c>
      <c r="Y31" s="40">
        <f t="shared" si="6"/>
        <v>65.934065934065927</v>
      </c>
      <c r="Z31" s="39">
        <v>82</v>
      </c>
      <c r="AA31" s="60">
        <v>55</v>
      </c>
      <c r="AB31" s="40">
        <f t="shared" si="7"/>
        <v>67.073170731707322</v>
      </c>
      <c r="AC31" s="37"/>
      <c r="AD31" s="41"/>
    </row>
    <row r="32" spans="1:30" s="42" customFormat="1" ht="15.75" customHeight="1" x14ac:dyDescent="0.25">
      <c r="A32" s="61" t="s">
        <v>59</v>
      </c>
      <c r="B32" s="180">
        <v>532</v>
      </c>
      <c r="C32" s="39">
        <v>57</v>
      </c>
      <c r="D32" s="36">
        <f t="shared" si="0"/>
        <v>10.714285714285714</v>
      </c>
      <c r="E32" s="39">
        <v>140</v>
      </c>
      <c r="F32" s="39">
        <v>52</v>
      </c>
      <c r="G32" s="40">
        <f t="shared" si="1"/>
        <v>37.142857142857146</v>
      </c>
      <c r="H32" s="39">
        <v>2</v>
      </c>
      <c r="I32" s="39">
        <v>2</v>
      </c>
      <c r="J32" s="40">
        <f t="shared" si="2"/>
        <v>100</v>
      </c>
      <c r="K32" s="39">
        <v>3</v>
      </c>
      <c r="L32" s="39">
        <v>3</v>
      </c>
      <c r="M32" s="40">
        <f t="shared" si="3"/>
        <v>100</v>
      </c>
      <c r="N32" s="39">
        <v>0</v>
      </c>
      <c r="O32" s="39">
        <v>0</v>
      </c>
      <c r="P32" s="40" t="str">
        <f t="shared" si="8"/>
        <v>-</v>
      </c>
      <c r="Q32" s="39">
        <v>49</v>
      </c>
      <c r="R32" s="60">
        <v>30</v>
      </c>
      <c r="S32" s="40">
        <f t="shared" si="4"/>
        <v>61.224489795918366</v>
      </c>
      <c r="T32" s="39">
        <v>535</v>
      </c>
      <c r="U32" s="60">
        <v>49</v>
      </c>
      <c r="V32" s="40">
        <f t="shared" si="5"/>
        <v>9.1588785046728969</v>
      </c>
      <c r="W32" s="39">
        <v>128</v>
      </c>
      <c r="X32" s="60">
        <v>44</v>
      </c>
      <c r="Y32" s="40">
        <f t="shared" si="6"/>
        <v>34.375</v>
      </c>
      <c r="Z32" s="39">
        <v>108</v>
      </c>
      <c r="AA32" s="60">
        <v>36</v>
      </c>
      <c r="AB32" s="40">
        <f t="shared" si="7"/>
        <v>33.333333333333336</v>
      </c>
      <c r="AC32" s="37"/>
      <c r="AD32" s="41"/>
    </row>
    <row r="33" spans="1:30" s="42" customFormat="1" ht="15.75" customHeight="1" x14ac:dyDescent="0.25">
      <c r="A33" s="61" t="s">
        <v>60</v>
      </c>
      <c r="B33" s="180">
        <v>387</v>
      </c>
      <c r="C33" s="39">
        <v>219</v>
      </c>
      <c r="D33" s="36">
        <f t="shared" si="0"/>
        <v>56.589147286821706</v>
      </c>
      <c r="E33" s="39">
        <v>235</v>
      </c>
      <c r="F33" s="39">
        <v>218</v>
      </c>
      <c r="G33" s="40">
        <f t="shared" si="1"/>
        <v>92.765957446808514</v>
      </c>
      <c r="H33" s="39">
        <v>4</v>
      </c>
      <c r="I33" s="39">
        <v>2</v>
      </c>
      <c r="J33" s="40">
        <f t="shared" si="2"/>
        <v>50</v>
      </c>
      <c r="K33" s="39">
        <v>1</v>
      </c>
      <c r="L33" s="39">
        <v>0</v>
      </c>
      <c r="M33" s="40">
        <f t="shared" si="3"/>
        <v>0</v>
      </c>
      <c r="N33" s="39">
        <v>0</v>
      </c>
      <c r="O33" s="39">
        <v>0</v>
      </c>
      <c r="P33" s="40" t="str">
        <f t="shared" si="8"/>
        <v>-</v>
      </c>
      <c r="Q33" s="39">
        <v>89</v>
      </c>
      <c r="R33" s="60">
        <v>79</v>
      </c>
      <c r="S33" s="40">
        <f t="shared" si="4"/>
        <v>88.764044943820224</v>
      </c>
      <c r="T33" s="39">
        <v>361</v>
      </c>
      <c r="U33" s="60">
        <v>186</v>
      </c>
      <c r="V33" s="40">
        <f t="shared" si="5"/>
        <v>51.523545706371188</v>
      </c>
      <c r="W33" s="39">
        <v>206</v>
      </c>
      <c r="X33" s="60">
        <v>185</v>
      </c>
      <c r="Y33" s="40">
        <f t="shared" si="6"/>
        <v>89.805825242718441</v>
      </c>
      <c r="Z33" s="39">
        <v>183</v>
      </c>
      <c r="AA33" s="60">
        <v>179</v>
      </c>
      <c r="AB33" s="40">
        <f t="shared" si="7"/>
        <v>97.814207650273218</v>
      </c>
      <c r="AC33" s="37"/>
      <c r="AD33" s="41"/>
    </row>
    <row r="34" spans="1:30" s="42" customFormat="1" ht="15.75" customHeight="1" x14ac:dyDescent="0.25">
      <c r="A34" s="61" t="s">
        <v>61</v>
      </c>
      <c r="B34" s="180">
        <v>262</v>
      </c>
      <c r="C34" s="39">
        <v>122</v>
      </c>
      <c r="D34" s="36">
        <f t="shared" si="0"/>
        <v>46.564885496183209</v>
      </c>
      <c r="E34" s="39">
        <v>192</v>
      </c>
      <c r="F34" s="39">
        <v>121</v>
      </c>
      <c r="G34" s="40">
        <f t="shared" si="1"/>
        <v>63.020833333333336</v>
      </c>
      <c r="H34" s="39">
        <v>7</v>
      </c>
      <c r="I34" s="39">
        <v>1</v>
      </c>
      <c r="J34" s="40">
        <f t="shared" si="2"/>
        <v>14.285714285714286</v>
      </c>
      <c r="K34" s="39">
        <v>0</v>
      </c>
      <c r="L34" s="39">
        <v>0</v>
      </c>
      <c r="M34" s="40" t="str">
        <f t="shared" si="3"/>
        <v>-</v>
      </c>
      <c r="N34" s="39">
        <v>0</v>
      </c>
      <c r="O34" s="39">
        <v>0</v>
      </c>
      <c r="P34" s="40" t="str">
        <f t="shared" si="8"/>
        <v>-</v>
      </c>
      <c r="Q34" s="39">
        <v>73</v>
      </c>
      <c r="R34" s="60">
        <v>57</v>
      </c>
      <c r="S34" s="40">
        <f t="shared" si="4"/>
        <v>78.082191780821915</v>
      </c>
      <c r="T34" s="39">
        <v>215</v>
      </c>
      <c r="U34" s="60">
        <v>106</v>
      </c>
      <c r="V34" s="40">
        <f t="shared" si="5"/>
        <v>49.302325581395351</v>
      </c>
      <c r="W34" s="39">
        <v>172</v>
      </c>
      <c r="X34" s="60">
        <v>106</v>
      </c>
      <c r="Y34" s="40">
        <f t="shared" si="6"/>
        <v>61.627906976744185</v>
      </c>
      <c r="Z34" s="39">
        <v>150</v>
      </c>
      <c r="AA34" s="60">
        <v>102</v>
      </c>
      <c r="AB34" s="40">
        <f t="shared" si="7"/>
        <v>68</v>
      </c>
      <c r="AC34" s="37"/>
      <c r="AD34" s="41"/>
    </row>
    <row r="35" spans="1:30" s="42" customFormat="1" ht="15.75" customHeight="1" x14ac:dyDescent="0.25">
      <c r="A35" s="61" t="s">
        <v>62</v>
      </c>
      <c r="B35" s="180">
        <v>213</v>
      </c>
      <c r="C35" s="39">
        <v>60</v>
      </c>
      <c r="D35" s="36">
        <f t="shared" si="0"/>
        <v>28.169014084507044</v>
      </c>
      <c r="E35" s="39">
        <v>118</v>
      </c>
      <c r="F35" s="39">
        <v>59</v>
      </c>
      <c r="G35" s="40">
        <f t="shared" si="1"/>
        <v>50</v>
      </c>
      <c r="H35" s="39">
        <v>2</v>
      </c>
      <c r="I35" s="39">
        <v>0</v>
      </c>
      <c r="J35" s="40">
        <f t="shared" si="2"/>
        <v>0</v>
      </c>
      <c r="K35" s="39">
        <v>2</v>
      </c>
      <c r="L35" s="39">
        <v>1</v>
      </c>
      <c r="M35" s="40">
        <f t="shared" si="3"/>
        <v>50</v>
      </c>
      <c r="N35" s="39">
        <v>0</v>
      </c>
      <c r="O35" s="39">
        <v>0</v>
      </c>
      <c r="P35" s="40" t="str">
        <f t="shared" si="8"/>
        <v>-</v>
      </c>
      <c r="Q35" s="39">
        <v>24</v>
      </c>
      <c r="R35" s="60">
        <v>31</v>
      </c>
      <c r="S35" s="40">
        <f t="shared" si="4"/>
        <v>129.16666666666666</v>
      </c>
      <c r="T35" s="39">
        <v>191</v>
      </c>
      <c r="U35" s="60">
        <v>48</v>
      </c>
      <c r="V35" s="40">
        <f t="shared" si="5"/>
        <v>25.130890052356023</v>
      </c>
      <c r="W35" s="39">
        <v>102</v>
      </c>
      <c r="X35" s="60">
        <v>47</v>
      </c>
      <c r="Y35" s="40">
        <f t="shared" si="6"/>
        <v>46.078431372549019</v>
      </c>
      <c r="Z35" s="39">
        <v>88</v>
      </c>
      <c r="AA35" s="60">
        <v>34</v>
      </c>
      <c r="AB35" s="40">
        <f t="shared" si="7"/>
        <v>38.636363636363633</v>
      </c>
      <c r="AC35" s="37"/>
      <c r="AD35" s="41"/>
    </row>
    <row r="36" spans="1:30" ht="66.75" customHeight="1" x14ac:dyDescent="0.25">
      <c r="A36" s="45"/>
      <c r="B36" s="45"/>
      <c r="C36" s="210" t="s">
        <v>117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</row>
    <row r="37" spans="1:30" ht="14.25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Z3:AB3"/>
    <mergeCell ref="Z4:Z5"/>
    <mergeCell ref="AA4:AA5"/>
    <mergeCell ref="AB4:AB5"/>
    <mergeCell ref="N4:N5"/>
    <mergeCell ref="I4:I5"/>
    <mergeCell ref="J4:J5"/>
    <mergeCell ref="O4:O5"/>
    <mergeCell ref="P4:P5"/>
    <mergeCell ref="G4:G5"/>
    <mergeCell ref="H4:H5"/>
    <mergeCell ref="K4:K5"/>
    <mergeCell ref="L4:L5"/>
    <mergeCell ref="M4:M5"/>
    <mergeCell ref="N36:AB36"/>
    <mergeCell ref="Z2:AA2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B1:M1"/>
    <mergeCell ref="X2:Y2"/>
    <mergeCell ref="A3:A5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="65" zoomScaleNormal="75" zoomScaleSheetLayoutView="65" workbookViewId="0">
      <pane xSplit="1" ySplit="6" topLeftCell="K7" activePane="bottomRight" state="frozen"/>
      <selection activeCell="A4" sqref="A4:A6"/>
      <selection pane="topRight" activeCell="A4" sqref="A4:A6"/>
      <selection pane="bottomLeft" activeCell="A4" sqref="A4:A6"/>
      <selection pane="bottomRight" activeCell="AD8" sqref="AD8:AD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89" customWidth="1"/>
    <col min="4" max="4" width="8.109375" style="44" customWidth="1"/>
    <col min="5" max="6" width="11.88671875" style="44" customWidth="1"/>
    <col min="7" max="7" width="7.44140625" style="44" customWidth="1"/>
    <col min="8" max="8" width="10.44140625" style="44" customWidth="1"/>
    <col min="9" max="9" width="11" style="89" customWidth="1"/>
    <col min="10" max="10" width="7.44140625" style="44" customWidth="1"/>
    <col min="11" max="11" width="8.88671875" style="44" customWidth="1"/>
    <col min="12" max="12" width="9.109375" style="44" customWidth="1"/>
    <col min="13" max="13" width="7.44140625" style="44" customWidth="1"/>
    <col min="14" max="15" width="9.44140625" style="44" customWidth="1"/>
    <col min="16" max="16" width="9" style="44" customWidth="1"/>
    <col min="17" max="17" width="10" style="44" customWidth="1"/>
    <col min="18" max="18" width="9.109375" style="44" customWidth="1"/>
    <col min="19" max="19" width="8.109375" style="44" customWidth="1"/>
    <col min="20" max="21" width="9.5546875" style="44" customWidth="1"/>
    <col min="22" max="22" width="8.109375" style="44" customWidth="1"/>
    <col min="23" max="23" width="10.5546875" style="44" customWidth="1"/>
    <col min="24" max="24" width="10.88671875" style="44" customWidth="1"/>
    <col min="25" max="25" width="8.109375" style="44" customWidth="1"/>
    <col min="26" max="27" width="9.88671875" style="44" customWidth="1"/>
    <col min="28" max="28" width="8.109375" style="44" customWidth="1"/>
    <col min="29" max="16384" width="9.109375" style="44"/>
  </cols>
  <sheetData>
    <row r="1" spans="1:35" s="28" customFormat="1" ht="60" customHeight="1" x14ac:dyDescent="0.4">
      <c r="B1" s="197" t="s">
        <v>115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7"/>
      <c r="R1" s="27"/>
      <c r="S1" s="27"/>
      <c r="T1" s="27"/>
      <c r="U1" s="27"/>
      <c r="V1" s="27"/>
      <c r="W1" s="27"/>
      <c r="X1" s="27"/>
      <c r="Y1" s="27"/>
      <c r="Z1" s="27"/>
      <c r="AA1" s="205"/>
      <c r="AB1" s="205"/>
      <c r="AC1" s="48"/>
      <c r="AE1" s="73" t="s">
        <v>14</v>
      </c>
    </row>
    <row r="2" spans="1:35" s="31" customFormat="1" ht="14.25" customHeight="1" x14ac:dyDescent="0.3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29"/>
      <c r="N2" s="29"/>
      <c r="O2" s="29"/>
      <c r="P2" s="59" t="s">
        <v>7</v>
      </c>
      <c r="Q2" s="59"/>
      <c r="R2" s="29"/>
      <c r="S2" s="29"/>
      <c r="T2" s="30"/>
      <c r="U2" s="30"/>
      <c r="V2" s="30"/>
      <c r="W2" s="30"/>
      <c r="X2" s="30"/>
      <c r="Y2" s="30"/>
      <c r="AA2" s="198"/>
      <c r="AB2" s="198"/>
      <c r="AC2" s="204"/>
      <c r="AD2" s="204"/>
      <c r="AE2" s="59" t="s">
        <v>7</v>
      </c>
      <c r="AF2" s="59"/>
    </row>
    <row r="3" spans="1:35" s="32" customFormat="1" ht="67.650000000000006" customHeight="1" x14ac:dyDescent="0.3">
      <c r="A3" s="199"/>
      <c r="B3" s="229" t="s">
        <v>21</v>
      </c>
      <c r="C3" s="229"/>
      <c r="D3" s="229"/>
      <c r="E3" s="229" t="s">
        <v>22</v>
      </c>
      <c r="F3" s="229"/>
      <c r="G3" s="229"/>
      <c r="H3" s="229" t="s">
        <v>13</v>
      </c>
      <c r="I3" s="229"/>
      <c r="J3" s="229"/>
      <c r="K3" s="270" t="s">
        <v>80</v>
      </c>
      <c r="L3" s="271"/>
      <c r="M3" s="272"/>
      <c r="N3" s="229" t="s">
        <v>9</v>
      </c>
      <c r="O3" s="229"/>
      <c r="P3" s="229"/>
      <c r="Q3" s="229" t="s">
        <v>10</v>
      </c>
      <c r="R3" s="229"/>
      <c r="S3" s="229"/>
      <c r="T3" s="206" t="s">
        <v>8</v>
      </c>
      <c r="U3" s="207"/>
      <c r="V3" s="208"/>
      <c r="W3" s="229" t="s">
        <v>16</v>
      </c>
      <c r="X3" s="229"/>
      <c r="Y3" s="229"/>
      <c r="Z3" s="229" t="s">
        <v>11</v>
      </c>
      <c r="AA3" s="229"/>
      <c r="AB3" s="229"/>
      <c r="AC3" s="229" t="s">
        <v>12</v>
      </c>
      <c r="AD3" s="229"/>
      <c r="AE3" s="229"/>
    </row>
    <row r="4" spans="1:35" s="33" customFormat="1" ht="19.5" customHeight="1" x14ac:dyDescent="0.3">
      <c r="A4" s="199"/>
      <c r="B4" s="202" t="s">
        <v>63</v>
      </c>
      <c r="C4" s="209" t="s">
        <v>95</v>
      </c>
      <c r="D4" s="203" t="s">
        <v>2</v>
      </c>
      <c r="E4" s="202" t="s">
        <v>63</v>
      </c>
      <c r="F4" s="202" t="s">
        <v>95</v>
      </c>
      <c r="G4" s="203" t="s">
        <v>2</v>
      </c>
      <c r="H4" s="202" t="s">
        <v>63</v>
      </c>
      <c r="I4" s="209" t="s">
        <v>95</v>
      </c>
      <c r="J4" s="203" t="s">
        <v>2</v>
      </c>
      <c r="K4" s="273" t="s">
        <v>63</v>
      </c>
      <c r="L4" s="273" t="s">
        <v>95</v>
      </c>
      <c r="M4" s="273" t="s">
        <v>2</v>
      </c>
      <c r="N4" s="202" t="s">
        <v>63</v>
      </c>
      <c r="O4" s="202" t="s">
        <v>95</v>
      </c>
      <c r="P4" s="203" t="s">
        <v>2</v>
      </c>
      <c r="Q4" s="202" t="s">
        <v>63</v>
      </c>
      <c r="R4" s="202" t="s">
        <v>95</v>
      </c>
      <c r="S4" s="203" t="s">
        <v>2</v>
      </c>
      <c r="T4" s="202" t="s">
        <v>63</v>
      </c>
      <c r="U4" s="202" t="s">
        <v>95</v>
      </c>
      <c r="V4" s="203" t="s">
        <v>2</v>
      </c>
      <c r="W4" s="202" t="s">
        <v>63</v>
      </c>
      <c r="X4" s="202" t="s">
        <v>95</v>
      </c>
      <c r="Y4" s="203" t="s">
        <v>2</v>
      </c>
      <c r="Z4" s="202" t="s">
        <v>63</v>
      </c>
      <c r="AA4" s="202" t="s">
        <v>95</v>
      </c>
      <c r="AB4" s="203" t="s">
        <v>2</v>
      </c>
      <c r="AC4" s="202" t="s">
        <v>63</v>
      </c>
      <c r="AD4" s="202" t="s">
        <v>95</v>
      </c>
      <c r="AE4" s="203" t="s">
        <v>2</v>
      </c>
    </row>
    <row r="5" spans="1:35" s="33" customFormat="1" ht="15.75" customHeight="1" x14ac:dyDescent="0.3">
      <c r="A5" s="199"/>
      <c r="B5" s="202"/>
      <c r="C5" s="209"/>
      <c r="D5" s="203"/>
      <c r="E5" s="202"/>
      <c r="F5" s="202"/>
      <c r="G5" s="203"/>
      <c r="H5" s="202"/>
      <c r="I5" s="209"/>
      <c r="J5" s="203"/>
      <c r="K5" s="274"/>
      <c r="L5" s="274"/>
      <c r="M5" s="274"/>
      <c r="N5" s="202"/>
      <c r="O5" s="202"/>
      <c r="P5" s="203"/>
      <c r="Q5" s="202"/>
      <c r="R5" s="202"/>
      <c r="S5" s="203"/>
      <c r="T5" s="202"/>
      <c r="U5" s="202"/>
      <c r="V5" s="203"/>
      <c r="W5" s="202"/>
      <c r="X5" s="202"/>
      <c r="Y5" s="203"/>
      <c r="Z5" s="202"/>
      <c r="AA5" s="202"/>
      <c r="AB5" s="203"/>
      <c r="AC5" s="202"/>
      <c r="AD5" s="202"/>
      <c r="AE5" s="203"/>
    </row>
    <row r="6" spans="1:35" s="51" customFormat="1" ht="11.25" customHeight="1" x14ac:dyDescent="0.25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150"/>
      <c r="L6" s="150"/>
      <c r="M6" s="150"/>
      <c r="N6" s="50">
        <v>10</v>
      </c>
      <c r="O6" s="50">
        <v>11</v>
      </c>
      <c r="P6" s="50">
        <v>12</v>
      </c>
      <c r="Q6" s="50">
        <v>13</v>
      </c>
      <c r="R6" s="50">
        <v>14</v>
      </c>
      <c r="S6" s="50">
        <v>15</v>
      </c>
      <c r="T6" s="50">
        <v>16</v>
      </c>
      <c r="U6" s="50">
        <v>17</v>
      </c>
      <c r="V6" s="50">
        <v>18</v>
      </c>
      <c r="W6" s="50">
        <v>19</v>
      </c>
      <c r="X6" s="50">
        <v>20</v>
      </c>
      <c r="Y6" s="50">
        <v>21</v>
      </c>
      <c r="Z6" s="50">
        <v>22</v>
      </c>
      <c r="AA6" s="50">
        <v>23</v>
      </c>
      <c r="AB6" s="50">
        <v>24</v>
      </c>
      <c r="AC6" s="50">
        <v>25</v>
      </c>
      <c r="AD6" s="50">
        <v>26</v>
      </c>
      <c r="AE6" s="50">
        <v>27</v>
      </c>
    </row>
    <row r="7" spans="1:35" s="38" customFormat="1" ht="18" customHeight="1" x14ac:dyDescent="0.25">
      <c r="A7" s="34" t="s">
        <v>34</v>
      </c>
      <c r="B7" s="35">
        <f>SUM(B8:B35)</f>
        <v>102253</v>
      </c>
      <c r="C7" s="86">
        <f>SUM(C8:C35)</f>
        <v>17288</v>
      </c>
      <c r="D7" s="36">
        <f>C7*100/B7</f>
        <v>16.907083410755675</v>
      </c>
      <c r="E7" s="35">
        <f>SUM(E8:E35)</f>
        <v>32391</v>
      </c>
      <c r="F7" s="35">
        <f>SUM(F8:F35)</f>
        <v>15698</v>
      </c>
      <c r="G7" s="36">
        <f>F7*100/E7</f>
        <v>48.464079528264023</v>
      </c>
      <c r="H7" s="35">
        <f>SUM(H8:H35)</f>
        <v>1590</v>
      </c>
      <c r="I7" s="86">
        <f>SUM(I8:I35)</f>
        <v>1013</v>
      </c>
      <c r="J7" s="36">
        <f>I7*100/H7</f>
        <v>63.710691823899374</v>
      </c>
      <c r="K7" s="151">
        <f>SUM(K8:K35)</f>
        <v>979</v>
      </c>
      <c r="L7" s="151">
        <f>SUM(L8:L35)</f>
        <v>910</v>
      </c>
      <c r="M7" s="152">
        <f>L7*100/K7</f>
        <v>92.951991828396316</v>
      </c>
      <c r="N7" s="35">
        <f>SUM(N8:N35)</f>
        <v>527</v>
      </c>
      <c r="O7" s="35">
        <f>SUM(O8:O35)</f>
        <v>537</v>
      </c>
      <c r="P7" s="36">
        <f>O7*100/N7</f>
        <v>101.89753320683111</v>
      </c>
      <c r="Q7" s="35">
        <f>SUM(Q8:Q35)</f>
        <v>27</v>
      </c>
      <c r="R7" s="35">
        <f>SUM(R8:R35)</f>
        <v>8</v>
      </c>
      <c r="S7" s="36">
        <f>R7*100/Q7</f>
        <v>29.62962962962963</v>
      </c>
      <c r="T7" s="35">
        <f>SUM(T8:T35)</f>
        <v>9744</v>
      </c>
      <c r="U7" s="35">
        <f>SUM(U8:U35)</f>
        <v>6375</v>
      </c>
      <c r="V7" s="36">
        <f>U7*100/T7</f>
        <v>65.424876847290633</v>
      </c>
      <c r="W7" s="35">
        <f>SUM(W8:W35)</f>
        <v>98210</v>
      </c>
      <c r="X7" s="35">
        <f>SUM(X8:X35)</f>
        <v>14100</v>
      </c>
      <c r="Y7" s="36">
        <f>X7*100/W7</f>
        <v>14.356990123205376</v>
      </c>
      <c r="Z7" s="35">
        <f>SUM(Z8:Z35)</f>
        <v>28999</v>
      </c>
      <c r="AA7" s="35">
        <f>SUM(AA8:AA35)</f>
        <v>13048</v>
      </c>
      <c r="AB7" s="36">
        <f>AA7*100/Z7</f>
        <v>44.994654988103036</v>
      </c>
      <c r="AC7" s="35">
        <f>SUM(AC8:AC35)</f>
        <v>24953</v>
      </c>
      <c r="AD7" s="35">
        <f>SUM(AD8:AD35)</f>
        <v>11347</v>
      </c>
      <c r="AE7" s="36">
        <f>AD7*100/AC7</f>
        <v>45.473490161503626</v>
      </c>
      <c r="AF7" s="37"/>
      <c r="AI7" s="42"/>
    </row>
    <row r="8" spans="1:35" s="42" customFormat="1" ht="17.100000000000001" customHeight="1" x14ac:dyDescent="0.25">
      <c r="A8" s="61" t="s">
        <v>35</v>
      </c>
      <c r="B8" s="154">
        <v>24925</v>
      </c>
      <c r="C8" s="156">
        <v>4799</v>
      </c>
      <c r="D8" s="36">
        <f t="shared" ref="D8:D35" si="0">C8*100/B8</f>
        <v>19.253761283851556</v>
      </c>
      <c r="E8" s="154">
        <v>9311</v>
      </c>
      <c r="F8" s="154">
        <v>4467</v>
      </c>
      <c r="G8" s="40">
        <f t="shared" ref="G8:G35" si="1">F8*100/E8</f>
        <v>47.975512834282029</v>
      </c>
      <c r="H8" s="154">
        <v>183</v>
      </c>
      <c r="I8" s="156">
        <v>268</v>
      </c>
      <c r="J8" s="40">
        <f t="shared" ref="J8:J35" si="2">I8*100/H8</f>
        <v>146.44808743169398</v>
      </c>
      <c r="K8" s="157">
        <v>181</v>
      </c>
      <c r="L8" s="157">
        <v>267</v>
      </c>
      <c r="M8" s="153">
        <f t="shared" ref="M8:M35" si="3">L8*100/K8</f>
        <v>147.51381215469613</v>
      </c>
      <c r="N8" s="154">
        <v>183</v>
      </c>
      <c r="O8" s="154">
        <v>249</v>
      </c>
      <c r="P8" s="40">
        <f t="shared" ref="P8:P35" si="4">O8*100/N8</f>
        <v>136.0655737704918</v>
      </c>
      <c r="Q8" s="154">
        <v>0</v>
      </c>
      <c r="R8" s="154">
        <v>0</v>
      </c>
      <c r="S8" s="40" t="str">
        <f>IF(ISERROR(R8*100/Q8),"-",(R8*100/Q8))</f>
        <v>-</v>
      </c>
      <c r="T8" s="154">
        <v>1222</v>
      </c>
      <c r="U8" s="155">
        <v>976</v>
      </c>
      <c r="V8" s="40">
        <f t="shared" ref="V8:V35" si="5">U8*100/T8</f>
        <v>79.869067103109657</v>
      </c>
      <c r="W8" s="158">
        <v>24018</v>
      </c>
      <c r="X8" s="155">
        <v>3991</v>
      </c>
      <c r="Y8" s="40">
        <f t="shared" ref="Y8:Y35" si="6">X8*100/W8</f>
        <v>16.616704138562746</v>
      </c>
      <c r="Z8" s="154">
        <v>8438</v>
      </c>
      <c r="AA8" s="155">
        <v>3725</v>
      </c>
      <c r="AB8" s="40">
        <f t="shared" ref="AB8:AB35" si="7">AA8*100/Z8</f>
        <v>44.145532116615314</v>
      </c>
      <c r="AC8" s="154">
        <v>7212</v>
      </c>
      <c r="AD8" s="155">
        <v>3236</v>
      </c>
      <c r="AE8" s="40">
        <f t="shared" ref="AE8:AE35" si="8">AD8*100/AC8</f>
        <v>44.869661674986133</v>
      </c>
      <c r="AF8" s="37"/>
      <c r="AG8" s="41"/>
    </row>
    <row r="9" spans="1:35" s="43" customFormat="1" ht="17.100000000000001" customHeight="1" x14ac:dyDescent="0.25">
      <c r="A9" s="61" t="s">
        <v>36</v>
      </c>
      <c r="B9" s="154">
        <v>4066</v>
      </c>
      <c r="C9" s="156">
        <v>627</v>
      </c>
      <c r="D9" s="36">
        <f t="shared" si="0"/>
        <v>15.420560747663551</v>
      </c>
      <c r="E9" s="154">
        <v>1348</v>
      </c>
      <c r="F9" s="154">
        <v>554</v>
      </c>
      <c r="G9" s="40">
        <f t="shared" si="1"/>
        <v>41.097922848664687</v>
      </c>
      <c r="H9" s="154">
        <v>44</v>
      </c>
      <c r="I9" s="156">
        <v>49</v>
      </c>
      <c r="J9" s="40">
        <f t="shared" si="2"/>
        <v>111.36363636363636</v>
      </c>
      <c r="K9" s="157">
        <v>43</v>
      </c>
      <c r="L9" s="157">
        <v>46</v>
      </c>
      <c r="M9" s="153">
        <f t="shared" si="3"/>
        <v>106.97674418604652</v>
      </c>
      <c r="N9" s="154">
        <v>10</v>
      </c>
      <c r="O9" s="154">
        <v>16</v>
      </c>
      <c r="P9" s="40">
        <f t="shared" si="4"/>
        <v>160</v>
      </c>
      <c r="Q9" s="154">
        <v>1</v>
      </c>
      <c r="R9" s="154">
        <v>0</v>
      </c>
      <c r="S9" s="40">
        <f>IF(ISERROR(R9*100/Q9),"-",(R9*100/Q9))</f>
        <v>0</v>
      </c>
      <c r="T9" s="154">
        <v>391</v>
      </c>
      <c r="U9" s="155">
        <v>186</v>
      </c>
      <c r="V9" s="40">
        <f t="shared" si="5"/>
        <v>47.570332480818415</v>
      </c>
      <c r="W9" s="158">
        <v>3897</v>
      </c>
      <c r="X9" s="155">
        <v>497</v>
      </c>
      <c r="Y9" s="40">
        <f t="shared" si="6"/>
        <v>12.753400051321529</v>
      </c>
      <c r="Z9" s="154">
        <v>1187</v>
      </c>
      <c r="AA9" s="155">
        <v>453</v>
      </c>
      <c r="AB9" s="40">
        <f t="shared" si="7"/>
        <v>38.163437236731255</v>
      </c>
      <c r="AC9" s="154">
        <v>897</v>
      </c>
      <c r="AD9" s="155">
        <v>327</v>
      </c>
      <c r="AE9" s="40">
        <f t="shared" si="8"/>
        <v>36.454849498327761</v>
      </c>
      <c r="AF9" s="37"/>
      <c r="AG9" s="41"/>
    </row>
    <row r="10" spans="1:35" s="42" customFormat="1" ht="17.100000000000001" customHeight="1" x14ac:dyDescent="0.25">
      <c r="A10" s="61" t="s">
        <v>37</v>
      </c>
      <c r="B10" s="154">
        <v>418</v>
      </c>
      <c r="C10" s="156">
        <v>74</v>
      </c>
      <c r="D10" s="36">
        <f t="shared" si="0"/>
        <v>17.703349282296649</v>
      </c>
      <c r="E10" s="154">
        <v>242</v>
      </c>
      <c r="F10" s="154">
        <v>69</v>
      </c>
      <c r="G10" s="40">
        <f t="shared" si="1"/>
        <v>28.512396694214875</v>
      </c>
      <c r="H10" s="154">
        <v>5</v>
      </c>
      <c r="I10" s="156">
        <v>1</v>
      </c>
      <c r="J10" s="40">
        <f t="shared" si="2"/>
        <v>20</v>
      </c>
      <c r="K10" s="157">
        <v>5</v>
      </c>
      <c r="L10" s="157">
        <v>1</v>
      </c>
      <c r="M10" s="153">
        <f t="shared" si="3"/>
        <v>20</v>
      </c>
      <c r="N10" s="154">
        <v>1</v>
      </c>
      <c r="O10" s="154">
        <v>0</v>
      </c>
      <c r="P10" s="40">
        <f t="shared" si="4"/>
        <v>0</v>
      </c>
      <c r="Q10" s="154">
        <v>3</v>
      </c>
      <c r="R10" s="154">
        <v>1</v>
      </c>
      <c r="S10" s="40">
        <f t="shared" ref="S10:S35" si="9">IF(ISERROR(R10*100/Q10),"-",(R10*100/Q10))</f>
        <v>33.333333333333336</v>
      </c>
      <c r="T10" s="154">
        <v>63</v>
      </c>
      <c r="U10" s="155">
        <v>30</v>
      </c>
      <c r="V10" s="40">
        <f t="shared" si="5"/>
        <v>47.61904761904762</v>
      </c>
      <c r="W10" s="158">
        <v>387</v>
      </c>
      <c r="X10" s="155">
        <v>62</v>
      </c>
      <c r="Y10" s="40">
        <f t="shared" si="6"/>
        <v>16.020671834625322</v>
      </c>
      <c r="Z10" s="154">
        <v>213</v>
      </c>
      <c r="AA10" s="155">
        <v>58</v>
      </c>
      <c r="AB10" s="40">
        <f t="shared" si="7"/>
        <v>27.230046948356808</v>
      </c>
      <c r="AC10" s="154">
        <v>186</v>
      </c>
      <c r="AD10" s="155">
        <v>46</v>
      </c>
      <c r="AE10" s="40">
        <f t="shared" si="8"/>
        <v>24.731182795698924</v>
      </c>
      <c r="AF10" s="37"/>
      <c r="AG10" s="41"/>
    </row>
    <row r="11" spans="1:35" s="42" customFormat="1" ht="17.100000000000001" customHeight="1" x14ac:dyDescent="0.25">
      <c r="A11" s="61" t="s">
        <v>38</v>
      </c>
      <c r="B11" s="154">
        <v>1827</v>
      </c>
      <c r="C11" s="156">
        <v>424</v>
      </c>
      <c r="D11" s="36">
        <f t="shared" si="0"/>
        <v>23.207443897099068</v>
      </c>
      <c r="E11" s="154">
        <v>630</v>
      </c>
      <c r="F11" s="154">
        <v>372</v>
      </c>
      <c r="G11" s="40">
        <f t="shared" si="1"/>
        <v>59.047619047619051</v>
      </c>
      <c r="H11" s="154">
        <v>42</v>
      </c>
      <c r="I11" s="156">
        <v>24</v>
      </c>
      <c r="J11" s="40">
        <f t="shared" si="2"/>
        <v>57.142857142857146</v>
      </c>
      <c r="K11" s="157">
        <v>38</v>
      </c>
      <c r="L11" s="157">
        <v>23</v>
      </c>
      <c r="M11" s="153">
        <f t="shared" si="3"/>
        <v>60.526315789473685</v>
      </c>
      <c r="N11" s="154">
        <v>2</v>
      </c>
      <c r="O11" s="154">
        <v>4</v>
      </c>
      <c r="P11" s="40">
        <f t="shared" si="4"/>
        <v>200</v>
      </c>
      <c r="Q11" s="154">
        <v>2</v>
      </c>
      <c r="R11" s="154">
        <v>0</v>
      </c>
      <c r="S11" s="40">
        <f t="shared" si="9"/>
        <v>0</v>
      </c>
      <c r="T11" s="154">
        <v>323</v>
      </c>
      <c r="U11" s="155">
        <v>129</v>
      </c>
      <c r="V11" s="40">
        <f t="shared" si="5"/>
        <v>39.93808049535604</v>
      </c>
      <c r="W11" s="158">
        <v>1728</v>
      </c>
      <c r="X11" s="155">
        <v>356</v>
      </c>
      <c r="Y11" s="40">
        <f t="shared" si="6"/>
        <v>20.601851851851851</v>
      </c>
      <c r="Z11" s="154">
        <v>539</v>
      </c>
      <c r="AA11" s="155">
        <v>309</v>
      </c>
      <c r="AB11" s="40">
        <f t="shared" si="7"/>
        <v>57.328385899814471</v>
      </c>
      <c r="AC11" s="154">
        <v>466</v>
      </c>
      <c r="AD11" s="155">
        <v>251</v>
      </c>
      <c r="AE11" s="40">
        <f t="shared" si="8"/>
        <v>53.862660944206006</v>
      </c>
      <c r="AF11" s="37"/>
      <c r="AG11" s="41"/>
    </row>
    <row r="12" spans="1:35" s="42" customFormat="1" ht="17.100000000000001" customHeight="1" x14ac:dyDescent="0.25">
      <c r="A12" s="61" t="s">
        <v>39</v>
      </c>
      <c r="B12" s="154">
        <v>4127</v>
      </c>
      <c r="C12" s="156">
        <v>423</v>
      </c>
      <c r="D12" s="36">
        <f t="shared" si="0"/>
        <v>10.249575963169372</v>
      </c>
      <c r="E12" s="154">
        <v>788</v>
      </c>
      <c r="F12" s="154">
        <v>361</v>
      </c>
      <c r="G12" s="40">
        <f t="shared" si="1"/>
        <v>45.81218274111675</v>
      </c>
      <c r="H12" s="154">
        <v>79</v>
      </c>
      <c r="I12" s="156">
        <v>27</v>
      </c>
      <c r="J12" s="40">
        <f t="shared" si="2"/>
        <v>34.177215189873415</v>
      </c>
      <c r="K12" s="157">
        <v>59</v>
      </c>
      <c r="L12" s="157">
        <v>24</v>
      </c>
      <c r="M12" s="153">
        <f t="shared" si="3"/>
        <v>40.677966101694913</v>
      </c>
      <c r="N12" s="154">
        <v>51</v>
      </c>
      <c r="O12" s="154">
        <v>21</v>
      </c>
      <c r="P12" s="40">
        <f t="shared" si="4"/>
        <v>41.176470588235297</v>
      </c>
      <c r="Q12" s="154">
        <v>2</v>
      </c>
      <c r="R12" s="154">
        <v>1</v>
      </c>
      <c r="S12" s="40">
        <f t="shared" si="9"/>
        <v>50</v>
      </c>
      <c r="T12" s="154">
        <v>412</v>
      </c>
      <c r="U12" s="155">
        <v>241</v>
      </c>
      <c r="V12" s="40">
        <f t="shared" si="5"/>
        <v>58.495145631067963</v>
      </c>
      <c r="W12" s="158">
        <v>4005</v>
      </c>
      <c r="X12" s="155">
        <v>345</v>
      </c>
      <c r="Y12" s="40">
        <f t="shared" si="6"/>
        <v>8.6142322097378283</v>
      </c>
      <c r="Z12" s="154">
        <v>669</v>
      </c>
      <c r="AA12" s="155">
        <v>300</v>
      </c>
      <c r="AB12" s="40">
        <f t="shared" si="7"/>
        <v>44.843049327354258</v>
      </c>
      <c r="AC12" s="154">
        <v>537</v>
      </c>
      <c r="AD12" s="155">
        <v>247</v>
      </c>
      <c r="AE12" s="40">
        <f t="shared" si="8"/>
        <v>45.996275605214151</v>
      </c>
      <c r="AF12" s="37"/>
      <c r="AG12" s="41"/>
    </row>
    <row r="13" spans="1:35" s="42" customFormat="1" ht="17.100000000000001" customHeight="1" x14ac:dyDescent="0.25">
      <c r="A13" s="61" t="s">
        <v>40</v>
      </c>
      <c r="B13" s="154">
        <v>1389</v>
      </c>
      <c r="C13" s="156">
        <v>180</v>
      </c>
      <c r="D13" s="36">
        <f t="shared" si="0"/>
        <v>12.958963282937365</v>
      </c>
      <c r="E13" s="154">
        <v>520</v>
      </c>
      <c r="F13" s="154">
        <v>169</v>
      </c>
      <c r="G13" s="40">
        <f t="shared" si="1"/>
        <v>32.5</v>
      </c>
      <c r="H13" s="154">
        <v>22</v>
      </c>
      <c r="I13" s="156">
        <v>10</v>
      </c>
      <c r="J13" s="40">
        <f t="shared" si="2"/>
        <v>45.454545454545453</v>
      </c>
      <c r="K13" s="157">
        <v>13</v>
      </c>
      <c r="L13" s="157">
        <v>9</v>
      </c>
      <c r="M13" s="153">
        <f t="shared" si="3"/>
        <v>69.230769230769226</v>
      </c>
      <c r="N13" s="154">
        <v>9</v>
      </c>
      <c r="O13" s="154">
        <v>2</v>
      </c>
      <c r="P13" s="40">
        <f t="shared" si="4"/>
        <v>22.222222222222221</v>
      </c>
      <c r="Q13" s="154">
        <v>1</v>
      </c>
      <c r="R13" s="154">
        <v>0</v>
      </c>
      <c r="S13" s="40">
        <f t="shared" si="9"/>
        <v>0</v>
      </c>
      <c r="T13" s="154">
        <v>332</v>
      </c>
      <c r="U13" s="155">
        <v>123</v>
      </c>
      <c r="V13" s="40">
        <f t="shared" si="5"/>
        <v>37.048192771084338</v>
      </c>
      <c r="W13" s="158">
        <v>1310</v>
      </c>
      <c r="X13" s="155">
        <v>144</v>
      </c>
      <c r="Y13" s="40">
        <f t="shared" si="6"/>
        <v>10.992366412213741</v>
      </c>
      <c r="Z13" s="154">
        <v>450</v>
      </c>
      <c r="AA13" s="155">
        <v>137</v>
      </c>
      <c r="AB13" s="40">
        <f t="shared" si="7"/>
        <v>30.444444444444443</v>
      </c>
      <c r="AC13" s="154">
        <v>378</v>
      </c>
      <c r="AD13" s="155">
        <v>115</v>
      </c>
      <c r="AE13" s="40">
        <f t="shared" si="8"/>
        <v>30.423280423280424</v>
      </c>
      <c r="AF13" s="37"/>
      <c r="AG13" s="41"/>
    </row>
    <row r="14" spans="1:35" s="42" customFormat="1" ht="17.100000000000001" customHeight="1" x14ac:dyDescent="0.25">
      <c r="A14" s="61" t="s">
        <v>41</v>
      </c>
      <c r="B14" s="154">
        <v>1012</v>
      </c>
      <c r="C14" s="156">
        <v>134</v>
      </c>
      <c r="D14" s="36">
        <f t="shared" si="0"/>
        <v>13.24110671936759</v>
      </c>
      <c r="E14" s="154">
        <v>514</v>
      </c>
      <c r="F14" s="154">
        <v>120</v>
      </c>
      <c r="G14" s="40">
        <f t="shared" si="1"/>
        <v>23.346303501945524</v>
      </c>
      <c r="H14" s="154">
        <v>30</v>
      </c>
      <c r="I14" s="156">
        <v>5</v>
      </c>
      <c r="J14" s="40">
        <f t="shared" si="2"/>
        <v>16.666666666666668</v>
      </c>
      <c r="K14" s="157">
        <v>20</v>
      </c>
      <c r="L14" s="157">
        <v>4</v>
      </c>
      <c r="M14" s="153">
        <f t="shared" si="3"/>
        <v>20</v>
      </c>
      <c r="N14" s="154">
        <v>2</v>
      </c>
      <c r="O14" s="154">
        <v>2</v>
      </c>
      <c r="P14" s="40">
        <f t="shared" si="4"/>
        <v>100</v>
      </c>
      <c r="Q14" s="154">
        <v>0</v>
      </c>
      <c r="R14" s="154">
        <v>0</v>
      </c>
      <c r="S14" s="40" t="str">
        <f t="shared" si="9"/>
        <v>-</v>
      </c>
      <c r="T14" s="154">
        <v>318</v>
      </c>
      <c r="U14" s="155">
        <v>75</v>
      </c>
      <c r="V14" s="40">
        <f t="shared" si="5"/>
        <v>23.584905660377359</v>
      </c>
      <c r="W14" s="158">
        <v>914</v>
      </c>
      <c r="X14" s="155">
        <v>114</v>
      </c>
      <c r="Y14" s="40">
        <f t="shared" si="6"/>
        <v>12.472647702407002</v>
      </c>
      <c r="Z14" s="154">
        <v>429</v>
      </c>
      <c r="AA14" s="155">
        <v>102</v>
      </c>
      <c r="AB14" s="40">
        <f t="shared" si="7"/>
        <v>23.776223776223777</v>
      </c>
      <c r="AC14" s="154">
        <v>352</v>
      </c>
      <c r="AD14" s="155">
        <v>75</v>
      </c>
      <c r="AE14" s="40">
        <f t="shared" si="8"/>
        <v>21.306818181818183</v>
      </c>
      <c r="AF14" s="37"/>
      <c r="AG14" s="41"/>
    </row>
    <row r="15" spans="1:35" s="42" customFormat="1" ht="17.100000000000001" customHeight="1" x14ac:dyDescent="0.25">
      <c r="A15" s="61" t="s">
        <v>42</v>
      </c>
      <c r="B15" s="154">
        <v>8137</v>
      </c>
      <c r="C15" s="156">
        <v>589</v>
      </c>
      <c r="D15" s="36">
        <f t="shared" si="0"/>
        <v>7.2385400024579081</v>
      </c>
      <c r="E15" s="154">
        <v>1096</v>
      </c>
      <c r="F15" s="154">
        <v>526</v>
      </c>
      <c r="G15" s="40">
        <f t="shared" si="1"/>
        <v>47.992700729927009</v>
      </c>
      <c r="H15" s="154">
        <v>87</v>
      </c>
      <c r="I15" s="156">
        <v>47</v>
      </c>
      <c r="J15" s="40">
        <f t="shared" si="2"/>
        <v>54.022988505747129</v>
      </c>
      <c r="K15" s="157">
        <v>28</v>
      </c>
      <c r="L15" s="157">
        <v>45</v>
      </c>
      <c r="M15" s="153">
        <f t="shared" si="3"/>
        <v>160.71428571428572</v>
      </c>
      <c r="N15" s="154">
        <v>27</v>
      </c>
      <c r="O15" s="154">
        <v>22</v>
      </c>
      <c r="P15" s="40">
        <f t="shared" si="4"/>
        <v>81.481481481481481</v>
      </c>
      <c r="Q15" s="154">
        <v>0</v>
      </c>
      <c r="R15" s="154">
        <v>0</v>
      </c>
      <c r="S15" s="40" t="str">
        <f t="shared" si="9"/>
        <v>-</v>
      </c>
      <c r="T15" s="154">
        <v>239</v>
      </c>
      <c r="U15" s="155">
        <v>201</v>
      </c>
      <c r="V15" s="40">
        <f t="shared" si="5"/>
        <v>84.10041841004184</v>
      </c>
      <c r="W15" s="158">
        <v>7903</v>
      </c>
      <c r="X15" s="155">
        <v>422</v>
      </c>
      <c r="Y15" s="40">
        <f t="shared" si="6"/>
        <v>5.3397444008604324</v>
      </c>
      <c r="Z15" s="154">
        <v>989</v>
      </c>
      <c r="AA15" s="155">
        <v>391</v>
      </c>
      <c r="AB15" s="40">
        <f t="shared" si="7"/>
        <v>39.534883720930232</v>
      </c>
      <c r="AC15" s="154">
        <v>856</v>
      </c>
      <c r="AD15" s="155">
        <v>326</v>
      </c>
      <c r="AE15" s="40">
        <f t="shared" si="8"/>
        <v>38.084112149532707</v>
      </c>
      <c r="AF15" s="37"/>
      <c r="AG15" s="41"/>
    </row>
    <row r="16" spans="1:35" s="42" customFormat="1" ht="17.100000000000001" customHeight="1" x14ac:dyDescent="0.25">
      <c r="A16" s="61" t="s">
        <v>43</v>
      </c>
      <c r="B16" s="154">
        <v>3564</v>
      </c>
      <c r="C16" s="156">
        <v>599</v>
      </c>
      <c r="D16" s="36">
        <f t="shared" si="0"/>
        <v>16.806958473625141</v>
      </c>
      <c r="E16" s="154">
        <v>1193</v>
      </c>
      <c r="F16" s="154">
        <v>521</v>
      </c>
      <c r="G16" s="40">
        <f t="shared" si="1"/>
        <v>43.671416596814751</v>
      </c>
      <c r="H16" s="154">
        <v>104</v>
      </c>
      <c r="I16" s="156">
        <v>62</v>
      </c>
      <c r="J16" s="40">
        <f t="shared" si="2"/>
        <v>59.615384615384613</v>
      </c>
      <c r="K16" s="157">
        <v>29</v>
      </c>
      <c r="L16" s="157">
        <v>54</v>
      </c>
      <c r="M16" s="153">
        <f t="shared" si="3"/>
        <v>186.20689655172413</v>
      </c>
      <c r="N16" s="154">
        <v>20</v>
      </c>
      <c r="O16" s="154">
        <v>11</v>
      </c>
      <c r="P16" s="40">
        <f t="shared" si="4"/>
        <v>55</v>
      </c>
      <c r="Q16" s="154">
        <v>7</v>
      </c>
      <c r="R16" s="154">
        <v>2</v>
      </c>
      <c r="S16" s="40">
        <f t="shared" si="9"/>
        <v>28.571428571428573</v>
      </c>
      <c r="T16" s="154">
        <v>459</v>
      </c>
      <c r="U16" s="155">
        <v>302</v>
      </c>
      <c r="V16" s="40">
        <f t="shared" si="5"/>
        <v>65.795206971677558</v>
      </c>
      <c r="W16" s="158">
        <v>3426</v>
      </c>
      <c r="X16" s="155">
        <v>428</v>
      </c>
      <c r="Y16" s="40">
        <f t="shared" si="6"/>
        <v>12.492702860478692</v>
      </c>
      <c r="Z16" s="154">
        <v>1059</v>
      </c>
      <c r="AA16" s="155">
        <v>389</v>
      </c>
      <c r="AB16" s="40">
        <f t="shared" si="7"/>
        <v>36.73276676109537</v>
      </c>
      <c r="AC16" s="154">
        <v>901</v>
      </c>
      <c r="AD16" s="155">
        <v>322</v>
      </c>
      <c r="AE16" s="40">
        <f t="shared" si="8"/>
        <v>35.738068812430633</v>
      </c>
      <c r="AF16" s="37"/>
      <c r="AG16" s="41"/>
    </row>
    <row r="17" spans="1:33" s="42" customFormat="1" ht="17.100000000000001" customHeight="1" x14ac:dyDescent="0.25">
      <c r="A17" s="61" t="s">
        <v>44</v>
      </c>
      <c r="B17" s="154">
        <v>7677</v>
      </c>
      <c r="C17" s="156">
        <v>1066</v>
      </c>
      <c r="D17" s="36">
        <f t="shared" si="0"/>
        <v>13.885632408492901</v>
      </c>
      <c r="E17" s="154">
        <v>1619</v>
      </c>
      <c r="F17" s="154">
        <v>966</v>
      </c>
      <c r="G17" s="40">
        <f t="shared" si="1"/>
        <v>59.666460778258184</v>
      </c>
      <c r="H17" s="154">
        <v>81</v>
      </c>
      <c r="I17" s="156">
        <v>42</v>
      </c>
      <c r="J17" s="40">
        <f t="shared" si="2"/>
        <v>51.851851851851855</v>
      </c>
      <c r="K17" s="157">
        <v>44</v>
      </c>
      <c r="L17" s="157">
        <v>32</v>
      </c>
      <c r="M17" s="153">
        <f t="shared" si="3"/>
        <v>72.727272727272734</v>
      </c>
      <c r="N17" s="154">
        <v>26</v>
      </c>
      <c r="O17" s="154">
        <v>17</v>
      </c>
      <c r="P17" s="40">
        <f t="shared" si="4"/>
        <v>65.384615384615387</v>
      </c>
      <c r="Q17" s="154">
        <v>1</v>
      </c>
      <c r="R17" s="154">
        <v>0</v>
      </c>
      <c r="S17" s="40">
        <f t="shared" si="9"/>
        <v>0</v>
      </c>
      <c r="T17" s="154">
        <v>254</v>
      </c>
      <c r="U17" s="155">
        <v>326</v>
      </c>
      <c r="V17" s="40">
        <f t="shared" si="5"/>
        <v>128.34645669291339</v>
      </c>
      <c r="W17" s="158">
        <v>7483</v>
      </c>
      <c r="X17" s="155">
        <v>902</v>
      </c>
      <c r="Y17" s="40">
        <f t="shared" si="6"/>
        <v>12.053989041828144</v>
      </c>
      <c r="Z17" s="154">
        <v>1468</v>
      </c>
      <c r="AA17" s="155">
        <v>825</v>
      </c>
      <c r="AB17" s="40">
        <f t="shared" si="7"/>
        <v>56.198910081743868</v>
      </c>
      <c r="AC17" s="154">
        <v>1241</v>
      </c>
      <c r="AD17" s="155">
        <v>742</v>
      </c>
      <c r="AE17" s="40">
        <f t="shared" si="8"/>
        <v>59.790491539081387</v>
      </c>
      <c r="AF17" s="37"/>
      <c r="AG17" s="41"/>
    </row>
    <row r="18" spans="1:33" s="42" customFormat="1" ht="17.100000000000001" customHeight="1" x14ac:dyDescent="0.25">
      <c r="A18" s="61" t="s">
        <v>45</v>
      </c>
      <c r="B18" s="154">
        <v>2270</v>
      </c>
      <c r="C18" s="156">
        <v>612</v>
      </c>
      <c r="D18" s="36">
        <f t="shared" si="0"/>
        <v>26.960352422907491</v>
      </c>
      <c r="E18" s="154">
        <v>1278</v>
      </c>
      <c r="F18" s="154">
        <v>557</v>
      </c>
      <c r="G18" s="40">
        <f t="shared" si="1"/>
        <v>43.583724569640061</v>
      </c>
      <c r="H18" s="154">
        <v>89</v>
      </c>
      <c r="I18" s="156">
        <v>37</v>
      </c>
      <c r="J18" s="40">
        <f t="shared" si="2"/>
        <v>41.573033707865171</v>
      </c>
      <c r="K18" s="157">
        <v>63</v>
      </c>
      <c r="L18" s="157">
        <v>32</v>
      </c>
      <c r="M18" s="153">
        <f t="shared" si="3"/>
        <v>50.793650793650791</v>
      </c>
      <c r="N18" s="154">
        <v>14</v>
      </c>
      <c r="O18" s="154">
        <v>10</v>
      </c>
      <c r="P18" s="40">
        <f t="shared" si="4"/>
        <v>71.428571428571431</v>
      </c>
      <c r="Q18" s="154">
        <v>1</v>
      </c>
      <c r="R18" s="154">
        <v>0</v>
      </c>
      <c r="S18" s="40">
        <f t="shared" si="9"/>
        <v>0</v>
      </c>
      <c r="T18" s="154">
        <v>371</v>
      </c>
      <c r="U18" s="155">
        <v>230</v>
      </c>
      <c r="V18" s="40">
        <f t="shared" si="5"/>
        <v>61.994609164420488</v>
      </c>
      <c r="W18" s="158">
        <v>2058</v>
      </c>
      <c r="X18" s="155">
        <v>500</v>
      </c>
      <c r="Y18" s="40">
        <f t="shared" si="6"/>
        <v>24.295432458697764</v>
      </c>
      <c r="Z18" s="154">
        <v>1084</v>
      </c>
      <c r="AA18" s="155">
        <v>468</v>
      </c>
      <c r="AB18" s="40">
        <f t="shared" si="7"/>
        <v>43.17343173431734</v>
      </c>
      <c r="AC18" s="154">
        <v>1007</v>
      </c>
      <c r="AD18" s="155">
        <v>439</v>
      </c>
      <c r="AE18" s="40">
        <f t="shared" si="8"/>
        <v>43.594836146971204</v>
      </c>
      <c r="AF18" s="37"/>
      <c r="AG18" s="41"/>
    </row>
    <row r="19" spans="1:33" s="42" customFormat="1" ht="17.100000000000001" customHeight="1" x14ac:dyDescent="0.25">
      <c r="A19" s="61" t="s">
        <v>46</v>
      </c>
      <c r="B19" s="154">
        <v>4029</v>
      </c>
      <c r="C19" s="156">
        <v>551</v>
      </c>
      <c r="D19" s="36">
        <f t="shared" si="0"/>
        <v>13.675850086870192</v>
      </c>
      <c r="E19" s="154">
        <v>1009</v>
      </c>
      <c r="F19" s="154">
        <v>494</v>
      </c>
      <c r="G19" s="40">
        <f t="shared" si="1"/>
        <v>48.9593657086224</v>
      </c>
      <c r="H19" s="154">
        <v>108</v>
      </c>
      <c r="I19" s="156">
        <v>38</v>
      </c>
      <c r="J19" s="40">
        <f t="shared" si="2"/>
        <v>35.185185185185183</v>
      </c>
      <c r="K19" s="157">
        <v>81</v>
      </c>
      <c r="L19" s="157">
        <v>33</v>
      </c>
      <c r="M19" s="153">
        <f t="shared" si="3"/>
        <v>40.74074074074074</v>
      </c>
      <c r="N19" s="154">
        <v>22</v>
      </c>
      <c r="O19" s="154">
        <v>20</v>
      </c>
      <c r="P19" s="40">
        <f t="shared" si="4"/>
        <v>90.909090909090907</v>
      </c>
      <c r="Q19" s="154">
        <v>0</v>
      </c>
      <c r="R19" s="154">
        <v>2</v>
      </c>
      <c r="S19" s="40" t="str">
        <f t="shared" si="9"/>
        <v>-</v>
      </c>
      <c r="T19" s="154">
        <v>462</v>
      </c>
      <c r="U19" s="155">
        <v>258</v>
      </c>
      <c r="V19" s="40">
        <f t="shared" si="5"/>
        <v>55.844155844155843</v>
      </c>
      <c r="W19" s="158">
        <v>3876</v>
      </c>
      <c r="X19" s="155">
        <v>440</v>
      </c>
      <c r="Y19" s="40">
        <f t="shared" si="6"/>
        <v>11.351909184726523</v>
      </c>
      <c r="Z19" s="154">
        <v>885</v>
      </c>
      <c r="AA19" s="155">
        <v>412</v>
      </c>
      <c r="AB19" s="40">
        <f t="shared" si="7"/>
        <v>46.55367231638418</v>
      </c>
      <c r="AC19" s="154">
        <v>756</v>
      </c>
      <c r="AD19" s="155">
        <v>376</v>
      </c>
      <c r="AE19" s="40">
        <f t="shared" si="8"/>
        <v>49.735449735449734</v>
      </c>
      <c r="AF19" s="37"/>
      <c r="AG19" s="41"/>
    </row>
    <row r="20" spans="1:33" s="42" customFormat="1" ht="17.100000000000001" customHeight="1" x14ac:dyDescent="0.25">
      <c r="A20" s="61" t="s">
        <v>47</v>
      </c>
      <c r="B20" s="154">
        <v>2440</v>
      </c>
      <c r="C20" s="156">
        <v>358</v>
      </c>
      <c r="D20" s="36">
        <f t="shared" si="0"/>
        <v>14.672131147540984</v>
      </c>
      <c r="E20" s="154">
        <v>634</v>
      </c>
      <c r="F20" s="154">
        <v>315</v>
      </c>
      <c r="G20" s="40">
        <f t="shared" si="1"/>
        <v>49.684542586750787</v>
      </c>
      <c r="H20" s="154">
        <v>34</v>
      </c>
      <c r="I20" s="156">
        <v>31</v>
      </c>
      <c r="J20" s="40">
        <f t="shared" si="2"/>
        <v>91.17647058823529</v>
      </c>
      <c r="K20" s="157">
        <v>18</v>
      </c>
      <c r="L20" s="157">
        <v>26</v>
      </c>
      <c r="M20" s="153">
        <f t="shared" si="3"/>
        <v>144.44444444444446</v>
      </c>
      <c r="N20" s="154">
        <v>2</v>
      </c>
      <c r="O20" s="154">
        <v>1</v>
      </c>
      <c r="P20" s="40">
        <f t="shared" si="4"/>
        <v>50</v>
      </c>
      <c r="Q20" s="154">
        <v>0</v>
      </c>
      <c r="R20" s="154">
        <v>0</v>
      </c>
      <c r="S20" s="40" t="str">
        <f t="shared" si="9"/>
        <v>-</v>
      </c>
      <c r="T20" s="154">
        <v>173</v>
      </c>
      <c r="U20" s="155">
        <v>149</v>
      </c>
      <c r="V20" s="40">
        <f t="shared" si="5"/>
        <v>86.127167630057798</v>
      </c>
      <c r="W20" s="158">
        <v>2382</v>
      </c>
      <c r="X20" s="155">
        <v>280</v>
      </c>
      <c r="Y20" s="40">
        <f t="shared" si="6"/>
        <v>11.754827875734676</v>
      </c>
      <c r="Z20" s="154">
        <v>579</v>
      </c>
      <c r="AA20" s="155">
        <v>263</v>
      </c>
      <c r="AB20" s="40">
        <f t="shared" si="7"/>
        <v>45.423143350604491</v>
      </c>
      <c r="AC20" s="154">
        <v>505</v>
      </c>
      <c r="AD20" s="155">
        <v>227</v>
      </c>
      <c r="AE20" s="40">
        <f t="shared" si="8"/>
        <v>44.950495049504951</v>
      </c>
      <c r="AF20" s="37"/>
      <c r="AG20" s="41"/>
    </row>
    <row r="21" spans="1:33" s="42" customFormat="1" ht="17.100000000000001" customHeight="1" x14ac:dyDescent="0.25">
      <c r="A21" s="61" t="s">
        <v>48</v>
      </c>
      <c r="B21" s="154">
        <v>1425</v>
      </c>
      <c r="C21" s="156">
        <v>277</v>
      </c>
      <c r="D21" s="36">
        <f t="shared" si="0"/>
        <v>19.438596491228068</v>
      </c>
      <c r="E21" s="154">
        <v>569</v>
      </c>
      <c r="F21" s="154">
        <v>262</v>
      </c>
      <c r="G21" s="40">
        <f t="shared" si="1"/>
        <v>46.045694200351491</v>
      </c>
      <c r="H21" s="154">
        <v>26</v>
      </c>
      <c r="I21" s="156">
        <v>12</v>
      </c>
      <c r="J21" s="40">
        <f t="shared" si="2"/>
        <v>46.153846153846153</v>
      </c>
      <c r="K21" s="157">
        <v>9</v>
      </c>
      <c r="L21" s="157">
        <v>10</v>
      </c>
      <c r="M21" s="153">
        <f t="shared" si="3"/>
        <v>111.11111111111111</v>
      </c>
      <c r="N21" s="154">
        <v>1</v>
      </c>
      <c r="O21" s="154">
        <v>9</v>
      </c>
      <c r="P21" s="40">
        <f t="shared" si="4"/>
        <v>900</v>
      </c>
      <c r="Q21" s="154">
        <v>0</v>
      </c>
      <c r="R21" s="154">
        <v>0</v>
      </c>
      <c r="S21" s="40" t="str">
        <f t="shared" si="9"/>
        <v>-</v>
      </c>
      <c r="T21" s="154">
        <v>259</v>
      </c>
      <c r="U21" s="155">
        <v>114</v>
      </c>
      <c r="V21" s="40">
        <f t="shared" si="5"/>
        <v>44.015444015444018</v>
      </c>
      <c r="W21" s="158">
        <v>1365</v>
      </c>
      <c r="X21" s="155">
        <v>218</v>
      </c>
      <c r="Y21" s="40">
        <f t="shared" si="6"/>
        <v>15.970695970695971</v>
      </c>
      <c r="Z21" s="154">
        <v>529</v>
      </c>
      <c r="AA21" s="155">
        <v>209</v>
      </c>
      <c r="AB21" s="40">
        <f t="shared" si="7"/>
        <v>39.508506616257087</v>
      </c>
      <c r="AC21" s="154">
        <v>484</v>
      </c>
      <c r="AD21" s="155">
        <v>188</v>
      </c>
      <c r="AE21" s="40">
        <f t="shared" si="8"/>
        <v>38.84297520661157</v>
      </c>
      <c r="AF21" s="37"/>
      <c r="AG21" s="41"/>
    </row>
    <row r="22" spans="1:33" s="42" customFormat="1" ht="17.100000000000001" customHeight="1" x14ac:dyDescent="0.25">
      <c r="A22" s="61" t="s">
        <v>49</v>
      </c>
      <c r="B22" s="154">
        <v>4212</v>
      </c>
      <c r="C22" s="156">
        <v>735</v>
      </c>
      <c r="D22" s="36">
        <f t="shared" si="0"/>
        <v>17.450142450142451</v>
      </c>
      <c r="E22" s="154">
        <v>1290</v>
      </c>
      <c r="F22" s="154">
        <v>665</v>
      </c>
      <c r="G22" s="40">
        <f t="shared" si="1"/>
        <v>51.550387596899228</v>
      </c>
      <c r="H22" s="154">
        <v>92</v>
      </c>
      <c r="I22" s="156">
        <v>57</v>
      </c>
      <c r="J22" s="40">
        <f t="shared" si="2"/>
        <v>61.956521739130437</v>
      </c>
      <c r="K22" s="157">
        <v>38</v>
      </c>
      <c r="L22" s="157">
        <v>50</v>
      </c>
      <c r="M22" s="153">
        <f t="shared" si="3"/>
        <v>131.57894736842104</v>
      </c>
      <c r="N22" s="154">
        <v>9</v>
      </c>
      <c r="O22" s="154">
        <v>2</v>
      </c>
      <c r="P22" s="40">
        <f t="shared" si="4"/>
        <v>22.222222222222221</v>
      </c>
      <c r="Q22" s="154">
        <v>2</v>
      </c>
      <c r="R22" s="154">
        <v>0</v>
      </c>
      <c r="S22" s="40">
        <f t="shared" si="9"/>
        <v>0</v>
      </c>
      <c r="T22" s="154">
        <v>384</v>
      </c>
      <c r="U22" s="155">
        <v>293</v>
      </c>
      <c r="V22" s="40">
        <f t="shared" si="5"/>
        <v>76.302083333333329</v>
      </c>
      <c r="W22" s="158">
        <v>4072</v>
      </c>
      <c r="X22" s="155">
        <v>570</v>
      </c>
      <c r="Y22" s="40">
        <f t="shared" si="6"/>
        <v>13.99803536345776</v>
      </c>
      <c r="Z22" s="154">
        <v>1178</v>
      </c>
      <c r="AA22" s="155">
        <v>536</v>
      </c>
      <c r="AB22" s="40">
        <f t="shared" si="7"/>
        <v>45.500848896434633</v>
      </c>
      <c r="AC22" s="154">
        <v>1010</v>
      </c>
      <c r="AD22" s="155">
        <v>470</v>
      </c>
      <c r="AE22" s="40">
        <f t="shared" si="8"/>
        <v>46.534653465346537</v>
      </c>
      <c r="AF22" s="37"/>
      <c r="AG22" s="41"/>
    </row>
    <row r="23" spans="1:33" s="42" customFormat="1" ht="17.100000000000001" customHeight="1" x14ac:dyDescent="0.25">
      <c r="A23" s="61" t="s">
        <v>50</v>
      </c>
      <c r="B23" s="154">
        <v>2109</v>
      </c>
      <c r="C23" s="156">
        <v>702</v>
      </c>
      <c r="D23" s="36">
        <f t="shared" si="0"/>
        <v>33.285917496443815</v>
      </c>
      <c r="E23" s="154">
        <v>1397</v>
      </c>
      <c r="F23" s="154">
        <v>676</v>
      </c>
      <c r="G23" s="40">
        <f t="shared" si="1"/>
        <v>48.389405869720832</v>
      </c>
      <c r="H23" s="154">
        <v>36</v>
      </c>
      <c r="I23" s="156">
        <v>29</v>
      </c>
      <c r="J23" s="40">
        <f t="shared" si="2"/>
        <v>80.555555555555557</v>
      </c>
      <c r="K23" s="157">
        <v>35</v>
      </c>
      <c r="L23" s="157">
        <v>28</v>
      </c>
      <c r="M23" s="153">
        <f t="shared" si="3"/>
        <v>80</v>
      </c>
      <c r="N23" s="154">
        <v>11</v>
      </c>
      <c r="O23" s="154">
        <v>6</v>
      </c>
      <c r="P23" s="40">
        <f t="shared" si="4"/>
        <v>54.545454545454547</v>
      </c>
      <c r="Q23" s="154">
        <v>0</v>
      </c>
      <c r="R23" s="154">
        <v>0</v>
      </c>
      <c r="S23" s="40" t="str">
        <f t="shared" si="9"/>
        <v>-</v>
      </c>
      <c r="T23" s="154">
        <v>507</v>
      </c>
      <c r="U23" s="155">
        <v>339</v>
      </c>
      <c r="V23" s="40">
        <f t="shared" si="5"/>
        <v>66.863905325443781</v>
      </c>
      <c r="W23" s="158">
        <v>1991</v>
      </c>
      <c r="X23" s="155">
        <v>584</v>
      </c>
      <c r="Y23" s="40">
        <f t="shared" si="6"/>
        <v>29.33199397287795</v>
      </c>
      <c r="Z23" s="154">
        <v>1283</v>
      </c>
      <c r="AA23" s="155">
        <v>563</v>
      </c>
      <c r="AB23" s="40">
        <f t="shared" si="7"/>
        <v>43.881527669524552</v>
      </c>
      <c r="AC23" s="154">
        <v>1002</v>
      </c>
      <c r="AD23" s="155">
        <v>458</v>
      </c>
      <c r="AE23" s="40">
        <f t="shared" si="8"/>
        <v>45.708582834331338</v>
      </c>
      <c r="AF23" s="37"/>
      <c r="AG23" s="41"/>
    </row>
    <row r="24" spans="1:33" s="42" customFormat="1" ht="17.100000000000001" customHeight="1" x14ac:dyDescent="0.25">
      <c r="A24" s="61" t="s">
        <v>51</v>
      </c>
      <c r="B24" s="154">
        <v>1650</v>
      </c>
      <c r="C24" s="156">
        <v>656</v>
      </c>
      <c r="D24" s="36">
        <f t="shared" si="0"/>
        <v>39.757575757575758</v>
      </c>
      <c r="E24" s="154">
        <v>1075</v>
      </c>
      <c r="F24" s="154">
        <v>557</v>
      </c>
      <c r="G24" s="40">
        <f t="shared" si="1"/>
        <v>51.813953488372093</v>
      </c>
      <c r="H24" s="154">
        <v>39</v>
      </c>
      <c r="I24" s="156">
        <v>17</v>
      </c>
      <c r="J24" s="40">
        <f t="shared" si="2"/>
        <v>43.589743589743591</v>
      </c>
      <c r="K24" s="157">
        <v>35</v>
      </c>
      <c r="L24" s="157">
        <v>16</v>
      </c>
      <c r="M24" s="153">
        <f t="shared" si="3"/>
        <v>45.714285714285715</v>
      </c>
      <c r="N24" s="154">
        <v>10</v>
      </c>
      <c r="O24" s="154">
        <v>7</v>
      </c>
      <c r="P24" s="40">
        <f t="shared" si="4"/>
        <v>70</v>
      </c>
      <c r="Q24" s="154">
        <v>0</v>
      </c>
      <c r="R24" s="154">
        <v>0</v>
      </c>
      <c r="S24" s="40" t="str">
        <f t="shared" si="9"/>
        <v>-</v>
      </c>
      <c r="T24" s="154">
        <v>460</v>
      </c>
      <c r="U24" s="155">
        <v>282</v>
      </c>
      <c r="V24" s="40">
        <f t="shared" si="5"/>
        <v>61.304347826086953</v>
      </c>
      <c r="W24" s="158">
        <v>1521</v>
      </c>
      <c r="X24" s="155">
        <v>541</v>
      </c>
      <c r="Y24" s="40">
        <f t="shared" si="6"/>
        <v>35.568704799474027</v>
      </c>
      <c r="Z24" s="154">
        <v>955</v>
      </c>
      <c r="AA24" s="155">
        <v>492</v>
      </c>
      <c r="AB24" s="40">
        <f t="shared" si="7"/>
        <v>51.518324607329845</v>
      </c>
      <c r="AC24" s="154">
        <v>896</v>
      </c>
      <c r="AD24" s="155">
        <v>468</v>
      </c>
      <c r="AE24" s="40">
        <f t="shared" si="8"/>
        <v>52.232142857142854</v>
      </c>
      <c r="AF24" s="37"/>
      <c r="AG24" s="41"/>
    </row>
    <row r="25" spans="1:33" s="42" customFormat="1" ht="17.100000000000001" customHeight="1" x14ac:dyDescent="0.25">
      <c r="A25" s="61" t="s">
        <v>52</v>
      </c>
      <c r="B25" s="154">
        <v>5071</v>
      </c>
      <c r="C25" s="156">
        <v>225</v>
      </c>
      <c r="D25" s="36">
        <f t="shared" si="0"/>
        <v>4.4369946756063889</v>
      </c>
      <c r="E25" s="154">
        <v>556</v>
      </c>
      <c r="F25" s="154">
        <v>219</v>
      </c>
      <c r="G25" s="40">
        <f t="shared" si="1"/>
        <v>39.388489208633096</v>
      </c>
      <c r="H25" s="154">
        <v>58</v>
      </c>
      <c r="I25" s="156">
        <v>24</v>
      </c>
      <c r="J25" s="40">
        <f t="shared" si="2"/>
        <v>41.379310344827587</v>
      </c>
      <c r="K25" s="157">
        <v>20</v>
      </c>
      <c r="L25" s="157">
        <v>24</v>
      </c>
      <c r="M25" s="153">
        <f t="shared" si="3"/>
        <v>120</v>
      </c>
      <c r="N25" s="154">
        <v>3</v>
      </c>
      <c r="O25" s="154">
        <v>8</v>
      </c>
      <c r="P25" s="40">
        <f t="shared" si="4"/>
        <v>266.66666666666669</v>
      </c>
      <c r="Q25" s="154">
        <v>0</v>
      </c>
      <c r="R25" s="154">
        <v>0</v>
      </c>
      <c r="S25" s="40" t="str">
        <f t="shared" si="9"/>
        <v>-</v>
      </c>
      <c r="T25" s="154">
        <v>223</v>
      </c>
      <c r="U25" s="155">
        <v>105</v>
      </c>
      <c r="V25" s="40">
        <f t="shared" si="5"/>
        <v>47.085201793721971</v>
      </c>
      <c r="W25" s="158">
        <v>4966</v>
      </c>
      <c r="X25" s="155">
        <v>163</v>
      </c>
      <c r="Y25" s="40">
        <f t="shared" si="6"/>
        <v>3.2823197744663712</v>
      </c>
      <c r="Z25" s="154">
        <v>493</v>
      </c>
      <c r="AA25" s="155">
        <v>160</v>
      </c>
      <c r="AB25" s="40">
        <f t="shared" si="7"/>
        <v>32.454361054766736</v>
      </c>
      <c r="AC25" s="154">
        <v>417</v>
      </c>
      <c r="AD25" s="155">
        <v>140</v>
      </c>
      <c r="AE25" s="40">
        <f t="shared" si="8"/>
        <v>33.573141486810549</v>
      </c>
      <c r="AF25" s="37"/>
      <c r="AG25" s="41"/>
    </row>
    <row r="26" spans="1:33" s="42" customFormat="1" ht="17.100000000000001" customHeight="1" x14ac:dyDescent="0.25">
      <c r="A26" s="61" t="s">
        <v>53</v>
      </c>
      <c r="B26" s="154">
        <v>2296</v>
      </c>
      <c r="C26" s="156">
        <v>676</v>
      </c>
      <c r="D26" s="36">
        <f t="shared" si="0"/>
        <v>29.442508710801395</v>
      </c>
      <c r="E26" s="154">
        <v>882</v>
      </c>
      <c r="F26" s="154">
        <v>615</v>
      </c>
      <c r="G26" s="40">
        <f t="shared" si="1"/>
        <v>69.72789115646259</v>
      </c>
      <c r="H26" s="154">
        <v>30</v>
      </c>
      <c r="I26" s="156">
        <v>31</v>
      </c>
      <c r="J26" s="40">
        <f t="shared" si="2"/>
        <v>103.33333333333333</v>
      </c>
      <c r="K26" s="157">
        <v>24</v>
      </c>
      <c r="L26" s="157">
        <v>30</v>
      </c>
      <c r="M26" s="153">
        <f t="shared" si="3"/>
        <v>125</v>
      </c>
      <c r="N26" s="154">
        <v>10</v>
      </c>
      <c r="O26" s="154">
        <v>18</v>
      </c>
      <c r="P26" s="40">
        <f t="shared" si="4"/>
        <v>180</v>
      </c>
      <c r="Q26" s="154">
        <v>0</v>
      </c>
      <c r="R26" s="154">
        <v>0</v>
      </c>
      <c r="S26" s="40" t="str">
        <f t="shared" si="9"/>
        <v>-</v>
      </c>
      <c r="T26" s="154">
        <v>289</v>
      </c>
      <c r="U26" s="155">
        <v>256</v>
      </c>
      <c r="V26" s="40">
        <f t="shared" si="5"/>
        <v>88.581314878892726</v>
      </c>
      <c r="W26" s="158">
        <v>2238</v>
      </c>
      <c r="X26" s="155">
        <v>580</v>
      </c>
      <c r="Y26" s="40">
        <f t="shared" si="6"/>
        <v>25.915996425379802</v>
      </c>
      <c r="Z26" s="154">
        <v>822</v>
      </c>
      <c r="AA26" s="155">
        <v>529</v>
      </c>
      <c r="AB26" s="40">
        <f t="shared" si="7"/>
        <v>64.355231143552317</v>
      </c>
      <c r="AC26" s="154">
        <v>711</v>
      </c>
      <c r="AD26" s="155">
        <v>444</v>
      </c>
      <c r="AE26" s="40">
        <f t="shared" si="8"/>
        <v>62.447257383966246</v>
      </c>
      <c r="AF26" s="37"/>
      <c r="AG26" s="41"/>
    </row>
    <row r="27" spans="1:33" s="42" customFormat="1" ht="17.100000000000001" customHeight="1" x14ac:dyDescent="0.25">
      <c r="A27" s="61" t="s">
        <v>54</v>
      </c>
      <c r="B27" s="154">
        <v>1725</v>
      </c>
      <c r="C27" s="156">
        <v>279</v>
      </c>
      <c r="D27" s="36">
        <f t="shared" si="0"/>
        <v>16.173913043478262</v>
      </c>
      <c r="E27" s="154">
        <v>565</v>
      </c>
      <c r="F27" s="154">
        <v>264</v>
      </c>
      <c r="G27" s="40">
        <f t="shared" si="1"/>
        <v>46.725663716814161</v>
      </c>
      <c r="H27" s="154">
        <v>30</v>
      </c>
      <c r="I27" s="156">
        <v>17</v>
      </c>
      <c r="J27" s="40">
        <f t="shared" si="2"/>
        <v>56.666666666666664</v>
      </c>
      <c r="K27" s="157">
        <v>23</v>
      </c>
      <c r="L27" s="157">
        <v>13</v>
      </c>
      <c r="M27" s="153">
        <f t="shared" si="3"/>
        <v>56.521739130434781</v>
      </c>
      <c r="N27" s="154">
        <v>29</v>
      </c>
      <c r="O27" s="154">
        <v>25</v>
      </c>
      <c r="P27" s="40">
        <f t="shared" si="4"/>
        <v>86.206896551724142</v>
      </c>
      <c r="Q27" s="154">
        <v>0</v>
      </c>
      <c r="R27" s="154">
        <v>2</v>
      </c>
      <c r="S27" s="40" t="str">
        <f t="shared" si="9"/>
        <v>-</v>
      </c>
      <c r="T27" s="154">
        <v>124</v>
      </c>
      <c r="U27" s="155">
        <v>194</v>
      </c>
      <c r="V27" s="40">
        <f t="shared" si="5"/>
        <v>156.45161290322579</v>
      </c>
      <c r="W27" s="158">
        <v>1660</v>
      </c>
      <c r="X27" s="155">
        <v>223</v>
      </c>
      <c r="Y27" s="40">
        <f t="shared" si="6"/>
        <v>13.433734939759036</v>
      </c>
      <c r="Z27" s="154">
        <v>507</v>
      </c>
      <c r="AA27" s="155">
        <v>213</v>
      </c>
      <c r="AB27" s="40">
        <f t="shared" si="7"/>
        <v>42.011834319526628</v>
      </c>
      <c r="AC27" s="154">
        <v>478</v>
      </c>
      <c r="AD27" s="155">
        <v>192</v>
      </c>
      <c r="AE27" s="40">
        <f t="shared" si="8"/>
        <v>40.1673640167364</v>
      </c>
      <c r="AF27" s="37"/>
      <c r="AG27" s="41"/>
    </row>
    <row r="28" spans="1:33" s="42" customFormat="1" ht="17.100000000000001" customHeight="1" x14ac:dyDescent="0.25">
      <c r="A28" s="61" t="s">
        <v>55</v>
      </c>
      <c r="B28" s="154">
        <v>1321</v>
      </c>
      <c r="C28" s="156">
        <v>339</v>
      </c>
      <c r="D28" s="36">
        <f t="shared" si="0"/>
        <v>25.662376987130962</v>
      </c>
      <c r="E28" s="154">
        <v>513</v>
      </c>
      <c r="F28" s="154">
        <v>289</v>
      </c>
      <c r="G28" s="40">
        <f t="shared" si="1"/>
        <v>56.335282651072127</v>
      </c>
      <c r="H28" s="154">
        <v>23</v>
      </c>
      <c r="I28" s="156">
        <v>22</v>
      </c>
      <c r="J28" s="40">
        <f t="shared" si="2"/>
        <v>95.652173913043484</v>
      </c>
      <c r="K28" s="157">
        <v>10</v>
      </c>
      <c r="L28" s="157">
        <v>13</v>
      </c>
      <c r="M28" s="153">
        <f t="shared" si="3"/>
        <v>130</v>
      </c>
      <c r="N28" s="154">
        <v>7</v>
      </c>
      <c r="O28" s="154">
        <v>4</v>
      </c>
      <c r="P28" s="40">
        <f t="shared" si="4"/>
        <v>57.142857142857146</v>
      </c>
      <c r="Q28" s="154">
        <v>2</v>
      </c>
      <c r="R28" s="154">
        <v>0</v>
      </c>
      <c r="S28" s="40">
        <f t="shared" si="9"/>
        <v>0</v>
      </c>
      <c r="T28" s="154">
        <v>368</v>
      </c>
      <c r="U28" s="155">
        <v>252</v>
      </c>
      <c r="V28" s="40">
        <f t="shared" si="5"/>
        <v>68.478260869565219</v>
      </c>
      <c r="W28" s="158">
        <v>1248</v>
      </c>
      <c r="X28" s="155">
        <v>272</v>
      </c>
      <c r="Y28" s="40">
        <f t="shared" si="6"/>
        <v>21.794871794871796</v>
      </c>
      <c r="Z28" s="154">
        <v>456</v>
      </c>
      <c r="AA28" s="155">
        <v>244</v>
      </c>
      <c r="AB28" s="40">
        <f t="shared" si="7"/>
        <v>53.508771929824562</v>
      </c>
      <c r="AC28" s="154">
        <v>430</v>
      </c>
      <c r="AD28" s="155">
        <v>233</v>
      </c>
      <c r="AE28" s="40">
        <f t="shared" si="8"/>
        <v>54.186046511627907</v>
      </c>
      <c r="AF28" s="37"/>
      <c r="AG28" s="41"/>
    </row>
    <row r="29" spans="1:33" s="42" customFormat="1" ht="17.100000000000001" customHeight="1" x14ac:dyDescent="0.25">
      <c r="A29" s="61" t="s">
        <v>56</v>
      </c>
      <c r="B29" s="154">
        <v>1989</v>
      </c>
      <c r="C29" s="156">
        <v>386</v>
      </c>
      <c r="D29" s="36">
        <f t="shared" si="0"/>
        <v>19.406737053795876</v>
      </c>
      <c r="E29" s="154">
        <v>986</v>
      </c>
      <c r="F29" s="154">
        <v>369</v>
      </c>
      <c r="G29" s="40">
        <f t="shared" si="1"/>
        <v>37.42393509127789</v>
      </c>
      <c r="H29" s="154">
        <v>41</v>
      </c>
      <c r="I29" s="156">
        <v>31</v>
      </c>
      <c r="J29" s="40">
        <f t="shared" si="2"/>
        <v>75.609756097560975</v>
      </c>
      <c r="K29" s="157">
        <v>21</v>
      </c>
      <c r="L29" s="157">
        <v>31</v>
      </c>
      <c r="M29" s="153">
        <f t="shared" si="3"/>
        <v>147.61904761904762</v>
      </c>
      <c r="N29" s="154">
        <v>33</v>
      </c>
      <c r="O29" s="154">
        <v>38</v>
      </c>
      <c r="P29" s="40">
        <f t="shared" si="4"/>
        <v>115.15151515151516</v>
      </c>
      <c r="Q29" s="154">
        <v>0</v>
      </c>
      <c r="R29" s="154">
        <v>0</v>
      </c>
      <c r="S29" s="40" t="str">
        <f t="shared" si="9"/>
        <v>-</v>
      </c>
      <c r="T29" s="154">
        <v>333</v>
      </c>
      <c r="U29" s="155">
        <v>157</v>
      </c>
      <c r="V29" s="40">
        <f t="shared" si="5"/>
        <v>47.147147147147145</v>
      </c>
      <c r="W29" s="158">
        <v>1869</v>
      </c>
      <c r="X29" s="155">
        <v>324</v>
      </c>
      <c r="Y29" s="40">
        <f t="shared" si="6"/>
        <v>17.335473515248797</v>
      </c>
      <c r="Z29" s="154">
        <v>879</v>
      </c>
      <c r="AA29" s="155">
        <v>312</v>
      </c>
      <c r="AB29" s="40">
        <f t="shared" si="7"/>
        <v>35.494880546075088</v>
      </c>
      <c r="AC29" s="154">
        <v>811</v>
      </c>
      <c r="AD29" s="155">
        <v>263</v>
      </c>
      <c r="AE29" s="40">
        <f t="shared" si="8"/>
        <v>32.429099876695439</v>
      </c>
      <c r="AF29" s="37"/>
      <c r="AG29" s="41"/>
    </row>
    <row r="30" spans="1:33" s="42" customFormat="1" ht="17.100000000000001" customHeight="1" x14ac:dyDescent="0.25">
      <c r="A30" s="61" t="s">
        <v>57</v>
      </c>
      <c r="B30" s="154">
        <v>3075</v>
      </c>
      <c r="C30" s="156">
        <v>375</v>
      </c>
      <c r="D30" s="36">
        <f t="shared" si="0"/>
        <v>12.195121951219512</v>
      </c>
      <c r="E30" s="154">
        <v>543</v>
      </c>
      <c r="F30" s="154">
        <v>334</v>
      </c>
      <c r="G30" s="40">
        <f t="shared" si="1"/>
        <v>61.510128913443829</v>
      </c>
      <c r="H30" s="154">
        <v>51</v>
      </c>
      <c r="I30" s="156">
        <v>5</v>
      </c>
      <c r="J30" s="40">
        <f t="shared" si="2"/>
        <v>9.8039215686274517</v>
      </c>
      <c r="K30" s="157">
        <v>24</v>
      </c>
      <c r="L30" s="157">
        <v>4</v>
      </c>
      <c r="M30" s="153">
        <f t="shared" si="3"/>
        <v>16.666666666666668</v>
      </c>
      <c r="N30" s="154">
        <v>2</v>
      </c>
      <c r="O30" s="154">
        <v>4</v>
      </c>
      <c r="P30" s="40">
        <f t="shared" si="4"/>
        <v>200</v>
      </c>
      <c r="Q30" s="154">
        <v>4</v>
      </c>
      <c r="R30" s="154">
        <v>0</v>
      </c>
      <c r="S30" s="40">
        <f t="shared" si="9"/>
        <v>0</v>
      </c>
      <c r="T30" s="154">
        <v>259</v>
      </c>
      <c r="U30" s="155">
        <v>208</v>
      </c>
      <c r="V30" s="40">
        <f t="shared" si="5"/>
        <v>80.308880308880305</v>
      </c>
      <c r="W30" s="158">
        <v>3015</v>
      </c>
      <c r="X30" s="155">
        <v>326</v>
      </c>
      <c r="Y30" s="40">
        <f t="shared" si="6"/>
        <v>10.812603648424544</v>
      </c>
      <c r="Z30" s="154">
        <v>485</v>
      </c>
      <c r="AA30" s="155">
        <v>297</v>
      </c>
      <c r="AB30" s="40">
        <f t="shared" si="7"/>
        <v>61.237113402061858</v>
      </c>
      <c r="AC30" s="154">
        <v>455</v>
      </c>
      <c r="AD30" s="155">
        <v>275</v>
      </c>
      <c r="AE30" s="40">
        <f t="shared" si="8"/>
        <v>60.439560439560438</v>
      </c>
      <c r="AF30" s="37"/>
      <c r="AG30" s="41"/>
    </row>
    <row r="31" spans="1:33" s="42" customFormat="1" ht="17.100000000000001" customHeight="1" x14ac:dyDescent="0.25">
      <c r="A31" s="61" t="s">
        <v>58</v>
      </c>
      <c r="B31" s="154">
        <v>2508</v>
      </c>
      <c r="C31" s="156">
        <v>394</v>
      </c>
      <c r="D31" s="36">
        <f t="shared" si="0"/>
        <v>15.709728867623605</v>
      </c>
      <c r="E31" s="154">
        <v>530</v>
      </c>
      <c r="F31" s="154">
        <v>298</v>
      </c>
      <c r="G31" s="40">
        <f t="shared" si="1"/>
        <v>56.226415094339622</v>
      </c>
      <c r="H31" s="154">
        <v>45</v>
      </c>
      <c r="I31" s="156">
        <v>24</v>
      </c>
      <c r="J31" s="40">
        <f t="shared" si="2"/>
        <v>53.333333333333336</v>
      </c>
      <c r="K31" s="157">
        <v>18</v>
      </c>
      <c r="L31" s="157">
        <v>23</v>
      </c>
      <c r="M31" s="153">
        <f t="shared" si="3"/>
        <v>127.77777777777777</v>
      </c>
      <c r="N31" s="154">
        <v>3</v>
      </c>
      <c r="O31" s="154">
        <v>3</v>
      </c>
      <c r="P31" s="40">
        <f t="shared" si="4"/>
        <v>100</v>
      </c>
      <c r="Q31" s="154">
        <v>0</v>
      </c>
      <c r="R31" s="154">
        <v>0</v>
      </c>
      <c r="S31" s="40" t="str">
        <f t="shared" si="9"/>
        <v>-</v>
      </c>
      <c r="T31" s="154">
        <v>317</v>
      </c>
      <c r="U31" s="155">
        <v>122</v>
      </c>
      <c r="V31" s="40">
        <f t="shared" si="5"/>
        <v>38.485804416403788</v>
      </c>
      <c r="W31" s="158">
        <v>2371</v>
      </c>
      <c r="X31" s="155">
        <v>309</v>
      </c>
      <c r="Y31" s="40">
        <f t="shared" si="6"/>
        <v>13.03247574862927</v>
      </c>
      <c r="Z31" s="154">
        <v>480</v>
      </c>
      <c r="AA31" s="155">
        <v>243</v>
      </c>
      <c r="AB31" s="40">
        <f t="shared" si="7"/>
        <v>50.625</v>
      </c>
      <c r="AC31" s="154">
        <v>423</v>
      </c>
      <c r="AD31" s="155">
        <v>217</v>
      </c>
      <c r="AE31" s="40">
        <f t="shared" si="8"/>
        <v>51.300236406619383</v>
      </c>
      <c r="AF31" s="37"/>
      <c r="AG31" s="41"/>
    </row>
    <row r="32" spans="1:33" s="42" customFormat="1" ht="17.100000000000001" customHeight="1" x14ac:dyDescent="0.25">
      <c r="A32" s="61" t="s">
        <v>59</v>
      </c>
      <c r="B32" s="154">
        <v>3564</v>
      </c>
      <c r="C32" s="156">
        <v>265</v>
      </c>
      <c r="D32" s="36">
        <f t="shared" si="0"/>
        <v>7.4354657687991024</v>
      </c>
      <c r="E32" s="154">
        <v>662</v>
      </c>
      <c r="F32" s="154">
        <v>211</v>
      </c>
      <c r="G32" s="40">
        <f t="shared" si="1"/>
        <v>31.873111782477341</v>
      </c>
      <c r="H32" s="154">
        <v>46</v>
      </c>
      <c r="I32" s="156">
        <v>28</v>
      </c>
      <c r="J32" s="40">
        <f t="shared" si="2"/>
        <v>60.869565217391305</v>
      </c>
      <c r="K32" s="157">
        <v>15</v>
      </c>
      <c r="L32" s="157">
        <v>23</v>
      </c>
      <c r="M32" s="153">
        <f t="shared" si="3"/>
        <v>153.33333333333334</v>
      </c>
      <c r="N32" s="154">
        <v>14</v>
      </c>
      <c r="O32" s="154">
        <v>11</v>
      </c>
      <c r="P32" s="40">
        <f t="shared" si="4"/>
        <v>78.571428571428569</v>
      </c>
      <c r="Q32" s="154">
        <v>0</v>
      </c>
      <c r="R32" s="154">
        <v>0</v>
      </c>
      <c r="S32" s="40" t="str">
        <f t="shared" si="9"/>
        <v>-</v>
      </c>
      <c r="T32" s="154">
        <v>273</v>
      </c>
      <c r="U32" s="155">
        <v>141</v>
      </c>
      <c r="V32" s="40">
        <f t="shared" si="5"/>
        <v>51.64835164835165</v>
      </c>
      <c r="W32" s="158">
        <v>3412</v>
      </c>
      <c r="X32" s="155">
        <v>216</v>
      </c>
      <c r="Y32" s="40">
        <f t="shared" si="6"/>
        <v>6.3305978898007034</v>
      </c>
      <c r="Z32" s="154">
        <v>582</v>
      </c>
      <c r="AA32" s="155">
        <v>174</v>
      </c>
      <c r="AB32" s="40">
        <f t="shared" si="7"/>
        <v>29.896907216494846</v>
      </c>
      <c r="AC32" s="154">
        <v>491</v>
      </c>
      <c r="AD32" s="155">
        <v>147</v>
      </c>
      <c r="AE32" s="40">
        <f t="shared" si="8"/>
        <v>29.938900203665987</v>
      </c>
      <c r="AF32" s="37"/>
      <c r="AG32" s="41"/>
    </row>
    <row r="33" spans="1:33" s="42" customFormat="1" ht="17.100000000000001" customHeight="1" x14ac:dyDescent="0.25">
      <c r="A33" s="61" t="s">
        <v>60</v>
      </c>
      <c r="B33" s="154">
        <v>2159</v>
      </c>
      <c r="C33" s="156">
        <v>738</v>
      </c>
      <c r="D33" s="36">
        <f t="shared" si="0"/>
        <v>34.182491894395554</v>
      </c>
      <c r="E33" s="154">
        <v>1105</v>
      </c>
      <c r="F33" s="154">
        <v>709</v>
      </c>
      <c r="G33" s="40">
        <f t="shared" si="1"/>
        <v>64.162895927601809</v>
      </c>
      <c r="H33" s="154">
        <v>66</v>
      </c>
      <c r="I33" s="156">
        <v>42</v>
      </c>
      <c r="J33" s="40">
        <f t="shared" si="2"/>
        <v>63.636363636363633</v>
      </c>
      <c r="K33" s="157">
        <v>31</v>
      </c>
      <c r="L33" s="157">
        <v>33</v>
      </c>
      <c r="M33" s="153">
        <f t="shared" si="3"/>
        <v>106.45161290322581</v>
      </c>
      <c r="N33" s="154">
        <v>9</v>
      </c>
      <c r="O33" s="154">
        <v>7</v>
      </c>
      <c r="P33" s="40">
        <f t="shared" si="4"/>
        <v>77.777777777777771</v>
      </c>
      <c r="Q33" s="154">
        <v>0</v>
      </c>
      <c r="R33" s="154">
        <v>0</v>
      </c>
      <c r="S33" s="40" t="str">
        <f t="shared" si="9"/>
        <v>-</v>
      </c>
      <c r="T33" s="154">
        <v>445</v>
      </c>
      <c r="U33" s="155">
        <v>319</v>
      </c>
      <c r="V33" s="40">
        <f t="shared" si="5"/>
        <v>71.68539325842697</v>
      </c>
      <c r="W33" s="158">
        <v>2012</v>
      </c>
      <c r="X33" s="155">
        <v>627</v>
      </c>
      <c r="Y33" s="40">
        <f t="shared" si="6"/>
        <v>31.163021868787276</v>
      </c>
      <c r="Z33" s="154">
        <v>986</v>
      </c>
      <c r="AA33" s="155">
        <v>604</v>
      </c>
      <c r="AB33" s="40">
        <f t="shared" si="7"/>
        <v>61.257606490872213</v>
      </c>
      <c r="AC33" s="154">
        <v>839</v>
      </c>
      <c r="AD33" s="155">
        <v>559</v>
      </c>
      <c r="AE33" s="40">
        <f t="shared" si="8"/>
        <v>66.626936829559</v>
      </c>
      <c r="AF33" s="37"/>
      <c r="AG33" s="41"/>
    </row>
    <row r="34" spans="1:33" s="42" customFormat="1" ht="17.100000000000001" customHeight="1" x14ac:dyDescent="0.25">
      <c r="A34" s="61" t="s">
        <v>61</v>
      </c>
      <c r="B34" s="154">
        <v>1965</v>
      </c>
      <c r="C34" s="156">
        <v>533</v>
      </c>
      <c r="D34" s="36">
        <f t="shared" si="0"/>
        <v>27.12468193384224</v>
      </c>
      <c r="E34" s="154">
        <v>1012</v>
      </c>
      <c r="F34" s="154">
        <v>478</v>
      </c>
      <c r="G34" s="40">
        <f t="shared" si="1"/>
        <v>47.233201581027672</v>
      </c>
      <c r="H34" s="154">
        <v>68</v>
      </c>
      <c r="I34" s="156">
        <v>27</v>
      </c>
      <c r="J34" s="40">
        <f t="shared" si="2"/>
        <v>39.705882352941174</v>
      </c>
      <c r="K34" s="157">
        <v>33</v>
      </c>
      <c r="L34" s="157">
        <v>10</v>
      </c>
      <c r="M34" s="153">
        <f t="shared" si="3"/>
        <v>30.303030303030305</v>
      </c>
      <c r="N34" s="154">
        <v>3</v>
      </c>
      <c r="O34" s="154">
        <v>1</v>
      </c>
      <c r="P34" s="40">
        <f t="shared" si="4"/>
        <v>33.333333333333336</v>
      </c>
      <c r="Q34" s="154">
        <v>0</v>
      </c>
      <c r="R34" s="154">
        <v>0</v>
      </c>
      <c r="S34" s="40" t="str">
        <f t="shared" si="9"/>
        <v>-</v>
      </c>
      <c r="T34" s="154">
        <v>394</v>
      </c>
      <c r="U34" s="155">
        <v>216</v>
      </c>
      <c r="V34" s="40">
        <f t="shared" si="5"/>
        <v>54.82233502538071</v>
      </c>
      <c r="W34" s="158">
        <v>1851</v>
      </c>
      <c r="X34" s="155">
        <v>449</v>
      </c>
      <c r="Y34" s="40">
        <f t="shared" si="6"/>
        <v>24.257158292814694</v>
      </c>
      <c r="Z34" s="154">
        <v>921</v>
      </c>
      <c r="AA34" s="155">
        <v>428</v>
      </c>
      <c r="AB34" s="40">
        <f t="shared" si="7"/>
        <v>46.471226927252985</v>
      </c>
      <c r="AC34" s="154">
        <v>801</v>
      </c>
      <c r="AD34" s="155">
        <v>396</v>
      </c>
      <c r="AE34" s="40">
        <f t="shared" si="8"/>
        <v>49.438202247191015</v>
      </c>
      <c r="AF34" s="37"/>
      <c r="AG34" s="41"/>
    </row>
    <row r="35" spans="1:33" s="42" customFormat="1" ht="17.100000000000001" customHeight="1" thickBot="1" x14ac:dyDescent="0.3">
      <c r="A35" s="61" t="s">
        <v>62</v>
      </c>
      <c r="B35" s="154">
        <v>1303</v>
      </c>
      <c r="C35" s="156">
        <v>272</v>
      </c>
      <c r="D35" s="36">
        <f t="shared" si="0"/>
        <v>20.874904067536455</v>
      </c>
      <c r="E35" s="154">
        <v>524</v>
      </c>
      <c r="F35" s="154">
        <v>261</v>
      </c>
      <c r="G35" s="40">
        <f t="shared" si="1"/>
        <v>49.809160305343511</v>
      </c>
      <c r="H35" s="154">
        <v>31</v>
      </c>
      <c r="I35" s="156">
        <v>6</v>
      </c>
      <c r="J35" s="40">
        <f t="shared" si="2"/>
        <v>19.35483870967742</v>
      </c>
      <c r="K35" s="157">
        <v>21</v>
      </c>
      <c r="L35" s="157">
        <v>6</v>
      </c>
      <c r="M35" s="153">
        <f t="shared" si="3"/>
        <v>28.571428571428573</v>
      </c>
      <c r="N35" s="154">
        <v>14</v>
      </c>
      <c r="O35" s="154">
        <v>19</v>
      </c>
      <c r="P35" s="40">
        <f t="shared" si="4"/>
        <v>135.71428571428572</v>
      </c>
      <c r="Q35" s="154">
        <v>1</v>
      </c>
      <c r="R35" s="154">
        <v>0</v>
      </c>
      <c r="S35" s="40">
        <f t="shared" si="9"/>
        <v>0</v>
      </c>
      <c r="T35" s="154">
        <v>90</v>
      </c>
      <c r="U35" s="155">
        <v>151</v>
      </c>
      <c r="V35" s="40">
        <f t="shared" si="5"/>
        <v>167.77777777777777</v>
      </c>
      <c r="W35" s="159">
        <v>1232</v>
      </c>
      <c r="X35" s="155">
        <v>217</v>
      </c>
      <c r="Y35" s="40">
        <f t="shared" si="6"/>
        <v>17.613636363636363</v>
      </c>
      <c r="Z35" s="154">
        <v>454</v>
      </c>
      <c r="AA35" s="155">
        <v>212</v>
      </c>
      <c r="AB35" s="40">
        <f t="shared" si="7"/>
        <v>46.696035242290748</v>
      </c>
      <c r="AC35" s="154">
        <v>411</v>
      </c>
      <c r="AD35" s="155">
        <v>168</v>
      </c>
      <c r="AE35" s="40">
        <f t="shared" si="8"/>
        <v>40.875912408759127</v>
      </c>
      <c r="AF35" s="37"/>
      <c r="AG35" s="41"/>
    </row>
    <row r="36" spans="1:33" ht="14.25" x14ac:dyDescent="0.2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5"/>
      <c r="L36" s="45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33" ht="14.25" x14ac:dyDescent="0.2"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33" ht="14.25" x14ac:dyDescent="0.2"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33" ht="14.25" x14ac:dyDescent="0.2"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33" ht="14.25" x14ac:dyDescent="0.2"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33" ht="14.25" x14ac:dyDescent="0.2"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33" ht="14.25" x14ac:dyDescent="0.2"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33" ht="14.25" x14ac:dyDescent="0.2"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33" ht="14.25" x14ac:dyDescent="0.2"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33" ht="14.25" x14ac:dyDescent="0.2"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33" ht="14.25" x14ac:dyDescent="0.2"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33" ht="14.25" x14ac:dyDescent="0.2"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33" ht="14.25" x14ac:dyDescent="0.2"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4:28" ht="14.25" x14ac:dyDescent="0.2"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4:28" ht="14.25" x14ac:dyDescent="0.2"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4:28" ht="14.25" x14ac:dyDescent="0.2"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4:28" ht="14.25" x14ac:dyDescent="0.2"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4:28" ht="14.25" x14ac:dyDescent="0.2"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4:28" x14ac:dyDescent="0.25"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4:28" x14ac:dyDescent="0.25"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4:28" x14ac:dyDescent="0.25"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4:28" x14ac:dyDescent="0.25"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4:28" x14ac:dyDescent="0.25"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4:28" x14ac:dyDescent="0.25"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4:28" x14ac:dyDescent="0.25"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4:28" x14ac:dyDescent="0.25"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4:28" x14ac:dyDescent="0.25"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4:28" x14ac:dyDescent="0.25"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4:28" x14ac:dyDescent="0.25"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4:28" x14ac:dyDescent="0.25"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4:28" x14ac:dyDescent="0.25"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4:28" x14ac:dyDescent="0.25"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4:28" x14ac:dyDescent="0.25"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4:28" x14ac:dyDescent="0.25"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4:28" x14ac:dyDescent="0.25"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4:28" x14ac:dyDescent="0.25"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4:28" x14ac:dyDescent="0.25"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14:28" x14ac:dyDescent="0.25"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14:28" x14ac:dyDescent="0.25"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4:28" x14ac:dyDescent="0.25"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  <row r="76" spans="14:28" x14ac:dyDescent="0.25"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</row>
    <row r="77" spans="14:28" x14ac:dyDescent="0.25"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</row>
    <row r="78" spans="14:28" x14ac:dyDescent="0.25"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4:28" x14ac:dyDescent="0.25"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0" spans="14:28" x14ac:dyDescent="0.25"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14:28" x14ac:dyDescent="0.25"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4:28" x14ac:dyDescent="0.25"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4:28" x14ac:dyDescent="0.25"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4:28" x14ac:dyDescent="0.25"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14:28" x14ac:dyDescent="0.25"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6" spans="14:28" x14ac:dyDescent="0.25"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</row>
    <row r="87" spans="14:28" x14ac:dyDescent="0.25"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</row>
    <row r="88" spans="14:28" x14ac:dyDescent="0.25"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</row>
  </sheetData>
  <mergeCells count="45">
    <mergeCell ref="K3:M3"/>
    <mergeCell ref="K4:K5"/>
    <mergeCell ref="L4:L5"/>
    <mergeCell ref="M4:M5"/>
    <mergeCell ref="B1:P1"/>
    <mergeCell ref="E4:E5"/>
    <mergeCell ref="F4:F5"/>
    <mergeCell ref="G4:G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C4:AC5"/>
    <mergeCell ref="AD4:AD5"/>
    <mergeCell ref="AE4:AE5"/>
    <mergeCell ref="W4:W5"/>
    <mergeCell ref="X4:X5"/>
    <mergeCell ref="Y4:Y5"/>
    <mergeCell ref="Z4:Z5"/>
    <mergeCell ref="AA4:AA5"/>
    <mergeCell ref="AB4:AB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8"/>
  <sheetViews>
    <sheetView view="pageBreakPreview" zoomScale="82" zoomScaleNormal="70" zoomScaleSheetLayoutView="82" workbookViewId="0">
      <selection activeCell="A6" sqref="A6"/>
    </sheetView>
  </sheetViews>
  <sheetFormatPr defaultColWidth="8" defaultRowHeight="13.2" x14ac:dyDescent="0.25"/>
  <cols>
    <col min="1" max="1" width="60.88671875" style="3" customWidth="1"/>
    <col min="2" max="3" width="23.10937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 x14ac:dyDescent="0.25">
      <c r="A1" s="185" t="s">
        <v>71</v>
      </c>
      <c r="B1" s="185"/>
      <c r="C1" s="185"/>
      <c r="D1" s="185"/>
      <c r="E1" s="185"/>
    </row>
    <row r="2" spans="1:11" s="4" customFormat="1" ht="23.25" customHeight="1" x14ac:dyDescent="0.3">
      <c r="A2" s="190" t="s">
        <v>0</v>
      </c>
      <c r="B2" s="212" t="s">
        <v>96</v>
      </c>
      <c r="C2" s="212" t="s">
        <v>97</v>
      </c>
      <c r="D2" s="188" t="s">
        <v>1</v>
      </c>
      <c r="E2" s="189"/>
    </row>
    <row r="3" spans="1:11" s="4" customFormat="1" ht="42" customHeight="1" x14ac:dyDescent="0.3">
      <c r="A3" s="191"/>
      <c r="B3" s="213"/>
      <c r="C3" s="213"/>
      <c r="D3" s="5" t="s">
        <v>2</v>
      </c>
      <c r="E3" s="6" t="s">
        <v>26</v>
      </c>
    </row>
    <row r="4" spans="1:11" s="9" customFormat="1" ht="15.75" customHeight="1" x14ac:dyDescent="0.3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26.85" customHeight="1" x14ac:dyDescent="0.3">
      <c r="A5" s="10" t="s">
        <v>118</v>
      </c>
      <c r="B5" s="74" t="s">
        <v>93</v>
      </c>
      <c r="C5" s="74">
        <f>'4(неповносправні-ЦЗ)'!C7</f>
        <v>1610</v>
      </c>
      <c r="D5" s="11" t="s">
        <v>93</v>
      </c>
      <c r="E5" s="75" t="s">
        <v>93</v>
      </c>
      <c r="K5" s="13"/>
    </row>
    <row r="6" spans="1:11" s="4" customFormat="1" ht="26.85" customHeight="1" x14ac:dyDescent="0.3">
      <c r="A6" s="10" t="s">
        <v>28</v>
      </c>
      <c r="B6" s="74">
        <f>'4(неповносправні-ЦЗ)'!E7</f>
        <v>2323</v>
      </c>
      <c r="C6" s="74">
        <f>'4(неповносправні-ЦЗ)'!F7</f>
        <v>1562</v>
      </c>
      <c r="D6" s="11">
        <f t="shared" ref="D6:D10" si="0">C6*100/B6</f>
        <v>67.240637107188974</v>
      </c>
      <c r="E6" s="75">
        <f t="shared" ref="E6:E10" si="1">C6-B6</f>
        <v>-761</v>
      </c>
      <c r="K6" s="13"/>
    </row>
    <row r="7" spans="1:11" s="4" customFormat="1" ht="47.1" customHeight="1" x14ac:dyDescent="0.3">
      <c r="A7" s="14" t="s">
        <v>29</v>
      </c>
      <c r="B7" s="74">
        <f>'4(неповносправні-ЦЗ)'!H7</f>
        <v>36</v>
      </c>
      <c r="C7" s="74">
        <f>'4(неповносправні-ЦЗ)'!I7</f>
        <v>45</v>
      </c>
      <c r="D7" s="11">
        <f t="shared" si="0"/>
        <v>125</v>
      </c>
      <c r="E7" s="75">
        <f t="shared" si="1"/>
        <v>9</v>
      </c>
      <c r="K7" s="13"/>
    </row>
    <row r="8" spans="1:11" s="4" customFormat="1" ht="27.6" customHeight="1" x14ac:dyDescent="0.3">
      <c r="A8" s="15" t="s">
        <v>30</v>
      </c>
      <c r="B8" s="74">
        <f>'4(неповносправні-ЦЗ)'!K7</f>
        <v>13</v>
      </c>
      <c r="C8" s="74">
        <f>'4(неповносправні-ЦЗ)'!L7</f>
        <v>27</v>
      </c>
      <c r="D8" s="11">
        <f t="shared" si="0"/>
        <v>207.69230769230768</v>
      </c>
      <c r="E8" s="75">
        <f t="shared" si="1"/>
        <v>14</v>
      </c>
      <c r="K8" s="13"/>
    </row>
    <row r="9" spans="1:11" s="4" customFormat="1" ht="46.35" customHeight="1" x14ac:dyDescent="0.3">
      <c r="A9" s="15" t="s">
        <v>20</v>
      </c>
      <c r="B9" s="74">
        <f>'4(неповносправні-ЦЗ)'!N7</f>
        <v>0</v>
      </c>
      <c r="C9" s="74">
        <f>'4(неповносправні-ЦЗ)'!O7</f>
        <v>0</v>
      </c>
      <c r="D9" s="11" t="s">
        <v>68</v>
      </c>
      <c r="E9" s="75">
        <f t="shared" si="1"/>
        <v>0</v>
      </c>
      <c r="K9" s="13"/>
    </row>
    <row r="10" spans="1:11" s="4" customFormat="1" ht="46.35" customHeight="1" x14ac:dyDescent="0.3">
      <c r="A10" s="15" t="s">
        <v>31</v>
      </c>
      <c r="B10" s="74">
        <f>'4(неповносправні-ЦЗ)'!Q7</f>
        <v>998</v>
      </c>
      <c r="C10" s="74">
        <f>'4(неповносправні-ЦЗ)'!R7</f>
        <v>688</v>
      </c>
      <c r="D10" s="11">
        <f t="shared" si="0"/>
        <v>68.937875751503</v>
      </c>
      <c r="E10" s="75">
        <f t="shared" si="1"/>
        <v>-310</v>
      </c>
      <c r="K10" s="13"/>
    </row>
    <row r="11" spans="1:11" s="4" customFormat="1" ht="12.75" customHeight="1" x14ac:dyDescent="0.3">
      <c r="A11" s="192" t="s">
        <v>4</v>
      </c>
      <c r="B11" s="193"/>
      <c r="C11" s="193"/>
      <c r="D11" s="193"/>
      <c r="E11" s="193"/>
      <c r="K11" s="13"/>
    </row>
    <row r="12" spans="1:11" s="4" customFormat="1" ht="15" customHeight="1" x14ac:dyDescent="0.3">
      <c r="A12" s="194"/>
      <c r="B12" s="195"/>
      <c r="C12" s="195"/>
      <c r="D12" s="195"/>
      <c r="E12" s="195"/>
      <c r="K12" s="13"/>
    </row>
    <row r="13" spans="1:11" s="4" customFormat="1" ht="20.25" customHeight="1" x14ac:dyDescent="0.3">
      <c r="A13" s="190" t="s">
        <v>0</v>
      </c>
      <c r="B13" s="196" t="s">
        <v>98</v>
      </c>
      <c r="C13" s="196" t="s">
        <v>99</v>
      </c>
      <c r="D13" s="188" t="s">
        <v>1</v>
      </c>
      <c r="E13" s="189"/>
      <c r="K13" s="13"/>
    </row>
    <row r="14" spans="1:11" ht="35.4" customHeight="1" x14ac:dyDescent="0.25">
      <c r="A14" s="191"/>
      <c r="B14" s="196"/>
      <c r="C14" s="196"/>
      <c r="D14" s="5" t="s">
        <v>2</v>
      </c>
      <c r="E14" s="6" t="s">
        <v>26</v>
      </c>
      <c r="K14" s="13"/>
    </row>
    <row r="15" spans="1:11" ht="26.85" customHeight="1" x14ac:dyDescent="0.25">
      <c r="A15" s="10" t="s">
        <v>92</v>
      </c>
      <c r="B15" s="74" t="s">
        <v>93</v>
      </c>
      <c r="C15" s="74">
        <f>'4(неповносправні-ЦЗ)'!U7</f>
        <v>1322</v>
      </c>
      <c r="D15" s="16" t="s">
        <v>93</v>
      </c>
      <c r="E15" s="75" t="s">
        <v>93</v>
      </c>
      <c r="K15" s="13"/>
    </row>
    <row r="16" spans="1:11" ht="26.85" customHeight="1" x14ac:dyDescent="0.25">
      <c r="A16" s="1" t="s">
        <v>28</v>
      </c>
      <c r="B16" s="74">
        <f>'4(неповносправні-ЦЗ)'!W7</f>
        <v>2075</v>
      </c>
      <c r="C16" s="74">
        <f>'4(неповносправні-ЦЗ)'!X7</f>
        <v>1286</v>
      </c>
      <c r="D16" s="16">
        <f t="shared" ref="D16:D17" si="2">C16*100/B16</f>
        <v>61.975903614457835</v>
      </c>
      <c r="E16" s="75">
        <f t="shared" ref="E16:E17" si="3">C16-B16</f>
        <v>-789</v>
      </c>
      <c r="K16" s="13"/>
    </row>
    <row r="17" spans="1:11" ht="26.85" customHeight="1" x14ac:dyDescent="0.25">
      <c r="A17" s="1" t="s">
        <v>33</v>
      </c>
      <c r="B17" s="74">
        <f>'4(неповносправні-ЦЗ)'!Z7</f>
        <v>1847</v>
      </c>
      <c r="C17" s="74">
        <f>'4(неповносправні-ЦЗ)'!AA7</f>
        <v>1156</v>
      </c>
      <c r="D17" s="16">
        <f t="shared" si="2"/>
        <v>62.587980508933406</v>
      </c>
      <c r="E17" s="75">
        <f t="shared" si="3"/>
        <v>-691</v>
      </c>
      <c r="K17" s="13"/>
    </row>
    <row r="18" spans="1:11" ht="63.9" customHeight="1" x14ac:dyDescent="0.3">
      <c r="A18" s="184" t="s">
        <v>94</v>
      </c>
      <c r="B18" s="184"/>
      <c r="C18" s="184"/>
      <c r="D18" s="184"/>
      <c r="E18" s="184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C36" sqref="C36:M36"/>
    </sheetView>
  </sheetViews>
  <sheetFormatPr defaultColWidth="9.109375" defaultRowHeight="13.8" x14ac:dyDescent="0.25"/>
  <cols>
    <col min="1" max="1" width="25.88671875" style="44" customWidth="1"/>
    <col min="2" max="2" width="11" style="44" hidden="1" customWidth="1"/>
    <col min="3" max="3" width="19.88671875" style="44" customWidth="1"/>
    <col min="4" max="4" width="8.109375" style="44" hidden="1" customWidth="1"/>
    <col min="5" max="6" width="11.8867187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1.5546875" style="44" customWidth="1"/>
    <col min="16" max="16" width="8.109375" style="44" customWidth="1"/>
    <col min="17" max="18" width="11.88671875" style="44" customWidth="1"/>
    <col min="19" max="19" width="8.109375" style="44" customWidth="1"/>
    <col min="20" max="20" width="10.5546875" style="44" hidden="1" customWidth="1"/>
    <col min="21" max="21" width="20.5546875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97" t="s">
        <v>102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7"/>
      <c r="O1" s="27"/>
      <c r="P1" s="27"/>
      <c r="Q1" s="27"/>
      <c r="R1" s="27"/>
      <c r="S1" s="27"/>
      <c r="T1" s="27"/>
      <c r="U1" s="27"/>
      <c r="V1" s="27"/>
      <c r="W1" s="27"/>
      <c r="X1" s="205"/>
      <c r="Y1" s="205"/>
      <c r="Z1" s="48"/>
      <c r="AB1" s="73" t="s">
        <v>14</v>
      </c>
    </row>
    <row r="2" spans="1:32" s="31" customFormat="1" ht="14.25" customHeight="1" thickBo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61" t="s">
        <v>7</v>
      </c>
      <c r="N2" s="161"/>
      <c r="O2" s="30"/>
      <c r="P2" s="30"/>
      <c r="Q2" s="30"/>
      <c r="R2" s="30"/>
      <c r="S2" s="30"/>
      <c r="T2" s="30"/>
      <c r="U2" s="30"/>
      <c r="V2" s="30"/>
      <c r="X2" s="205"/>
      <c r="Y2" s="205"/>
      <c r="Z2" s="214"/>
      <c r="AA2" s="214"/>
      <c r="AB2" s="161" t="s">
        <v>7</v>
      </c>
      <c r="AC2" s="59"/>
    </row>
    <row r="3" spans="1:32" s="32" customFormat="1" ht="44.85" customHeight="1" x14ac:dyDescent="0.3">
      <c r="A3" s="220"/>
      <c r="B3" s="182"/>
      <c r="C3" s="178" t="s">
        <v>116</v>
      </c>
      <c r="D3" s="182"/>
      <c r="E3" s="215" t="s">
        <v>22</v>
      </c>
      <c r="F3" s="215"/>
      <c r="G3" s="215"/>
      <c r="H3" s="215" t="s">
        <v>13</v>
      </c>
      <c r="I3" s="215"/>
      <c r="J3" s="215"/>
      <c r="K3" s="215" t="s">
        <v>9</v>
      </c>
      <c r="L3" s="215"/>
      <c r="M3" s="215"/>
      <c r="N3" s="215" t="s">
        <v>10</v>
      </c>
      <c r="O3" s="215"/>
      <c r="P3" s="215"/>
      <c r="Q3" s="216" t="s">
        <v>8</v>
      </c>
      <c r="R3" s="217"/>
      <c r="S3" s="218"/>
      <c r="T3" s="215" t="s">
        <v>16</v>
      </c>
      <c r="U3" s="215"/>
      <c r="V3" s="215"/>
      <c r="W3" s="215" t="s">
        <v>11</v>
      </c>
      <c r="X3" s="215"/>
      <c r="Y3" s="215"/>
      <c r="Z3" s="215" t="s">
        <v>12</v>
      </c>
      <c r="AA3" s="215"/>
      <c r="AB3" s="219"/>
    </row>
    <row r="4" spans="1:32" s="33" customFormat="1" ht="19.5" customHeight="1" x14ac:dyDescent="0.3">
      <c r="A4" s="221"/>
      <c r="B4" s="209" t="s">
        <v>63</v>
      </c>
      <c r="C4" s="209" t="s">
        <v>95</v>
      </c>
      <c r="D4" s="222" t="s">
        <v>2</v>
      </c>
      <c r="E4" s="209" t="s">
        <v>63</v>
      </c>
      <c r="F4" s="209" t="s">
        <v>95</v>
      </c>
      <c r="G4" s="222" t="s">
        <v>2</v>
      </c>
      <c r="H4" s="209" t="s">
        <v>63</v>
      </c>
      <c r="I4" s="209" t="s">
        <v>95</v>
      </c>
      <c r="J4" s="222" t="s">
        <v>2</v>
      </c>
      <c r="K4" s="209" t="s">
        <v>63</v>
      </c>
      <c r="L4" s="209" t="s">
        <v>95</v>
      </c>
      <c r="M4" s="222" t="s">
        <v>2</v>
      </c>
      <c r="N4" s="209" t="s">
        <v>63</v>
      </c>
      <c r="O4" s="209" t="s">
        <v>95</v>
      </c>
      <c r="P4" s="222" t="s">
        <v>2</v>
      </c>
      <c r="Q4" s="209" t="s">
        <v>63</v>
      </c>
      <c r="R4" s="209" t="s">
        <v>95</v>
      </c>
      <c r="S4" s="222" t="s">
        <v>2</v>
      </c>
      <c r="T4" s="209" t="s">
        <v>15</v>
      </c>
      <c r="U4" s="209" t="s">
        <v>101</v>
      </c>
      <c r="V4" s="222" t="s">
        <v>2</v>
      </c>
      <c r="W4" s="209" t="s">
        <v>63</v>
      </c>
      <c r="X4" s="209" t="s">
        <v>95</v>
      </c>
      <c r="Y4" s="222" t="s">
        <v>2</v>
      </c>
      <c r="Z4" s="209" t="s">
        <v>63</v>
      </c>
      <c r="AA4" s="209" t="s">
        <v>95</v>
      </c>
      <c r="AB4" s="223" t="s">
        <v>2</v>
      </c>
    </row>
    <row r="5" spans="1:32" s="33" customFormat="1" ht="15.75" customHeight="1" x14ac:dyDescent="0.3">
      <c r="A5" s="221"/>
      <c r="B5" s="209"/>
      <c r="C5" s="209"/>
      <c r="D5" s="222"/>
      <c r="E5" s="209"/>
      <c r="F5" s="209"/>
      <c r="G5" s="222"/>
      <c r="H5" s="209"/>
      <c r="I5" s="209"/>
      <c r="J5" s="222"/>
      <c r="K5" s="209"/>
      <c r="L5" s="209"/>
      <c r="M5" s="222"/>
      <c r="N5" s="209"/>
      <c r="O5" s="209"/>
      <c r="P5" s="222"/>
      <c r="Q5" s="209"/>
      <c r="R5" s="209"/>
      <c r="S5" s="222"/>
      <c r="T5" s="209"/>
      <c r="U5" s="209"/>
      <c r="V5" s="222"/>
      <c r="W5" s="209"/>
      <c r="X5" s="209"/>
      <c r="Y5" s="222"/>
      <c r="Z5" s="209"/>
      <c r="AA5" s="209"/>
      <c r="AB5" s="223"/>
    </row>
    <row r="6" spans="1:32" s="51" customFormat="1" ht="11.25" customHeight="1" x14ac:dyDescent="0.25">
      <c r="A6" s="162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163">
        <v>23</v>
      </c>
    </row>
    <row r="7" spans="1:32" s="38" customFormat="1" ht="18" customHeight="1" x14ac:dyDescent="0.25">
      <c r="A7" s="164" t="s">
        <v>34</v>
      </c>
      <c r="B7" s="35">
        <f>SUM(B8:B35)</f>
        <v>2738</v>
      </c>
      <c r="C7" s="35">
        <f>SUM(C8:C35)</f>
        <v>1610</v>
      </c>
      <c r="D7" s="36">
        <f>C7*100/B7</f>
        <v>58.802045288531772</v>
      </c>
      <c r="E7" s="35">
        <f>SUM(E8:E35)</f>
        <v>2323</v>
      </c>
      <c r="F7" s="35">
        <f>SUM(F8:F35)</f>
        <v>1562</v>
      </c>
      <c r="G7" s="36">
        <f>F7*100/E7</f>
        <v>67.240637107188974</v>
      </c>
      <c r="H7" s="35">
        <f>SUM(H8:H35)</f>
        <v>36</v>
      </c>
      <c r="I7" s="35">
        <f>SUM(I8:I35)</f>
        <v>45</v>
      </c>
      <c r="J7" s="36">
        <f>I7*100/H7</f>
        <v>125</v>
      </c>
      <c r="K7" s="35">
        <f>SUM(K8:K35)</f>
        <v>13</v>
      </c>
      <c r="L7" s="35">
        <f>SUM(L8:L35)</f>
        <v>27</v>
      </c>
      <c r="M7" s="108">
        <f>L7*100/K7</f>
        <v>207.69230769230768</v>
      </c>
      <c r="N7" s="35">
        <f>SUM(N8:N35)</f>
        <v>0</v>
      </c>
      <c r="O7" s="35">
        <f>SUM(O8:O35)</f>
        <v>0</v>
      </c>
      <c r="P7" s="36" t="str">
        <f>IF(ISERROR(O7*100/N7),"-",(O7*100/N7))</f>
        <v>-</v>
      </c>
      <c r="Q7" s="35">
        <f>SUM(Q8:Q35)</f>
        <v>998</v>
      </c>
      <c r="R7" s="35">
        <f>SUM(R8:R35)</f>
        <v>688</v>
      </c>
      <c r="S7" s="36">
        <f>R7*100/Q7</f>
        <v>68.937875751503</v>
      </c>
      <c r="T7" s="35">
        <f>SUM(T8:T35)</f>
        <v>2166</v>
      </c>
      <c r="U7" s="35">
        <f>SUM(U8:U35)</f>
        <v>1322</v>
      </c>
      <c r="V7" s="36">
        <f>U7*100/T7</f>
        <v>61.034164358264078</v>
      </c>
      <c r="W7" s="35">
        <f>SUM(W8:W35)</f>
        <v>2075</v>
      </c>
      <c r="X7" s="35">
        <f>SUM(X8:X35)</f>
        <v>1286</v>
      </c>
      <c r="Y7" s="36">
        <f>X7*100/W7</f>
        <v>61.975903614457835</v>
      </c>
      <c r="Z7" s="35">
        <f>SUM(Z8:Z35)</f>
        <v>1847</v>
      </c>
      <c r="AA7" s="35">
        <f>SUM(AA8:AA35)</f>
        <v>1156</v>
      </c>
      <c r="AB7" s="165">
        <f>AA7*100/Z7</f>
        <v>62.587980508933406</v>
      </c>
      <c r="AC7" s="37"/>
      <c r="AF7" s="42"/>
    </row>
    <row r="8" spans="1:32" s="42" customFormat="1" ht="15.75" customHeight="1" x14ac:dyDescent="0.25">
      <c r="A8" s="166" t="s">
        <v>35</v>
      </c>
      <c r="B8" s="39">
        <v>742</v>
      </c>
      <c r="C8" s="39">
        <v>363</v>
      </c>
      <c r="D8" s="36">
        <f t="shared" ref="D8:D35" si="0">C8*100/B8</f>
        <v>48.921832884097036</v>
      </c>
      <c r="E8" s="39">
        <v>591</v>
      </c>
      <c r="F8" s="39">
        <v>343</v>
      </c>
      <c r="G8" s="40">
        <f t="shared" ref="G8:G35" si="1">F8*100/E8</f>
        <v>58.037225042301188</v>
      </c>
      <c r="H8" s="39">
        <v>2</v>
      </c>
      <c r="I8" s="39">
        <v>9</v>
      </c>
      <c r="J8" s="40">
        <f t="shared" ref="J8:J35" si="2">IF(ISERROR(I8*100/H8),"-",(I8*100/H8))</f>
        <v>450</v>
      </c>
      <c r="K8" s="39">
        <v>5</v>
      </c>
      <c r="L8" s="39">
        <v>13</v>
      </c>
      <c r="M8" s="107">
        <f t="shared" ref="M8:M35" si="3">IF(ISERROR(L8*100/K8),"-",(L8*100/K8))</f>
        <v>260</v>
      </c>
      <c r="N8" s="39">
        <v>0</v>
      </c>
      <c r="O8" s="39">
        <v>0</v>
      </c>
      <c r="P8" s="107" t="str">
        <f>IF(ISERROR(O8*100/N8),"-",(O8*100/N8))</f>
        <v>-</v>
      </c>
      <c r="Q8" s="39">
        <v>295</v>
      </c>
      <c r="R8" s="60">
        <v>81</v>
      </c>
      <c r="S8" s="40">
        <f t="shared" ref="S8:S35" si="4">R8*100/Q8</f>
        <v>27.457627118644069</v>
      </c>
      <c r="T8" s="39">
        <v>623</v>
      </c>
      <c r="U8" s="60">
        <v>304</v>
      </c>
      <c r="V8" s="40">
        <f t="shared" ref="V8:V35" si="5">U8*100/T8</f>
        <v>48.796147672552166</v>
      </c>
      <c r="W8" s="39">
        <v>534</v>
      </c>
      <c r="X8" s="60">
        <v>289</v>
      </c>
      <c r="Y8" s="40">
        <f t="shared" ref="Y8:Y35" si="6">X8*100/W8</f>
        <v>54.119850187265918</v>
      </c>
      <c r="Z8" s="39">
        <v>471</v>
      </c>
      <c r="AA8" s="115">
        <v>247</v>
      </c>
      <c r="AB8" s="167">
        <f t="shared" ref="AB8:AB35" si="7">AA8*100/Z8</f>
        <v>52.441613588110407</v>
      </c>
      <c r="AC8" s="37"/>
      <c r="AD8" s="41"/>
    </row>
    <row r="9" spans="1:32" s="43" customFormat="1" ht="15.75" customHeight="1" x14ac:dyDescent="0.25">
      <c r="A9" s="166" t="s">
        <v>36</v>
      </c>
      <c r="B9" s="39">
        <v>76</v>
      </c>
      <c r="C9" s="39">
        <v>42</v>
      </c>
      <c r="D9" s="36">
        <f t="shared" si="0"/>
        <v>55.263157894736842</v>
      </c>
      <c r="E9" s="39">
        <v>70</v>
      </c>
      <c r="F9" s="39">
        <v>42</v>
      </c>
      <c r="G9" s="40">
        <f t="shared" si="1"/>
        <v>60</v>
      </c>
      <c r="H9" s="39">
        <v>0</v>
      </c>
      <c r="I9" s="39">
        <v>0</v>
      </c>
      <c r="J9" s="40" t="str">
        <f t="shared" si="2"/>
        <v>-</v>
      </c>
      <c r="K9" s="39">
        <v>0</v>
      </c>
      <c r="L9" s="39">
        <v>0</v>
      </c>
      <c r="M9" s="107" t="str">
        <f t="shared" si="3"/>
        <v>-</v>
      </c>
      <c r="N9" s="39">
        <v>0</v>
      </c>
      <c r="O9" s="39">
        <v>0</v>
      </c>
      <c r="P9" s="107" t="str">
        <f t="shared" ref="P9:P35" si="8">IF(ISERROR(O9*100/N9),"-",(O9*100/N9))</f>
        <v>-</v>
      </c>
      <c r="Q9" s="39">
        <v>32</v>
      </c>
      <c r="R9" s="60">
        <v>14</v>
      </c>
      <c r="S9" s="40">
        <f t="shared" si="4"/>
        <v>43.75</v>
      </c>
      <c r="T9" s="39">
        <v>52</v>
      </c>
      <c r="U9" s="60">
        <v>37</v>
      </c>
      <c r="V9" s="40">
        <f t="shared" si="5"/>
        <v>71.15384615384616</v>
      </c>
      <c r="W9" s="39">
        <v>61</v>
      </c>
      <c r="X9" s="60">
        <v>37</v>
      </c>
      <c r="Y9" s="40">
        <f t="shared" si="6"/>
        <v>60.655737704918032</v>
      </c>
      <c r="Z9" s="39">
        <v>47</v>
      </c>
      <c r="AA9" s="115">
        <v>31</v>
      </c>
      <c r="AB9" s="167">
        <f t="shared" si="7"/>
        <v>65.957446808510639</v>
      </c>
      <c r="AC9" s="37"/>
      <c r="AD9" s="41"/>
    </row>
    <row r="10" spans="1:32" s="42" customFormat="1" ht="15.75" customHeight="1" x14ac:dyDescent="0.25">
      <c r="A10" s="166" t="s">
        <v>37</v>
      </c>
      <c r="B10" s="39">
        <v>13</v>
      </c>
      <c r="C10" s="39">
        <v>5</v>
      </c>
      <c r="D10" s="36">
        <f t="shared" si="0"/>
        <v>38.46153846153846</v>
      </c>
      <c r="E10" s="39">
        <v>8</v>
      </c>
      <c r="F10" s="39">
        <v>5</v>
      </c>
      <c r="G10" s="40">
        <f t="shared" si="1"/>
        <v>62.5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107" t="str">
        <f t="shared" si="3"/>
        <v>-</v>
      </c>
      <c r="N10" s="39">
        <v>0</v>
      </c>
      <c r="O10" s="39">
        <v>0</v>
      </c>
      <c r="P10" s="107" t="str">
        <f t="shared" si="8"/>
        <v>-</v>
      </c>
      <c r="Q10" s="39">
        <v>3</v>
      </c>
      <c r="R10" s="60">
        <v>2</v>
      </c>
      <c r="S10" s="40">
        <f t="shared" si="4"/>
        <v>66.666666666666671</v>
      </c>
      <c r="T10" s="39">
        <v>12</v>
      </c>
      <c r="U10" s="60">
        <v>5</v>
      </c>
      <c r="V10" s="40">
        <f t="shared" si="5"/>
        <v>41.666666666666664</v>
      </c>
      <c r="W10" s="39">
        <v>7</v>
      </c>
      <c r="X10" s="60">
        <v>5</v>
      </c>
      <c r="Y10" s="40">
        <f t="shared" si="6"/>
        <v>71.428571428571431</v>
      </c>
      <c r="Z10" s="39">
        <v>7</v>
      </c>
      <c r="AA10" s="115">
        <v>4</v>
      </c>
      <c r="AB10" s="167">
        <f t="shared" si="7"/>
        <v>57.142857142857146</v>
      </c>
      <c r="AC10" s="37"/>
      <c r="AD10" s="41"/>
    </row>
    <row r="11" spans="1:32" s="42" customFormat="1" ht="15.75" customHeight="1" x14ac:dyDescent="0.25">
      <c r="A11" s="166" t="s">
        <v>38</v>
      </c>
      <c r="B11" s="39">
        <v>39</v>
      </c>
      <c r="C11" s="39">
        <v>14</v>
      </c>
      <c r="D11" s="36">
        <f t="shared" si="0"/>
        <v>35.897435897435898</v>
      </c>
      <c r="E11" s="39">
        <v>28</v>
      </c>
      <c r="F11" s="39">
        <v>13</v>
      </c>
      <c r="G11" s="40">
        <f t="shared" si="1"/>
        <v>46.428571428571431</v>
      </c>
      <c r="H11" s="39">
        <v>1</v>
      </c>
      <c r="I11" s="39">
        <v>2</v>
      </c>
      <c r="J11" s="107">
        <f t="shared" si="2"/>
        <v>200</v>
      </c>
      <c r="K11" s="39">
        <v>0</v>
      </c>
      <c r="L11" s="39">
        <v>0</v>
      </c>
      <c r="M11" s="107" t="str">
        <f t="shared" si="3"/>
        <v>-</v>
      </c>
      <c r="N11" s="39">
        <v>0</v>
      </c>
      <c r="O11" s="39">
        <v>0</v>
      </c>
      <c r="P11" s="107" t="str">
        <f t="shared" si="8"/>
        <v>-</v>
      </c>
      <c r="Q11" s="39">
        <v>16</v>
      </c>
      <c r="R11" s="60">
        <v>5</v>
      </c>
      <c r="S11" s="40">
        <f t="shared" si="4"/>
        <v>31.25</v>
      </c>
      <c r="T11" s="39">
        <v>35</v>
      </c>
      <c r="U11" s="60">
        <v>11</v>
      </c>
      <c r="V11" s="40">
        <f t="shared" si="5"/>
        <v>31.428571428571427</v>
      </c>
      <c r="W11" s="39">
        <v>25</v>
      </c>
      <c r="X11" s="60">
        <v>10</v>
      </c>
      <c r="Y11" s="40">
        <f t="shared" si="6"/>
        <v>40</v>
      </c>
      <c r="Z11" s="39">
        <v>23</v>
      </c>
      <c r="AA11" s="115">
        <v>10</v>
      </c>
      <c r="AB11" s="167">
        <f t="shared" si="7"/>
        <v>43.478260869565219</v>
      </c>
      <c r="AC11" s="37"/>
      <c r="AD11" s="41"/>
    </row>
    <row r="12" spans="1:32" s="42" customFormat="1" ht="15.75" customHeight="1" x14ac:dyDescent="0.25">
      <c r="A12" s="166" t="s">
        <v>39</v>
      </c>
      <c r="B12" s="39">
        <v>41</v>
      </c>
      <c r="C12" s="39">
        <v>27</v>
      </c>
      <c r="D12" s="36">
        <f t="shared" si="0"/>
        <v>65.853658536585371</v>
      </c>
      <c r="E12" s="39">
        <v>34</v>
      </c>
      <c r="F12" s="39">
        <v>27</v>
      </c>
      <c r="G12" s="40">
        <f t="shared" si="1"/>
        <v>79.411764705882348</v>
      </c>
      <c r="H12" s="39">
        <v>0</v>
      </c>
      <c r="I12" s="39">
        <v>0</v>
      </c>
      <c r="J12" s="106" t="str">
        <f t="shared" si="2"/>
        <v>-</v>
      </c>
      <c r="K12" s="39">
        <v>1</v>
      </c>
      <c r="L12" s="39">
        <v>0</v>
      </c>
      <c r="M12" s="107">
        <f t="shared" si="3"/>
        <v>0</v>
      </c>
      <c r="N12" s="39">
        <v>0</v>
      </c>
      <c r="O12" s="39">
        <v>0</v>
      </c>
      <c r="P12" s="107" t="str">
        <f t="shared" si="8"/>
        <v>-</v>
      </c>
      <c r="Q12" s="39">
        <v>14</v>
      </c>
      <c r="R12" s="60">
        <v>19</v>
      </c>
      <c r="S12" s="40">
        <f t="shared" si="4"/>
        <v>135.71428571428572</v>
      </c>
      <c r="T12" s="39">
        <v>22</v>
      </c>
      <c r="U12" s="60">
        <v>23</v>
      </c>
      <c r="V12" s="40">
        <f t="shared" si="5"/>
        <v>104.54545454545455</v>
      </c>
      <c r="W12" s="39">
        <v>30</v>
      </c>
      <c r="X12" s="60">
        <v>23</v>
      </c>
      <c r="Y12" s="40">
        <f t="shared" si="6"/>
        <v>76.666666666666671</v>
      </c>
      <c r="Z12" s="39">
        <v>27</v>
      </c>
      <c r="AA12" s="115">
        <v>21</v>
      </c>
      <c r="AB12" s="167">
        <f t="shared" si="7"/>
        <v>77.777777777777771</v>
      </c>
      <c r="AC12" s="37"/>
      <c r="AD12" s="41"/>
    </row>
    <row r="13" spans="1:32" s="42" customFormat="1" ht="15.75" customHeight="1" x14ac:dyDescent="0.25">
      <c r="A13" s="166" t="s">
        <v>40</v>
      </c>
      <c r="B13" s="39">
        <v>29</v>
      </c>
      <c r="C13" s="39">
        <v>9</v>
      </c>
      <c r="D13" s="36">
        <f t="shared" si="0"/>
        <v>31.03448275862069</v>
      </c>
      <c r="E13" s="39">
        <v>29</v>
      </c>
      <c r="F13" s="39">
        <v>9</v>
      </c>
      <c r="G13" s="40">
        <f t="shared" si="1"/>
        <v>31.03448275862069</v>
      </c>
      <c r="H13" s="39">
        <v>0</v>
      </c>
      <c r="I13" s="39">
        <v>1</v>
      </c>
      <c r="J13" s="107" t="str">
        <f t="shared" si="2"/>
        <v>-</v>
      </c>
      <c r="K13" s="39">
        <v>0</v>
      </c>
      <c r="L13" s="39">
        <v>0</v>
      </c>
      <c r="M13" s="107" t="str">
        <f t="shared" si="3"/>
        <v>-</v>
      </c>
      <c r="N13" s="39">
        <v>0</v>
      </c>
      <c r="O13" s="39">
        <v>0</v>
      </c>
      <c r="P13" s="107" t="str">
        <f t="shared" si="8"/>
        <v>-</v>
      </c>
      <c r="Q13" s="39">
        <v>21</v>
      </c>
      <c r="R13" s="60">
        <v>8</v>
      </c>
      <c r="S13" s="40">
        <f t="shared" si="4"/>
        <v>38.095238095238095</v>
      </c>
      <c r="T13" s="39">
        <v>28</v>
      </c>
      <c r="U13" s="60">
        <v>7</v>
      </c>
      <c r="V13" s="40">
        <f t="shared" si="5"/>
        <v>25</v>
      </c>
      <c r="W13" s="39">
        <v>25</v>
      </c>
      <c r="X13" s="60">
        <v>7</v>
      </c>
      <c r="Y13" s="40">
        <f t="shared" si="6"/>
        <v>28</v>
      </c>
      <c r="Z13" s="39">
        <v>24</v>
      </c>
      <c r="AA13" s="115">
        <v>7</v>
      </c>
      <c r="AB13" s="167">
        <f t="shared" si="7"/>
        <v>29.166666666666668</v>
      </c>
      <c r="AC13" s="37"/>
      <c r="AD13" s="41"/>
    </row>
    <row r="14" spans="1:32" s="42" customFormat="1" ht="15.75" customHeight="1" x14ac:dyDescent="0.25">
      <c r="A14" s="166" t="s">
        <v>41</v>
      </c>
      <c r="B14" s="39">
        <v>34</v>
      </c>
      <c r="C14" s="39">
        <v>9</v>
      </c>
      <c r="D14" s="36">
        <f t="shared" si="0"/>
        <v>26.470588235294116</v>
      </c>
      <c r="E14" s="39">
        <v>30</v>
      </c>
      <c r="F14" s="39">
        <v>9</v>
      </c>
      <c r="G14" s="40">
        <f t="shared" si="1"/>
        <v>30</v>
      </c>
      <c r="H14" s="39">
        <v>0</v>
      </c>
      <c r="I14" s="39">
        <v>0</v>
      </c>
      <c r="J14" s="107" t="str">
        <f t="shared" si="2"/>
        <v>-</v>
      </c>
      <c r="K14" s="39">
        <v>0</v>
      </c>
      <c r="L14" s="39">
        <v>0</v>
      </c>
      <c r="M14" s="107" t="str">
        <f t="shared" si="3"/>
        <v>-</v>
      </c>
      <c r="N14" s="39">
        <v>0</v>
      </c>
      <c r="O14" s="39">
        <v>0</v>
      </c>
      <c r="P14" s="107" t="str">
        <f t="shared" si="8"/>
        <v>-</v>
      </c>
      <c r="Q14" s="39">
        <v>18</v>
      </c>
      <c r="R14" s="60">
        <v>7</v>
      </c>
      <c r="S14" s="40">
        <f t="shared" si="4"/>
        <v>38.888888888888886</v>
      </c>
      <c r="T14" s="39">
        <v>34</v>
      </c>
      <c r="U14" s="60">
        <v>8</v>
      </c>
      <c r="V14" s="40">
        <f t="shared" si="5"/>
        <v>23.529411764705884</v>
      </c>
      <c r="W14" s="39">
        <v>25</v>
      </c>
      <c r="X14" s="60">
        <v>8</v>
      </c>
      <c r="Y14" s="40">
        <f t="shared" si="6"/>
        <v>32</v>
      </c>
      <c r="Z14" s="39">
        <v>23</v>
      </c>
      <c r="AA14" s="115">
        <v>6</v>
      </c>
      <c r="AB14" s="167">
        <f t="shared" si="7"/>
        <v>26.086956521739129</v>
      </c>
      <c r="AC14" s="37"/>
      <c r="AD14" s="41"/>
    </row>
    <row r="15" spans="1:32" s="42" customFormat="1" ht="15.75" customHeight="1" x14ac:dyDescent="0.25">
      <c r="A15" s="166" t="s">
        <v>42</v>
      </c>
      <c r="B15" s="39">
        <v>184</v>
      </c>
      <c r="C15" s="39">
        <v>93</v>
      </c>
      <c r="D15" s="36">
        <f t="shared" si="0"/>
        <v>50.543478260869563</v>
      </c>
      <c r="E15" s="39">
        <v>143</v>
      </c>
      <c r="F15" s="39">
        <v>92</v>
      </c>
      <c r="G15" s="40">
        <f t="shared" si="1"/>
        <v>64.335664335664333</v>
      </c>
      <c r="H15" s="39">
        <v>2</v>
      </c>
      <c r="I15" s="39">
        <v>1</v>
      </c>
      <c r="J15" s="107">
        <f t="shared" si="2"/>
        <v>50</v>
      </c>
      <c r="K15" s="39">
        <v>1</v>
      </c>
      <c r="L15" s="39">
        <v>1</v>
      </c>
      <c r="M15" s="107">
        <f t="shared" si="3"/>
        <v>100</v>
      </c>
      <c r="N15" s="39">
        <v>0</v>
      </c>
      <c r="O15" s="39">
        <v>0</v>
      </c>
      <c r="P15" s="107" t="str">
        <f t="shared" si="8"/>
        <v>-</v>
      </c>
      <c r="Q15" s="39">
        <v>32</v>
      </c>
      <c r="R15" s="60">
        <v>34</v>
      </c>
      <c r="S15" s="40">
        <f t="shared" si="4"/>
        <v>106.25</v>
      </c>
      <c r="T15" s="39">
        <v>155</v>
      </c>
      <c r="U15" s="60">
        <v>74</v>
      </c>
      <c r="V15" s="40">
        <f t="shared" si="5"/>
        <v>47.741935483870968</v>
      </c>
      <c r="W15" s="39">
        <v>129</v>
      </c>
      <c r="X15" s="60">
        <v>73</v>
      </c>
      <c r="Y15" s="40">
        <f t="shared" si="6"/>
        <v>56.589147286821706</v>
      </c>
      <c r="Z15" s="39">
        <v>120</v>
      </c>
      <c r="AA15" s="115">
        <v>65</v>
      </c>
      <c r="AB15" s="167">
        <f t="shared" si="7"/>
        <v>54.166666666666664</v>
      </c>
      <c r="AC15" s="37"/>
      <c r="AD15" s="41"/>
    </row>
    <row r="16" spans="1:32" s="42" customFormat="1" ht="15.75" customHeight="1" x14ac:dyDescent="0.25">
      <c r="A16" s="166" t="s">
        <v>43</v>
      </c>
      <c r="B16" s="39">
        <v>147</v>
      </c>
      <c r="C16" s="39">
        <v>66</v>
      </c>
      <c r="D16" s="36">
        <f t="shared" si="0"/>
        <v>44.897959183673471</v>
      </c>
      <c r="E16" s="39">
        <v>107</v>
      </c>
      <c r="F16" s="39">
        <v>63</v>
      </c>
      <c r="G16" s="40">
        <f t="shared" si="1"/>
        <v>58.878504672897193</v>
      </c>
      <c r="H16" s="39">
        <v>3</v>
      </c>
      <c r="I16" s="39">
        <v>6</v>
      </c>
      <c r="J16" s="107">
        <f t="shared" si="2"/>
        <v>200</v>
      </c>
      <c r="K16" s="39">
        <v>1</v>
      </c>
      <c r="L16" s="39">
        <v>1</v>
      </c>
      <c r="M16" s="107">
        <f t="shared" si="3"/>
        <v>100</v>
      </c>
      <c r="N16" s="39">
        <v>0</v>
      </c>
      <c r="O16" s="39">
        <v>0</v>
      </c>
      <c r="P16" s="107" t="str">
        <f t="shared" si="8"/>
        <v>-</v>
      </c>
      <c r="Q16" s="39">
        <v>47</v>
      </c>
      <c r="R16" s="60">
        <v>31</v>
      </c>
      <c r="S16" s="40">
        <f t="shared" si="4"/>
        <v>65.957446808510639</v>
      </c>
      <c r="T16" s="39">
        <v>121</v>
      </c>
      <c r="U16" s="60">
        <v>49</v>
      </c>
      <c r="V16" s="40">
        <f t="shared" si="5"/>
        <v>40.495867768595041</v>
      </c>
      <c r="W16" s="39">
        <v>97</v>
      </c>
      <c r="X16" s="60">
        <v>46</v>
      </c>
      <c r="Y16" s="40">
        <f t="shared" si="6"/>
        <v>47.422680412371136</v>
      </c>
      <c r="Z16" s="39">
        <v>90</v>
      </c>
      <c r="AA16" s="115">
        <v>39</v>
      </c>
      <c r="AB16" s="167">
        <f t="shared" si="7"/>
        <v>43.333333333333336</v>
      </c>
      <c r="AC16" s="37"/>
      <c r="AD16" s="41"/>
    </row>
    <row r="17" spans="1:30" s="42" customFormat="1" ht="15.75" customHeight="1" x14ac:dyDescent="0.25">
      <c r="A17" s="166" t="s">
        <v>44</v>
      </c>
      <c r="B17" s="39">
        <v>117</v>
      </c>
      <c r="C17" s="39">
        <v>86</v>
      </c>
      <c r="D17" s="36">
        <f t="shared" si="0"/>
        <v>73.504273504273499</v>
      </c>
      <c r="E17" s="39">
        <v>91</v>
      </c>
      <c r="F17" s="39">
        <v>81</v>
      </c>
      <c r="G17" s="40">
        <f t="shared" si="1"/>
        <v>89.010989010989007</v>
      </c>
      <c r="H17" s="39">
        <v>1</v>
      </c>
      <c r="I17" s="39">
        <v>3</v>
      </c>
      <c r="J17" s="106">
        <f t="shared" si="2"/>
        <v>300</v>
      </c>
      <c r="K17" s="39">
        <v>0</v>
      </c>
      <c r="L17" s="39">
        <v>1</v>
      </c>
      <c r="M17" s="107" t="str">
        <f t="shared" si="3"/>
        <v>-</v>
      </c>
      <c r="N17" s="39">
        <v>0</v>
      </c>
      <c r="O17" s="39">
        <v>0</v>
      </c>
      <c r="P17" s="107" t="str">
        <f t="shared" si="8"/>
        <v>-</v>
      </c>
      <c r="Q17" s="39">
        <v>10</v>
      </c>
      <c r="R17" s="60">
        <v>19</v>
      </c>
      <c r="S17" s="40">
        <f t="shared" si="4"/>
        <v>190</v>
      </c>
      <c r="T17" s="39">
        <v>97</v>
      </c>
      <c r="U17" s="60">
        <v>72</v>
      </c>
      <c r="V17" s="40">
        <f t="shared" si="5"/>
        <v>74.226804123711347</v>
      </c>
      <c r="W17" s="39">
        <v>84</v>
      </c>
      <c r="X17" s="60">
        <v>69</v>
      </c>
      <c r="Y17" s="40">
        <f t="shared" si="6"/>
        <v>82.142857142857139</v>
      </c>
      <c r="Z17" s="39">
        <v>74</v>
      </c>
      <c r="AA17" s="115">
        <v>64</v>
      </c>
      <c r="AB17" s="167">
        <f t="shared" si="7"/>
        <v>86.486486486486484</v>
      </c>
      <c r="AC17" s="37"/>
      <c r="AD17" s="41"/>
    </row>
    <row r="18" spans="1:30" s="42" customFormat="1" ht="15.75" customHeight="1" x14ac:dyDescent="0.25">
      <c r="A18" s="166" t="s">
        <v>45</v>
      </c>
      <c r="B18" s="39">
        <v>94</v>
      </c>
      <c r="C18" s="39">
        <v>49</v>
      </c>
      <c r="D18" s="36">
        <f t="shared" si="0"/>
        <v>52.127659574468083</v>
      </c>
      <c r="E18" s="39">
        <v>90</v>
      </c>
      <c r="F18" s="39">
        <v>49</v>
      </c>
      <c r="G18" s="40">
        <f t="shared" si="1"/>
        <v>54.444444444444443</v>
      </c>
      <c r="H18" s="39">
        <v>1</v>
      </c>
      <c r="I18" s="39">
        <v>3</v>
      </c>
      <c r="J18" s="107">
        <f t="shared" si="2"/>
        <v>300</v>
      </c>
      <c r="K18" s="39">
        <v>0</v>
      </c>
      <c r="L18" s="39">
        <v>1</v>
      </c>
      <c r="M18" s="107" t="str">
        <f t="shared" si="3"/>
        <v>-</v>
      </c>
      <c r="N18" s="39">
        <v>0</v>
      </c>
      <c r="O18" s="39">
        <v>0</v>
      </c>
      <c r="P18" s="107" t="str">
        <f t="shared" si="8"/>
        <v>-</v>
      </c>
      <c r="Q18" s="39">
        <v>19</v>
      </c>
      <c r="R18" s="60">
        <v>18</v>
      </c>
      <c r="S18" s="40">
        <f t="shared" si="4"/>
        <v>94.736842105263165</v>
      </c>
      <c r="T18" s="39">
        <v>81</v>
      </c>
      <c r="U18" s="60">
        <v>38</v>
      </c>
      <c r="V18" s="40">
        <f t="shared" si="5"/>
        <v>46.913580246913583</v>
      </c>
      <c r="W18" s="39">
        <v>79</v>
      </c>
      <c r="X18" s="60">
        <v>38</v>
      </c>
      <c r="Y18" s="40">
        <f t="shared" si="6"/>
        <v>48.101265822784811</v>
      </c>
      <c r="Z18" s="39">
        <v>74</v>
      </c>
      <c r="AA18" s="115">
        <v>37</v>
      </c>
      <c r="AB18" s="167">
        <f t="shared" si="7"/>
        <v>50</v>
      </c>
      <c r="AC18" s="37"/>
      <c r="AD18" s="41"/>
    </row>
    <row r="19" spans="1:30" s="42" customFormat="1" ht="15.75" customHeight="1" x14ac:dyDescent="0.25">
      <c r="A19" s="166" t="s">
        <v>46</v>
      </c>
      <c r="B19" s="39">
        <v>87</v>
      </c>
      <c r="C19" s="39">
        <v>60</v>
      </c>
      <c r="D19" s="36">
        <f t="shared" si="0"/>
        <v>68.965517241379317</v>
      </c>
      <c r="E19" s="39">
        <v>71</v>
      </c>
      <c r="F19" s="39">
        <v>58</v>
      </c>
      <c r="G19" s="40">
        <f t="shared" si="1"/>
        <v>81.690140845070417</v>
      </c>
      <c r="H19" s="39">
        <v>4</v>
      </c>
      <c r="I19" s="39">
        <v>0</v>
      </c>
      <c r="J19" s="107">
        <f t="shared" si="2"/>
        <v>0</v>
      </c>
      <c r="K19" s="39">
        <v>1</v>
      </c>
      <c r="L19" s="39">
        <v>0</v>
      </c>
      <c r="M19" s="107">
        <f t="shared" si="3"/>
        <v>0</v>
      </c>
      <c r="N19" s="39">
        <v>0</v>
      </c>
      <c r="O19" s="39">
        <v>0</v>
      </c>
      <c r="P19" s="107" t="str">
        <f t="shared" si="8"/>
        <v>-</v>
      </c>
      <c r="Q19" s="39">
        <v>35</v>
      </c>
      <c r="R19" s="60">
        <v>24</v>
      </c>
      <c r="S19" s="40">
        <f t="shared" si="4"/>
        <v>68.571428571428569</v>
      </c>
      <c r="T19" s="39">
        <v>73</v>
      </c>
      <c r="U19" s="60">
        <v>51</v>
      </c>
      <c r="V19" s="40">
        <f t="shared" si="5"/>
        <v>69.863013698630141</v>
      </c>
      <c r="W19" s="39">
        <v>64</v>
      </c>
      <c r="X19" s="60">
        <v>49</v>
      </c>
      <c r="Y19" s="40">
        <f t="shared" si="6"/>
        <v>76.5625</v>
      </c>
      <c r="Z19" s="39">
        <v>53</v>
      </c>
      <c r="AA19" s="115">
        <v>46</v>
      </c>
      <c r="AB19" s="167">
        <f t="shared" si="7"/>
        <v>86.79245283018868</v>
      </c>
      <c r="AC19" s="37"/>
      <c r="AD19" s="41"/>
    </row>
    <row r="20" spans="1:30" s="42" customFormat="1" ht="15.75" customHeight="1" x14ac:dyDescent="0.25">
      <c r="A20" s="166" t="s">
        <v>47</v>
      </c>
      <c r="B20" s="39">
        <v>58</v>
      </c>
      <c r="C20" s="39">
        <v>58</v>
      </c>
      <c r="D20" s="36">
        <f t="shared" si="0"/>
        <v>100</v>
      </c>
      <c r="E20" s="39">
        <v>57</v>
      </c>
      <c r="F20" s="39">
        <v>58</v>
      </c>
      <c r="G20" s="40">
        <f t="shared" si="1"/>
        <v>101.75438596491227</v>
      </c>
      <c r="H20" s="39">
        <v>2</v>
      </c>
      <c r="I20" s="39">
        <v>5</v>
      </c>
      <c r="J20" s="106">
        <f t="shared" si="2"/>
        <v>250</v>
      </c>
      <c r="K20" s="39">
        <v>0</v>
      </c>
      <c r="L20" s="39">
        <v>1</v>
      </c>
      <c r="M20" s="107" t="str">
        <f t="shared" si="3"/>
        <v>-</v>
      </c>
      <c r="N20" s="39">
        <v>0</v>
      </c>
      <c r="O20" s="39">
        <v>0</v>
      </c>
      <c r="P20" s="107" t="str">
        <f t="shared" si="8"/>
        <v>-</v>
      </c>
      <c r="Q20" s="39">
        <v>15</v>
      </c>
      <c r="R20" s="60">
        <v>27</v>
      </c>
      <c r="S20" s="40">
        <f t="shared" si="4"/>
        <v>180</v>
      </c>
      <c r="T20" s="39">
        <v>36</v>
      </c>
      <c r="U20" s="60">
        <v>46</v>
      </c>
      <c r="V20" s="40">
        <f t="shared" si="5"/>
        <v>127.77777777777777</v>
      </c>
      <c r="W20" s="39">
        <v>55</v>
      </c>
      <c r="X20" s="60">
        <v>46</v>
      </c>
      <c r="Y20" s="40">
        <f t="shared" si="6"/>
        <v>83.63636363636364</v>
      </c>
      <c r="Z20" s="39">
        <v>53</v>
      </c>
      <c r="AA20" s="115">
        <v>41</v>
      </c>
      <c r="AB20" s="167">
        <f t="shared" si="7"/>
        <v>77.35849056603773</v>
      </c>
      <c r="AC20" s="37"/>
      <c r="AD20" s="41"/>
    </row>
    <row r="21" spans="1:30" s="42" customFormat="1" ht="15.75" customHeight="1" x14ac:dyDescent="0.25">
      <c r="A21" s="166" t="s">
        <v>48</v>
      </c>
      <c r="B21" s="39">
        <v>78</v>
      </c>
      <c r="C21" s="39">
        <v>42</v>
      </c>
      <c r="D21" s="36">
        <f t="shared" si="0"/>
        <v>53.846153846153847</v>
      </c>
      <c r="E21" s="39">
        <v>65</v>
      </c>
      <c r="F21" s="39">
        <v>41</v>
      </c>
      <c r="G21" s="40">
        <f t="shared" si="1"/>
        <v>63.07692307692308</v>
      </c>
      <c r="H21" s="39">
        <v>1</v>
      </c>
      <c r="I21" s="39">
        <v>0</v>
      </c>
      <c r="J21" s="107">
        <f t="shared" si="2"/>
        <v>0</v>
      </c>
      <c r="K21" s="39">
        <v>0</v>
      </c>
      <c r="L21" s="39">
        <v>0</v>
      </c>
      <c r="M21" s="107" t="str">
        <f t="shared" si="3"/>
        <v>-</v>
      </c>
      <c r="N21" s="39">
        <v>0</v>
      </c>
      <c r="O21" s="39">
        <v>0</v>
      </c>
      <c r="P21" s="107" t="str">
        <f t="shared" si="8"/>
        <v>-</v>
      </c>
      <c r="Q21" s="39">
        <v>26</v>
      </c>
      <c r="R21" s="60">
        <v>15</v>
      </c>
      <c r="S21" s="40">
        <f t="shared" si="4"/>
        <v>57.692307692307693</v>
      </c>
      <c r="T21" s="39">
        <v>51</v>
      </c>
      <c r="U21" s="60">
        <v>37</v>
      </c>
      <c r="V21" s="40">
        <f t="shared" si="5"/>
        <v>72.549019607843135</v>
      </c>
      <c r="W21" s="39">
        <v>57</v>
      </c>
      <c r="X21" s="60">
        <v>36</v>
      </c>
      <c r="Y21" s="40">
        <f t="shared" si="6"/>
        <v>63.157894736842103</v>
      </c>
      <c r="Z21" s="39">
        <v>53</v>
      </c>
      <c r="AA21" s="115">
        <v>33</v>
      </c>
      <c r="AB21" s="167">
        <f t="shared" si="7"/>
        <v>62.264150943396224</v>
      </c>
      <c r="AC21" s="37"/>
      <c r="AD21" s="41"/>
    </row>
    <row r="22" spans="1:30" s="42" customFormat="1" ht="15.75" customHeight="1" x14ac:dyDescent="0.25">
      <c r="A22" s="166" t="s">
        <v>49</v>
      </c>
      <c r="B22" s="39">
        <v>82</v>
      </c>
      <c r="C22" s="39">
        <v>50</v>
      </c>
      <c r="D22" s="36">
        <f t="shared" si="0"/>
        <v>60.975609756097562</v>
      </c>
      <c r="E22" s="39">
        <v>77</v>
      </c>
      <c r="F22" s="39">
        <v>50</v>
      </c>
      <c r="G22" s="40">
        <f t="shared" si="1"/>
        <v>64.935064935064929</v>
      </c>
      <c r="H22" s="39">
        <v>1</v>
      </c>
      <c r="I22" s="39">
        <v>1</v>
      </c>
      <c r="J22" s="107">
        <f t="shared" si="2"/>
        <v>100</v>
      </c>
      <c r="K22" s="39">
        <v>2</v>
      </c>
      <c r="L22" s="39">
        <v>0</v>
      </c>
      <c r="M22" s="106">
        <f t="shared" si="3"/>
        <v>0</v>
      </c>
      <c r="N22" s="39">
        <v>0</v>
      </c>
      <c r="O22" s="39">
        <v>0</v>
      </c>
      <c r="P22" s="107" t="str">
        <f t="shared" si="8"/>
        <v>-</v>
      </c>
      <c r="Q22" s="39">
        <v>33</v>
      </c>
      <c r="R22" s="60">
        <v>24</v>
      </c>
      <c r="S22" s="40">
        <f t="shared" si="4"/>
        <v>72.727272727272734</v>
      </c>
      <c r="T22" s="39">
        <v>64</v>
      </c>
      <c r="U22" s="60">
        <v>40</v>
      </c>
      <c r="V22" s="40">
        <f t="shared" si="5"/>
        <v>62.5</v>
      </c>
      <c r="W22" s="39">
        <v>66</v>
      </c>
      <c r="X22" s="60">
        <v>40</v>
      </c>
      <c r="Y22" s="40">
        <f t="shared" si="6"/>
        <v>60.606060606060609</v>
      </c>
      <c r="Z22" s="39">
        <v>59</v>
      </c>
      <c r="AA22" s="115">
        <v>37</v>
      </c>
      <c r="AB22" s="167">
        <f t="shared" si="7"/>
        <v>62.711864406779661</v>
      </c>
      <c r="AC22" s="37"/>
      <c r="AD22" s="41"/>
    </row>
    <row r="23" spans="1:30" s="42" customFormat="1" ht="15.75" customHeight="1" x14ac:dyDescent="0.25">
      <c r="A23" s="166" t="s">
        <v>50</v>
      </c>
      <c r="B23" s="39">
        <v>112</v>
      </c>
      <c r="C23" s="39">
        <v>58</v>
      </c>
      <c r="D23" s="36">
        <f t="shared" si="0"/>
        <v>51.785714285714285</v>
      </c>
      <c r="E23" s="39">
        <v>99</v>
      </c>
      <c r="F23" s="39">
        <v>58</v>
      </c>
      <c r="G23" s="40">
        <f t="shared" si="1"/>
        <v>58.585858585858588</v>
      </c>
      <c r="H23" s="39">
        <v>1</v>
      </c>
      <c r="I23" s="39">
        <v>5</v>
      </c>
      <c r="J23" s="107">
        <f t="shared" si="2"/>
        <v>500</v>
      </c>
      <c r="K23" s="39">
        <v>0</v>
      </c>
      <c r="L23" s="39">
        <v>0</v>
      </c>
      <c r="M23" s="107" t="str">
        <f t="shared" si="3"/>
        <v>-</v>
      </c>
      <c r="N23" s="39">
        <v>0</v>
      </c>
      <c r="O23" s="39">
        <v>0</v>
      </c>
      <c r="P23" s="107" t="str">
        <f t="shared" si="8"/>
        <v>-</v>
      </c>
      <c r="Q23" s="39">
        <v>65</v>
      </c>
      <c r="R23" s="60">
        <v>33</v>
      </c>
      <c r="S23" s="40">
        <f t="shared" si="4"/>
        <v>50.769230769230766</v>
      </c>
      <c r="T23" s="39">
        <v>88</v>
      </c>
      <c r="U23" s="60">
        <v>46</v>
      </c>
      <c r="V23" s="40">
        <f t="shared" si="5"/>
        <v>52.272727272727273</v>
      </c>
      <c r="W23" s="39">
        <v>92</v>
      </c>
      <c r="X23" s="60">
        <v>46</v>
      </c>
      <c r="Y23" s="40">
        <f t="shared" si="6"/>
        <v>50</v>
      </c>
      <c r="Z23" s="39">
        <v>73</v>
      </c>
      <c r="AA23" s="115">
        <v>38</v>
      </c>
      <c r="AB23" s="167">
        <f t="shared" si="7"/>
        <v>52.054794520547944</v>
      </c>
      <c r="AC23" s="37"/>
      <c r="AD23" s="41"/>
    </row>
    <row r="24" spans="1:30" s="42" customFormat="1" ht="15.75" customHeight="1" x14ac:dyDescent="0.25">
      <c r="A24" s="166" t="s">
        <v>51</v>
      </c>
      <c r="B24" s="39">
        <v>117</v>
      </c>
      <c r="C24" s="39">
        <v>98</v>
      </c>
      <c r="D24" s="36">
        <f t="shared" si="0"/>
        <v>83.760683760683762</v>
      </c>
      <c r="E24" s="39">
        <v>108</v>
      </c>
      <c r="F24" s="39">
        <v>94</v>
      </c>
      <c r="G24" s="40">
        <f t="shared" si="1"/>
        <v>87.037037037037038</v>
      </c>
      <c r="H24" s="39">
        <v>1</v>
      </c>
      <c r="I24" s="39">
        <v>1</v>
      </c>
      <c r="J24" s="107">
        <f t="shared" si="2"/>
        <v>100</v>
      </c>
      <c r="K24" s="39">
        <v>0</v>
      </c>
      <c r="L24" s="39">
        <v>0</v>
      </c>
      <c r="M24" s="107" t="str">
        <f t="shared" si="3"/>
        <v>-</v>
      </c>
      <c r="N24" s="39">
        <v>0</v>
      </c>
      <c r="O24" s="39">
        <v>0</v>
      </c>
      <c r="P24" s="107" t="str">
        <f t="shared" si="8"/>
        <v>-</v>
      </c>
      <c r="Q24" s="39">
        <v>77</v>
      </c>
      <c r="R24" s="60">
        <v>82</v>
      </c>
      <c r="S24" s="40">
        <f t="shared" si="4"/>
        <v>106.49350649350649</v>
      </c>
      <c r="T24" s="39">
        <v>86</v>
      </c>
      <c r="U24" s="60">
        <v>81</v>
      </c>
      <c r="V24" s="40">
        <f t="shared" si="5"/>
        <v>94.186046511627907</v>
      </c>
      <c r="W24" s="39">
        <v>91</v>
      </c>
      <c r="X24" s="60">
        <v>78</v>
      </c>
      <c r="Y24" s="40">
        <f t="shared" si="6"/>
        <v>85.714285714285708</v>
      </c>
      <c r="Z24" s="39">
        <v>84</v>
      </c>
      <c r="AA24" s="115">
        <v>75</v>
      </c>
      <c r="AB24" s="167">
        <f t="shared" si="7"/>
        <v>89.285714285714292</v>
      </c>
      <c r="AC24" s="37"/>
      <c r="AD24" s="41"/>
    </row>
    <row r="25" spans="1:30" s="42" customFormat="1" ht="15.75" customHeight="1" x14ac:dyDescent="0.25">
      <c r="A25" s="166" t="s">
        <v>52</v>
      </c>
      <c r="B25" s="39">
        <v>51</v>
      </c>
      <c r="C25" s="39">
        <v>34</v>
      </c>
      <c r="D25" s="36">
        <f t="shared" si="0"/>
        <v>66.666666666666671</v>
      </c>
      <c r="E25" s="39">
        <v>47</v>
      </c>
      <c r="F25" s="39">
        <v>34</v>
      </c>
      <c r="G25" s="40">
        <f t="shared" si="1"/>
        <v>72.340425531914889</v>
      </c>
      <c r="H25" s="39">
        <v>0</v>
      </c>
      <c r="I25" s="39">
        <v>2</v>
      </c>
      <c r="J25" s="107" t="str">
        <f t="shared" si="2"/>
        <v>-</v>
      </c>
      <c r="K25" s="39">
        <v>0</v>
      </c>
      <c r="L25" s="39">
        <v>2</v>
      </c>
      <c r="M25" s="107" t="str">
        <f t="shared" si="3"/>
        <v>-</v>
      </c>
      <c r="N25" s="39">
        <v>0</v>
      </c>
      <c r="O25" s="39">
        <v>0</v>
      </c>
      <c r="P25" s="107" t="str">
        <f t="shared" si="8"/>
        <v>-</v>
      </c>
      <c r="Q25" s="39">
        <v>21</v>
      </c>
      <c r="R25" s="60">
        <v>16</v>
      </c>
      <c r="S25" s="40">
        <f t="shared" si="4"/>
        <v>76.19047619047619</v>
      </c>
      <c r="T25" s="39">
        <v>38</v>
      </c>
      <c r="U25" s="60">
        <v>23</v>
      </c>
      <c r="V25" s="40">
        <f t="shared" si="5"/>
        <v>60.526315789473685</v>
      </c>
      <c r="W25" s="39">
        <v>43</v>
      </c>
      <c r="X25" s="60">
        <v>23</v>
      </c>
      <c r="Y25" s="40">
        <f t="shared" si="6"/>
        <v>53.488372093023258</v>
      </c>
      <c r="Z25" s="39">
        <v>40</v>
      </c>
      <c r="AA25" s="115">
        <v>18</v>
      </c>
      <c r="AB25" s="167">
        <f t="shared" si="7"/>
        <v>45</v>
      </c>
      <c r="AC25" s="37"/>
      <c r="AD25" s="41"/>
    </row>
    <row r="26" spans="1:30" s="42" customFormat="1" ht="15.75" customHeight="1" x14ac:dyDescent="0.25">
      <c r="A26" s="166" t="s">
        <v>53</v>
      </c>
      <c r="B26" s="39">
        <v>68</v>
      </c>
      <c r="C26" s="39">
        <v>45</v>
      </c>
      <c r="D26" s="36">
        <f t="shared" si="0"/>
        <v>66.17647058823529</v>
      </c>
      <c r="E26" s="39">
        <v>61</v>
      </c>
      <c r="F26" s="39">
        <v>43</v>
      </c>
      <c r="G26" s="40">
        <f t="shared" si="1"/>
        <v>70.491803278688522</v>
      </c>
      <c r="H26" s="39">
        <v>1</v>
      </c>
      <c r="I26" s="39">
        <v>0</v>
      </c>
      <c r="J26" s="40">
        <f t="shared" si="2"/>
        <v>0</v>
      </c>
      <c r="K26" s="39">
        <v>0</v>
      </c>
      <c r="L26" s="39">
        <v>1</v>
      </c>
      <c r="M26" s="107" t="str">
        <f t="shared" si="3"/>
        <v>-</v>
      </c>
      <c r="N26" s="39">
        <v>0</v>
      </c>
      <c r="O26" s="39">
        <v>0</v>
      </c>
      <c r="P26" s="107" t="str">
        <f t="shared" si="8"/>
        <v>-</v>
      </c>
      <c r="Q26" s="39">
        <v>19</v>
      </c>
      <c r="R26" s="60">
        <v>21</v>
      </c>
      <c r="S26" s="40">
        <f t="shared" si="4"/>
        <v>110.52631578947368</v>
      </c>
      <c r="T26" s="39">
        <v>66</v>
      </c>
      <c r="U26" s="60">
        <v>40</v>
      </c>
      <c r="V26" s="40">
        <f t="shared" si="5"/>
        <v>60.606060606060609</v>
      </c>
      <c r="W26" s="39">
        <v>57</v>
      </c>
      <c r="X26" s="60">
        <v>39</v>
      </c>
      <c r="Y26" s="40">
        <f t="shared" si="6"/>
        <v>68.421052631578945</v>
      </c>
      <c r="Z26" s="39">
        <v>48</v>
      </c>
      <c r="AA26" s="115">
        <v>35</v>
      </c>
      <c r="AB26" s="167">
        <f t="shared" si="7"/>
        <v>72.916666666666671</v>
      </c>
      <c r="AC26" s="37"/>
      <c r="AD26" s="41"/>
    </row>
    <row r="27" spans="1:30" s="42" customFormat="1" ht="15.75" customHeight="1" x14ac:dyDescent="0.25">
      <c r="A27" s="166" t="s">
        <v>54</v>
      </c>
      <c r="B27" s="39">
        <v>51</v>
      </c>
      <c r="C27" s="39">
        <v>44</v>
      </c>
      <c r="D27" s="36">
        <f t="shared" si="0"/>
        <v>86.274509803921575</v>
      </c>
      <c r="E27" s="39">
        <v>45</v>
      </c>
      <c r="F27" s="39">
        <v>42</v>
      </c>
      <c r="G27" s="40">
        <f t="shared" si="1"/>
        <v>93.333333333333329</v>
      </c>
      <c r="H27" s="39">
        <v>0</v>
      </c>
      <c r="I27" s="39">
        <v>0</v>
      </c>
      <c r="J27" s="40" t="str">
        <f t="shared" si="2"/>
        <v>-</v>
      </c>
      <c r="K27" s="39">
        <v>1</v>
      </c>
      <c r="L27" s="39">
        <v>1</v>
      </c>
      <c r="M27" s="106">
        <f t="shared" si="3"/>
        <v>100</v>
      </c>
      <c r="N27" s="39">
        <v>0</v>
      </c>
      <c r="O27" s="39">
        <v>0</v>
      </c>
      <c r="P27" s="107" t="str">
        <f t="shared" si="8"/>
        <v>-</v>
      </c>
      <c r="Q27" s="39">
        <v>7</v>
      </c>
      <c r="R27" s="60">
        <v>35</v>
      </c>
      <c r="S27" s="40">
        <f t="shared" si="4"/>
        <v>500</v>
      </c>
      <c r="T27" s="39">
        <v>35</v>
      </c>
      <c r="U27" s="60">
        <v>36</v>
      </c>
      <c r="V27" s="40">
        <f t="shared" si="5"/>
        <v>102.85714285714286</v>
      </c>
      <c r="W27" s="39">
        <v>41</v>
      </c>
      <c r="X27" s="60">
        <v>35</v>
      </c>
      <c r="Y27" s="40">
        <f t="shared" si="6"/>
        <v>85.365853658536579</v>
      </c>
      <c r="Z27" s="39">
        <v>38</v>
      </c>
      <c r="AA27" s="115">
        <v>32</v>
      </c>
      <c r="AB27" s="167">
        <f t="shared" si="7"/>
        <v>84.21052631578948</v>
      </c>
      <c r="AC27" s="37"/>
      <c r="AD27" s="41"/>
    </row>
    <row r="28" spans="1:30" s="42" customFormat="1" ht="15.75" customHeight="1" x14ac:dyDescent="0.25">
      <c r="A28" s="166" t="s">
        <v>55</v>
      </c>
      <c r="B28" s="39">
        <v>43</v>
      </c>
      <c r="C28" s="39">
        <v>27</v>
      </c>
      <c r="D28" s="36">
        <f t="shared" si="0"/>
        <v>62.790697674418603</v>
      </c>
      <c r="E28" s="39">
        <v>39</v>
      </c>
      <c r="F28" s="39">
        <v>27</v>
      </c>
      <c r="G28" s="40">
        <f t="shared" si="1"/>
        <v>69.230769230769226</v>
      </c>
      <c r="H28" s="39">
        <v>0</v>
      </c>
      <c r="I28" s="39">
        <v>0</v>
      </c>
      <c r="J28" s="40" t="str">
        <f t="shared" si="2"/>
        <v>-</v>
      </c>
      <c r="K28" s="39">
        <v>0</v>
      </c>
      <c r="L28" s="39">
        <v>0</v>
      </c>
      <c r="M28" s="107" t="str">
        <f t="shared" si="3"/>
        <v>-</v>
      </c>
      <c r="N28" s="39">
        <v>0</v>
      </c>
      <c r="O28" s="39">
        <v>0</v>
      </c>
      <c r="P28" s="107" t="str">
        <f t="shared" si="8"/>
        <v>-</v>
      </c>
      <c r="Q28" s="39">
        <v>24</v>
      </c>
      <c r="R28" s="60">
        <v>23</v>
      </c>
      <c r="S28" s="40">
        <f t="shared" si="4"/>
        <v>95.833333333333329</v>
      </c>
      <c r="T28" s="39">
        <v>41</v>
      </c>
      <c r="U28" s="60">
        <v>23</v>
      </c>
      <c r="V28" s="40">
        <f t="shared" si="5"/>
        <v>56.097560975609753</v>
      </c>
      <c r="W28" s="39">
        <v>36</v>
      </c>
      <c r="X28" s="60">
        <v>23</v>
      </c>
      <c r="Y28" s="40">
        <f t="shared" si="6"/>
        <v>63.888888888888886</v>
      </c>
      <c r="Z28" s="39">
        <v>34</v>
      </c>
      <c r="AA28" s="115">
        <v>22</v>
      </c>
      <c r="AB28" s="167">
        <f t="shared" si="7"/>
        <v>64.705882352941174</v>
      </c>
      <c r="AC28" s="37"/>
      <c r="AD28" s="41"/>
    </row>
    <row r="29" spans="1:30" s="42" customFormat="1" ht="15.75" customHeight="1" x14ac:dyDescent="0.25">
      <c r="A29" s="166" t="s">
        <v>56</v>
      </c>
      <c r="B29" s="39">
        <v>97</v>
      </c>
      <c r="C29" s="39">
        <v>38</v>
      </c>
      <c r="D29" s="36">
        <f t="shared" si="0"/>
        <v>39.175257731958766</v>
      </c>
      <c r="E29" s="39">
        <v>81</v>
      </c>
      <c r="F29" s="39">
        <v>38</v>
      </c>
      <c r="G29" s="40">
        <f t="shared" si="1"/>
        <v>46.913580246913583</v>
      </c>
      <c r="H29" s="39">
        <v>0</v>
      </c>
      <c r="I29" s="39">
        <v>0</v>
      </c>
      <c r="J29" s="40" t="str">
        <f t="shared" si="2"/>
        <v>-</v>
      </c>
      <c r="K29" s="39">
        <v>0</v>
      </c>
      <c r="L29" s="39">
        <v>3</v>
      </c>
      <c r="M29" s="107" t="str">
        <f t="shared" si="3"/>
        <v>-</v>
      </c>
      <c r="N29" s="39">
        <v>0</v>
      </c>
      <c r="O29" s="39">
        <v>0</v>
      </c>
      <c r="P29" s="107" t="str">
        <f t="shared" si="8"/>
        <v>-</v>
      </c>
      <c r="Q29" s="39">
        <v>30</v>
      </c>
      <c r="R29" s="60">
        <v>17</v>
      </c>
      <c r="S29" s="40">
        <f t="shared" si="4"/>
        <v>56.666666666666664</v>
      </c>
      <c r="T29" s="39">
        <v>79</v>
      </c>
      <c r="U29" s="60">
        <v>34</v>
      </c>
      <c r="V29" s="40">
        <f t="shared" si="5"/>
        <v>43.037974683544306</v>
      </c>
      <c r="W29" s="39">
        <v>74</v>
      </c>
      <c r="X29" s="60">
        <v>34</v>
      </c>
      <c r="Y29" s="40">
        <f t="shared" si="6"/>
        <v>45.945945945945944</v>
      </c>
      <c r="Z29" s="39">
        <v>71</v>
      </c>
      <c r="AA29" s="115">
        <v>30</v>
      </c>
      <c r="AB29" s="167">
        <f t="shared" si="7"/>
        <v>42.25352112676056</v>
      </c>
      <c r="AC29" s="37"/>
      <c r="AD29" s="41"/>
    </row>
    <row r="30" spans="1:30" s="42" customFormat="1" ht="15.75" customHeight="1" x14ac:dyDescent="0.25">
      <c r="A30" s="166" t="s">
        <v>57</v>
      </c>
      <c r="B30" s="39">
        <v>48</v>
      </c>
      <c r="C30" s="39">
        <v>30</v>
      </c>
      <c r="D30" s="36">
        <f t="shared" si="0"/>
        <v>62.5</v>
      </c>
      <c r="E30" s="39">
        <v>41</v>
      </c>
      <c r="F30" s="39">
        <v>29</v>
      </c>
      <c r="G30" s="40">
        <f t="shared" si="1"/>
        <v>70.731707317073173</v>
      </c>
      <c r="H30" s="39">
        <v>3</v>
      </c>
      <c r="I30" s="39">
        <v>0</v>
      </c>
      <c r="J30" s="106">
        <f t="shared" si="2"/>
        <v>0</v>
      </c>
      <c r="K30" s="39">
        <v>0</v>
      </c>
      <c r="L30" s="39">
        <v>1</v>
      </c>
      <c r="M30" s="107" t="str">
        <f t="shared" si="3"/>
        <v>-</v>
      </c>
      <c r="N30" s="39">
        <v>0</v>
      </c>
      <c r="O30" s="39">
        <v>0</v>
      </c>
      <c r="P30" s="107" t="str">
        <f t="shared" si="8"/>
        <v>-</v>
      </c>
      <c r="Q30" s="39">
        <v>21</v>
      </c>
      <c r="R30" s="60">
        <v>14</v>
      </c>
      <c r="S30" s="40">
        <f t="shared" si="4"/>
        <v>66.666666666666671</v>
      </c>
      <c r="T30" s="39">
        <v>24</v>
      </c>
      <c r="U30" s="60">
        <v>22</v>
      </c>
      <c r="V30" s="40">
        <f t="shared" si="5"/>
        <v>91.666666666666671</v>
      </c>
      <c r="W30" s="39">
        <v>34</v>
      </c>
      <c r="X30" s="60">
        <v>21</v>
      </c>
      <c r="Y30" s="40">
        <f t="shared" si="6"/>
        <v>61.764705882352942</v>
      </c>
      <c r="Z30" s="39">
        <v>31</v>
      </c>
      <c r="AA30" s="115">
        <v>19</v>
      </c>
      <c r="AB30" s="167">
        <f t="shared" si="7"/>
        <v>61.29032258064516</v>
      </c>
      <c r="AC30" s="37"/>
      <c r="AD30" s="41"/>
    </row>
    <row r="31" spans="1:30" s="42" customFormat="1" ht="15.75" customHeight="1" x14ac:dyDescent="0.25">
      <c r="A31" s="166" t="s">
        <v>58</v>
      </c>
      <c r="B31" s="39">
        <v>46</v>
      </c>
      <c r="C31" s="39">
        <v>44</v>
      </c>
      <c r="D31" s="36">
        <f t="shared" si="0"/>
        <v>95.652173913043484</v>
      </c>
      <c r="E31" s="39">
        <v>42</v>
      </c>
      <c r="F31" s="39">
        <v>39</v>
      </c>
      <c r="G31" s="40">
        <f t="shared" si="1"/>
        <v>92.857142857142861</v>
      </c>
      <c r="H31" s="39">
        <v>0</v>
      </c>
      <c r="I31" s="39">
        <v>1</v>
      </c>
      <c r="J31" s="106" t="str">
        <f t="shared" si="2"/>
        <v>-</v>
      </c>
      <c r="K31" s="39">
        <v>0</v>
      </c>
      <c r="L31" s="39">
        <v>1</v>
      </c>
      <c r="M31" s="107" t="str">
        <f t="shared" si="3"/>
        <v>-</v>
      </c>
      <c r="N31" s="39">
        <v>0</v>
      </c>
      <c r="O31" s="39">
        <v>0</v>
      </c>
      <c r="P31" s="107" t="str">
        <f t="shared" si="8"/>
        <v>-</v>
      </c>
      <c r="Q31" s="39">
        <v>25</v>
      </c>
      <c r="R31" s="60">
        <v>10</v>
      </c>
      <c r="S31" s="40">
        <f t="shared" si="4"/>
        <v>40</v>
      </c>
      <c r="T31" s="39">
        <v>31</v>
      </c>
      <c r="U31" s="60">
        <v>33</v>
      </c>
      <c r="V31" s="40">
        <f t="shared" si="5"/>
        <v>106.45161290322581</v>
      </c>
      <c r="W31" s="39">
        <v>38</v>
      </c>
      <c r="X31" s="60">
        <v>29</v>
      </c>
      <c r="Y31" s="40">
        <f t="shared" si="6"/>
        <v>76.315789473684205</v>
      </c>
      <c r="Z31" s="39">
        <v>33</v>
      </c>
      <c r="AA31" s="115">
        <v>27</v>
      </c>
      <c r="AB31" s="167">
        <f t="shared" si="7"/>
        <v>81.818181818181813</v>
      </c>
      <c r="AC31" s="37"/>
      <c r="AD31" s="41"/>
    </row>
    <row r="32" spans="1:30" s="42" customFormat="1" ht="15.75" customHeight="1" x14ac:dyDescent="0.25">
      <c r="A32" s="166" t="s">
        <v>59</v>
      </c>
      <c r="B32" s="39">
        <v>70</v>
      </c>
      <c r="C32" s="39">
        <v>25</v>
      </c>
      <c r="D32" s="36">
        <f t="shared" si="0"/>
        <v>35.714285714285715</v>
      </c>
      <c r="E32" s="39">
        <v>65</v>
      </c>
      <c r="F32" s="39">
        <v>25</v>
      </c>
      <c r="G32" s="40">
        <f t="shared" si="1"/>
        <v>38.46153846153846</v>
      </c>
      <c r="H32" s="39">
        <v>1</v>
      </c>
      <c r="I32" s="39">
        <v>2</v>
      </c>
      <c r="J32" s="106">
        <f t="shared" si="2"/>
        <v>200</v>
      </c>
      <c r="K32" s="39">
        <v>0</v>
      </c>
      <c r="L32" s="39">
        <v>0</v>
      </c>
      <c r="M32" s="107" t="str">
        <f t="shared" si="3"/>
        <v>-</v>
      </c>
      <c r="N32" s="39">
        <v>0</v>
      </c>
      <c r="O32" s="39">
        <v>0</v>
      </c>
      <c r="P32" s="107" t="str">
        <f t="shared" si="8"/>
        <v>-</v>
      </c>
      <c r="Q32" s="39">
        <v>20</v>
      </c>
      <c r="R32" s="60">
        <v>16</v>
      </c>
      <c r="S32" s="40">
        <f t="shared" si="4"/>
        <v>80</v>
      </c>
      <c r="T32" s="39">
        <v>64</v>
      </c>
      <c r="U32" s="60">
        <v>20</v>
      </c>
      <c r="V32" s="40">
        <f t="shared" si="5"/>
        <v>31.25</v>
      </c>
      <c r="W32" s="39">
        <v>59</v>
      </c>
      <c r="X32" s="60">
        <v>20</v>
      </c>
      <c r="Y32" s="40">
        <f t="shared" si="6"/>
        <v>33.898305084745765</v>
      </c>
      <c r="Z32" s="39">
        <v>53</v>
      </c>
      <c r="AA32" s="115">
        <v>17</v>
      </c>
      <c r="AB32" s="167">
        <f t="shared" si="7"/>
        <v>32.075471698113205</v>
      </c>
      <c r="AC32" s="37"/>
      <c r="AD32" s="41"/>
    </row>
    <row r="33" spans="1:30" s="42" customFormat="1" ht="15.75" customHeight="1" x14ac:dyDescent="0.25">
      <c r="A33" s="166" t="s">
        <v>60</v>
      </c>
      <c r="B33" s="39">
        <v>70</v>
      </c>
      <c r="C33" s="39">
        <v>94</v>
      </c>
      <c r="D33" s="36">
        <f t="shared" si="0"/>
        <v>134.28571428571428</v>
      </c>
      <c r="E33" s="39">
        <v>69</v>
      </c>
      <c r="F33" s="39">
        <v>94</v>
      </c>
      <c r="G33" s="40">
        <f t="shared" si="1"/>
        <v>136.231884057971</v>
      </c>
      <c r="H33" s="39">
        <v>3</v>
      </c>
      <c r="I33" s="39">
        <v>2</v>
      </c>
      <c r="J33" s="106">
        <f t="shared" si="2"/>
        <v>66.666666666666671</v>
      </c>
      <c r="K33" s="39">
        <v>1</v>
      </c>
      <c r="L33" s="39">
        <v>0</v>
      </c>
      <c r="M33" s="107">
        <f t="shared" si="3"/>
        <v>0</v>
      </c>
      <c r="N33" s="39">
        <v>0</v>
      </c>
      <c r="O33" s="39">
        <v>0</v>
      </c>
      <c r="P33" s="107" t="str">
        <f t="shared" si="8"/>
        <v>-</v>
      </c>
      <c r="Q33" s="39">
        <v>19</v>
      </c>
      <c r="R33" s="60">
        <v>40</v>
      </c>
      <c r="S33" s="40">
        <f t="shared" si="4"/>
        <v>210.52631578947367</v>
      </c>
      <c r="T33" s="39">
        <v>46</v>
      </c>
      <c r="U33" s="60">
        <v>80</v>
      </c>
      <c r="V33" s="40">
        <f t="shared" si="5"/>
        <v>173.91304347826087</v>
      </c>
      <c r="W33" s="39">
        <v>58</v>
      </c>
      <c r="X33" s="60">
        <v>80</v>
      </c>
      <c r="Y33" s="40">
        <f t="shared" si="6"/>
        <v>137.93103448275863</v>
      </c>
      <c r="Z33" s="39">
        <v>48</v>
      </c>
      <c r="AA33" s="115">
        <v>77</v>
      </c>
      <c r="AB33" s="167">
        <f t="shared" si="7"/>
        <v>160.41666666666666</v>
      </c>
      <c r="AC33" s="37"/>
      <c r="AD33" s="41"/>
    </row>
    <row r="34" spans="1:30" s="42" customFormat="1" ht="15.75" customHeight="1" x14ac:dyDescent="0.25">
      <c r="A34" s="166" t="s">
        <v>61</v>
      </c>
      <c r="B34" s="39">
        <v>105</v>
      </c>
      <c r="C34" s="39">
        <v>82</v>
      </c>
      <c r="D34" s="36">
        <f t="shared" si="0"/>
        <v>78.095238095238102</v>
      </c>
      <c r="E34" s="39">
        <v>99</v>
      </c>
      <c r="F34" s="39">
        <v>81</v>
      </c>
      <c r="G34" s="40">
        <f t="shared" si="1"/>
        <v>81.818181818181813</v>
      </c>
      <c r="H34" s="39">
        <v>6</v>
      </c>
      <c r="I34" s="39">
        <v>1</v>
      </c>
      <c r="J34" s="40">
        <f t="shared" si="2"/>
        <v>16.666666666666668</v>
      </c>
      <c r="K34" s="39">
        <v>0</v>
      </c>
      <c r="L34" s="39">
        <v>0</v>
      </c>
      <c r="M34" s="107" t="str">
        <f t="shared" si="3"/>
        <v>-</v>
      </c>
      <c r="N34" s="39">
        <v>0</v>
      </c>
      <c r="O34" s="39">
        <v>0</v>
      </c>
      <c r="P34" s="107" t="str">
        <f t="shared" si="8"/>
        <v>-</v>
      </c>
      <c r="Q34" s="39">
        <v>47</v>
      </c>
      <c r="R34" s="60">
        <v>42</v>
      </c>
      <c r="S34" s="40">
        <f t="shared" si="4"/>
        <v>89.361702127659569</v>
      </c>
      <c r="T34" s="39">
        <v>59</v>
      </c>
      <c r="U34" s="60">
        <v>69</v>
      </c>
      <c r="V34" s="40">
        <f t="shared" si="5"/>
        <v>116.94915254237289</v>
      </c>
      <c r="W34" s="39">
        <v>85</v>
      </c>
      <c r="X34" s="60">
        <v>69</v>
      </c>
      <c r="Y34" s="40">
        <f t="shared" si="6"/>
        <v>81.17647058823529</v>
      </c>
      <c r="Z34" s="39">
        <v>69</v>
      </c>
      <c r="AA34" s="115">
        <v>67</v>
      </c>
      <c r="AB34" s="167">
        <f t="shared" si="7"/>
        <v>97.101449275362313</v>
      </c>
      <c r="AC34" s="37"/>
      <c r="AD34" s="41"/>
    </row>
    <row r="35" spans="1:30" s="42" customFormat="1" ht="15.75" customHeight="1" thickBot="1" x14ac:dyDescent="0.3">
      <c r="A35" s="168" t="s">
        <v>62</v>
      </c>
      <c r="B35" s="169">
        <v>39</v>
      </c>
      <c r="C35" s="169">
        <v>18</v>
      </c>
      <c r="D35" s="170">
        <f t="shared" si="0"/>
        <v>46.153846153846153</v>
      </c>
      <c r="E35" s="169">
        <v>36</v>
      </c>
      <c r="F35" s="169">
        <v>18</v>
      </c>
      <c r="G35" s="171">
        <f t="shared" si="1"/>
        <v>50</v>
      </c>
      <c r="H35" s="169">
        <v>2</v>
      </c>
      <c r="I35" s="169">
        <v>0</v>
      </c>
      <c r="J35" s="171">
        <f t="shared" si="2"/>
        <v>0</v>
      </c>
      <c r="K35" s="169">
        <v>0</v>
      </c>
      <c r="L35" s="169">
        <v>0</v>
      </c>
      <c r="M35" s="171" t="str">
        <f t="shared" si="3"/>
        <v>-</v>
      </c>
      <c r="N35" s="169">
        <v>0</v>
      </c>
      <c r="O35" s="169">
        <v>0</v>
      </c>
      <c r="P35" s="172" t="str">
        <f t="shared" si="8"/>
        <v>-</v>
      </c>
      <c r="Q35" s="169">
        <v>7</v>
      </c>
      <c r="R35" s="173">
        <v>11</v>
      </c>
      <c r="S35" s="171">
        <f t="shared" si="4"/>
        <v>157.14285714285714</v>
      </c>
      <c r="T35" s="169">
        <v>25</v>
      </c>
      <c r="U35" s="173">
        <v>13</v>
      </c>
      <c r="V35" s="171">
        <f t="shared" si="5"/>
        <v>52</v>
      </c>
      <c r="W35" s="169">
        <v>29</v>
      </c>
      <c r="X35" s="173">
        <v>13</v>
      </c>
      <c r="Y35" s="171">
        <f t="shared" si="6"/>
        <v>44.827586206896555</v>
      </c>
      <c r="Z35" s="169">
        <v>27</v>
      </c>
      <c r="AA35" s="116">
        <v>11</v>
      </c>
      <c r="AB35" s="174">
        <f t="shared" si="7"/>
        <v>40.74074074074074</v>
      </c>
      <c r="AC35" s="37"/>
      <c r="AD35" s="41"/>
    </row>
    <row r="36" spans="1:30" ht="66.75" customHeight="1" x14ac:dyDescent="0.25">
      <c r="A36" s="45"/>
      <c r="B36" s="45"/>
      <c r="C36" s="210" t="s">
        <v>117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</row>
    <row r="37" spans="1:30" ht="14.25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8"/>
  <sheetViews>
    <sheetView view="pageBreakPreview" zoomScale="80" zoomScaleNormal="70" zoomScaleSheetLayoutView="80" workbookViewId="0">
      <selection activeCell="A6" sqref="A6"/>
    </sheetView>
  </sheetViews>
  <sheetFormatPr defaultColWidth="8" defaultRowHeight="13.2" x14ac:dyDescent="0.25"/>
  <cols>
    <col min="1" max="1" width="61.88671875" style="3" customWidth="1"/>
    <col min="2" max="3" width="19.88671875" style="18" customWidth="1"/>
    <col min="4" max="4" width="12.5546875" style="3" customWidth="1"/>
    <col min="5" max="5" width="12.44140625" style="3" customWidth="1"/>
    <col min="6" max="16384" width="8" style="3"/>
  </cols>
  <sheetData>
    <row r="1" spans="1:9" ht="80.400000000000006" customHeight="1" x14ac:dyDescent="0.25">
      <c r="A1" s="185" t="s">
        <v>70</v>
      </c>
      <c r="B1" s="185"/>
      <c r="C1" s="185"/>
      <c r="D1" s="185"/>
      <c r="E1" s="185"/>
    </row>
    <row r="2" spans="1:9" s="4" customFormat="1" ht="23.25" customHeight="1" x14ac:dyDescent="0.3">
      <c r="A2" s="190" t="s">
        <v>0</v>
      </c>
      <c r="B2" s="186" t="s">
        <v>96</v>
      </c>
      <c r="C2" s="186" t="s">
        <v>97</v>
      </c>
      <c r="D2" s="225" t="s">
        <v>1</v>
      </c>
      <c r="E2" s="226"/>
    </row>
    <row r="3" spans="1:9" s="4" customFormat="1" ht="27.6" x14ac:dyDescent="0.3">
      <c r="A3" s="191"/>
      <c r="B3" s="187"/>
      <c r="C3" s="187"/>
      <c r="D3" s="5" t="s">
        <v>2</v>
      </c>
      <c r="E3" s="6" t="s">
        <v>26</v>
      </c>
    </row>
    <row r="4" spans="1:9" s="9" customFormat="1" ht="15.75" customHeight="1" x14ac:dyDescent="0.3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9" s="9" customFormat="1" ht="20.399999999999999" x14ac:dyDescent="0.3">
      <c r="A5" s="10" t="s">
        <v>118</v>
      </c>
      <c r="B5" s="78" t="s">
        <v>93</v>
      </c>
      <c r="C5" s="78">
        <f>'6-(АТО-ЦЗ)'!C7</f>
        <v>481</v>
      </c>
      <c r="D5" s="20" t="s">
        <v>93</v>
      </c>
      <c r="E5" s="75" t="s">
        <v>93</v>
      </c>
      <c r="I5" s="13"/>
    </row>
    <row r="6" spans="1:9" s="4" customFormat="1" ht="20.399999999999999" x14ac:dyDescent="0.3">
      <c r="A6" s="10" t="s">
        <v>28</v>
      </c>
      <c r="B6" s="79">
        <f>'6-(АТО-ЦЗ)'!E7</f>
        <v>708</v>
      </c>
      <c r="C6" s="79">
        <f>'6-(АТО-ЦЗ)'!F7</f>
        <v>463</v>
      </c>
      <c r="D6" s="20">
        <f t="shared" ref="D6:D10" si="0">C6*100/B6</f>
        <v>65.395480225988706</v>
      </c>
      <c r="E6" s="75">
        <f t="shared" ref="E6:E10" si="1">C6-B6</f>
        <v>-245</v>
      </c>
      <c r="I6" s="13"/>
    </row>
    <row r="7" spans="1:9" s="4" customFormat="1" ht="48.75" customHeight="1" x14ac:dyDescent="0.3">
      <c r="A7" s="14" t="s">
        <v>29</v>
      </c>
      <c r="B7" s="79">
        <f>'6-(АТО-ЦЗ)'!H7</f>
        <v>15</v>
      </c>
      <c r="C7" s="79">
        <f>'6-(АТО-ЦЗ)'!I7</f>
        <v>7</v>
      </c>
      <c r="D7" s="20">
        <f t="shared" si="0"/>
        <v>46.666666666666664</v>
      </c>
      <c r="E7" s="75">
        <f t="shared" si="1"/>
        <v>-8</v>
      </c>
      <c r="I7" s="13"/>
    </row>
    <row r="8" spans="1:9" s="4" customFormat="1" ht="20.399999999999999" x14ac:dyDescent="0.3">
      <c r="A8" s="15" t="s">
        <v>30</v>
      </c>
      <c r="B8" s="79">
        <f>'6-(АТО-ЦЗ)'!K7</f>
        <v>4</v>
      </c>
      <c r="C8" s="79">
        <f>'6-(АТО-ЦЗ)'!L7</f>
        <v>8</v>
      </c>
      <c r="D8" s="20">
        <f t="shared" si="0"/>
        <v>200</v>
      </c>
      <c r="E8" s="75">
        <f t="shared" si="1"/>
        <v>4</v>
      </c>
      <c r="I8" s="13"/>
    </row>
    <row r="9" spans="1:9" s="4" customFormat="1" ht="49.35" customHeight="1" x14ac:dyDescent="0.3">
      <c r="A9" s="15" t="s">
        <v>20</v>
      </c>
      <c r="B9" s="79">
        <f>'6-(АТО-ЦЗ)'!N7</f>
        <v>0</v>
      </c>
      <c r="C9" s="79">
        <f>'6-(АТО-ЦЗ)'!O7</f>
        <v>0</v>
      </c>
      <c r="D9" s="20" t="s">
        <v>68</v>
      </c>
      <c r="E9" s="75">
        <f t="shared" si="1"/>
        <v>0</v>
      </c>
      <c r="I9" s="13"/>
    </row>
    <row r="10" spans="1:9" s="4" customFormat="1" ht="49.35" customHeight="1" x14ac:dyDescent="0.3">
      <c r="A10" s="15" t="s">
        <v>31</v>
      </c>
      <c r="B10" s="74">
        <f>'6-(АТО-ЦЗ)'!Q7</f>
        <v>350</v>
      </c>
      <c r="C10" s="74">
        <f>'6-(АТО-ЦЗ)'!R7</f>
        <v>204</v>
      </c>
      <c r="D10" s="11">
        <f t="shared" si="0"/>
        <v>58.285714285714285</v>
      </c>
      <c r="E10" s="75">
        <f t="shared" si="1"/>
        <v>-146</v>
      </c>
      <c r="I10" s="13"/>
    </row>
    <row r="11" spans="1:9" s="4" customFormat="1" ht="12.75" customHeight="1" x14ac:dyDescent="0.3">
      <c r="A11" s="192" t="s">
        <v>4</v>
      </c>
      <c r="B11" s="193"/>
      <c r="C11" s="193"/>
      <c r="D11" s="193"/>
      <c r="E11" s="193"/>
      <c r="I11" s="13"/>
    </row>
    <row r="12" spans="1:9" s="4" customFormat="1" ht="18" customHeight="1" x14ac:dyDescent="0.3">
      <c r="A12" s="194"/>
      <c r="B12" s="195"/>
      <c r="C12" s="195"/>
      <c r="D12" s="195"/>
      <c r="E12" s="195"/>
      <c r="I12" s="13"/>
    </row>
    <row r="13" spans="1:9" s="4" customFormat="1" ht="20.25" customHeight="1" x14ac:dyDescent="0.3">
      <c r="A13" s="190" t="s">
        <v>0</v>
      </c>
      <c r="B13" s="196" t="s">
        <v>103</v>
      </c>
      <c r="C13" s="196" t="s">
        <v>104</v>
      </c>
      <c r="D13" s="225" t="s">
        <v>1</v>
      </c>
      <c r="E13" s="226"/>
      <c r="I13" s="13"/>
    </row>
    <row r="14" spans="1:9" ht="27.75" customHeight="1" x14ac:dyDescent="0.25">
      <c r="A14" s="191"/>
      <c r="B14" s="196"/>
      <c r="C14" s="196"/>
      <c r="D14" s="21" t="s">
        <v>2</v>
      </c>
      <c r="E14" s="6" t="s">
        <v>26</v>
      </c>
      <c r="I14" s="13"/>
    </row>
    <row r="15" spans="1:9" ht="20.399999999999999" x14ac:dyDescent="0.25">
      <c r="A15" s="10" t="s">
        <v>92</v>
      </c>
      <c r="B15" s="76" t="s">
        <v>93</v>
      </c>
      <c r="C15" s="76">
        <f>'6-(АТО-ЦЗ)'!U7</f>
        <v>433</v>
      </c>
      <c r="D15" s="22" t="s">
        <v>93</v>
      </c>
      <c r="E15" s="75" t="s">
        <v>93</v>
      </c>
      <c r="I15" s="13"/>
    </row>
    <row r="16" spans="1:9" ht="20.399999999999999" x14ac:dyDescent="0.25">
      <c r="A16" s="1" t="s">
        <v>28</v>
      </c>
      <c r="B16" s="77">
        <f>'6-(АТО-ЦЗ)'!W7</f>
        <v>643</v>
      </c>
      <c r="C16" s="77">
        <f>'6-(АТО-ЦЗ)'!X7</f>
        <v>417</v>
      </c>
      <c r="D16" s="22">
        <f t="shared" ref="D16:D17" si="2">C16*100/B16</f>
        <v>64.852255054432348</v>
      </c>
      <c r="E16" s="75">
        <f t="shared" ref="E16:E17" si="3">C16-B16</f>
        <v>-226</v>
      </c>
      <c r="I16" s="13"/>
    </row>
    <row r="17" spans="1:9" ht="20.399999999999999" x14ac:dyDescent="0.25">
      <c r="A17" s="1" t="s">
        <v>33</v>
      </c>
      <c r="B17" s="77">
        <f>'6-(АТО-ЦЗ)'!Z7</f>
        <v>584</v>
      </c>
      <c r="C17" s="77">
        <f>'6-(АТО-ЦЗ)'!AA7</f>
        <v>389</v>
      </c>
      <c r="D17" s="22">
        <f t="shared" si="2"/>
        <v>66.609589041095887</v>
      </c>
      <c r="E17" s="75">
        <f t="shared" si="3"/>
        <v>-195</v>
      </c>
      <c r="I17" s="13"/>
    </row>
    <row r="18" spans="1:9" ht="62.1" customHeight="1" x14ac:dyDescent="0.3">
      <c r="A18" s="184" t="s">
        <v>94</v>
      </c>
      <c r="B18" s="184"/>
      <c r="C18" s="184"/>
      <c r="D18" s="184"/>
      <c r="E18" s="184"/>
    </row>
  </sheetData>
  <mergeCells count="11">
    <mergeCell ref="A18:E18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view="pageBreakPreview" zoomScale="66" zoomScaleNormal="75" zoomScaleSheetLayoutView="66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C6" sqref="C6:AB6"/>
    </sheetView>
  </sheetViews>
  <sheetFormatPr defaultColWidth="9.109375" defaultRowHeight="13.8" x14ac:dyDescent="0.25"/>
  <cols>
    <col min="1" max="1" width="25.88671875" style="44" customWidth="1"/>
    <col min="2" max="2" width="10.88671875" style="44" hidden="1" customWidth="1"/>
    <col min="3" max="3" width="20.6640625" style="44" customWidth="1"/>
    <col min="4" max="4" width="13.109375" style="44" hidden="1" customWidth="1"/>
    <col min="5" max="6" width="11.8867187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4.5546875" style="44" customWidth="1"/>
    <col min="16" max="16" width="8.109375" style="44" customWidth="1"/>
    <col min="17" max="18" width="12.44140625" style="44" customWidth="1"/>
    <col min="19" max="19" width="8.109375" style="44" customWidth="1"/>
    <col min="20" max="20" width="10.5546875" style="44" hidden="1" customWidth="1"/>
    <col min="21" max="21" width="16.44140625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97" t="s">
        <v>105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7"/>
      <c r="O1" s="27"/>
      <c r="P1" s="27"/>
      <c r="Q1" s="27"/>
      <c r="R1" s="27"/>
      <c r="S1" s="27"/>
      <c r="T1" s="27"/>
      <c r="U1" s="27"/>
      <c r="V1" s="27"/>
      <c r="W1" s="27"/>
      <c r="X1" s="205"/>
      <c r="Y1" s="20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8"/>
      <c r="Y2" s="198"/>
      <c r="Z2" s="204"/>
      <c r="AA2" s="204"/>
      <c r="AB2" s="59" t="s">
        <v>7</v>
      </c>
      <c r="AC2" s="59"/>
    </row>
    <row r="3" spans="1:32" s="32" customFormat="1" ht="67.650000000000006" customHeight="1" x14ac:dyDescent="0.3">
      <c r="A3" s="199"/>
      <c r="B3" s="181"/>
      <c r="C3" s="177" t="s">
        <v>116</v>
      </c>
      <c r="D3" s="181"/>
      <c r="E3" s="200" t="s">
        <v>22</v>
      </c>
      <c r="F3" s="200"/>
      <c r="G3" s="200"/>
      <c r="H3" s="200" t="s">
        <v>13</v>
      </c>
      <c r="I3" s="200"/>
      <c r="J3" s="200"/>
      <c r="K3" s="200" t="s">
        <v>9</v>
      </c>
      <c r="L3" s="200"/>
      <c r="M3" s="200"/>
      <c r="N3" s="200" t="s">
        <v>10</v>
      </c>
      <c r="O3" s="200"/>
      <c r="P3" s="200"/>
      <c r="Q3" s="206" t="s">
        <v>8</v>
      </c>
      <c r="R3" s="207"/>
      <c r="S3" s="208"/>
      <c r="T3" s="200" t="s">
        <v>16</v>
      </c>
      <c r="U3" s="200"/>
      <c r="V3" s="200"/>
      <c r="W3" s="200" t="s">
        <v>11</v>
      </c>
      <c r="X3" s="200"/>
      <c r="Y3" s="200"/>
      <c r="Z3" s="200" t="s">
        <v>12</v>
      </c>
      <c r="AA3" s="200"/>
      <c r="AB3" s="200"/>
    </row>
    <row r="4" spans="1:32" s="33" customFormat="1" ht="19.5" customHeight="1" x14ac:dyDescent="0.3">
      <c r="A4" s="199"/>
      <c r="B4" s="209" t="s">
        <v>63</v>
      </c>
      <c r="C4" s="209" t="s">
        <v>95</v>
      </c>
      <c r="D4" s="222" t="s">
        <v>2</v>
      </c>
      <c r="E4" s="209" t="s">
        <v>63</v>
      </c>
      <c r="F4" s="209" t="s">
        <v>95</v>
      </c>
      <c r="G4" s="222" t="s">
        <v>2</v>
      </c>
      <c r="H4" s="209" t="s">
        <v>63</v>
      </c>
      <c r="I4" s="209" t="s">
        <v>95</v>
      </c>
      <c r="J4" s="222" t="s">
        <v>2</v>
      </c>
      <c r="K4" s="209" t="s">
        <v>63</v>
      </c>
      <c r="L4" s="209" t="s">
        <v>95</v>
      </c>
      <c r="M4" s="222" t="s">
        <v>2</v>
      </c>
      <c r="N4" s="209" t="s">
        <v>63</v>
      </c>
      <c r="O4" s="209" t="s">
        <v>95</v>
      </c>
      <c r="P4" s="222" t="s">
        <v>2</v>
      </c>
      <c r="Q4" s="209" t="s">
        <v>63</v>
      </c>
      <c r="R4" s="209" t="s">
        <v>95</v>
      </c>
      <c r="S4" s="222" t="s">
        <v>2</v>
      </c>
      <c r="T4" s="209" t="s">
        <v>15</v>
      </c>
      <c r="U4" s="209" t="s">
        <v>101</v>
      </c>
      <c r="V4" s="222" t="s">
        <v>2</v>
      </c>
      <c r="W4" s="209" t="s">
        <v>63</v>
      </c>
      <c r="X4" s="209" t="s">
        <v>95</v>
      </c>
      <c r="Y4" s="222" t="s">
        <v>2</v>
      </c>
      <c r="Z4" s="209" t="s">
        <v>63</v>
      </c>
      <c r="AA4" s="209" t="s">
        <v>95</v>
      </c>
      <c r="AB4" s="222" t="s">
        <v>2</v>
      </c>
    </row>
    <row r="5" spans="1:32" s="33" customFormat="1" ht="15.75" customHeight="1" x14ac:dyDescent="0.3">
      <c r="A5" s="199"/>
      <c r="B5" s="209"/>
      <c r="C5" s="209"/>
      <c r="D5" s="222"/>
      <c r="E5" s="209"/>
      <c r="F5" s="209"/>
      <c r="G5" s="222"/>
      <c r="H5" s="209"/>
      <c r="I5" s="209"/>
      <c r="J5" s="222"/>
      <c r="K5" s="209"/>
      <c r="L5" s="209"/>
      <c r="M5" s="222"/>
      <c r="N5" s="209"/>
      <c r="O5" s="209"/>
      <c r="P5" s="222"/>
      <c r="Q5" s="209"/>
      <c r="R5" s="209"/>
      <c r="S5" s="222"/>
      <c r="T5" s="209"/>
      <c r="U5" s="209"/>
      <c r="V5" s="222"/>
      <c r="W5" s="209"/>
      <c r="X5" s="209"/>
      <c r="Y5" s="222"/>
      <c r="Z5" s="209"/>
      <c r="AA5" s="209"/>
      <c r="AB5" s="222"/>
    </row>
    <row r="6" spans="1:32" s="51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34</v>
      </c>
      <c r="B7" s="35">
        <f>SUM(B8:B35)</f>
        <v>1019</v>
      </c>
      <c r="C7" s="35">
        <f>SUM(C8:C35)</f>
        <v>481</v>
      </c>
      <c r="D7" s="36">
        <f>IF(ISERROR(C7*100/B7),"-",(C7*100/B7))</f>
        <v>47.20314033366045</v>
      </c>
      <c r="E7" s="35">
        <f>SUM(E8:E35)</f>
        <v>708</v>
      </c>
      <c r="F7" s="35">
        <f>SUM(F8:F35)</f>
        <v>463</v>
      </c>
      <c r="G7" s="36">
        <f>IF(ISERROR(F7*100/E7),"-",(F7*100/E7))</f>
        <v>65.395480225988706</v>
      </c>
      <c r="H7" s="86">
        <f>SUM(H8:H35)</f>
        <v>15</v>
      </c>
      <c r="I7" s="86">
        <f>SUM(I8:I35)</f>
        <v>7</v>
      </c>
      <c r="J7" s="108">
        <f>IF(ISERROR(I7*100/H7),"-",(I7*100/H7))</f>
        <v>46.666666666666664</v>
      </c>
      <c r="K7" s="86">
        <f>SUM(K8:K35)</f>
        <v>4</v>
      </c>
      <c r="L7" s="86">
        <f>SUM(L8:L35)</f>
        <v>8</v>
      </c>
      <c r="M7" s="108">
        <f>IF(ISERROR(L7*100/K7),"-",(L7*100/K7))</f>
        <v>200</v>
      </c>
      <c r="N7" s="86">
        <f>SUM(N8:N35)</f>
        <v>0</v>
      </c>
      <c r="O7" s="86">
        <f>SUM(O8:O35)</f>
        <v>0</v>
      </c>
      <c r="P7" s="108" t="str">
        <f>IF(ISERROR(O7*100/N7),"-",(O7*100/N7))</f>
        <v>-</v>
      </c>
      <c r="Q7" s="35">
        <f>SUM(Q8:Q35)</f>
        <v>350</v>
      </c>
      <c r="R7" s="35">
        <f>SUM(R8:R35)</f>
        <v>204</v>
      </c>
      <c r="S7" s="36">
        <f>IF(ISERROR(R7*100/Q7),"-",(R7*100/Q7))</f>
        <v>58.285714285714285</v>
      </c>
      <c r="T7" s="35">
        <f>SUM(T8:T35)</f>
        <v>889</v>
      </c>
      <c r="U7" s="35">
        <f>SUM(U8:U35)</f>
        <v>433</v>
      </c>
      <c r="V7" s="36">
        <f>IF(ISERROR(U7*100/T7),"-",(U7*100/T7))</f>
        <v>48.706411698537686</v>
      </c>
      <c r="W7" s="35">
        <f>SUM(W8:W35)</f>
        <v>643</v>
      </c>
      <c r="X7" s="35">
        <f>SUM(X8:X35)</f>
        <v>417</v>
      </c>
      <c r="Y7" s="36">
        <f>IF(ISERROR(X7*100/W7),"-",(X7*100/W7))</f>
        <v>64.852255054432348</v>
      </c>
      <c r="Z7" s="35">
        <f>SUM(Z8:Z35)</f>
        <v>584</v>
      </c>
      <c r="AA7" s="35">
        <f>SUM(AA8:AA35)</f>
        <v>389</v>
      </c>
      <c r="AB7" s="36">
        <f>IF(ISERROR(AA7*100/Z7),"-",(AA7*100/Z7))</f>
        <v>66.609589041095887</v>
      </c>
      <c r="AC7" s="37"/>
      <c r="AF7" s="42"/>
    </row>
    <row r="8" spans="1:32" s="42" customFormat="1" ht="15" customHeight="1" x14ac:dyDescent="0.25">
      <c r="A8" s="61" t="s">
        <v>35</v>
      </c>
      <c r="B8" s="39">
        <v>289</v>
      </c>
      <c r="C8" s="39">
        <v>148</v>
      </c>
      <c r="D8" s="36">
        <f>IF(ISERROR(C8*100/B8),"-",(C8*100/B8))</f>
        <v>51.211072664359861</v>
      </c>
      <c r="E8" s="39">
        <v>187</v>
      </c>
      <c r="F8" s="39">
        <v>143</v>
      </c>
      <c r="G8" s="40">
        <f>IF(ISERROR(F8*100/E8),"-",(F8*100/E8))</f>
        <v>76.470588235294116</v>
      </c>
      <c r="H8" s="87">
        <v>3</v>
      </c>
      <c r="I8" s="87">
        <v>3</v>
      </c>
      <c r="J8" s="107">
        <f>IF(ISERROR(I8*100/H8),"-",(I8*100/H8))</f>
        <v>100</v>
      </c>
      <c r="K8" s="87">
        <v>1</v>
      </c>
      <c r="L8" s="87">
        <v>3</v>
      </c>
      <c r="M8" s="107">
        <f>IF(ISERROR(L8*100/K8),"-",(L8*100/K8))</f>
        <v>300</v>
      </c>
      <c r="N8" s="87">
        <v>0</v>
      </c>
      <c r="O8" s="87">
        <v>0</v>
      </c>
      <c r="P8" s="107" t="str">
        <f>IF(ISERROR(O8*100/N8),"-",(O8*100/N8))</f>
        <v>-</v>
      </c>
      <c r="Q8" s="39">
        <v>130</v>
      </c>
      <c r="R8" s="60">
        <v>35</v>
      </c>
      <c r="S8" s="40">
        <f>IF(ISERROR(R8*100/Q8),"-",(R8*100/Q8))</f>
        <v>26.923076923076923</v>
      </c>
      <c r="T8" s="39">
        <v>259</v>
      </c>
      <c r="U8" s="60">
        <v>137</v>
      </c>
      <c r="V8" s="40">
        <f>IF(ISERROR(U8*100/T8),"-",(U8*100/T8))</f>
        <v>52.895752895752899</v>
      </c>
      <c r="W8" s="39">
        <v>172</v>
      </c>
      <c r="X8" s="60">
        <v>132</v>
      </c>
      <c r="Y8" s="40">
        <f>IF(ISERROR(X8*100/W8),"-",(X8*100/W8))</f>
        <v>76.744186046511629</v>
      </c>
      <c r="Z8" s="39">
        <v>153</v>
      </c>
      <c r="AA8" s="60">
        <v>123</v>
      </c>
      <c r="AB8" s="40">
        <f>IF(ISERROR(AA8*100/Z8),"-",(AA8*100/Z8))</f>
        <v>80.392156862745097</v>
      </c>
      <c r="AC8" s="37"/>
      <c r="AD8" s="41"/>
    </row>
    <row r="9" spans="1:32" s="43" customFormat="1" ht="15" customHeight="1" x14ac:dyDescent="0.25">
      <c r="A9" s="61" t="s">
        <v>36</v>
      </c>
      <c r="B9" s="39">
        <v>19</v>
      </c>
      <c r="C9" s="39">
        <v>10</v>
      </c>
      <c r="D9" s="36">
        <f t="shared" ref="D9:D35" si="0">IF(ISERROR(C9*100/B9),"-",(C9*100/B9))</f>
        <v>52.631578947368418</v>
      </c>
      <c r="E9" s="39">
        <v>17</v>
      </c>
      <c r="F9" s="39">
        <v>10</v>
      </c>
      <c r="G9" s="40">
        <f t="shared" ref="G9:G35" si="1">IF(ISERROR(F9*100/E9),"-",(F9*100/E9))</f>
        <v>58.823529411764703</v>
      </c>
      <c r="H9" s="87">
        <v>1</v>
      </c>
      <c r="I9" s="87">
        <v>0</v>
      </c>
      <c r="J9" s="107">
        <f t="shared" ref="J9:J35" si="2">IF(ISERROR(I9*100/H9),"-",(I9*100/H9))</f>
        <v>0</v>
      </c>
      <c r="K9" s="87">
        <v>0</v>
      </c>
      <c r="L9" s="87">
        <v>0</v>
      </c>
      <c r="M9" s="107" t="str">
        <f t="shared" ref="M9:M35" si="3">IF(ISERROR(L9*100/K9),"-",(L9*100/K9))</f>
        <v>-</v>
      </c>
      <c r="N9" s="87">
        <v>0</v>
      </c>
      <c r="O9" s="87">
        <v>0</v>
      </c>
      <c r="P9" s="107" t="str">
        <f t="shared" ref="P9:P35" si="4">IF(ISERROR(O9*100/N9),"-",(O9*100/N9))</f>
        <v>-</v>
      </c>
      <c r="Q9" s="39">
        <v>3</v>
      </c>
      <c r="R9" s="60">
        <v>4</v>
      </c>
      <c r="S9" s="40">
        <f t="shared" ref="S9:S35" si="5">IF(ISERROR(R9*100/Q9),"-",(R9*100/Q9))</f>
        <v>133.33333333333334</v>
      </c>
      <c r="T9" s="39">
        <v>19</v>
      </c>
      <c r="U9" s="60">
        <v>9</v>
      </c>
      <c r="V9" s="40">
        <f t="shared" ref="V9:V35" si="6">IF(ISERROR(U9*100/T9),"-",(U9*100/T9))</f>
        <v>47.368421052631582</v>
      </c>
      <c r="W9" s="39">
        <v>14</v>
      </c>
      <c r="X9" s="60">
        <v>9</v>
      </c>
      <c r="Y9" s="40">
        <f t="shared" ref="Y9:Y35" si="7">IF(ISERROR(X9*100/W9),"-",(X9*100/W9))</f>
        <v>64.285714285714292</v>
      </c>
      <c r="Z9" s="39">
        <v>12</v>
      </c>
      <c r="AA9" s="60">
        <v>9</v>
      </c>
      <c r="AB9" s="40">
        <f t="shared" ref="AB9:AB35" si="8">IF(ISERROR(AA9*100/Z9),"-",(AA9*100/Z9))</f>
        <v>75</v>
      </c>
      <c r="AC9" s="37"/>
      <c r="AD9" s="41"/>
    </row>
    <row r="10" spans="1:32" s="42" customFormat="1" ht="15" customHeight="1" x14ac:dyDescent="0.25">
      <c r="A10" s="61" t="s">
        <v>37</v>
      </c>
      <c r="B10" s="39">
        <v>2</v>
      </c>
      <c r="C10" s="39">
        <v>1</v>
      </c>
      <c r="D10" s="36">
        <f t="shared" si="0"/>
        <v>50</v>
      </c>
      <c r="E10" s="39">
        <v>2</v>
      </c>
      <c r="F10" s="39">
        <v>1</v>
      </c>
      <c r="G10" s="40">
        <f t="shared" si="1"/>
        <v>50</v>
      </c>
      <c r="H10" s="87">
        <v>0</v>
      </c>
      <c r="I10" s="87">
        <v>0</v>
      </c>
      <c r="J10" s="107" t="str">
        <f t="shared" si="2"/>
        <v>-</v>
      </c>
      <c r="K10" s="87">
        <v>0</v>
      </c>
      <c r="L10" s="87">
        <v>0</v>
      </c>
      <c r="M10" s="107" t="str">
        <f t="shared" si="3"/>
        <v>-</v>
      </c>
      <c r="N10" s="87">
        <v>0</v>
      </c>
      <c r="O10" s="87">
        <v>0</v>
      </c>
      <c r="P10" s="107" t="str">
        <f t="shared" si="4"/>
        <v>-</v>
      </c>
      <c r="Q10" s="39">
        <v>0</v>
      </c>
      <c r="R10" s="60">
        <v>0</v>
      </c>
      <c r="S10" s="40" t="str">
        <f t="shared" si="5"/>
        <v>-</v>
      </c>
      <c r="T10" s="39">
        <v>2</v>
      </c>
      <c r="U10" s="60">
        <v>1</v>
      </c>
      <c r="V10" s="40">
        <f t="shared" si="6"/>
        <v>50</v>
      </c>
      <c r="W10" s="39">
        <v>2</v>
      </c>
      <c r="X10" s="60">
        <v>1</v>
      </c>
      <c r="Y10" s="40">
        <f t="shared" si="7"/>
        <v>50</v>
      </c>
      <c r="Z10" s="39">
        <v>2</v>
      </c>
      <c r="AA10" s="60">
        <v>1</v>
      </c>
      <c r="AB10" s="40">
        <f t="shared" si="8"/>
        <v>50</v>
      </c>
      <c r="AC10" s="37"/>
      <c r="AD10" s="41"/>
    </row>
    <row r="11" spans="1:32" s="42" customFormat="1" ht="15" customHeight="1" x14ac:dyDescent="0.25">
      <c r="A11" s="61" t="s">
        <v>38</v>
      </c>
      <c r="B11" s="39">
        <v>10</v>
      </c>
      <c r="C11" s="39">
        <v>8</v>
      </c>
      <c r="D11" s="36">
        <f t="shared" si="0"/>
        <v>80</v>
      </c>
      <c r="E11" s="39">
        <v>8</v>
      </c>
      <c r="F11" s="39">
        <v>6</v>
      </c>
      <c r="G11" s="40">
        <f t="shared" si="1"/>
        <v>75</v>
      </c>
      <c r="H11" s="87">
        <v>0</v>
      </c>
      <c r="I11" s="87">
        <v>0</v>
      </c>
      <c r="J11" s="107" t="str">
        <f t="shared" si="2"/>
        <v>-</v>
      </c>
      <c r="K11" s="87">
        <v>0</v>
      </c>
      <c r="L11" s="87">
        <v>0</v>
      </c>
      <c r="M11" s="107" t="str">
        <f t="shared" si="3"/>
        <v>-</v>
      </c>
      <c r="N11" s="87">
        <v>0</v>
      </c>
      <c r="O11" s="87">
        <v>0</v>
      </c>
      <c r="P11" s="107" t="str">
        <f t="shared" si="4"/>
        <v>-</v>
      </c>
      <c r="Q11" s="39">
        <v>6</v>
      </c>
      <c r="R11" s="60">
        <v>3</v>
      </c>
      <c r="S11" s="40">
        <f t="shared" si="5"/>
        <v>50</v>
      </c>
      <c r="T11" s="39">
        <v>8</v>
      </c>
      <c r="U11" s="60">
        <v>8</v>
      </c>
      <c r="V11" s="40">
        <f t="shared" si="6"/>
        <v>100</v>
      </c>
      <c r="W11" s="39">
        <v>8</v>
      </c>
      <c r="X11" s="60">
        <v>6</v>
      </c>
      <c r="Y11" s="40">
        <f t="shared" si="7"/>
        <v>75</v>
      </c>
      <c r="Z11" s="39">
        <v>8</v>
      </c>
      <c r="AA11" s="60">
        <v>5</v>
      </c>
      <c r="AB11" s="40">
        <f t="shared" si="8"/>
        <v>62.5</v>
      </c>
      <c r="AC11" s="37"/>
      <c r="AD11" s="41"/>
    </row>
    <row r="12" spans="1:32" s="42" customFormat="1" ht="15" customHeight="1" x14ac:dyDescent="0.25">
      <c r="A12" s="61" t="s">
        <v>39</v>
      </c>
      <c r="B12" s="39">
        <v>41</v>
      </c>
      <c r="C12" s="39">
        <v>17</v>
      </c>
      <c r="D12" s="36">
        <f t="shared" si="0"/>
        <v>41.463414634146339</v>
      </c>
      <c r="E12" s="39">
        <v>35</v>
      </c>
      <c r="F12" s="39">
        <v>16</v>
      </c>
      <c r="G12" s="40">
        <f t="shared" si="1"/>
        <v>45.714285714285715</v>
      </c>
      <c r="H12" s="87">
        <v>1</v>
      </c>
      <c r="I12" s="87">
        <v>0</v>
      </c>
      <c r="J12" s="107">
        <f t="shared" si="2"/>
        <v>0</v>
      </c>
      <c r="K12" s="87">
        <v>0</v>
      </c>
      <c r="L12" s="87">
        <v>0</v>
      </c>
      <c r="M12" s="107" t="str">
        <f t="shared" si="3"/>
        <v>-</v>
      </c>
      <c r="N12" s="87">
        <v>0</v>
      </c>
      <c r="O12" s="87">
        <v>0</v>
      </c>
      <c r="P12" s="107" t="str">
        <f t="shared" si="4"/>
        <v>-</v>
      </c>
      <c r="Q12" s="39">
        <v>24</v>
      </c>
      <c r="R12" s="60">
        <v>12</v>
      </c>
      <c r="S12" s="40">
        <f t="shared" si="5"/>
        <v>50</v>
      </c>
      <c r="T12" s="39">
        <v>33</v>
      </c>
      <c r="U12" s="60">
        <v>17</v>
      </c>
      <c r="V12" s="40">
        <f t="shared" si="6"/>
        <v>51.515151515151516</v>
      </c>
      <c r="W12" s="39">
        <v>30</v>
      </c>
      <c r="X12" s="60">
        <v>16</v>
      </c>
      <c r="Y12" s="40">
        <f t="shared" si="7"/>
        <v>53.333333333333336</v>
      </c>
      <c r="Z12" s="39">
        <v>28</v>
      </c>
      <c r="AA12" s="60">
        <v>14</v>
      </c>
      <c r="AB12" s="40">
        <f t="shared" si="8"/>
        <v>50</v>
      </c>
      <c r="AC12" s="37"/>
      <c r="AD12" s="41"/>
    </row>
    <row r="13" spans="1:32" s="42" customFormat="1" ht="15" customHeight="1" x14ac:dyDescent="0.25">
      <c r="A13" s="61" t="s">
        <v>40</v>
      </c>
      <c r="B13" s="39">
        <v>8</v>
      </c>
      <c r="C13" s="39">
        <v>4</v>
      </c>
      <c r="D13" s="36">
        <f t="shared" si="0"/>
        <v>50</v>
      </c>
      <c r="E13" s="39">
        <v>7</v>
      </c>
      <c r="F13" s="39">
        <v>4</v>
      </c>
      <c r="G13" s="40">
        <f t="shared" si="1"/>
        <v>57.142857142857146</v>
      </c>
      <c r="H13" s="87">
        <v>0</v>
      </c>
      <c r="I13" s="87">
        <v>0</v>
      </c>
      <c r="J13" s="107" t="str">
        <f t="shared" si="2"/>
        <v>-</v>
      </c>
      <c r="K13" s="87">
        <v>0</v>
      </c>
      <c r="L13" s="87">
        <v>0</v>
      </c>
      <c r="M13" s="107" t="str">
        <f t="shared" si="3"/>
        <v>-</v>
      </c>
      <c r="N13" s="87">
        <v>0</v>
      </c>
      <c r="O13" s="87">
        <v>0</v>
      </c>
      <c r="P13" s="107" t="str">
        <f t="shared" si="4"/>
        <v>-</v>
      </c>
      <c r="Q13" s="39">
        <v>5</v>
      </c>
      <c r="R13" s="60">
        <v>2</v>
      </c>
      <c r="S13" s="40">
        <f t="shared" si="5"/>
        <v>40</v>
      </c>
      <c r="T13" s="39">
        <v>7</v>
      </c>
      <c r="U13" s="60">
        <v>4</v>
      </c>
      <c r="V13" s="40">
        <f t="shared" si="6"/>
        <v>57.142857142857146</v>
      </c>
      <c r="W13" s="39">
        <v>7</v>
      </c>
      <c r="X13" s="60">
        <v>4</v>
      </c>
      <c r="Y13" s="40">
        <f t="shared" si="7"/>
        <v>57.142857142857146</v>
      </c>
      <c r="Z13" s="39">
        <v>4</v>
      </c>
      <c r="AA13" s="60">
        <v>3</v>
      </c>
      <c r="AB13" s="40">
        <f t="shared" si="8"/>
        <v>75</v>
      </c>
      <c r="AC13" s="37"/>
      <c r="AD13" s="41"/>
    </row>
    <row r="14" spans="1:32" s="42" customFormat="1" ht="15" customHeight="1" x14ac:dyDescent="0.25">
      <c r="A14" s="61" t="s">
        <v>41</v>
      </c>
      <c r="B14" s="39">
        <v>12</v>
      </c>
      <c r="C14" s="39">
        <v>3</v>
      </c>
      <c r="D14" s="36">
        <f t="shared" si="0"/>
        <v>25</v>
      </c>
      <c r="E14" s="39">
        <v>7</v>
      </c>
      <c r="F14" s="39">
        <v>3</v>
      </c>
      <c r="G14" s="40">
        <f t="shared" si="1"/>
        <v>42.857142857142854</v>
      </c>
      <c r="H14" s="87">
        <v>1</v>
      </c>
      <c r="I14" s="87">
        <v>0</v>
      </c>
      <c r="J14" s="107">
        <f t="shared" si="2"/>
        <v>0</v>
      </c>
      <c r="K14" s="87">
        <v>0</v>
      </c>
      <c r="L14" s="87">
        <v>0</v>
      </c>
      <c r="M14" s="107" t="str">
        <f t="shared" si="3"/>
        <v>-</v>
      </c>
      <c r="N14" s="87">
        <v>0</v>
      </c>
      <c r="O14" s="87">
        <v>0</v>
      </c>
      <c r="P14" s="107" t="str">
        <f t="shared" si="4"/>
        <v>-</v>
      </c>
      <c r="Q14" s="39">
        <v>6</v>
      </c>
      <c r="R14" s="60">
        <v>1</v>
      </c>
      <c r="S14" s="40">
        <f t="shared" si="5"/>
        <v>16.666666666666668</v>
      </c>
      <c r="T14" s="39">
        <v>12</v>
      </c>
      <c r="U14" s="60">
        <v>2</v>
      </c>
      <c r="V14" s="40">
        <f t="shared" si="6"/>
        <v>16.666666666666668</v>
      </c>
      <c r="W14" s="39">
        <v>4</v>
      </c>
      <c r="X14" s="60">
        <v>2</v>
      </c>
      <c r="Y14" s="40">
        <f t="shared" si="7"/>
        <v>50</v>
      </c>
      <c r="Z14" s="39">
        <v>4</v>
      </c>
      <c r="AA14" s="60">
        <v>2</v>
      </c>
      <c r="AB14" s="40">
        <f t="shared" si="8"/>
        <v>50</v>
      </c>
      <c r="AC14" s="37"/>
      <c r="AD14" s="41"/>
    </row>
    <row r="15" spans="1:32" s="42" customFormat="1" ht="15" customHeight="1" x14ac:dyDescent="0.25">
      <c r="A15" s="61" t="s">
        <v>42</v>
      </c>
      <c r="B15" s="39">
        <v>37</v>
      </c>
      <c r="C15" s="39">
        <v>21</v>
      </c>
      <c r="D15" s="36">
        <f t="shared" si="0"/>
        <v>56.756756756756758</v>
      </c>
      <c r="E15" s="39">
        <v>29</v>
      </c>
      <c r="F15" s="39">
        <v>19</v>
      </c>
      <c r="G15" s="40">
        <f t="shared" si="1"/>
        <v>65.517241379310349</v>
      </c>
      <c r="H15" s="87">
        <v>1</v>
      </c>
      <c r="I15" s="87">
        <v>0</v>
      </c>
      <c r="J15" s="107">
        <f t="shared" si="2"/>
        <v>0</v>
      </c>
      <c r="K15" s="87">
        <v>0</v>
      </c>
      <c r="L15" s="87">
        <v>1</v>
      </c>
      <c r="M15" s="107" t="str">
        <f t="shared" si="3"/>
        <v>-</v>
      </c>
      <c r="N15" s="87">
        <v>0</v>
      </c>
      <c r="O15" s="87">
        <v>0</v>
      </c>
      <c r="P15" s="107" t="str">
        <f t="shared" si="4"/>
        <v>-</v>
      </c>
      <c r="Q15" s="39">
        <v>13</v>
      </c>
      <c r="R15" s="60">
        <v>6</v>
      </c>
      <c r="S15" s="40">
        <f t="shared" si="5"/>
        <v>46.153846153846153</v>
      </c>
      <c r="T15" s="39">
        <v>29</v>
      </c>
      <c r="U15" s="60">
        <v>19</v>
      </c>
      <c r="V15" s="40">
        <f t="shared" si="6"/>
        <v>65.517241379310349</v>
      </c>
      <c r="W15" s="39">
        <v>27</v>
      </c>
      <c r="X15" s="60">
        <v>17</v>
      </c>
      <c r="Y15" s="40">
        <f t="shared" si="7"/>
        <v>62.962962962962962</v>
      </c>
      <c r="Z15" s="39">
        <v>25</v>
      </c>
      <c r="AA15" s="60">
        <v>15</v>
      </c>
      <c r="AB15" s="40">
        <f t="shared" si="8"/>
        <v>60</v>
      </c>
      <c r="AC15" s="37"/>
      <c r="AD15" s="41"/>
    </row>
    <row r="16" spans="1:32" s="42" customFormat="1" ht="15" customHeight="1" x14ac:dyDescent="0.25">
      <c r="A16" s="61" t="s">
        <v>43</v>
      </c>
      <c r="B16" s="39">
        <v>21</v>
      </c>
      <c r="C16" s="39">
        <v>8</v>
      </c>
      <c r="D16" s="36">
        <f t="shared" si="0"/>
        <v>38.095238095238095</v>
      </c>
      <c r="E16" s="39">
        <v>13</v>
      </c>
      <c r="F16" s="39">
        <v>8</v>
      </c>
      <c r="G16" s="40">
        <f t="shared" si="1"/>
        <v>61.53846153846154</v>
      </c>
      <c r="H16" s="87">
        <v>0</v>
      </c>
      <c r="I16" s="87">
        <v>0</v>
      </c>
      <c r="J16" s="107" t="str">
        <f t="shared" si="2"/>
        <v>-</v>
      </c>
      <c r="K16" s="87">
        <v>0</v>
      </c>
      <c r="L16" s="87">
        <v>0</v>
      </c>
      <c r="M16" s="107" t="str">
        <f t="shared" si="3"/>
        <v>-</v>
      </c>
      <c r="N16" s="87">
        <v>0</v>
      </c>
      <c r="O16" s="87">
        <v>0</v>
      </c>
      <c r="P16" s="107" t="str">
        <f t="shared" si="4"/>
        <v>-</v>
      </c>
      <c r="Q16" s="39">
        <v>5</v>
      </c>
      <c r="R16" s="60">
        <v>6</v>
      </c>
      <c r="S16" s="40">
        <f t="shared" si="5"/>
        <v>120</v>
      </c>
      <c r="T16" s="39">
        <v>16</v>
      </c>
      <c r="U16" s="60">
        <v>7</v>
      </c>
      <c r="V16" s="40">
        <f t="shared" si="6"/>
        <v>43.75</v>
      </c>
      <c r="W16" s="39">
        <v>12</v>
      </c>
      <c r="X16" s="60">
        <v>7</v>
      </c>
      <c r="Y16" s="40">
        <f t="shared" si="7"/>
        <v>58.333333333333336</v>
      </c>
      <c r="Z16" s="39">
        <v>12</v>
      </c>
      <c r="AA16" s="60">
        <v>7</v>
      </c>
      <c r="AB16" s="40">
        <f t="shared" si="8"/>
        <v>58.333333333333336</v>
      </c>
      <c r="AC16" s="37"/>
      <c r="AD16" s="41"/>
    </row>
    <row r="17" spans="1:30" s="42" customFormat="1" ht="15" customHeight="1" x14ac:dyDescent="0.25">
      <c r="A17" s="61" t="s">
        <v>44</v>
      </c>
      <c r="B17" s="39">
        <v>74</v>
      </c>
      <c r="C17" s="39">
        <v>23</v>
      </c>
      <c r="D17" s="36">
        <f t="shared" si="0"/>
        <v>31.081081081081081</v>
      </c>
      <c r="E17" s="39">
        <v>59</v>
      </c>
      <c r="F17" s="39">
        <v>23</v>
      </c>
      <c r="G17" s="40">
        <f t="shared" si="1"/>
        <v>38.983050847457626</v>
      </c>
      <c r="H17" s="87">
        <v>0</v>
      </c>
      <c r="I17" s="87">
        <v>0</v>
      </c>
      <c r="J17" s="107" t="str">
        <f t="shared" si="2"/>
        <v>-</v>
      </c>
      <c r="K17" s="87">
        <v>0</v>
      </c>
      <c r="L17" s="87">
        <v>1</v>
      </c>
      <c r="M17" s="107" t="str">
        <f t="shared" si="3"/>
        <v>-</v>
      </c>
      <c r="N17" s="87">
        <v>0</v>
      </c>
      <c r="O17" s="87">
        <v>0</v>
      </c>
      <c r="P17" s="107" t="str">
        <f t="shared" si="4"/>
        <v>-</v>
      </c>
      <c r="Q17" s="39">
        <v>4</v>
      </c>
      <c r="R17" s="60">
        <v>8</v>
      </c>
      <c r="S17" s="40">
        <f t="shared" si="5"/>
        <v>200</v>
      </c>
      <c r="T17" s="39">
        <v>58</v>
      </c>
      <c r="U17" s="60">
        <v>21</v>
      </c>
      <c r="V17" s="40">
        <f t="shared" si="6"/>
        <v>36.206896551724135</v>
      </c>
      <c r="W17" s="39">
        <v>56</v>
      </c>
      <c r="X17" s="60">
        <v>21</v>
      </c>
      <c r="Y17" s="40">
        <f t="shared" si="7"/>
        <v>37.5</v>
      </c>
      <c r="Z17" s="39">
        <v>50</v>
      </c>
      <c r="AA17" s="60">
        <v>20</v>
      </c>
      <c r="AB17" s="40">
        <f t="shared" si="8"/>
        <v>40</v>
      </c>
      <c r="AC17" s="37"/>
      <c r="AD17" s="41"/>
    </row>
    <row r="18" spans="1:30" s="42" customFormat="1" ht="15" customHeight="1" x14ac:dyDescent="0.25">
      <c r="A18" s="61" t="s">
        <v>45</v>
      </c>
      <c r="B18" s="39">
        <v>13</v>
      </c>
      <c r="C18" s="39">
        <v>22</v>
      </c>
      <c r="D18" s="36">
        <f t="shared" si="0"/>
        <v>169.23076923076923</v>
      </c>
      <c r="E18" s="39">
        <v>12</v>
      </c>
      <c r="F18" s="39">
        <v>22</v>
      </c>
      <c r="G18" s="40">
        <f t="shared" si="1"/>
        <v>183.33333333333334</v>
      </c>
      <c r="H18" s="87">
        <v>0</v>
      </c>
      <c r="I18" s="87">
        <v>0</v>
      </c>
      <c r="J18" s="107" t="str">
        <f t="shared" si="2"/>
        <v>-</v>
      </c>
      <c r="K18" s="87">
        <v>0</v>
      </c>
      <c r="L18" s="87">
        <v>0</v>
      </c>
      <c r="M18" s="107" t="str">
        <f t="shared" si="3"/>
        <v>-</v>
      </c>
      <c r="N18" s="87">
        <v>0</v>
      </c>
      <c r="O18" s="87">
        <v>0</v>
      </c>
      <c r="P18" s="107" t="str">
        <f t="shared" si="4"/>
        <v>-</v>
      </c>
      <c r="Q18" s="39">
        <v>2</v>
      </c>
      <c r="R18" s="60">
        <v>9</v>
      </c>
      <c r="S18" s="40">
        <f t="shared" si="5"/>
        <v>450</v>
      </c>
      <c r="T18" s="39">
        <v>9</v>
      </c>
      <c r="U18" s="60">
        <v>20</v>
      </c>
      <c r="V18" s="40">
        <f t="shared" si="6"/>
        <v>222.22222222222223</v>
      </c>
      <c r="W18" s="39">
        <v>11</v>
      </c>
      <c r="X18" s="60">
        <v>20</v>
      </c>
      <c r="Y18" s="40">
        <f t="shared" si="7"/>
        <v>181.81818181818181</v>
      </c>
      <c r="Z18" s="39">
        <v>9</v>
      </c>
      <c r="AA18" s="60">
        <v>19</v>
      </c>
      <c r="AB18" s="40">
        <f t="shared" si="8"/>
        <v>211.11111111111111</v>
      </c>
      <c r="AC18" s="37"/>
      <c r="AD18" s="41"/>
    </row>
    <row r="19" spans="1:30" s="42" customFormat="1" ht="15" customHeight="1" x14ac:dyDescent="0.25">
      <c r="A19" s="61" t="s">
        <v>46</v>
      </c>
      <c r="B19" s="39">
        <v>57</v>
      </c>
      <c r="C19" s="39">
        <v>31</v>
      </c>
      <c r="D19" s="36">
        <f t="shared" si="0"/>
        <v>54.385964912280699</v>
      </c>
      <c r="E19" s="39">
        <v>26</v>
      </c>
      <c r="F19" s="39">
        <v>31</v>
      </c>
      <c r="G19" s="40">
        <f t="shared" si="1"/>
        <v>119.23076923076923</v>
      </c>
      <c r="H19" s="87">
        <v>0</v>
      </c>
      <c r="I19" s="87">
        <v>1</v>
      </c>
      <c r="J19" s="107" t="str">
        <f t="shared" si="2"/>
        <v>-</v>
      </c>
      <c r="K19" s="87">
        <v>0</v>
      </c>
      <c r="L19" s="87">
        <v>1</v>
      </c>
      <c r="M19" s="107" t="str">
        <f t="shared" si="3"/>
        <v>-</v>
      </c>
      <c r="N19" s="87">
        <v>0</v>
      </c>
      <c r="O19" s="87">
        <v>0</v>
      </c>
      <c r="P19" s="107" t="str">
        <f t="shared" si="4"/>
        <v>-</v>
      </c>
      <c r="Q19" s="39">
        <v>20</v>
      </c>
      <c r="R19" s="60">
        <v>12</v>
      </c>
      <c r="S19" s="40">
        <f t="shared" si="5"/>
        <v>60</v>
      </c>
      <c r="T19" s="39">
        <v>52</v>
      </c>
      <c r="U19" s="60">
        <v>30</v>
      </c>
      <c r="V19" s="40">
        <f t="shared" si="6"/>
        <v>57.692307692307693</v>
      </c>
      <c r="W19" s="39">
        <v>24</v>
      </c>
      <c r="X19" s="60">
        <v>30</v>
      </c>
      <c r="Y19" s="40">
        <f t="shared" si="7"/>
        <v>125</v>
      </c>
      <c r="Z19" s="39">
        <v>20</v>
      </c>
      <c r="AA19" s="60">
        <v>27</v>
      </c>
      <c r="AB19" s="40">
        <f t="shared" si="8"/>
        <v>135</v>
      </c>
      <c r="AC19" s="37"/>
      <c r="AD19" s="41"/>
    </row>
    <row r="20" spans="1:30" s="42" customFormat="1" ht="15" customHeight="1" x14ac:dyDescent="0.25">
      <c r="A20" s="61" t="s">
        <v>47</v>
      </c>
      <c r="B20" s="39">
        <v>20</v>
      </c>
      <c r="C20" s="39">
        <v>7</v>
      </c>
      <c r="D20" s="36">
        <f t="shared" si="0"/>
        <v>35</v>
      </c>
      <c r="E20" s="39">
        <v>17</v>
      </c>
      <c r="F20" s="39">
        <v>7</v>
      </c>
      <c r="G20" s="40">
        <f t="shared" si="1"/>
        <v>41.176470588235297</v>
      </c>
      <c r="H20" s="87">
        <v>0</v>
      </c>
      <c r="I20" s="87">
        <v>1</v>
      </c>
      <c r="J20" s="107" t="str">
        <f t="shared" si="2"/>
        <v>-</v>
      </c>
      <c r="K20" s="87">
        <v>0</v>
      </c>
      <c r="L20" s="87">
        <v>0</v>
      </c>
      <c r="M20" s="107" t="str">
        <f t="shared" si="3"/>
        <v>-</v>
      </c>
      <c r="N20" s="87">
        <v>0</v>
      </c>
      <c r="O20" s="87">
        <v>0</v>
      </c>
      <c r="P20" s="107" t="str">
        <f t="shared" si="4"/>
        <v>-</v>
      </c>
      <c r="Q20" s="39">
        <v>3</v>
      </c>
      <c r="R20" s="60">
        <v>4</v>
      </c>
      <c r="S20" s="40">
        <f t="shared" si="5"/>
        <v>133.33333333333334</v>
      </c>
      <c r="T20" s="39">
        <v>18</v>
      </c>
      <c r="U20" s="60">
        <v>5</v>
      </c>
      <c r="V20" s="40">
        <f t="shared" si="6"/>
        <v>27.777777777777779</v>
      </c>
      <c r="W20" s="39">
        <v>17</v>
      </c>
      <c r="X20" s="60">
        <v>5</v>
      </c>
      <c r="Y20" s="40">
        <f t="shared" si="7"/>
        <v>29.411764705882351</v>
      </c>
      <c r="Z20" s="39">
        <v>14</v>
      </c>
      <c r="AA20" s="60">
        <v>5</v>
      </c>
      <c r="AB20" s="40">
        <f t="shared" si="8"/>
        <v>35.714285714285715</v>
      </c>
      <c r="AC20" s="37"/>
      <c r="AD20" s="41"/>
    </row>
    <row r="21" spans="1:30" s="42" customFormat="1" ht="15" customHeight="1" x14ac:dyDescent="0.25">
      <c r="A21" s="61" t="s">
        <v>48</v>
      </c>
      <c r="B21" s="39">
        <v>24</v>
      </c>
      <c r="C21" s="39">
        <v>9</v>
      </c>
      <c r="D21" s="36">
        <f t="shared" si="0"/>
        <v>37.5</v>
      </c>
      <c r="E21" s="39">
        <v>12</v>
      </c>
      <c r="F21" s="39">
        <v>8</v>
      </c>
      <c r="G21" s="40">
        <f t="shared" si="1"/>
        <v>66.666666666666671</v>
      </c>
      <c r="H21" s="87">
        <v>0</v>
      </c>
      <c r="I21" s="87">
        <v>1</v>
      </c>
      <c r="J21" s="107" t="str">
        <f t="shared" si="2"/>
        <v>-</v>
      </c>
      <c r="K21" s="87">
        <v>1</v>
      </c>
      <c r="L21" s="87">
        <v>1</v>
      </c>
      <c r="M21" s="107">
        <f t="shared" si="3"/>
        <v>100</v>
      </c>
      <c r="N21" s="87">
        <v>0</v>
      </c>
      <c r="O21" s="87">
        <v>0</v>
      </c>
      <c r="P21" s="107" t="str">
        <f t="shared" si="4"/>
        <v>-</v>
      </c>
      <c r="Q21" s="39">
        <v>4</v>
      </c>
      <c r="R21" s="60">
        <v>3</v>
      </c>
      <c r="S21" s="40">
        <f t="shared" si="5"/>
        <v>75</v>
      </c>
      <c r="T21" s="39">
        <v>20</v>
      </c>
      <c r="U21" s="60">
        <v>7</v>
      </c>
      <c r="V21" s="40">
        <f t="shared" si="6"/>
        <v>35</v>
      </c>
      <c r="W21" s="39">
        <v>11</v>
      </c>
      <c r="X21" s="60">
        <v>6</v>
      </c>
      <c r="Y21" s="40">
        <f t="shared" si="7"/>
        <v>54.545454545454547</v>
      </c>
      <c r="Z21" s="39">
        <v>11</v>
      </c>
      <c r="AA21" s="60">
        <v>4</v>
      </c>
      <c r="AB21" s="40">
        <f t="shared" si="8"/>
        <v>36.363636363636367</v>
      </c>
      <c r="AC21" s="37"/>
      <c r="AD21" s="41"/>
    </row>
    <row r="22" spans="1:30" s="42" customFormat="1" ht="15" customHeight="1" x14ac:dyDescent="0.25">
      <c r="A22" s="61" t="s">
        <v>49</v>
      </c>
      <c r="B22" s="39">
        <v>11</v>
      </c>
      <c r="C22" s="39">
        <v>6</v>
      </c>
      <c r="D22" s="36">
        <f t="shared" si="0"/>
        <v>54.545454545454547</v>
      </c>
      <c r="E22" s="39">
        <v>11</v>
      </c>
      <c r="F22" s="39">
        <v>6</v>
      </c>
      <c r="G22" s="40">
        <f t="shared" si="1"/>
        <v>54.545454545454547</v>
      </c>
      <c r="H22" s="87">
        <v>0</v>
      </c>
      <c r="I22" s="87">
        <v>0</v>
      </c>
      <c r="J22" s="107" t="str">
        <f t="shared" si="2"/>
        <v>-</v>
      </c>
      <c r="K22" s="87">
        <v>0</v>
      </c>
      <c r="L22" s="87">
        <v>0</v>
      </c>
      <c r="M22" s="107" t="str">
        <f t="shared" si="3"/>
        <v>-</v>
      </c>
      <c r="N22" s="87">
        <v>0</v>
      </c>
      <c r="O22" s="87">
        <v>0</v>
      </c>
      <c r="P22" s="107" t="str">
        <f t="shared" si="4"/>
        <v>-</v>
      </c>
      <c r="Q22" s="39">
        <v>4</v>
      </c>
      <c r="R22" s="60">
        <v>1</v>
      </c>
      <c r="S22" s="40">
        <f t="shared" si="5"/>
        <v>25</v>
      </c>
      <c r="T22" s="39">
        <v>5</v>
      </c>
      <c r="U22" s="60">
        <v>5</v>
      </c>
      <c r="V22" s="40">
        <f t="shared" si="6"/>
        <v>100</v>
      </c>
      <c r="W22" s="39">
        <v>11</v>
      </c>
      <c r="X22" s="60">
        <v>5</v>
      </c>
      <c r="Y22" s="40">
        <f t="shared" si="7"/>
        <v>45.454545454545453</v>
      </c>
      <c r="Z22" s="39">
        <v>9</v>
      </c>
      <c r="AA22" s="60">
        <v>4</v>
      </c>
      <c r="AB22" s="40">
        <f t="shared" si="8"/>
        <v>44.444444444444443</v>
      </c>
      <c r="AC22" s="37"/>
      <c r="AD22" s="41"/>
    </row>
    <row r="23" spans="1:30" s="42" customFormat="1" ht="15" customHeight="1" x14ac:dyDescent="0.25">
      <c r="A23" s="61" t="s">
        <v>50</v>
      </c>
      <c r="B23" s="39">
        <v>79</v>
      </c>
      <c r="C23" s="39">
        <v>15</v>
      </c>
      <c r="D23" s="36">
        <f t="shared" si="0"/>
        <v>18.9873417721519</v>
      </c>
      <c r="E23" s="39">
        <v>42</v>
      </c>
      <c r="F23" s="39">
        <v>14</v>
      </c>
      <c r="G23" s="40">
        <f t="shared" si="1"/>
        <v>33.333333333333336</v>
      </c>
      <c r="H23" s="87">
        <v>1</v>
      </c>
      <c r="I23" s="87">
        <v>0</v>
      </c>
      <c r="J23" s="107">
        <f t="shared" si="2"/>
        <v>0</v>
      </c>
      <c r="K23" s="87">
        <v>0</v>
      </c>
      <c r="L23" s="87">
        <v>0</v>
      </c>
      <c r="M23" s="107" t="str">
        <f t="shared" si="3"/>
        <v>-</v>
      </c>
      <c r="N23" s="87">
        <v>0</v>
      </c>
      <c r="O23" s="87">
        <v>0</v>
      </c>
      <c r="P23" s="107" t="str">
        <f t="shared" si="4"/>
        <v>-</v>
      </c>
      <c r="Q23" s="39">
        <v>23</v>
      </c>
      <c r="R23" s="60">
        <v>7</v>
      </c>
      <c r="S23" s="40">
        <f t="shared" si="5"/>
        <v>30.434782608695652</v>
      </c>
      <c r="T23" s="39">
        <v>76</v>
      </c>
      <c r="U23" s="60">
        <v>10</v>
      </c>
      <c r="V23" s="40">
        <f t="shared" si="6"/>
        <v>13.157894736842104</v>
      </c>
      <c r="W23" s="39">
        <v>36</v>
      </c>
      <c r="X23" s="60">
        <v>9</v>
      </c>
      <c r="Y23" s="40">
        <f t="shared" si="7"/>
        <v>25</v>
      </c>
      <c r="Z23" s="39">
        <v>33</v>
      </c>
      <c r="AA23" s="60">
        <v>9</v>
      </c>
      <c r="AB23" s="40">
        <f t="shared" si="8"/>
        <v>27.272727272727273</v>
      </c>
      <c r="AC23" s="37"/>
      <c r="AD23" s="41"/>
    </row>
    <row r="24" spans="1:30" s="42" customFormat="1" ht="15" customHeight="1" x14ac:dyDescent="0.25">
      <c r="A24" s="61" t="s">
        <v>51</v>
      </c>
      <c r="B24" s="39">
        <v>45</v>
      </c>
      <c r="C24" s="39">
        <v>38</v>
      </c>
      <c r="D24" s="36">
        <f t="shared" si="0"/>
        <v>84.444444444444443</v>
      </c>
      <c r="E24" s="39">
        <v>44</v>
      </c>
      <c r="F24" s="39">
        <v>38</v>
      </c>
      <c r="G24" s="40">
        <f t="shared" si="1"/>
        <v>86.36363636363636</v>
      </c>
      <c r="H24" s="87">
        <v>1</v>
      </c>
      <c r="I24" s="87">
        <v>0</v>
      </c>
      <c r="J24" s="107">
        <f t="shared" si="2"/>
        <v>0</v>
      </c>
      <c r="K24" s="87">
        <v>0</v>
      </c>
      <c r="L24" s="87">
        <v>0</v>
      </c>
      <c r="M24" s="107" t="str">
        <f t="shared" si="3"/>
        <v>-</v>
      </c>
      <c r="N24" s="87">
        <v>0</v>
      </c>
      <c r="O24" s="87">
        <v>0</v>
      </c>
      <c r="P24" s="107" t="str">
        <f t="shared" si="4"/>
        <v>-</v>
      </c>
      <c r="Q24" s="39">
        <v>22</v>
      </c>
      <c r="R24" s="60">
        <v>31</v>
      </c>
      <c r="S24" s="40">
        <f t="shared" si="5"/>
        <v>140.90909090909091</v>
      </c>
      <c r="T24" s="39">
        <v>35</v>
      </c>
      <c r="U24" s="60">
        <v>34</v>
      </c>
      <c r="V24" s="40">
        <f t="shared" si="6"/>
        <v>97.142857142857139</v>
      </c>
      <c r="W24" s="39">
        <v>43</v>
      </c>
      <c r="X24" s="60">
        <v>34</v>
      </c>
      <c r="Y24" s="40">
        <f t="shared" si="7"/>
        <v>79.069767441860463</v>
      </c>
      <c r="Z24" s="39">
        <v>42</v>
      </c>
      <c r="AA24" s="60">
        <v>34</v>
      </c>
      <c r="AB24" s="40">
        <f t="shared" si="8"/>
        <v>80.952380952380949</v>
      </c>
      <c r="AC24" s="37"/>
      <c r="AD24" s="41"/>
    </row>
    <row r="25" spans="1:30" s="42" customFormat="1" ht="15" customHeight="1" x14ac:dyDescent="0.25">
      <c r="A25" s="61" t="s">
        <v>52</v>
      </c>
      <c r="B25" s="39">
        <v>15</v>
      </c>
      <c r="C25" s="39">
        <v>7</v>
      </c>
      <c r="D25" s="36">
        <f t="shared" si="0"/>
        <v>46.666666666666664</v>
      </c>
      <c r="E25" s="39">
        <v>10</v>
      </c>
      <c r="F25" s="39">
        <v>7</v>
      </c>
      <c r="G25" s="40">
        <f t="shared" si="1"/>
        <v>70</v>
      </c>
      <c r="H25" s="87">
        <v>1</v>
      </c>
      <c r="I25" s="87">
        <v>0</v>
      </c>
      <c r="J25" s="107">
        <f t="shared" si="2"/>
        <v>0</v>
      </c>
      <c r="K25" s="87">
        <v>0</v>
      </c>
      <c r="L25" s="87">
        <v>1</v>
      </c>
      <c r="M25" s="107" t="str">
        <f t="shared" si="3"/>
        <v>-</v>
      </c>
      <c r="N25" s="87">
        <v>0</v>
      </c>
      <c r="O25" s="87">
        <v>0</v>
      </c>
      <c r="P25" s="107" t="str">
        <f t="shared" si="4"/>
        <v>-</v>
      </c>
      <c r="Q25" s="39">
        <v>3</v>
      </c>
      <c r="R25" s="60">
        <v>4</v>
      </c>
      <c r="S25" s="40">
        <f t="shared" si="5"/>
        <v>133.33333333333334</v>
      </c>
      <c r="T25" s="39">
        <v>12</v>
      </c>
      <c r="U25" s="60">
        <v>7</v>
      </c>
      <c r="V25" s="40">
        <f t="shared" si="6"/>
        <v>58.333333333333336</v>
      </c>
      <c r="W25" s="39">
        <v>9</v>
      </c>
      <c r="X25" s="60">
        <v>7</v>
      </c>
      <c r="Y25" s="40">
        <f t="shared" si="7"/>
        <v>77.777777777777771</v>
      </c>
      <c r="Z25" s="39">
        <v>8</v>
      </c>
      <c r="AA25" s="60">
        <v>6</v>
      </c>
      <c r="AB25" s="40">
        <f t="shared" si="8"/>
        <v>75</v>
      </c>
      <c r="AC25" s="37"/>
      <c r="AD25" s="41"/>
    </row>
    <row r="26" spans="1:30" s="42" customFormat="1" ht="15" customHeight="1" x14ac:dyDescent="0.25">
      <c r="A26" s="61" t="s">
        <v>53</v>
      </c>
      <c r="B26" s="39">
        <v>24</v>
      </c>
      <c r="C26" s="39">
        <v>14</v>
      </c>
      <c r="D26" s="36">
        <f t="shared" si="0"/>
        <v>58.333333333333336</v>
      </c>
      <c r="E26" s="39">
        <v>19</v>
      </c>
      <c r="F26" s="39">
        <v>13</v>
      </c>
      <c r="G26" s="40">
        <f t="shared" si="1"/>
        <v>68.421052631578945</v>
      </c>
      <c r="H26" s="87">
        <v>2</v>
      </c>
      <c r="I26" s="87">
        <v>0</v>
      </c>
      <c r="J26" s="107">
        <f t="shared" si="2"/>
        <v>0</v>
      </c>
      <c r="K26" s="87">
        <v>0</v>
      </c>
      <c r="L26" s="87">
        <v>0</v>
      </c>
      <c r="M26" s="107" t="str">
        <f t="shared" si="3"/>
        <v>-</v>
      </c>
      <c r="N26" s="87">
        <v>0</v>
      </c>
      <c r="O26" s="87">
        <v>0</v>
      </c>
      <c r="P26" s="107" t="str">
        <f t="shared" si="4"/>
        <v>-</v>
      </c>
      <c r="Q26" s="39">
        <v>3</v>
      </c>
      <c r="R26" s="60">
        <v>4</v>
      </c>
      <c r="S26" s="40">
        <f t="shared" si="5"/>
        <v>133.33333333333334</v>
      </c>
      <c r="T26" s="39">
        <v>25</v>
      </c>
      <c r="U26" s="60">
        <v>13</v>
      </c>
      <c r="V26" s="40">
        <f t="shared" si="6"/>
        <v>52</v>
      </c>
      <c r="W26" s="39">
        <v>17</v>
      </c>
      <c r="X26" s="60">
        <v>12</v>
      </c>
      <c r="Y26" s="40">
        <f t="shared" si="7"/>
        <v>70.588235294117652</v>
      </c>
      <c r="Z26" s="39">
        <v>16</v>
      </c>
      <c r="AA26" s="60">
        <v>11</v>
      </c>
      <c r="AB26" s="40">
        <f t="shared" si="8"/>
        <v>68.75</v>
      </c>
      <c r="AC26" s="37"/>
      <c r="AD26" s="41"/>
    </row>
    <row r="27" spans="1:30" s="42" customFormat="1" ht="15" customHeight="1" x14ac:dyDescent="0.25">
      <c r="A27" s="61" t="s">
        <v>54</v>
      </c>
      <c r="B27" s="39">
        <v>25</v>
      </c>
      <c r="C27" s="39">
        <v>7</v>
      </c>
      <c r="D27" s="36">
        <f t="shared" si="0"/>
        <v>28</v>
      </c>
      <c r="E27" s="39">
        <v>22</v>
      </c>
      <c r="F27" s="39">
        <v>7</v>
      </c>
      <c r="G27" s="40">
        <f t="shared" si="1"/>
        <v>31.818181818181817</v>
      </c>
      <c r="H27" s="87">
        <v>1</v>
      </c>
      <c r="I27" s="87">
        <v>0</v>
      </c>
      <c r="J27" s="107">
        <f t="shared" si="2"/>
        <v>0</v>
      </c>
      <c r="K27" s="87">
        <v>1</v>
      </c>
      <c r="L27" s="87">
        <v>0</v>
      </c>
      <c r="M27" s="107">
        <f t="shared" si="3"/>
        <v>0</v>
      </c>
      <c r="N27" s="87">
        <v>0</v>
      </c>
      <c r="O27" s="87">
        <v>0</v>
      </c>
      <c r="P27" s="107" t="str">
        <f t="shared" si="4"/>
        <v>-</v>
      </c>
      <c r="Q27" s="39">
        <v>9</v>
      </c>
      <c r="R27" s="60">
        <v>7</v>
      </c>
      <c r="S27" s="40">
        <f t="shared" si="5"/>
        <v>77.777777777777771</v>
      </c>
      <c r="T27" s="39">
        <v>25</v>
      </c>
      <c r="U27" s="60">
        <v>6</v>
      </c>
      <c r="V27" s="40">
        <f t="shared" si="6"/>
        <v>24</v>
      </c>
      <c r="W27" s="39">
        <v>19</v>
      </c>
      <c r="X27" s="60">
        <v>6</v>
      </c>
      <c r="Y27" s="40">
        <f t="shared" si="7"/>
        <v>31.578947368421051</v>
      </c>
      <c r="Z27" s="39">
        <v>19</v>
      </c>
      <c r="AA27" s="60">
        <v>6</v>
      </c>
      <c r="AB27" s="40">
        <f t="shared" si="8"/>
        <v>31.578947368421051</v>
      </c>
      <c r="AC27" s="37"/>
      <c r="AD27" s="41"/>
    </row>
    <row r="28" spans="1:30" s="42" customFormat="1" ht="15" customHeight="1" x14ac:dyDescent="0.25">
      <c r="A28" s="61" t="s">
        <v>55</v>
      </c>
      <c r="B28" s="39">
        <v>13</v>
      </c>
      <c r="C28" s="39">
        <v>8</v>
      </c>
      <c r="D28" s="36">
        <f t="shared" si="0"/>
        <v>61.53846153846154</v>
      </c>
      <c r="E28" s="39">
        <v>13</v>
      </c>
      <c r="F28" s="39">
        <v>7</v>
      </c>
      <c r="G28" s="40">
        <f t="shared" si="1"/>
        <v>53.846153846153847</v>
      </c>
      <c r="H28" s="87">
        <v>0</v>
      </c>
      <c r="I28" s="87">
        <v>0</v>
      </c>
      <c r="J28" s="107" t="str">
        <f t="shared" si="2"/>
        <v>-</v>
      </c>
      <c r="K28" s="87">
        <v>0</v>
      </c>
      <c r="L28" s="87">
        <v>0</v>
      </c>
      <c r="M28" s="107" t="str">
        <f t="shared" si="3"/>
        <v>-</v>
      </c>
      <c r="N28" s="87">
        <v>0</v>
      </c>
      <c r="O28" s="87">
        <v>0</v>
      </c>
      <c r="P28" s="107" t="str">
        <f t="shared" si="4"/>
        <v>-</v>
      </c>
      <c r="Q28" s="39">
        <v>13</v>
      </c>
      <c r="R28" s="60">
        <v>7</v>
      </c>
      <c r="S28" s="40">
        <f t="shared" si="5"/>
        <v>53.846153846153847</v>
      </c>
      <c r="T28" s="39">
        <v>11</v>
      </c>
      <c r="U28" s="60">
        <v>7</v>
      </c>
      <c r="V28" s="40">
        <f t="shared" si="6"/>
        <v>63.636363636363633</v>
      </c>
      <c r="W28" s="39">
        <v>13</v>
      </c>
      <c r="X28" s="60">
        <v>7</v>
      </c>
      <c r="Y28" s="40">
        <f t="shared" si="7"/>
        <v>53.846153846153847</v>
      </c>
      <c r="Z28" s="39">
        <v>12</v>
      </c>
      <c r="AA28" s="60">
        <v>7</v>
      </c>
      <c r="AB28" s="40">
        <f t="shared" si="8"/>
        <v>58.333333333333336</v>
      </c>
      <c r="AC28" s="37"/>
      <c r="AD28" s="41"/>
    </row>
    <row r="29" spans="1:30" s="42" customFormat="1" ht="15" customHeight="1" x14ac:dyDescent="0.25">
      <c r="A29" s="61" t="s">
        <v>56</v>
      </c>
      <c r="B29" s="39">
        <v>51</v>
      </c>
      <c r="C29" s="39">
        <v>11</v>
      </c>
      <c r="D29" s="36">
        <f t="shared" si="0"/>
        <v>21.568627450980394</v>
      </c>
      <c r="E29" s="39">
        <v>15</v>
      </c>
      <c r="F29" s="39">
        <v>11</v>
      </c>
      <c r="G29" s="40">
        <f t="shared" si="1"/>
        <v>73.333333333333329</v>
      </c>
      <c r="H29" s="87">
        <v>2</v>
      </c>
      <c r="I29" s="87">
        <v>0</v>
      </c>
      <c r="J29" s="107">
        <f t="shared" si="2"/>
        <v>0</v>
      </c>
      <c r="K29" s="87">
        <v>0</v>
      </c>
      <c r="L29" s="87">
        <v>0</v>
      </c>
      <c r="M29" s="107" t="str">
        <f t="shared" si="3"/>
        <v>-</v>
      </c>
      <c r="N29" s="87">
        <v>0</v>
      </c>
      <c r="O29" s="87">
        <v>0</v>
      </c>
      <c r="P29" s="107" t="str">
        <f t="shared" si="4"/>
        <v>-</v>
      </c>
      <c r="Q29" s="39">
        <v>5</v>
      </c>
      <c r="R29" s="60">
        <v>5</v>
      </c>
      <c r="S29" s="40">
        <f t="shared" si="5"/>
        <v>100</v>
      </c>
      <c r="T29" s="39">
        <v>53</v>
      </c>
      <c r="U29" s="60">
        <v>10</v>
      </c>
      <c r="V29" s="40">
        <f t="shared" si="6"/>
        <v>18.867924528301888</v>
      </c>
      <c r="W29" s="39">
        <v>9</v>
      </c>
      <c r="X29" s="60">
        <v>10</v>
      </c>
      <c r="Y29" s="40">
        <f t="shared" si="7"/>
        <v>111.11111111111111</v>
      </c>
      <c r="Z29" s="39">
        <v>9</v>
      </c>
      <c r="AA29" s="60">
        <v>9</v>
      </c>
      <c r="AB29" s="40">
        <f t="shared" si="8"/>
        <v>100</v>
      </c>
      <c r="AC29" s="37"/>
      <c r="AD29" s="41"/>
    </row>
    <row r="30" spans="1:30" s="42" customFormat="1" ht="15" customHeight="1" x14ac:dyDescent="0.25">
      <c r="A30" s="61" t="s">
        <v>57</v>
      </c>
      <c r="B30" s="39">
        <v>21</v>
      </c>
      <c r="C30" s="39">
        <v>14</v>
      </c>
      <c r="D30" s="36">
        <f t="shared" si="0"/>
        <v>66.666666666666671</v>
      </c>
      <c r="E30" s="39">
        <v>19</v>
      </c>
      <c r="F30" s="39">
        <v>11</v>
      </c>
      <c r="G30" s="40">
        <f t="shared" si="1"/>
        <v>57.89473684210526</v>
      </c>
      <c r="H30" s="87">
        <v>0</v>
      </c>
      <c r="I30" s="87">
        <v>0</v>
      </c>
      <c r="J30" s="107" t="str">
        <f t="shared" si="2"/>
        <v>-</v>
      </c>
      <c r="K30" s="87">
        <v>0</v>
      </c>
      <c r="L30" s="87">
        <v>0</v>
      </c>
      <c r="M30" s="107" t="str">
        <f t="shared" si="3"/>
        <v>-</v>
      </c>
      <c r="N30" s="87">
        <v>0</v>
      </c>
      <c r="O30" s="87">
        <v>0</v>
      </c>
      <c r="P30" s="107" t="str">
        <f t="shared" si="4"/>
        <v>-</v>
      </c>
      <c r="Q30" s="39">
        <v>10</v>
      </c>
      <c r="R30" s="60">
        <v>6</v>
      </c>
      <c r="S30" s="40">
        <f t="shared" si="5"/>
        <v>60</v>
      </c>
      <c r="T30" s="39">
        <v>15</v>
      </c>
      <c r="U30" s="60">
        <v>12</v>
      </c>
      <c r="V30" s="40">
        <f t="shared" si="6"/>
        <v>80</v>
      </c>
      <c r="W30" s="39">
        <v>18</v>
      </c>
      <c r="X30" s="60">
        <v>10</v>
      </c>
      <c r="Y30" s="40">
        <f t="shared" si="7"/>
        <v>55.555555555555557</v>
      </c>
      <c r="Z30" s="39">
        <v>17</v>
      </c>
      <c r="AA30" s="60">
        <v>9</v>
      </c>
      <c r="AB30" s="40">
        <f t="shared" si="8"/>
        <v>52.941176470588232</v>
      </c>
      <c r="AC30" s="37"/>
      <c r="AD30" s="41"/>
    </row>
    <row r="31" spans="1:30" s="42" customFormat="1" ht="15" customHeight="1" x14ac:dyDescent="0.25">
      <c r="A31" s="61" t="s">
        <v>58</v>
      </c>
      <c r="B31" s="39">
        <v>11</v>
      </c>
      <c r="C31" s="39">
        <v>9</v>
      </c>
      <c r="D31" s="36">
        <f t="shared" si="0"/>
        <v>81.818181818181813</v>
      </c>
      <c r="E31" s="39">
        <v>6</v>
      </c>
      <c r="F31" s="39">
        <v>9</v>
      </c>
      <c r="G31" s="40">
        <f t="shared" si="1"/>
        <v>150</v>
      </c>
      <c r="H31" s="87">
        <v>0</v>
      </c>
      <c r="I31" s="87">
        <v>0</v>
      </c>
      <c r="J31" s="107" t="str">
        <f t="shared" si="2"/>
        <v>-</v>
      </c>
      <c r="K31" s="87">
        <v>1</v>
      </c>
      <c r="L31" s="87">
        <v>0</v>
      </c>
      <c r="M31" s="107">
        <f t="shared" si="3"/>
        <v>0</v>
      </c>
      <c r="N31" s="87">
        <v>0</v>
      </c>
      <c r="O31" s="87">
        <v>0</v>
      </c>
      <c r="P31" s="107" t="str">
        <f t="shared" si="4"/>
        <v>-</v>
      </c>
      <c r="Q31" s="39">
        <v>5</v>
      </c>
      <c r="R31" s="60">
        <v>8</v>
      </c>
      <c r="S31" s="40">
        <f t="shared" si="5"/>
        <v>160</v>
      </c>
      <c r="T31" s="39">
        <v>11</v>
      </c>
      <c r="U31" s="60">
        <v>9</v>
      </c>
      <c r="V31" s="40">
        <f t="shared" si="6"/>
        <v>81.818181818181813</v>
      </c>
      <c r="W31" s="39">
        <v>6</v>
      </c>
      <c r="X31" s="60">
        <v>9</v>
      </c>
      <c r="Y31" s="40">
        <f t="shared" si="7"/>
        <v>150</v>
      </c>
      <c r="Z31" s="39">
        <v>6</v>
      </c>
      <c r="AA31" s="60">
        <v>9</v>
      </c>
      <c r="AB31" s="40">
        <f t="shared" si="8"/>
        <v>150</v>
      </c>
      <c r="AC31" s="37"/>
      <c r="AD31" s="41"/>
    </row>
    <row r="32" spans="1:30" s="42" customFormat="1" ht="15" customHeight="1" x14ac:dyDescent="0.25">
      <c r="A32" s="61" t="s">
        <v>59</v>
      </c>
      <c r="B32" s="39">
        <v>30</v>
      </c>
      <c r="C32" s="39">
        <v>8</v>
      </c>
      <c r="D32" s="36">
        <f t="shared" si="0"/>
        <v>26.666666666666668</v>
      </c>
      <c r="E32" s="39">
        <v>11</v>
      </c>
      <c r="F32" s="39">
        <v>7</v>
      </c>
      <c r="G32" s="40">
        <f t="shared" si="1"/>
        <v>63.636363636363633</v>
      </c>
      <c r="H32" s="87">
        <v>0</v>
      </c>
      <c r="I32" s="87">
        <v>0</v>
      </c>
      <c r="J32" s="107" t="str">
        <f t="shared" si="2"/>
        <v>-</v>
      </c>
      <c r="K32" s="87">
        <v>0</v>
      </c>
      <c r="L32" s="87">
        <v>0</v>
      </c>
      <c r="M32" s="107" t="str">
        <f t="shared" si="3"/>
        <v>-</v>
      </c>
      <c r="N32" s="87">
        <v>0</v>
      </c>
      <c r="O32" s="87">
        <v>0</v>
      </c>
      <c r="P32" s="107" t="str">
        <f t="shared" si="4"/>
        <v>-</v>
      </c>
      <c r="Q32" s="39">
        <v>3</v>
      </c>
      <c r="R32" s="60">
        <v>5</v>
      </c>
      <c r="S32" s="40">
        <f t="shared" si="5"/>
        <v>166.66666666666666</v>
      </c>
      <c r="T32" s="39">
        <v>27</v>
      </c>
      <c r="U32" s="60">
        <v>6</v>
      </c>
      <c r="V32" s="40">
        <f t="shared" si="6"/>
        <v>22.222222222222221</v>
      </c>
      <c r="W32" s="39">
        <v>10</v>
      </c>
      <c r="X32" s="60">
        <v>5</v>
      </c>
      <c r="Y32" s="40">
        <f t="shared" si="7"/>
        <v>50</v>
      </c>
      <c r="Z32" s="39">
        <v>8</v>
      </c>
      <c r="AA32" s="60">
        <v>4</v>
      </c>
      <c r="AB32" s="40">
        <f t="shared" si="8"/>
        <v>50</v>
      </c>
      <c r="AC32" s="37"/>
      <c r="AD32" s="41"/>
    </row>
    <row r="33" spans="1:30" s="42" customFormat="1" ht="15" customHeight="1" x14ac:dyDescent="0.25">
      <c r="A33" s="61" t="s">
        <v>60</v>
      </c>
      <c r="B33" s="39">
        <v>27</v>
      </c>
      <c r="C33" s="39">
        <v>15</v>
      </c>
      <c r="D33" s="36">
        <f t="shared" si="0"/>
        <v>55.555555555555557</v>
      </c>
      <c r="E33" s="39">
        <v>26</v>
      </c>
      <c r="F33" s="39">
        <v>15</v>
      </c>
      <c r="G33" s="40">
        <f t="shared" si="1"/>
        <v>57.692307692307693</v>
      </c>
      <c r="H33" s="87">
        <v>0</v>
      </c>
      <c r="I33" s="87">
        <v>1</v>
      </c>
      <c r="J33" s="107" t="str">
        <f t="shared" si="2"/>
        <v>-</v>
      </c>
      <c r="K33" s="87">
        <v>0</v>
      </c>
      <c r="L33" s="87">
        <v>0</v>
      </c>
      <c r="M33" s="107" t="str">
        <f t="shared" si="3"/>
        <v>-</v>
      </c>
      <c r="N33" s="87">
        <v>0</v>
      </c>
      <c r="O33" s="87">
        <v>0</v>
      </c>
      <c r="P33" s="107" t="str">
        <f t="shared" si="4"/>
        <v>-</v>
      </c>
      <c r="Q33" s="39">
        <v>13</v>
      </c>
      <c r="R33" s="60">
        <v>5</v>
      </c>
      <c r="S33" s="40">
        <f t="shared" si="5"/>
        <v>38.46153846153846</v>
      </c>
      <c r="T33" s="39">
        <v>18</v>
      </c>
      <c r="U33" s="60">
        <v>12</v>
      </c>
      <c r="V33" s="40">
        <f t="shared" si="6"/>
        <v>66.666666666666671</v>
      </c>
      <c r="W33" s="39">
        <v>25</v>
      </c>
      <c r="X33" s="60">
        <v>12</v>
      </c>
      <c r="Y33" s="40">
        <f t="shared" si="7"/>
        <v>48</v>
      </c>
      <c r="Z33" s="39">
        <v>25</v>
      </c>
      <c r="AA33" s="60">
        <v>12</v>
      </c>
      <c r="AB33" s="40">
        <f t="shared" si="8"/>
        <v>48</v>
      </c>
      <c r="AC33" s="37"/>
      <c r="AD33" s="41"/>
    </row>
    <row r="34" spans="1:30" s="42" customFormat="1" ht="15" customHeight="1" x14ac:dyDescent="0.25">
      <c r="A34" s="61" t="s">
        <v>61</v>
      </c>
      <c r="B34" s="39">
        <v>11</v>
      </c>
      <c r="C34" s="39">
        <v>6</v>
      </c>
      <c r="D34" s="36">
        <f t="shared" si="0"/>
        <v>54.545454545454547</v>
      </c>
      <c r="E34" s="39">
        <v>10</v>
      </c>
      <c r="F34" s="39">
        <v>6</v>
      </c>
      <c r="G34" s="40">
        <f t="shared" si="1"/>
        <v>60</v>
      </c>
      <c r="H34" s="87">
        <v>0</v>
      </c>
      <c r="I34" s="87">
        <v>0</v>
      </c>
      <c r="J34" s="107" t="str">
        <f t="shared" si="2"/>
        <v>-</v>
      </c>
      <c r="K34" s="87">
        <v>0</v>
      </c>
      <c r="L34" s="87">
        <v>0</v>
      </c>
      <c r="M34" s="107" t="str">
        <f t="shared" si="3"/>
        <v>-</v>
      </c>
      <c r="N34" s="87">
        <v>0</v>
      </c>
      <c r="O34" s="87">
        <v>0</v>
      </c>
      <c r="P34" s="107" t="str">
        <f t="shared" si="4"/>
        <v>-</v>
      </c>
      <c r="Q34" s="39">
        <v>4</v>
      </c>
      <c r="R34" s="60">
        <v>1</v>
      </c>
      <c r="S34" s="40">
        <f t="shared" si="5"/>
        <v>25</v>
      </c>
      <c r="T34" s="39">
        <v>9</v>
      </c>
      <c r="U34" s="60">
        <v>5</v>
      </c>
      <c r="V34" s="40">
        <f t="shared" si="6"/>
        <v>55.555555555555557</v>
      </c>
      <c r="W34" s="39">
        <v>8</v>
      </c>
      <c r="X34" s="60">
        <v>5</v>
      </c>
      <c r="Y34" s="40">
        <f t="shared" si="7"/>
        <v>62.5</v>
      </c>
      <c r="Z34" s="39">
        <v>8</v>
      </c>
      <c r="AA34" s="60">
        <v>5</v>
      </c>
      <c r="AB34" s="40">
        <f t="shared" si="8"/>
        <v>62.5</v>
      </c>
      <c r="AC34" s="37"/>
      <c r="AD34" s="41"/>
    </row>
    <row r="35" spans="1:30" s="42" customFormat="1" ht="15" customHeight="1" x14ac:dyDescent="0.25">
      <c r="A35" s="61" t="s">
        <v>62</v>
      </c>
      <c r="B35" s="39">
        <v>29</v>
      </c>
      <c r="C35" s="39">
        <v>11</v>
      </c>
      <c r="D35" s="36">
        <f t="shared" si="0"/>
        <v>37.931034482758619</v>
      </c>
      <c r="E35" s="39">
        <v>29</v>
      </c>
      <c r="F35" s="39">
        <v>11</v>
      </c>
      <c r="G35" s="40">
        <f t="shared" si="1"/>
        <v>37.931034482758619</v>
      </c>
      <c r="H35" s="87">
        <v>0</v>
      </c>
      <c r="I35" s="87">
        <v>0</v>
      </c>
      <c r="J35" s="107" t="str">
        <f t="shared" si="2"/>
        <v>-</v>
      </c>
      <c r="K35" s="87">
        <v>0</v>
      </c>
      <c r="L35" s="87">
        <v>0</v>
      </c>
      <c r="M35" s="107" t="str">
        <f t="shared" si="3"/>
        <v>-</v>
      </c>
      <c r="N35" s="87">
        <v>0</v>
      </c>
      <c r="O35" s="87">
        <v>0</v>
      </c>
      <c r="P35" s="107" t="str">
        <f t="shared" si="4"/>
        <v>-</v>
      </c>
      <c r="Q35" s="39">
        <v>8</v>
      </c>
      <c r="R35" s="60">
        <v>8</v>
      </c>
      <c r="S35" s="40">
        <f t="shared" si="5"/>
        <v>100</v>
      </c>
      <c r="T35" s="160">
        <v>25</v>
      </c>
      <c r="U35" s="60">
        <v>10</v>
      </c>
      <c r="V35" s="40">
        <f t="shared" si="6"/>
        <v>40</v>
      </c>
      <c r="W35" s="39">
        <v>24</v>
      </c>
      <c r="X35" s="60">
        <v>10</v>
      </c>
      <c r="Y35" s="40">
        <f t="shared" si="7"/>
        <v>41.666666666666664</v>
      </c>
      <c r="Z35" s="39">
        <v>20</v>
      </c>
      <c r="AA35" s="60">
        <v>10</v>
      </c>
      <c r="AB35" s="40">
        <f t="shared" si="8"/>
        <v>50</v>
      </c>
      <c r="AC35" s="37"/>
      <c r="AD35" s="41"/>
    </row>
    <row r="36" spans="1:30" ht="71.25" customHeight="1" x14ac:dyDescent="0.25">
      <c r="A36" s="45"/>
      <c r="B36" s="45"/>
      <c r="C36" s="210" t="s">
        <v>117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</row>
    <row r="37" spans="1:30" ht="14.25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4.25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4.25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4.25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4.25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4.25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4.25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4.25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4.25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4.25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4.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4.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4.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9"/>
  <sheetViews>
    <sheetView view="pageBreakPreview" zoomScale="80" zoomScaleNormal="70" zoomScaleSheetLayoutView="80" workbookViewId="0">
      <selection activeCell="E7" sqref="E7"/>
    </sheetView>
  </sheetViews>
  <sheetFormatPr defaultColWidth="8" defaultRowHeight="13.2" x14ac:dyDescent="0.25"/>
  <cols>
    <col min="1" max="1" width="60.109375" style="3" customWidth="1"/>
    <col min="2" max="2" width="18.88671875" style="3" customWidth="1"/>
    <col min="3" max="3" width="18.109375" style="3" customWidth="1"/>
    <col min="4" max="4" width="13.88671875" style="3" customWidth="1"/>
    <col min="5" max="5" width="13.109375" style="3" customWidth="1"/>
    <col min="6" max="16384" width="8" style="3"/>
  </cols>
  <sheetData>
    <row r="1" spans="1:9" ht="52.5" customHeight="1" x14ac:dyDescent="0.25">
      <c r="A1" s="185" t="s">
        <v>64</v>
      </c>
      <c r="B1" s="185"/>
      <c r="C1" s="185"/>
      <c r="D1" s="185"/>
      <c r="E1" s="185"/>
    </row>
    <row r="2" spans="1:9" ht="29.25" customHeight="1" x14ac:dyDescent="0.25">
      <c r="A2" s="228" t="s">
        <v>23</v>
      </c>
      <c r="B2" s="228"/>
      <c r="C2" s="228"/>
      <c r="D2" s="228"/>
      <c r="E2" s="228"/>
    </row>
    <row r="3" spans="1:9" s="4" customFormat="1" ht="23.25" customHeight="1" x14ac:dyDescent="0.3">
      <c r="A3" s="190" t="s">
        <v>0</v>
      </c>
      <c r="B3" s="186" t="s">
        <v>96</v>
      </c>
      <c r="C3" s="186" t="s">
        <v>97</v>
      </c>
      <c r="D3" s="225" t="s">
        <v>1</v>
      </c>
      <c r="E3" s="226"/>
    </row>
    <row r="4" spans="1:9" s="4" customFormat="1" ht="27.6" x14ac:dyDescent="0.3">
      <c r="A4" s="191"/>
      <c r="B4" s="187"/>
      <c r="C4" s="187"/>
      <c r="D4" s="5" t="s">
        <v>2</v>
      </c>
      <c r="E4" s="6" t="s">
        <v>26</v>
      </c>
    </row>
    <row r="5" spans="1:9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19.350000000000001" customHeight="1" x14ac:dyDescent="0.3">
      <c r="A6" s="10" t="s">
        <v>118</v>
      </c>
      <c r="B6" s="80" t="s">
        <v>93</v>
      </c>
      <c r="C6" s="80">
        <f>'8-ВПО-ЦЗ'!C7</f>
        <v>56</v>
      </c>
      <c r="D6" s="11" t="s">
        <v>93</v>
      </c>
      <c r="E6" s="75" t="s">
        <v>93</v>
      </c>
      <c r="I6" s="13"/>
    </row>
    <row r="7" spans="1:9" s="4" customFormat="1" ht="19.350000000000001" customHeight="1" x14ac:dyDescent="0.3">
      <c r="A7" s="10" t="s">
        <v>28</v>
      </c>
      <c r="B7" s="80">
        <f>'8-ВПО-ЦЗ'!E7</f>
        <v>105</v>
      </c>
      <c r="C7" s="80">
        <f>'8-ВПО-ЦЗ'!F7</f>
        <v>51</v>
      </c>
      <c r="D7" s="11">
        <f t="shared" ref="D7:D11" si="0">C7*100/B7</f>
        <v>48.571428571428569</v>
      </c>
      <c r="E7" s="75">
        <f t="shared" ref="E7:E11" si="1">C7-B7</f>
        <v>-54</v>
      </c>
      <c r="I7" s="13"/>
    </row>
    <row r="8" spans="1:9" s="4" customFormat="1" ht="41.85" customHeight="1" x14ac:dyDescent="0.3">
      <c r="A8" s="14" t="s">
        <v>29</v>
      </c>
      <c r="B8" s="80">
        <f>'8-ВПО-ЦЗ'!H7</f>
        <v>3</v>
      </c>
      <c r="C8" s="80">
        <f>'8-ВПО-ЦЗ'!I7</f>
        <v>4</v>
      </c>
      <c r="D8" s="11">
        <f t="shared" si="0"/>
        <v>133.33333333333334</v>
      </c>
      <c r="E8" s="75">
        <f t="shared" si="1"/>
        <v>1</v>
      </c>
      <c r="I8" s="13"/>
    </row>
    <row r="9" spans="1:9" s="4" customFormat="1" ht="19.350000000000001" customHeight="1" x14ac:dyDescent="0.3">
      <c r="A9" s="10" t="s">
        <v>30</v>
      </c>
      <c r="B9" s="80">
        <f>'8-ВПО-ЦЗ'!K7</f>
        <v>1</v>
      </c>
      <c r="C9" s="80">
        <f>'8-ВПО-ЦЗ'!L7</f>
        <v>3</v>
      </c>
      <c r="D9" s="11">
        <f t="shared" si="0"/>
        <v>300</v>
      </c>
      <c r="E9" s="75">
        <f t="shared" si="1"/>
        <v>2</v>
      </c>
      <c r="I9" s="13"/>
    </row>
    <row r="10" spans="1:9" s="4" customFormat="1" ht="48.75" customHeight="1" x14ac:dyDescent="0.3">
      <c r="A10" s="15" t="s">
        <v>20</v>
      </c>
      <c r="B10" s="80">
        <f>'8-ВПО-ЦЗ'!N7</f>
        <v>0</v>
      </c>
      <c r="C10" s="80">
        <f>'8-ВПО-ЦЗ'!O7</f>
        <v>0</v>
      </c>
      <c r="D10" s="11" t="e">
        <f t="shared" si="0"/>
        <v>#DIV/0!</v>
      </c>
      <c r="E10" s="75">
        <f t="shared" si="1"/>
        <v>0</v>
      </c>
      <c r="I10" s="13"/>
    </row>
    <row r="11" spans="1:9" s="4" customFormat="1" ht="44.85" customHeight="1" x14ac:dyDescent="0.3">
      <c r="A11" s="15" t="s">
        <v>31</v>
      </c>
      <c r="B11" s="81">
        <f>'8-ВПО-ЦЗ'!Q7</f>
        <v>26</v>
      </c>
      <c r="C11" s="81">
        <f>'8-ВПО-ЦЗ'!R7</f>
        <v>14</v>
      </c>
      <c r="D11" s="11">
        <f t="shared" si="0"/>
        <v>53.846153846153847</v>
      </c>
      <c r="E11" s="75">
        <f t="shared" si="1"/>
        <v>-12</v>
      </c>
      <c r="I11" s="13"/>
    </row>
    <row r="12" spans="1:9" s="4" customFormat="1" ht="12.75" customHeight="1" x14ac:dyDescent="0.3">
      <c r="A12" s="192" t="s">
        <v>4</v>
      </c>
      <c r="B12" s="193"/>
      <c r="C12" s="193"/>
      <c r="D12" s="193"/>
      <c r="E12" s="193"/>
      <c r="I12" s="13"/>
    </row>
    <row r="13" spans="1:9" s="4" customFormat="1" ht="18" customHeight="1" x14ac:dyDescent="0.3">
      <c r="A13" s="194"/>
      <c r="B13" s="195"/>
      <c r="C13" s="195"/>
      <c r="D13" s="195"/>
      <c r="E13" s="195"/>
      <c r="I13" s="13"/>
    </row>
    <row r="14" spans="1:9" s="4" customFormat="1" ht="20.25" customHeight="1" x14ac:dyDescent="0.3">
      <c r="A14" s="190" t="s">
        <v>0</v>
      </c>
      <c r="B14" s="196" t="s">
        <v>98</v>
      </c>
      <c r="C14" s="196" t="s">
        <v>99</v>
      </c>
      <c r="D14" s="225" t="s">
        <v>1</v>
      </c>
      <c r="E14" s="226"/>
      <c r="I14" s="13"/>
    </row>
    <row r="15" spans="1:9" ht="32.1" customHeight="1" x14ac:dyDescent="0.25">
      <c r="A15" s="191"/>
      <c r="B15" s="196"/>
      <c r="C15" s="196"/>
      <c r="D15" s="21" t="s">
        <v>2</v>
      </c>
      <c r="E15" s="6" t="s">
        <v>26</v>
      </c>
      <c r="I15" s="13"/>
    </row>
    <row r="16" spans="1:9" ht="20.85" customHeight="1" x14ac:dyDescent="0.25">
      <c r="A16" s="10" t="s">
        <v>92</v>
      </c>
      <c r="B16" s="81" t="s">
        <v>93</v>
      </c>
      <c r="C16" s="81">
        <f>'8-ВПО-ЦЗ'!U7</f>
        <v>47</v>
      </c>
      <c r="D16" s="16" t="s">
        <v>93</v>
      </c>
      <c r="E16" s="75" t="s">
        <v>93</v>
      </c>
      <c r="I16" s="13"/>
    </row>
    <row r="17" spans="1:9" ht="20.85" customHeight="1" x14ac:dyDescent="0.25">
      <c r="A17" s="1" t="s">
        <v>28</v>
      </c>
      <c r="B17" s="81">
        <f>'8-ВПО-ЦЗ'!W7</f>
        <v>96</v>
      </c>
      <c r="C17" s="81">
        <f>'8-ВПО-ЦЗ'!X7</f>
        <v>43</v>
      </c>
      <c r="D17" s="16">
        <f t="shared" ref="D17:D18" si="2">C17*100/B17</f>
        <v>44.791666666666664</v>
      </c>
      <c r="E17" s="75">
        <f t="shared" ref="E17:E18" si="3">C17-B17</f>
        <v>-53</v>
      </c>
      <c r="I17" s="13"/>
    </row>
    <row r="18" spans="1:9" ht="20.85" customHeight="1" x14ac:dyDescent="0.25">
      <c r="A18" s="1" t="s">
        <v>33</v>
      </c>
      <c r="B18" s="81">
        <f>'8-ВПО-ЦЗ'!Z7</f>
        <v>82</v>
      </c>
      <c r="C18" s="81">
        <f>'8-ВПО-ЦЗ'!AA7</f>
        <v>38</v>
      </c>
      <c r="D18" s="16">
        <f t="shared" si="2"/>
        <v>46.341463414634148</v>
      </c>
      <c r="E18" s="75">
        <f t="shared" si="3"/>
        <v>-44</v>
      </c>
      <c r="I18" s="13"/>
    </row>
    <row r="19" spans="1:9" ht="72" customHeight="1" x14ac:dyDescent="0.3">
      <c r="A19" s="184" t="s">
        <v>94</v>
      </c>
      <c r="B19" s="184"/>
      <c r="C19" s="184"/>
      <c r="D19" s="184"/>
      <c r="E19" s="184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C15" sqref="AC15"/>
    </sheetView>
  </sheetViews>
  <sheetFormatPr defaultColWidth="9.109375" defaultRowHeight="13.8" x14ac:dyDescent="0.25"/>
  <cols>
    <col min="1" max="1" width="25.88671875" style="44" customWidth="1"/>
    <col min="2" max="2" width="11" style="44" hidden="1" customWidth="1"/>
    <col min="3" max="3" width="22.6640625" style="44" customWidth="1"/>
    <col min="4" max="4" width="12.33203125" style="44" hidden="1" customWidth="1"/>
    <col min="5" max="6" width="11.8867187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5" width="11.44140625" style="44" customWidth="1"/>
    <col min="16" max="16" width="8.109375" style="44" customWidth="1"/>
    <col min="17" max="18" width="12.44140625" style="44" customWidth="1"/>
    <col min="19" max="19" width="8.109375" style="44" customWidth="1"/>
    <col min="20" max="20" width="10.5546875" style="44" hidden="1" customWidth="1"/>
    <col min="21" max="21" width="24.44140625" style="44" customWidth="1"/>
    <col min="22" max="22" width="5.55468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97" t="s">
        <v>106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7"/>
      <c r="O1" s="27"/>
      <c r="P1" s="27"/>
      <c r="Q1" s="27"/>
      <c r="R1" s="27"/>
      <c r="S1" s="27"/>
      <c r="T1" s="27"/>
      <c r="U1" s="27"/>
      <c r="V1" s="27"/>
      <c r="W1" s="27"/>
      <c r="X1" s="205"/>
      <c r="Y1" s="20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8"/>
      <c r="Y2" s="198"/>
      <c r="Z2" s="204"/>
      <c r="AA2" s="204"/>
      <c r="AB2" s="59" t="s">
        <v>7</v>
      </c>
      <c r="AC2" s="59"/>
    </row>
    <row r="3" spans="1:32" s="32" customFormat="1" ht="47.85" customHeight="1" x14ac:dyDescent="0.3">
      <c r="A3" s="199"/>
      <c r="B3" s="183"/>
      <c r="C3" s="179" t="s">
        <v>21</v>
      </c>
      <c r="D3" s="183"/>
      <c r="E3" s="229" t="s">
        <v>22</v>
      </c>
      <c r="F3" s="229"/>
      <c r="G3" s="229"/>
      <c r="H3" s="229" t="s">
        <v>13</v>
      </c>
      <c r="I3" s="229"/>
      <c r="J3" s="229"/>
      <c r="K3" s="229" t="s">
        <v>9</v>
      </c>
      <c r="L3" s="229"/>
      <c r="M3" s="229"/>
      <c r="N3" s="229" t="s">
        <v>10</v>
      </c>
      <c r="O3" s="229"/>
      <c r="P3" s="229"/>
      <c r="Q3" s="230" t="s">
        <v>8</v>
      </c>
      <c r="R3" s="231"/>
      <c r="S3" s="232"/>
      <c r="T3" s="229" t="s">
        <v>16</v>
      </c>
      <c r="U3" s="229"/>
      <c r="V3" s="229"/>
      <c r="W3" s="229" t="s">
        <v>11</v>
      </c>
      <c r="X3" s="229"/>
      <c r="Y3" s="229"/>
      <c r="Z3" s="229" t="s">
        <v>12</v>
      </c>
      <c r="AA3" s="229"/>
      <c r="AB3" s="229"/>
    </row>
    <row r="4" spans="1:32" s="33" customFormat="1" ht="19.5" customHeight="1" x14ac:dyDescent="0.3">
      <c r="A4" s="199"/>
      <c r="B4" s="202" t="s">
        <v>63</v>
      </c>
      <c r="C4" s="202" t="s">
        <v>95</v>
      </c>
      <c r="D4" s="203" t="s">
        <v>2</v>
      </c>
      <c r="E4" s="202" t="s">
        <v>63</v>
      </c>
      <c r="F4" s="202" t="s">
        <v>95</v>
      </c>
      <c r="G4" s="203" t="s">
        <v>2</v>
      </c>
      <c r="H4" s="202" t="s">
        <v>63</v>
      </c>
      <c r="I4" s="202" t="s">
        <v>95</v>
      </c>
      <c r="J4" s="203" t="s">
        <v>2</v>
      </c>
      <c r="K4" s="202" t="s">
        <v>63</v>
      </c>
      <c r="L4" s="202" t="s">
        <v>95</v>
      </c>
      <c r="M4" s="203" t="s">
        <v>2</v>
      </c>
      <c r="N4" s="202" t="s">
        <v>63</v>
      </c>
      <c r="O4" s="202" t="s">
        <v>95</v>
      </c>
      <c r="P4" s="203" t="s">
        <v>2</v>
      </c>
      <c r="Q4" s="202" t="s">
        <v>63</v>
      </c>
      <c r="R4" s="202" t="s">
        <v>95</v>
      </c>
      <c r="S4" s="203" t="s">
        <v>2</v>
      </c>
      <c r="T4" s="202" t="s">
        <v>15</v>
      </c>
      <c r="U4" s="209" t="s">
        <v>101</v>
      </c>
      <c r="V4" s="203" t="s">
        <v>2</v>
      </c>
      <c r="W4" s="202" t="s">
        <v>63</v>
      </c>
      <c r="X4" s="202" t="s">
        <v>95</v>
      </c>
      <c r="Y4" s="203" t="s">
        <v>2</v>
      </c>
      <c r="Z4" s="202" t="s">
        <v>63</v>
      </c>
      <c r="AA4" s="202" t="s">
        <v>95</v>
      </c>
      <c r="AB4" s="203" t="s">
        <v>2</v>
      </c>
    </row>
    <row r="5" spans="1:32" s="33" customFormat="1" ht="15.75" customHeight="1" x14ac:dyDescent="0.3">
      <c r="A5" s="199"/>
      <c r="B5" s="202"/>
      <c r="C5" s="202"/>
      <c r="D5" s="203"/>
      <c r="E5" s="202"/>
      <c r="F5" s="202"/>
      <c r="G5" s="203"/>
      <c r="H5" s="202"/>
      <c r="I5" s="202"/>
      <c r="J5" s="203"/>
      <c r="K5" s="202"/>
      <c r="L5" s="202"/>
      <c r="M5" s="203"/>
      <c r="N5" s="202"/>
      <c r="O5" s="202"/>
      <c r="P5" s="203"/>
      <c r="Q5" s="202"/>
      <c r="R5" s="202"/>
      <c r="S5" s="203"/>
      <c r="T5" s="202"/>
      <c r="U5" s="209"/>
      <c r="V5" s="203"/>
      <c r="W5" s="202"/>
      <c r="X5" s="202"/>
      <c r="Y5" s="203"/>
      <c r="Z5" s="202"/>
      <c r="AA5" s="202"/>
      <c r="AB5" s="203"/>
    </row>
    <row r="6" spans="1:32" s="51" customFormat="1" ht="11.25" customHeight="1" x14ac:dyDescent="0.25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34</v>
      </c>
      <c r="B7" s="35">
        <f>SUM(B8:B35)</f>
        <v>261</v>
      </c>
      <c r="C7" s="35">
        <f>SUM(C8:C35)</f>
        <v>56</v>
      </c>
      <c r="D7" s="36">
        <f>IF(ISERROR(C7*100/B7),"-",(C7*100/B7))</f>
        <v>21.455938697318008</v>
      </c>
      <c r="E7" s="35">
        <f>SUM(E8:E35)</f>
        <v>105</v>
      </c>
      <c r="F7" s="35">
        <f>SUM(F8:F35)</f>
        <v>51</v>
      </c>
      <c r="G7" s="36">
        <f>IF(ISERROR(F7*100/E7),"-",(F7*100/E7))</f>
        <v>48.571428571428569</v>
      </c>
      <c r="H7" s="35">
        <f>SUM(H8:H35)</f>
        <v>3</v>
      </c>
      <c r="I7" s="35">
        <f>SUM(I8:I35)</f>
        <v>4</v>
      </c>
      <c r="J7" s="36">
        <f>IF(ISERROR(I7*100/H7),"-",(I7*100/H7))</f>
        <v>133.33333333333334</v>
      </c>
      <c r="K7" s="35">
        <f>SUM(K8:K35)</f>
        <v>1</v>
      </c>
      <c r="L7" s="35">
        <f>SUM(L8:L35)</f>
        <v>3</v>
      </c>
      <c r="M7" s="36">
        <f>IF(ISERROR(L7*100/K7),"-",(L7*100/K7))</f>
        <v>300</v>
      </c>
      <c r="N7" s="35">
        <f>SUM(N8:N35)</f>
        <v>0</v>
      </c>
      <c r="O7" s="35">
        <f>SUM(O8:O35)</f>
        <v>0</v>
      </c>
      <c r="P7" s="36" t="str">
        <f>IF(ISERROR(O7*100/N7),"-",(O7*100/N7))</f>
        <v>-</v>
      </c>
      <c r="Q7" s="35">
        <f>SUM(Q8:Q35)</f>
        <v>26</v>
      </c>
      <c r="R7" s="35">
        <f>SUM(R8:R35)</f>
        <v>14</v>
      </c>
      <c r="S7" s="36">
        <f>IF(ISERROR(R7*100/Q7),"-",(R7*100/Q7))</f>
        <v>53.846153846153847</v>
      </c>
      <c r="T7" s="35">
        <f>SUM(T8:T35)</f>
        <v>236</v>
      </c>
      <c r="U7" s="35">
        <f>SUM(U8:U35)</f>
        <v>47</v>
      </c>
      <c r="V7" s="36">
        <f>IF(ISERROR(U7*100/T7),"-",(U7*100/T7))</f>
        <v>19.915254237288135</v>
      </c>
      <c r="W7" s="35">
        <f>SUM(W8:W35)</f>
        <v>96</v>
      </c>
      <c r="X7" s="35">
        <f>SUM(X8:X35)</f>
        <v>43</v>
      </c>
      <c r="Y7" s="36">
        <f>IF(ISERROR(X7*100/W7),"-",(X7*100/W7))</f>
        <v>44.791666666666664</v>
      </c>
      <c r="Z7" s="35">
        <f>SUM(Z8:Z35)</f>
        <v>82</v>
      </c>
      <c r="AA7" s="35">
        <f>SUM(AA8:AA35)</f>
        <v>38</v>
      </c>
      <c r="AB7" s="36">
        <f>IF(ISERROR(AA7*100/Z7),"-",(AA7*100/Z7))</f>
        <v>46.341463414634148</v>
      </c>
      <c r="AC7" s="37"/>
      <c r="AF7" s="42"/>
    </row>
    <row r="8" spans="1:32" s="42" customFormat="1" ht="15" customHeight="1" x14ac:dyDescent="0.25">
      <c r="A8" s="61" t="s">
        <v>35</v>
      </c>
      <c r="B8" s="39">
        <v>151</v>
      </c>
      <c r="C8" s="39">
        <v>35</v>
      </c>
      <c r="D8" s="36">
        <f>IF(ISERROR(C8*100/B8),"-",(C8*100/B8))</f>
        <v>23.178807947019866</v>
      </c>
      <c r="E8" s="39">
        <v>58</v>
      </c>
      <c r="F8" s="39">
        <v>32</v>
      </c>
      <c r="G8" s="40">
        <f>IF(ISERROR(F8*100/E8),"-",(F8*100/E8))</f>
        <v>55.172413793103445</v>
      </c>
      <c r="H8" s="39">
        <v>1</v>
      </c>
      <c r="I8" s="39">
        <v>2</v>
      </c>
      <c r="J8" s="40">
        <f>IF(ISERROR(I8*100/H8),"-",(I8*100/H8))</f>
        <v>200</v>
      </c>
      <c r="K8" s="39">
        <v>1</v>
      </c>
      <c r="L8" s="39">
        <v>1</v>
      </c>
      <c r="M8" s="40">
        <f>IF(ISERROR(L8*100/K8),"-",(L8*100/K8))</f>
        <v>100</v>
      </c>
      <c r="N8" s="39">
        <v>0</v>
      </c>
      <c r="O8" s="39">
        <v>0</v>
      </c>
      <c r="P8" s="40" t="str">
        <f>IF(ISERROR(O8*100/N8),"-",(O8*100/N8))</f>
        <v>-</v>
      </c>
      <c r="Q8" s="39">
        <v>7</v>
      </c>
      <c r="R8" s="60">
        <v>7</v>
      </c>
      <c r="S8" s="40">
        <f>IF(ISERROR(R8*100/Q8),"-",(R8*100/Q8))</f>
        <v>100</v>
      </c>
      <c r="T8" s="39">
        <v>132</v>
      </c>
      <c r="U8" s="60">
        <v>28</v>
      </c>
      <c r="V8" s="40">
        <f>IF(ISERROR(U8*100/T8),"-",(U8*100/T8))</f>
        <v>21.212121212121211</v>
      </c>
      <c r="W8" s="39">
        <v>55</v>
      </c>
      <c r="X8" s="60">
        <v>26</v>
      </c>
      <c r="Y8" s="40">
        <f>IF(ISERROR(X8*100/W8),"-",(X8*100/W8))</f>
        <v>47.272727272727273</v>
      </c>
      <c r="Z8" s="39">
        <v>48</v>
      </c>
      <c r="AA8" s="60">
        <v>21</v>
      </c>
      <c r="AB8" s="40">
        <f>IF(ISERROR(AA8*100/Z8),"-",(AA8*100/Z8))</f>
        <v>43.75</v>
      </c>
      <c r="AC8" s="37"/>
      <c r="AD8" s="41"/>
    </row>
    <row r="9" spans="1:32" s="43" customFormat="1" ht="15" customHeight="1" x14ac:dyDescent="0.25">
      <c r="A9" s="61" t="s">
        <v>36</v>
      </c>
      <c r="B9" s="39">
        <v>5</v>
      </c>
      <c r="C9" s="39">
        <v>2</v>
      </c>
      <c r="D9" s="36">
        <f t="shared" ref="D9:D35" si="0">IF(ISERROR(C9*100/B9),"-",(C9*100/B9))</f>
        <v>40</v>
      </c>
      <c r="E9" s="39">
        <v>3</v>
      </c>
      <c r="F9" s="39">
        <v>2</v>
      </c>
      <c r="G9" s="40">
        <f t="shared" ref="G9:G35" si="1">IF(ISERROR(F9*100/E9),"-",(F9*100/E9))</f>
        <v>66.666666666666671</v>
      </c>
      <c r="H9" s="39">
        <v>0</v>
      </c>
      <c r="I9" s="39">
        <v>0</v>
      </c>
      <c r="J9" s="40" t="str">
        <f t="shared" ref="J9:J35" si="2">IF(ISERROR(I9*100/H9),"-",(I9*100/H9))</f>
        <v>-</v>
      </c>
      <c r="K9" s="39">
        <v>0</v>
      </c>
      <c r="L9" s="39">
        <v>0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0</v>
      </c>
      <c r="R9" s="60">
        <v>1</v>
      </c>
      <c r="S9" s="40" t="str">
        <f t="shared" ref="S9:S35" si="5">IF(ISERROR(R9*100/Q9),"-",(R9*100/Q9))</f>
        <v>-</v>
      </c>
      <c r="T9" s="39">
        <v>5</v>
      </c>
      <c r="U9" s="60">
        <v>2</v>
      </c>
      <c r="V9" s="40">
        <f t="shared" ref="V9:V35" si="6">IF(ISERROR(U9*100/T9),"-",(U9*100/T9))</f>
        <v>40</v>
      </c>
      <c r="W9" s="39">
        <v>3</v>
      </c>
      <c r="X9" s="60">
        <v>2</v>
      </c>
      <c r="Y9" s="40">
        <f t="shared" ref="Y9:Y35" si="7">IF(ISERROR(X9*100/W9),"-",(X9*100/W9))</f>
        <v>66.666666666666671</v>
      </c>
      <c r="Z9" s="39">
        <v>3</v>
      </c>
      <c r="AA9" s="60">
        <v>2</v>
      </c>
      <c r="AB9" s="40">
        <f t="shared" ref="AB9:AB35" si="8">IF(ISERROR(AA9*100/Z9),"-",(AA9*100/Z9))</f>
        <v>66.666666666666671</v>
      </c>
      <c r="AC9" s="37"/>
      <c r="AD9" s="41"/>
    </row>
    <row r="10" spans="1:32" s="42" customFormat="1" ht="15" customHeight="1" x14ac:dyDescent="0.25">
      <c r="A10" s="61" t="s">
        <v>37</v>
      </c>
      <c r="B10" s="39">
        <v>3</v>
      </c>
      <c r="C10" s="39">
        <v>0</v>
      </c>
      <c r="D10" s="36">
        <f t="shared" si="0"/>
        <v>0</v>
      </c>
      <c r="E10" s="39">
        <v>2</v>
      </c>
      <c r="F10" s="39">
        <v>0</v>
      </c>
      <c r="G10" s="40">
        <f t="shared" si="1"/>
        <v>0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2</v>
      </c>
      <c r="R10" s="60">
        <v>0</v>
      </c>
      <c r="S10" s="40">
        <f t="shared" si="5"/>
        <v>0</v>
      </c>
      <c r="T10" s="39">
        <v>3</v>
      </c>
      <c r="U10" s="60">
        <v>0</v>
      </c>
      <c r="V10" s="40">
        <f t="shared" si="6"/>
        <v>0</v>
      </c>
      <c r="W10" s="39">
        <v>2</v>
      </c>
      <c r="X10" s="60">
        <v>0</v>
      </c>
      <c r="Y10" s="40">
        <f t="shared" si="7"/>
        <v>0</v>
      </c>
      <c r="Z10" s="39">
        <v>1</v>
      </c>
      <c r="AA10" s="60">
        <v>0</v>
      </c>
      <c r="AB10" s="40">
        <f t="shared" si="8"/>
        <v>0</v>
      </c>
      <c r="AC10" s="37"/>
      <c r="AD10" s="41"/>
    </row>
    <row r="11" spans="1:32" s="42" customFormat="1" ht="15" customHeight="1" x14ac:dyDescent="0.25">
      <c r="A11" s="61" t="s">
        <v>38</v>
      </c>
      <c r="B11" s="39">
        <v>1</v>
      </c>
      <c r="C11" s="39">
        <v>0</v>
      </c>
      <c r="D11" s="36">
        <f t="shared" si="0"/>
        <v>0</v>
      </c>
      <c r="E11" s="39">
        <v>0</v>
      </c>
      <c r="F11" s="39">
        <v>0</v>
      </c>
      <c r="G11" s="40" t="str">
        <f t="shared" si="1"/>
        <v>-</v>
      </c>
      <c r="H11" s="39">
        <v>0</v>
      </c>
      <c r="I11" s="39">
        <v>0</v>
      </c>
      <c r="J11" s="40" t="str">
        <f t="shared" si="2"/>
        <v>-</v>
      </c>
      <c r="K11" s="39">
        <v>0</v>
      </c>
      <c r="L11" s="39">
        <v>0</v>
      </c>
      <c r="M11" s="40" t="str">
        <f t="shared" si="3"/>
        <v>-</v>
      </c>
      <c r="N11" s="39">
        <v>0</v>
      </c>
      <c r="O11" s="39">
        <v>0</v>
      </c>
      <c r="P11" s="40" t="str">
        <f t="shared" si="4"/>
        <v>-</v>
      </c>
      <c r="Q11" s="39">
        <v>0</v>
      </c>
      <c r="R11" s="60">
        <v>0</v>
      </c>
      <c r="S11" s="40" t="str">
        <f t="shared" si="5"/>
        <v>-</v>
      </c>
      <c r="T11" s="39">
        <v>0</v>
      </c>
      <c r="U11" s="60">
        <v>0</v>
      </c>
      <c r="V11" s="40" t="str">
        <f t="shared" si="6"/>
        <v>-</v>
      </c>
      <c r="W11" s="39">
        <v>0</v>
      </c>
      <c r="X11" s="60">
        <v>0</v>
      </c>
      <c r="Y11" s="40" t="str">
        <f t="shared" si="7"/>
        <v>-</v>
      </c>
      <c r="Z11" s="39">
        <v>0</v>
      </c>
      <c r="AA11" s="60">
        <v>0</v>
      </c>
      <c r="AB11" s="40" t="str">
        <f t="shared" si="8"/>
        <v>-</v>
      </c>
      <c r="AC11" s="37"/>
      <c r="AD11" s="41"/>
    </row>
    <row r="12" spans="1:32" s="42" customFormat="1" ht="15" customHeight="1" x14ac:dyDescent="0.25">
      <c r="A12" s="61" t="s">
        <v>39</v>
      </c>
      <c r="B12" s="39">
        <v>3</v>
      </c>
      <c r="C12" s="39">
        <v>0</v>
      </c>
      <c r="D12" s="36">
        <f t="shared" si="0"/>
        <v>0</v>
      </c>
      <c r="E12" s="39">
        <v>2</v>
      </c>
      <c r="F12" s="39">
        <v>0</v>
      </c>
      <c r="G12" s="40">
        <f t="shared" si="1"/>
        <v>0</v>
      </c>
      <c r="H12" s="39">
        <v>0</v>
      </c>
      <c r="I12" s="39">
        <v>0</v>
      </c>
      <c r="J12" s="40" t="str">
        <f t="shared" si="2"/>
        <v>-</v>
      </c>
      <c r="K12" s="39">
        <v>0</v>
      </c>
      <c r="L12" s="39">
        <v>0</v>
      </c>
      <c r="M12" s="40" t="str">
        <f t="shared" si="3"/>
        <v>-</v>
      </c>
      <c r="N12" s="39">
        <v>0</v>
      </c>
      <c r="O12" s="39">
        <v>0</v>
      </c>
      <c r="P12" s="40" t="str">
        <f t="shared" si="4"/>
        <v>-</v>
      </c>
      <c r="Q12" s="39">
        <v>0</v>
      </c>
      <c r="R12" s="60">
        <v>0</v>
      </c>
      <c r="S12" s="40" t="str">
        <f t="shared" si="5"/>
        <v>-</v>
      </c>
      <c r="T12" s="39">
        <v>3</v>
      </c>
      <c r="U12" s="60">
        <v>0</v>
      </c>
      <c r="V12" s="40">
        <f t="shared" si="6"/>
        <v>0</v>
      </c>
      <c r="W12" s="39">
        <v>2</v>
      </c>
      <c r="X12" s="60">
        <v>0</v>
      </c>
      <c r="Y12" s="40">
        <f t="shared" si="7"/>
        <v>0</v>
      </c>
      <c r="Z12" s="39">
        <v>2</v>
      </c>
      <c r="AA12" s="60">
        <v>0</v>
      </c>
      <c r="AB12" s="40">
        <f t="shared" si="8"/>
        <v>0</v>
      </c>
      <c r="AC12" s="37"/>
      <c r="AD12" s="41"/>
    </row>
    <row r="13" spans="1:32" s="42" customFormat="1" ht="15" customHeight="1" x14ac:dyDescent="0.25">
      <c r="A13" s="61" t="s">
        <v>40</v>
      </c>
      <c r="B13" s="39">
        <v>2</v>
      </c>
      <c r="C13" s="39">
        <v>0</v>
      </c>
      <c r="D13" s="36">
        <f t="shared" si="0"/>
        <v>0</v>
      </c>
      <c r="E13" s="39">
        <v>1</v>
      </c>
      <c r="F13" s="39">
        <v>0</v>
      </c>
      <c r="G13" s="40">
        <f t="shared" si="1"/>
        <v>0</v>
      </c>
      <c r="H13" s="39">
        <v>0</v>
      </c>
      <c r="I13" s="39">
        <v>0</v>
      </c>
      <c r="J13" s="40" t="str">
        <f t="shared" si="2"/>
        <v>-</v>
      </c>
      <c r="K13" s="39">
        <v>0</v>
      </c>
      <c r="L13" s="39">
        <v>0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1</v>
      </c>
      <c r="R13" s="60">
        <v>0</v>
      </c>
      <c r="S13" s="40">
        <f t="shared" si="5"/>
        <v>0</v>
      </c>
      <c r="T13" s="39">
        <v>1</v>
      </c>
      <c r="U13" s="60">
        <v>0</v>
      </c>
      <c r="V13" s="40">
        <f t="shared" si="6"/>
        <v>0</v>
      </c>
      <c r="W13" s="39">
        <v>1</v>
      </c>
      <c r="X13" s="60">
        <v>0</v>
      </c>
      <c r="Y13" s="40">
        <f t="shared" si="7"/>
        <v>0</v>
      </c>
      <c r="Z13" s="39">
        <v>1</v>
      </c>
      <c r="AA13" s="60">
        <v>0</v>
      </c>
      <c r="AB13" s="40">
        <f t="shared" si="8"/>
        <v>0</v>
      </c>
      <c r="AC13" s="37"/>
      <c r="AD13" s="41"/>
    </row>
    <row r="14" spans="1:32" s="42" customFormat="1" ht="15" customHeight="1" x14ac:dyDescent="0.25">
      <c r="A14" s="61" t="s">
        <v>41</v>
      </c>
      <c r="B14" s="39">
        <v>7</v>
      </c>
      <c r="C14" s="39">
        <v>1</v>
      </c>
      <c r="D14" s="36">
        <f t="shared" si="0"/>
        <v>14.285714285714286</v>
      </c>
      <c r="E14" s="39">
        <v>6</v>
      </c>
      <c r="F14" s="39">
        <v>1</v>
      </c>
      <c r="G14" s="40">
        <f t="shared" si="1"/>
        <v>16.666666666666668</v>
      </c>
      <c r="H14" s="39">
        <v>0</v>
      </c>
      <c r="I14" s="39">
        <v>0</v>
      </c>
      <c r="J14" s="40" t="str">
        <f t="shared" si="2"/>
        <v>-</v>
      </c>
      <c r="K14" s="39">
        <v>0</v>
      </c>
      <c r="L14" s="39">
        <v>0</v>
      </c>
      <c r="M14" s="40" t="str">
        <f t="shared" si="3"/>
        <v>-</v>
      </c>
      <c r="N14" s="39">
        <v>0</v>
      </c>
      <c r="O14" s="39">
        <v>0</v>
      </c>
      <c r="P14" s="40" t="str">
        <f t="shared" si="4"/>
        <v>-</v>
      </c>
      <c r="Q14" s="39">
        <v>5</v>
      </c>
      <c r="R14" s="60">
        <v>0</v>
      </c>
      <c r="S14" s="40">
        <f t="shared" si="5"/>
        <v>0</v>
      </c>
      <c r="T14" s="39">
        <v>7</v>
      </c>
      <c r="U14" s="60">
        <v>1</v>
      </c>
      <c r="V14" s="40">
        <f t="shared" si="6"/>
        <v>14.285714285714286</v>
      </c>
      <c r="W14" s="39">
        <v>5</v>
      </c>
      <c r="X14" s="60">
        <v>1</v>
      </c>
      <c r="Y14" s="40">
        <f t="shared" si="7"/>
        <v>20</v>
      </c>
      <c r="Z14" s="39">
        <v>5</v>
      </c>
      <c r="AA14" s="60">
        <v>1</v>
      </c>
      <c r="AB14" s="40">
        <f t="shared" si="8"/>
        <v>20</v>
      </c>
      <c r="AC14" s="37"/>
      <c r="AD14" s="41"/>
    </row>
    <row r="15" spans="1:32" s="42" customFormat="1" ht="15" customHeight="1" x14ac:dyDescent="0.25">
      <c r="A15" s="61" t="s">
        <v>42</v>
      </c>
      <c r="B15" s="39">
        <v>29</v>
      </c>
      <c r="C15" s="39">
        <v>3</v>
      </c>
      <c r="D15" s="36">
        <f t="shared" si="0"/>
        <v>10.344827586206897</v>
      </c>
      <c r="E15" s="39">
        <v>7</v>
      </c>
      <c r="F15" s="39">
        <v>3</v>
      </c>
      <c r="G15" s="40">
        <f t="shared" si="1"/>
        <v>42.857142857142854</v>
      </c>
      <c r="H15" s="39">
        <v>0</v>
      </c>
      <c r="I15" s="39">
        <v>0</v>
      </c>
      <c r="J15" s="40" t="str">
        <f t="shared" si="2"/>
        <v>-</v>
      </c>
      <c r="K15" s="39">
        <v>0</v>
      </c>
      <c r="L15" s="39">
        <v>0</v>
      </c>
      <c r="M15" s="40" t="str">
        <f t="shared" si="3"/>
        <v>-</v>
      </c>
      <c r="N15" s="39">
        <v>0</v>
      </c>
      <c r="O15" s="39">
        <v>0</v>
      </c>
      <c r="P15" s="40" t="str">
        <f t="shared" si="4"/>
        <v>-</v>
      </c>
      <c r="Q15" s="39">
        <v>2</v>
      </c>
      <c r="R15" s="60">
        <v>0</v>
      </c>
      <c r="S15" s="40">
        <f t="shared" si="5"/>
        <v>0</v>
      </c>
      <c r="T15" s="39">
        <v>28</v>
      </c>
      <c r="U15" s="60">
        <v>2</v>
      </c>
      <c r="V15" s="40">
        <f t="shared" si="6"/>
        <v>7.1428571428571432</v>
      </c>
      <c r="W15" s="39">
        <v>5</v>
      </c>
      <c r="X15" s="60">
        <v>2</v>
      </c>
      <c r="Y15" s="40">
        <f t="shared" si="7"/>
        <v>40</v>
      </c>
      <c r="Z15" s="39">
        <v>4</v>
      </c>
      <c r="AA15" s="60">
        <v>2</v>
      </c>
      <c r="AB15" s="40">
        <f t="shared" si="8"/>
        <v>50</v>
      </c>
      <c r="AC15" s="37"/>
      <c r="AD15" s="41"/>
    </row>
    <row r="16" spans="1:32" s="42" customFormat="1" ht="15" customHeight="1" x14ac:dyDescent="0.25">
      <c r="A16" s="61" t="s">
        <v>43</v>
      </c>
      <c r="B16" s="39">
        <v>11</v>
      </c>
      <c r="C16" s="39">
        <v>3</v>
      </c>
      <c r="D16" s="36">
        <f t="shared" si="0"/>
        <v>27.272727272727273</v>
      </c>
      <c r="E16" s="39">
        <v>5</v>
      </c>
      <c r="F16" s="39">
        <v>1</v>
      </c>
      <c r="G16" s="40">
        <f t="shared" si="1"/>
        <v>20</v>
      </c>
      <c r="H16" s="39">
        <v>0</v>
      </c>
      <c r="I16" s="39">
        <v>1</v>
      </c>
      <c r="J16" s="40" t="str">
        <f t="shared" si="2"/>
        <v>-</v>
      </c>
      <c r="K16" s="39">
        <v>0</v>
      </c>
      <c r="L16" s="39">
        <v>1</v>
      </c>
      <c r="M16" s="40" t="str">
        <f t="shared" si="3"/>
        <v>-</v>
      </c>
      <c r="N16" s="39">
        <v>0</v>
      </c>
      <c r="O16" s="39">
        <v>0</v>
      </c>
      <c r="P16" s="40" t="str">
        <f t="shared" si="4"/>
        <v>-</v>
      </c>
      <c r="Q16" s="39">
        <v>2</v>
      </c>
      <c r="R16" s="60">
        <v>0</v>
      </c>
      <c r="S16" s="40">
        <f t="shared" si="5"/>
        <v>0</v>
      </c>
      <c r="T16" s="39">
        <v>11</v>
      </c>
      <c r="U16" s="60">
        <v>3</v>
      </c>
      <c r="V16" s="40">
        <f t="shared" si="6"/>
        <v>27.272727272727273</v>
      </c>
      <c r="W16" s="39">
        <v>5</v>
      </c>
      <c r="X16" s="60">
        <v>1</v>
      </c>
      <c r="Y16" s="40">
        <f t="shared" si="7"/>
        <v>20</v>
      </c>
      <c r="Z16" s="39">
        <v>3</v>
      </c>
      <c r="AA16" s="60">
        <v>1</v>
      </c>
      <c r="AB16" s="40">
        <f t="shared" si="8"/>
        <v>33.333333333333336</v>
      </c>
      <c r="AC16" s="37"/>
      <c r="AD16" s="41"/>
    </row>
    <row r="17" spans="1:30" s="42" customFormat="1" ht="15" customHeight="1" x14ac:dyDescent="0.25">
      <c r="A17" s="61" t="s">
        <v>44</v>
      </c>
      <c r="B17" s="39">
        <v>8</v>
      </c>
      <c r="C17" s="39">
        <v>0</v>
      </c>
      <c r="D17" s="36">
        <f t="shared" si="0"/>
        <v>0</v>
      </c>
      <c r="E17" s="39">
        <v>2</v>
      </c>
      <c r="F17" s="39">
        <v>0</v>
      </c>
      <c r="G17" s="40">
        <f t="shared" si="1"/>
        <v>0</v>
      </c>
      <c r="H17" s="39">
        <v>0</v>
      </c>
      <c r="I17" s="39">
        <v>0</v>
      </c>
      <c r="J17" s="40" t="str">
        <f t="shared" si="2"/>
        <v>-</v>
      </c>
      <c r="K17" s="39">
        <v>0</v>
      </c>
      <c r="L17" s="39">
        <v>0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0</v>
      </c>
      <c r="R17" s="60">
        <v>0</v>
      </c>
      <c r="S17" s="40" t="str">
        <f t="shared" si="5"/>
        <v>-</v>
      </c>
      <c r="T17" s="39">
        <v>7</v>
      </c>
      <c r="U17" s="60">
        <v>0</v>
      </c>
      <c r="V17" s="40">
        <f t="shared" si="6"/>
        <v>0</v>
      </c>
      <c r="W17" s="39">
        <v>2</v>
      </c>
      <c r="X17" s="60">
        <v>0</v>
      </c>
      <c r="Y17" s="40">
        <f t="shared" si="7"/>
        <v>0</v>
      </c>
      <c r="Z17" s="39">
        <v>2</v>
      </c>
      <c r="AA17" s="60">
        <v>0</v>
      </c>
      <c r="AB17" s="40">
        <f t="shared" si="8"/>
        <v>0</v>
      </c>
      <c r="AC17" s="37"/>
      <c r="AD17" s="41"/>
    </row>
    <row r="18" spans="1:30" s="42" customFormat="1" ht="15" customHeight="1" x14ac:dyDescent="0.25">
      <c r="A18" s="61" t="s">
        <v>45</v>
      </c>
      <c r="B18" s="39">
        <v>2</v>
      </c>
      <c r="C18" s="39">
        <v>0</v>
      </c>
      <c r="D18" s="36">
        <f t="shared" si="0"/>
        <v>0</v>
      </c>
      <c r="E18" s="39">
        <v>2</v>
      </c>
      <c r="F18" s="39">
        <v>0</v>
      </c>
      <c r="G18" s="40">
        <f t="shared" si="1"/>
        <v>0</v>
      </c>
      <c r="H18" s="39">
        <v>1</v>
      </c>
      <c r="I18" s="39">
        <v>0</v>
      </c>
      <c r="J18" s="40">
        <f t="shared" si="2"/>
        <v>0</v>
      </c>
      <c r="K18" s="39">
        <v>0</v>
      </c>
      <c r="L18" s="39">
        <v>0</v>
      </c>
      <c r="M18" s="40" t="str">
        <f t="shared" si="3"/>
        <v>-</v>
      </c>
      <c r="N18" s="39">
        <v>0</v>
      </c>
      <c r="O18" s="39">
        <v>0</v>
      </c>
      <c r="P18" s="40" t="str">
        <f t="shared" si="4"/>
        <v>-</v>
      </c>
      <c r="Q18" s="39">
        <v>1</v>
      </c>
      <c r="R18" s="60">
        <v>0</v>
      </c>
      <c r="S18" s="40">
        <f t="shared" si="5"/>
        <v>0</v>
      </c>
      <c r="T18" s="39">
        <v>3</v>
      </c>
      <c r="U18" s="60">
        <v>0</v>
      </c>
      <c r="V18" s="40">
        <f t="shared" si="6"/>
        <v>0</v>
      </c>
      <c r="W18" s="39">
        <v>1</v>
      </c>
      <c r="X18" s="60">
        <v>0</v>
      </c>
      <c r="Y18" s="40">
        <f t="shared" si="7"/>
        <v>0</v>
      </c>
      <c r="Z18" s="39">
        <v>1</v>
      </c>
      <c r="AA18" s="60">
        <v>0</v>
      </c>
      <c r="AB18" s="40">
        <f t="shared" si="8"/>
        <v>0</v>
      </c>
      <c r="AC18" s="37"/>
      <c r="AD18" s="41"/>
    </row>
    <row r="19" spans="1:30" s="42" customFormat="1" ht="15" customHeight="1" x14ac:dyDescent="0.25">
      <c r="A19" s="61" t="s">
        <v>46</v>
      </c>
      <c r="B19" s="39">
        <v>4</v>
      </c>
      <c r="C19" s="39">
        <v>1</v>
      </c>
      <c r="D19" s="36">
        <f t="shared" si="0"/>
        <v>25</v>
      </c>
      <c r="E19" s="39">
        <v>2</v>
      </c>
      <c r="F19" s="39">
        <v>1</v>
      </c>
      <c r="G19" s="40">
        <f t="shared" si="1"/>
        <v>50</v>
      </c>
      <c r="H19" s="39">
        <v>0</v>
      </c>
      <c r="I19" s="39">
        <v>0</v>
      </c>
      <c r="J19" s="40" t="str">
        <f t="shared" si="2"/>
        <v>-</v>
      </c>
      <c r="K19" s="39">
        <v>0</v>
      </c>
      <c r="L19" s="39">
        <v>0</v>
      </c>
      <c r="M19" s="40" t="str">
        <f t="shared" si="3"/>
        <v>-</v>
      </c>
      <c r="N19" s="39">
        <v>0</v>
      </c>
      <c r="O19" s="39">
        <v>0</v>
      </c>
      <c r="P19" s="40" t="str">
        <f t="shared" si="4"/>
        <v>-</v>
      </c>
      <c r="Q19" s="39">
        <v>1</v>
      </c>
      <c r="R19" s="60">
        <v>0</v>
      </c>
      <c r="S19" s="40">
        <f t="shared" si="5"/>
        <v>0</v>
      </c>
      <c r="T19" s="39">
        <v>3</v>
      </c>
      <c r="U19" s="60">
        <v>1</v>
      </c>
      <c r="V19" s="40">
        <f t="shared" si="6"/>
        <v>33.333333333333336</v>
      </c>
      <c r="W19" s="39">
        <v>2</v>
      </c>
      <c r="X19" s="60">
        <v>1</v>
      </c>
      <c r="Y19" s="40">
        <f t="shared" si="7"/>
        <v>50</v>
      </c>
      <c r="Z19" s="39">
        <v>2</v>
      </c>
      <c r="AA19" s="60">
        <v>1</v>
      </c>
      <c r="AB19" s="40">
        <f t="shared" si="8"/>
        <v>50</v>
      </c>
      <c r="AC19" s="37"/>
      <c r="AD19" s="41"/>
    </row>
    <row r="20" spans="1:30" s="42" customFormat="1" ht="15" customHeight="1" x14ac:dyDescent="0.25">
      <c r="A20" s="61" t="s">
        <v>47</v>
      </c>
      <c r="B20" s="39">
        <v>3</v>
      </c>
      <c r="C20" s="39">
        <v>0</v>
      </c>
      <c r="D20" s="36">
        <f t="shared" si="0"/>
        <v>0</v>
      </c>
      <c r="E20" s="39">
        <v>1</v>
      </c>
      <c r="F20" s="39">
        <v>0</v>
      </c>
      <c r="G20" s="40">
        <f t="shared" si="1"/>
        <v>0</v>
      </c>
      <c r="H20" s="39">
        <v>0</v>
      </c>
      <c r="I20" s="39">
        <v>0</v>
      </c>
      <c r="J20" s="40" t="str">
        <f t="shared" si="2"/>
        <v>-</v>
      </c>
      <c r="K20" s="39">
        <v>0</v>
      </c>
      <c r="L20" s="39">
        <v>0</v>
      </c>
      <c r="M20" s="40" t="str">
        <f t="shared" si="3"/>
        <v>-</v>
      </c>
      <c r="N20" s="39">
        <v>0</v>
      </c>
      <c r="O20" s="39">
        <v>0</v>
      </c>
      <c r="P20" s="40" t="str">
        <f t="shared" si="4"/>
        <v>-</v>
      </c>
      <c r="Q20" s="39">
        <v>0</v>
      </c>
      <c r="R20" s="60">
        <v>0</v>
      </c>
      <c r="S20" s="40" t="str">
        <f t="shared" si="5"/>
        <v>-</v>
      </c>
      <c r="T20" s="39">
        <v>3</v>
      </c>
      <c r="U20" s="60">
        <v>0</v>
      </c>
      <c r="V20" s="40">
        <f t="shared" si="6"/>
        <v>0</v>
      </c>
      <c r="W20" s="39">
        <v>1</v>
      </c>
      <c r="X20" s="60">
        <v>0</v>
      </c>
      <c r="Y20" s="40">
        <f t="shared" si="7"/>
        <v>0</v>
      </c>
      <c r="Z20" s="39">
        <v>0</v>
      </c>
      <c r="AA20" s="60">
        <v>0</v>
      </c>
      <c r="AB20" s="40" t="str">
        <f t="shared" si="8"/>
        <v>-</v>
      </c>
      <c r="AC20" s="37"/>
      <c r="AD20" s="41"/>
    </row>
    <row r="21" spans="1:30" s="42" customFormat="1" ht="15" customHeight="1" x14ac:dyDescent="0.25">
      <c r="A21" s="61" t="s">
        <v>48</v>
      </c>
      <c r="B21" s="39">
        <v>3</v>
      </c>
      <c r="C21" s="39">
        <v>1</v>
      </c>
      <c r="D21" s="36">
        <f t="shared" si="0"/>
        <v>33.333333333333336</v>
      </c>
      <c r="E21" s="39">
        <v>1</v>
      </c>
      <c r="F21" s="39">
        <v>1</v>
      </c>
      <c r="G21" s="40">
        <f t="shared" si="1"/>
        <v>100</v>
      </c>
      <c r="H21" s="39">
        <v>0</v>
      </c>
      <c r="I21" s="39">
        <v>0</v>
      </c>
      <c r="J21" s="40" t="str">
        <f t="shared" si="2"/>
        <v>-</v>
      </c>
      <c r="K21" s="39">
        <v>0</v>
      </c>
      <c r="L21" s="39">
        <v>0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0</v>
      </c>
      <c r="R21" s="60">
        <v>1</v>
      </c>
      <c r="S21" s="40" t="str">
        <f t="shared" si="5"/>
        <v>-</v>
      </c>
      <c r="T21" s="39">
        <v>3</v>
      </c>
      <c r="U21" s="60">
        <v>1</v>
      </c>
      <c r="V21" s="40">
        <f t="shared" si="6"/>
        <v>33.333333333333336</v>
      </c>
      <c r="W21" s="39">
        <v>0</v>
      </c>
      <c r="X21" s="60">
        <v>1</v>
      </c>
      <c r="Y21" s="40" t="str">
        <f t="shared" si="7"/>
        <v>-</v>
      </c>
      <c r="Z21" s="39">
        <v>0</v>
      </c>
      <c r="AA21" s="60">
        <v>1</v>
      </c>
      <c r="AB21" s="40" t="str">
        <f t="shared" si="8"/>
        <v>-</v>
      </c>
      <c r="AC21" s="37"/>
      <c r="AD21" s="41"/>
    </row>
    <row r="22" spans="1:30" s="42" customFormat="1" ht="15" customHeight="1" x14ac:dyDescent="0.25">
      <c r="A22" s="61" t="s">
        <v>49</v>
      </c>
      <c r="B22" s="39">
        <v>1</v>
      </c>
      <c r="C22" s="39">
        <v>0</v>
      </c>
      <c r="D22" s="36">
        <f t="shared" si="0"/>
        <v>0</v>
      </c>
      <c r="E22" s="39">
        <v>1</v>
      </c>
      <c r="F22" s="39">
        <v>0</v>
      </c>
      <c r="G22" s="40">
        <f t="shared" si="1"/>
        <v>0</v>
      </c>
      <c r="H22" s="39">
        <v>0</v>
      </c>
      <c r="I22" s="39">
        <v>0</v>
      </c>
      <c r="J22" s="40" t="str">
        <f t="shared" si="2"/>
        <v>-</v>
      </c>
      <c r="K22" s="39">
        <v>0</v>
      </c>
      <c r="L22" s="39">
        <v>0</v>
      </c>
      <c r="M22" s="40" t="str">
        <f t="shared" si="3"/>
        <v>-</v>
      </c>
      <c r="N22" s="39">
        <v>0</v>
      </c>
      <c r="O22" s="39">
        <v>0</v>
      </c>
      <c r="P22" s="40" t="str">
        <f t="shared" si="4"/>
        <v>-</v>
      </c>
      <c r="Q22" s="39">
        <v>1</v>
      </c>
      <c r="R22" s="60">
        <v>0</v>
      </c>
      <c r="S22" s="40">
        <f t="shared" si="5"/>
        <v>0</v>
      </c>
      <c r="T22" s="39">
        <v>0</v>
      </c>
      <c r="U22" s="60">
        <v>0</v>
      </c>
      <c r="V22" s="40" t="str">
        <f t="shared" si="6"/>
        <v>-</v>
      </c>
      <c r="W22" s="39">
        <v>1</v>
      </c>
      <c r="X22" s="60">
        <v>0</v>
      </c>
      <c r="Y22" s="40">
        <f t="shared" si="7"/>
        <v>0</v>
      </c>
      <c r="Z22" s="39">
        <v>1</v>
      </c>
      <c r="AA22" s="60">
        <v>0</v>
      </c>
      <c r="AB22" s="40">
        <f t="shared" si="8"/>
        <v>0</v>
      </c>
      <c r="AC22" s="37"/>
      <c r="AD22" s="41"/>
    </row>
    <row r="23" spans="1:30" s="42" customFormat="1" ht="15" customHeight="1" x14ac:dyDescent="0.25">
      <c r="A23" s="61" t="s">
        <v>50</v>
      </c>
      <c r="B23" s="39">
        <v>4</v>
      </c>
      <c r="C23" s="39">
        <v>0</v>
      </c>
      <c r="D23" s="36">
        <f t="shared" si="0"/>
        <v>0</v>
      </c>
      <c r="E23" s="39">
        <v>3</v>
      </c>
      <c r="F23" s="39">
        <v>0</v>
      </c>
      <c r="G23" s="40">
        <f t="shared" si="1"/>
        <v>0</v>
      </c>
      <c r="H23" s="39">
        <v>1</v>
      </c>
      <c r="I23" s="39">
        <v>0</v>
      </c>
      <c r="J23" s="40">
        <f t="shared" si="2"/>
        <v>0</v>
      </c>
      <c r="K23" s="39">
        <v>0</v>
      </c>
      <c r="L23" s="39">
        <v>0</v>
      </c>
      <c r="M23" s="40" t="str">
        <f t="shared" si="3"/>
        <v>-</v>
      </c>
      <c r="N23" s="39">
        <v>0</v>
      </c>
      <c r="O23" s="39">
        <v>0</v>
      </c>
      <c r="P23" s="40" t="str">
        <f t="shared" si="4"/>
        <v>-</v>
      </c>
      <c r="Q23" s="39">
        <v>0</v>
      </c>
      <c r="R23" s="60">
        <v>0</v>
      </c>
      <c r="S23" s="40" t="str">
        <f t="shared" si="5"/>
        <v>-</v>
      </c>
      <c r="T23" s="39">
        <v>4</v>
      </c>
      <c r="U23" s="60">
        <v>0</v>
      </c>
      <c r="V23" s="40">
        <f t="shared" si="6"/>
        <v>0</v>
      </c>
      <c r="W23" s="39">
        <v>2</v>
      </c>
      <c r="X23" s="60">
        <v>0</v>
      </c>
      <c r="Y23" s="40">
        <f t="shared" si="7"/>
        <v>0</v>
      </c>
      <c r="Z23" s="39">
        <v>1</v>
      </c>
      <c r="AA23" s="60">
        <v>0</v>
      </c>
      <c r="AB23" s="40">
        <f t="shared" si="8"/>
        <v>0</v>
      </c>
      <c r="AC23" s="37"/>
      <c r="AD23" s="41"/>
    </row>
    <row r="24" spans="1:30" s="42" customFormat="1" ht="15" customHeight="1" x14ac:dyDescent="0.25">
      <c r="A24" s="61" t="s">
        <v>51</v>
      </c>
      <c r="B24" s="39">
        <v>3</v>
      </c>
      <c r="C24" s="39">
        <v>2</v>
      </c>
      <c r="D24" s="36">
        <f t="shared" si="0"/>
        <v>66.666666666666671</v>
      </c>
      <c r="E24" s="39">
        <v>3</v>
      </c>
      <c r="F24" s="39">
        <v>2</v>
      </c>
      <c r="G24" s="40">
        <f t="shared" si="1"/>
        <v>66.666666666666671</v>
      </c>
      <c r="H24" s="39">
        <v>0</v>
      </c>
      <c r="I24" s="39">
        <v>0</v>
      </c>
      <c r="J24" s="40" t="str">
        <f t="shared" si="2"/>
        <v>-</v>
      </c>
      <c r="K24" s="39">
        <v>0</v>
      </c>
      <c r="L24" s="39">
        <v>0</v>
      </c>
      <c r="M24" s="40" t="str">
        <f t="shared" si="3"/>
        <v>-</v>
      </c>
      <c r="N24" s="39">
        <v>0</v>
      </c>
      <c r="O24" s="39">
        <v>0</v>
      </c>
      <c r="P24" s="40" t="str">
        <f t="shared" si="4"/>
        <v>-</v>
      </c>
      <c r="Q24" s="39">
        <v>2</v>
      </c>
      <c r="R24" s="60">
        <v>0</v>
      </c>
      <c r="S24" s="40">
        <f t="shared" si="5"/>
        <v>0</v>
      </c>
      <c r="T24" s="39">
        <v>2</v>
      </c>
      <c r="U24" s="60">
        <v>2</v>
      </c>
      <c r="V24" s="40">
        <f t="shared" si="6"/>
        <v>100</v>
      </c>
      <c r="W24" s="39">
        <v>3</v>
      </c>
      <c r="X24" s="60">
        <v>2</v>
      </c>
      <c r="Y24" s="40">
        <f t="shared" si="7"/>
        <v>66.666666666666671</v>
      </c>
      <c r="Z24" s="39">
        <v>3</v>
      </c>
      <c r="AA24" s="60">
        <v>2</v>
      </c>
      <c r="AB24" s="40">
        <f t="shared" si="8"/>
        <v>66.666666666666671</v>
      </c>
      <c r="AC24" s="37"/>
      <c r="AD24" s="41"/>
    </row>
    <row r="25" spans="1:30" s="42" customFormat="1" ht="15" customHeight="1" x14ac:dyDescent="0.25">
      <c r="A25" s="61" t="s">
        <v>52</v>
      </c>
      <c r="B25" s="39">
        <v>2</v>
      </c>
      <c r="C25" s="39">
        <v>1</v>
      </c>
      <c r="D25" s="36">
        <f t="shared" si="0"/>
        <v>50</v>
      </c>
      <c r="E25" s="39">
        <v>0</v>
      </c>
      <c r="F25" s="39">
        <v>1</v>
      </c>
      <c r="G25" s="40" t="str">
        <f t="shared" si="1"/>
        <v>-</v>
      </c>
      <c r="H25" s="39">
        <v>0</v>
      </c>
      <c r="I25" s="39">
        <v>0</v>
      </c>
      <c r="J25" s="40" t="str">
        <f t="shared" si="2"/>
        <v>-</v>
      </c>
      <c r="K25" s="39">
        <v>0</v>
      </c>
      <c r="L25" s="39">
        <v>0</v>
      </c>
      <c r="M25" s="40" t="str">
        <f t="shared" si="3"/>
        <v>-</v>
      </c>
      <c r="N25" s="39">
        <v>0</v>
      </c>
      <c r="O25" s="39">
        <v>0</v>
      </c>
      <c r="P25" s="40" t="str">
        <f t="shared" si="4"/>
        <v>-</v>
      </c>
      <c r="Q25" s="39">
        <v>0</v>
      </c>
      <c r="R25" s="60">
        <v>1</v>
      </c>
      <c r="S25" s="40" t="str">
        <f t="shared" si="5"/>
        <v>-</v>
      </c>
      <c r="T25" s="39">
        <v>2</v>
      </c>
      <c r="U25" s="60">
        <v>1</v>
      </c>
      <c r="V25" s="40">
        <f t="shared" si="6"/>
        <v>50</v>
      </c>
      <c r="W25" s="39">
        <v>0</v>
      </c>
      <c r="X25" s="60">
        <v>1</v>
      </c>
      <c r="Y25" s="40" t="str">
        <f t="shared" si="7"/>
        <v>-</v>
      </c>
      <c r="Z25" s="39">
        <v>0</v>
      </c>
      <c r="AA25" s="60">
        <v>1</v>
      </c>
      <c r="AB25" s="40" t="str">
        <f t="shared" si="8"/>
        <v>-</v>
      </c>
      <c r="AC25" s="37"/>
      <c r="AD25" s="41"/>
    </row>
    <row r="26" spans="1:30" s="42" customFormat="1" ht="15" customHeight="1" x14ac:dyDescent="0.25">
      <c r="A26" s="61" t="s">
        <v>53</v>
      </c>
      <c r="B26" s="39">
        <v>3</v>
      </c>
      <c r="C26" s="39">
        <v>0</v>
      </c>
      <c r="D26" s="36">
        <f t="shared" si="0"/>
        <v>0</v>
      </c>
      <c r="E26" s="39">
        <v>2</v>
      </c>
      <c r="F26" s="39">
        <v>0</v>
      </c>
      <c r="G26" s="40">
        <f t="shared" si="1"/>
        <v>0</v>
      </c>
      <c r="H26" s="39">
        <v>0</v>
      </c>
      <c r="I26" s="39">
        <v>0</v>
      </c>
      <c r="J26" s="40" t="str">
        <f t="shared" si="2"/>
        <v>-</v>
      </c>
      <c r="K26" s="39">
        <v>0</v>
      </c>
      <c r="L26" s="39">
        <v>0</v>
      </c>
      <c r="M26" s="40" t="str">
        <f t="shared" si="3"/>
        <v>-</v>
      </c>
      <c r="N26" s="39">
        <v>0</v>
      </c>
      <c r="O26" s="39">
        <v>0</v>
      </c>
      <c r="P26" s="40" t="str">
        <f t="shared" si="4"/>
        <v>-</v>
      </c>
      <c r="Q26" s="39">
        <v>1</v>
      </c>
      <c r="R26" s="60">
        <v>0</v>
      </c>
      <c r="S26" s="40">
        <f t="shared" si="5"/>
        <v>0</v>
      </c>
      <c r="T26" s="39">
        <v>4</v>
      </c>
      <c r="U26" s="60">
        <v>0</v>
      </c>
      <c r="V26" s="40">
        <f t="shared" si="6"/>
        <v>0</v>
      </c>
      <c r="W26" s="39">
        <v>2</v>
      </c>
      <c r="X26" s="60">
        <v>0</v>
      </c>
      <c r="Y26" s="40">
        <f t="shared" si="7"/>
        <v>0</v>
      </c>
      <c r="Z26" s="39">
        <v>1</v>
      </c>
      <c r="AA26" s="60">
        <v>0</v>
      </c>
      <c r="AB26" s="40">
        <f t="shared" si="8"/>
        <v>0</v>
      </c>
      <c r="AC26" s="37"/>
      <c r="AD26" s="41"/>
    </row>
    <row r="27" spans="1:30" s="42" customFormat="1" ht="15" customHeight="1" x14ac:dyDescent="0.25">
      <c r="A27" s="61" t="s">
        <v>54</v>
      </c>
      <c r="B27" s="39">
        <v>0</v>
      </c>
      <c r="C27" s="39">
        <v>0</v>
      </c>
      <c r="D27" s="36" t="str">
        <f t="shared" si="0"/>
        <v>-</v>
      </c>
      <c r="E27" s="39">
        <v>0</v>
      </c>
      <c r="F27" s="39">
        <v>0</v>
      </c>
      <c r="G27" s="40" t="str">
        <f t="shared" si="1"/>
        <v>-</v>
      </c>
      <c r="H27" s="39">
        <v>0</v>
      </c>
      <c r="I27" s="39">
        <v>0</v>
      </c>
      <c r="J27" s="40" t="str">
        <f t="shared" si="2"/>
        <v>-</v>
      </c>
      <c r="K27" s="39">
        <v>0</v>
      </c>
      <c r="L27" s="39">
        <v>0</v>
      </c>
      <c r="M27" s="40" t="str">
        <f t="shared" si="3"/>
        <v>-</v>
      </c>
      <c r="N27" s="39">
        <v>0</v>
      </c>
      <c r="O27" s="39">
        <v>0</v>
      </c>
      <c r="P27" s="40" t="str">
        <f t="shared" si="4"/>
        <v>-</v>
      </c>
      <c r="Q27" s="39">
        <v>0</v>
      </c>
      <c r="R27" s="60">
        <v>0</v>
      </c>
      <c r="S27" s="40" t="str">
        <f t="shared" si="5"/>
        <v>-</v>
      </c>
      <c r="T27" s="39">
        <v>0</v>
      </c>
      <c r="U27" s="60">
        <v>0</v>
      </c>
      <c r="V27" s="40" t="str">
        <f t="shared" si="6"/>
        <v>-</v>
      </c>
      <c r="W27" s="39">
        <v>0</v>
      </c>
      <c r="X27" s="60">
        <v>0</v>
      </c>
      <c r="Y27" s="40" t="str">
        <f t="shared" si="7"/>
        <v>-</v>
      </c>
      <c r="Z27" s="39">
        <v>0</v>
      </c>
      <c r="AA27" s="60">
        <v>0</v>
      </c>
      <c r="AB27" s="40" t="str">
        <f t="shared" si="8"/>
        <v>-</v>
      </c>
      <c r="AC27" s="37"/>
      <c r="AD27" s="41"/>
    </row>
    <row r="28" spans="1:30" s="42" customFormat="1" ht="15" customHeight="1" x14ac:dyDescent="0.25">
      <c r="A28" s="61" t="s">
        <v>55</v>
      </c>
      <c r="B28" s="39">
        <v>0</v>
      </c>
      <c r="C28" s="39">
        <v>1</v>
      </c>
      <c r="D28" s="36" t="str">
        <f t="shared" si="0"/>
        <v>-</v>
      </c>
      <c r="E28" s="39">
        <v>0</v>
      </c>
      <c r="F28" s="39">
        <v>1</v>
      </c>
      <c r="G28" s="40" t="str">
        <f t="shared" si="1"/>
        <v>-</v>
      </c>
      <c r="H28" s="39">
        <v>0</v>
      </c>
      <c r="I28" s="39">
        <v>0</v>
      </c>
      <c r="J28" s="40" t="str">
        <f t="shared" si="2"/>
        <v>-</v>
      </c>
      <c r="K28" s="39">
        <v>0</v>
      </c>
      <c r="L28" s="39">
        <v>0</v>
      </c>
      <c r="M28" s="40" t="str">
        <f t="shared" si="3"/>
        <v>-</v>
      </c>
      <c r="N28" s="39">
        <v>0</v>
      </c>
      <c r="O28" s="39">
        <v>0</v>
      </c>
      <c r="P28" s="40" t="str">
        <f t="shared" si="4"/>
        <v>-</v>
      </c>
      <c r="Q28" s="39">
        <v>0</v>
      </c>
      <c r="R28" s="60">
        <v>1</v>
      </c>
      <c r="S28" s="40" t="str">
        <f t="shared" si="5"/>
        <v>-</v>
      </c>
      <c r="T28" s="39">
        <v>0</v>
      </c>
      <c r="U28" s="60">
        <v>1</v>
      </c>
      <c r="V28" s="40" t="str">
        <f t="shared" si="6"/>
        <v>-</v>
      </c>
      <c r="W28" s="39">
        <v>0</v>
      </c>
      <c r="X28" s="60">
        <v>1</v>
      </c>
      <c r="Y28" s="40" t="str">
        <f t="shared" si="7"/>
        <v>-</v>
      </c>
      <c r="Z28" s="39">
        <v>0</v>
      </c>
      <c r="AA28" s="60">
        <v>1</v>
      </c>
      <c r="AB28" s="40" t="str">
        <f t="shared" si="8"/>
        <v>-</v>
      </c>
      <c r="AC28" s="37"/>
      <c r="AD28" s="41"/>
    </row>
    <row r="29" spans="1:30" s="42" customFormat="1" ht="15" customHeight="1" x14ac:dyDescent="0.25">
      <c r="A29" s="61" t="s">
        <v>56</v>
      </c>
      <c r="B29" s="39">
        <v>9</v>
      </c>
      <c r="C29" s="39">
        <v>0</v>
      </c>
      <c r="D29" s="36">
        <f t="shared" si="0"/>
        <v>0</v>
      </c>
      <c r="E29" s="39">
        <v>2</v>
      </c>
      <c r="F29" s="39">
        <v>0</v>
      </c>
      <c r="G29" s="40">
        <f t="shared" si="1"/>
        <v>0</v>
      </c>
      <c r="H29" s="39">
        <v>0</v>
      </c>
      <c r="I29" s="39">
        <v>0</v>
      </c>
      <c r="J29" s="40" t="str">
        <f t="shared" si="2"/>
        <v>-</v>
      </c>
      <c r="K29" s="39">
        <v>0</v>
      </c>
      <c r="L29" s="39">
        <v>0</v>
      </c>
      <c r="M29" s="40" t="str">
        <f t="shared" si="3"/>
        <v>-</v>
      </c>
      <c r="N29" s="39">
        <v>0</v>
      </c>
      <c r="O29" s="39">
        <v>0</v>
      </c>
      <c r="P29" s="40" t="str">
        <f t="shared" si="4"/>
        <v>-</v>
      </c>
      <c r="Q29" s="39">
        <v>0</v>
      </c>
      <c r="R29" s="60">
        <v>0</v>
      </c>
      <c r="S29" s="40" t="str">
        <f t="shared" si="5"/>
        <v>-</v>
      </c>
      <c r="T29" s="39">
        <v>9</v>
      </c>
      <c r="U29" s="60">
        <v>0</v>
      </c>
      <c r="V29" s="40">
        <f t="shared" si="6"/>
        <v>0</v>
      </c>
      <c r="W29" s="39">
        <v>2</v>
      </c>
      <c r="X29" s="60">
        <v>0</v>
      </c>
      <c r="Y29" s="40">
        <f t="shared" si="7"/>
        <v>0</v>
      </c>
      <c r="Z29" s="39">
        <v>2</v>
      </c>
      <c r="AA29" s="60">
        <v>0</v>
      </c>
      <c r="AB29" s="40">
        <f t="shared" si="8"/>
        <v>0</v>
      </c>
      <c r="AC29" s="37"/>
      <c r="AD29" s="41"/>
    </row>
    <row r="30" spans="1:30" s="42" customFormat="1" ht="15" customHeight="1" x14ac:dyDescent="0.25">
      <c r="A30" s="61" t="s">
        <v>57</v>
      </c>
      <c r="B30" s="39">
        <v>0</v>
      </c>
      <c r="C30" s="39">
        <v>0</v>
      </c>
      <c r="D30" s="36" t="str">
        <f t="shared" si="0"/>
        <v>-</v>
      </c>
      <c r="E30" s="39">
        <v>0</v>
      </c>
      <c r="F30" s="39">
        <v>0</v>
      </c>
      <c r="G30" s="40" t="str">
        <f t="shared" si="1"/>
        <v>-</v>
      </c>
      <c r="H30" s="39">
        <v>0</v>
      </c>
      <c r="I30" s="39">
        <v>0</v>
      </c>
      <c r="J30" s="40" t="str">
        <f t="shared" si="2"/>
        <v>-</v>
      </c>
      <c r="K30" s="39">
        <v>0</v>
      </c>
      <c r="L30" s="39">
        <v>0</v>
      </c>
      <c r="M30" s="40" t="str">
        <f t="shared" si="3"/>
        <v>-</v>
      </c>
      <c r="N30" s="39">
        <v>0</v>
      </c>
      <c r="O30" s="39">
        <v>0</v>
      </c>
      <c r="P30" s="40" t="str">
        <f t="shared" si="4"/>
        <v>-</v>
      </c>
      <c r="Q30" s="39">
        <v>0</v>
      </c>
      <c r="R30" s="60">
        <v>0</v>
      </c>
      <c r="S30" s="40" t="str">
        <f t="shared" si="5"/>
        <v>-</v>
      </c>
      <c r="T30" s="39">
        <v>0</v>
      </c>
      <c r="U30" s="60">
        <v>0</v>
      </c>
      <c r="V30" s="40" t="str">
        <f t="shared" si="6"/>
        <v>-</v>
      </c>
      <c r="W30" s="39">
        <v>0</v>
      </c>
      <c r="X30" s="60">
        <v>0</v>
      </c>
      <c r="Y30" s="40" t="str">
        <f t="shared" si="7"/>
        <v>-</v>
      </c>
      <c r="Z30" s="39">
        <v>0</v>
      </c>
      <c r="AA30" s="60">
        <v>0</v>
      </c>
      <c r="AB30" s="40" t="str">
        <f t="shared" si="8"/>
        <v>-</v>
      </c>
      <c r="AC30" s="37"/>
      <c r="AD30" s="41"/>
    </row>
    <row r="31" spans="1:30" s="42" customFormat="1" ht="15" customHeight="1" x14ac:dyDescent="0.25">
      <c r="A31" s="61" t="s">
        <v>58</v>
      </c>
      <c r="B31" s="39">
        <v>1</v>
      </c>
      <c r="C31" s="39">
        <v>2</v>
      </c>
      <c r="D31" s="36">
        <f t="shared" si="0"/>
        <v>200</v>
      </c>
      <c r="E31" s="39">
        <v>0</v>
      </c>
      <c r="F31" s="39">
        <v>2</v>
      </c>
      <c r="G31" s="40" t="str">
        <f t="shared" si="1"/>
        <v>-</v>
      </c>
      <c r="H31" s="39">
        <v>0</v>
      </c>
      <c r="I31" s="39">
        <v>0</v>
      </c>
      <c r="J31" s="40" t="str">
        <f t="shared" si="2"/>
        <v>-</v>
      </c>
      <c r="K31" s="39">
        <v>0</v>
      </c>
      <c r="L31" s="39">
        <v>0</v>
      </c>
      <c r="M31" s="40" t="str">
        <f t="shared" si="3"/>
        <v>-</v>
      </c>
      <c r="N31" s="39">
        <v>0</v>
      </c>
      <c r="O31" s="39">
        <v>0</v>
      </c>
      <c r="P31" s="40" t="str">
        <f t="shared" si="4"/>
        <v>-</v>
      </c>
      <c r="Q31" s="39">
        <v>0</v>
      </c>
      <c r="R31" s="60">
        <v>2</v>
      </c>
      <c r="S31" s="40" t="str">
        <f t="shared" si="5"/>
        <v>-</v>
      </c>
      <c r="T31" s="39">
        <v>1</v>
      </c>
      <c r="U31" s="60">
        <v>2</v>
      </c>
      <c r="V31" s="40">
        <f t="shared" si="6"/>
        <v>200</v>
      </c>
      <c r="W31" s="39">
        <v>0</v>
      </c>
      <c r="X31" s="60">
        <v>2</v>
      </c>
      <c r="Y31" s="40" t="str">
        <f t="shared" si="7"/>
        <v>-</v>
      </c>
      <c r="Z31" s="39">
        <v>0</v>
      </c>
      <c r="AA31" s="60">
        <v>2</v>
      </c>
      <c r="AB31" s="40" t="str">
        <f t="shared" si="8"/>
        <v>-</v>
      </c>
      <c r="AC31" s="37"/>
      <c r="AD31" s="41"/>
    </row>
    <row r="32" spans="1:30" s="42" customFormat="1" ht="15" customHeight="1" x14ac:dyDescent="0.25">
      <c r="A32" s="61" t="s">
        <v>59</v>
      </c>
      <c r="B32" s="39">
        <v>4</v>
      </c>
      <c r="C32" s="39">
        <v>2</v>
      </c>
      <c r="D32" s="36">
        <f t="shared" si="0"/>
        <v>50</v>
      </c>
      <c r="E32" s="39">
        <v>1</v>
      </c>
      <c r="F32" s="39">
        <v>2</v>
      </c>
      <c r="G32" s="40">
        <f t="shared" si="1"/>
        <v>200</v>
      </c>
      <c r="H32" s="39">
        <v>0</v>
      </c>
      <c r="I32" s="39">
        <v>1</v>
      </c>
      <c r="J32" s="40" t="str">
        <f t="shared" si="2"/>
        <v>-</v>
      </c>
      <c r="K32" s="39">
        <v>0</v>
      </c>
      <c r="L32" s="39">
        <v>1</v>
      </c>
      <c r="M32" s="40" t="str">
        <f t="shared" si="3"/>
        <v>-</v>
      </c>
      <c r="N32" s="39">
        <v>0</v>
      </c>
      <c r="O32" s="39">
        <v>0</v>
      </c>
      <c r="P32" s="40" t="str">
        <f t="shared" si="4"/>
        <v>-</v>
      </c>
      <c r="Q32" s="39">
        <v>0</v>
      </c>
      <c r="R32" s="60">
        <v>1</v>
      </c>
      <c r="S32" s="40" t="str">
        <f t="shared" si="5"/>
        <v>-</v>
      </c>
      <c r="T32" s="39">
        <v>4</v>
      </c>
      <c r="U32" s="60">
        <v>1</v>
      </c>
      <c r="V32" s="40">
        <f t="shared" si="6"/>
        <v>25</v>
      </c>
      <c r="W32" s="39">
        <v>1</v>
      </c>
      <c r="X32" s="60">
        <v>1</v>
      </c>
      <c r="Y32" s="40">
        <f t="shared" si="7"/>
        <v>100</v>
      </c>
      <c r="Z32" s="39">
        <v>1</v>
      </c>
      <c r="AA32" s="60">
        <v>1</v>
      </c>
      <c r="AB32" s="40">
        <f t="shared" si="8"/>
        <v>100</v>
      </c>
      <c r="AC32" s="37"/>
      <c r="AD32" s="41"/>
    </row>
    <row r="33" spans="1:30" s="42" customFormat="1" ht="15" customHeight="1" x14ac:dyDescent="0.25">
      <c r="A33" s="61" t="s">
        <v>60</v>
      </c>
      <c r="B33" s="39">
        <v>1</v>
      </c>
      <c r="C33" s="39">
        <v>1</v>
      </c>
      <c r="D33" s="36">
        <f t="shared" si="0"/>
        <v>100</v>
      </c>
      <c r="E33" s="39">
        <v>1</v>
      </c>
      <c r="F33" s="39">
        <v>1</v>
      </c>
      <c r="G33" s="40">
        <f t="shared" si="1"/>
        <v>100</v>
      </c>
      <c r="H33" s="39">
        <v>0</v>
      </c>
      <c r="I33" s="39">
        <v>0</v>
      </c>
      <c r="J33" s="40" t="str">
        <f t="shared" si="2"/>
        <v>-</v>
      </c>
      <c r="K33" s="39">
        <v>0</v>
      </c>
      <c r="L33" s="39">
        <v>0</v>
      </c>
      <c r="M33" s="40" t="str">
        <f t="shared" si="3"/>
        <v>-</v>
      </c>
      <c r="N33" s="39">
        <v>0</v>
      </c>
      <c r="O33" s="39">
        <v>0</v>
      </c>
      <c r="P33" s="40" t="str">
        <f t="shared" si="4"/>
        <v>-</v>
      </c>
      <c r="Q33" s="39">
        <v>1</v>
      </c>
      <c r="R33" s="60">
        <v>0</v>
      </c>
      <c r="S33" s="40">
        <f t="shared" si="5"/>
        <v>0</v>
      </c>
      <c r="T33" s="39">
        <v>0</v>
      </c>
      <c r="U33" s="60">
        <v>1</v>
      </c>
      <c r="V33" s="40" t="str">
        <f t="shared" si="6"/>
        <v>-</v>
      </c>
      <c r="W33" s="39">
        <v>1</v>
      </c>
      <c r="X33" s="60">
        <v>1</v>
      </c>
      <c r="Y33" s="40">
        <f t="shared" si="7"/>
        <v>100</v>
      </c>
      <c r="Z33" s="39">
        <v>1</v>
      </c>
      <c r="AA33" s="60">
        <v>1</v>
      </c>
      <c r="AB33" s="40">
        <f t="shared" si="8"/>
        <v>100</v>
      </c>
      <c r="AC33" s="37"/>
      <c r="AD33" s="41"/>
    </row>
    <row r="34" spans="1:30" s="42" customFormat="1" ht="15" customHeight="1" x14ac:dyDescent="0.25">
      <c r="A34" s="61" t="s">
        <v>61</v>
      </c>
      <c r="B34" s="39">
        <v>1</v>
      </c>
      <c r="C34" s="39">
        <v>1</v>
      </c>
      <c r="D34" s="36">
        <f t="shared" si="0"/>
        <v>100</v>
      </c>
      <c r="E34" s="39">
        <v>0</v>
      </c>
      <c r="F34" s="39">
        <v>1</v>
      </c>
      <c r="G34" s="40" t="str">
        <f t="shared" si="1"/>
        <v>-</v>
      </c>
      <c r="H34" s="39">
        <v>0</v>
      </c>
      <c r="I34" s="39">
        <v>0</v>
      </c>
      <c r="J34" s="40" t="str">
        <f t="shared" si="2"/>
        <v>-</v>
      </c>
      <c r="K34" s="39">
        <v>0</v>
      </c>
      <c r="L34" s="39">
        <v>0</v>
      </c>
      <c r="M34" s="40" t="str">
        <f t="shared" si="3"/>
        <v>-</v>
      </c>
      <c r="N34" s="39">
        <v>0</v>
      </c>
      <c r="O34" s="39">
        <v>0</v>
      </c>
      <c r="P34" s="40" t="str">
        <f t="shared" si="4"/>
        <v>-</v>
      </c>
      <c r="Q34" s="39">
        <v>0</v>
      </c>
      <c r="R34" s="60">
        <v>0</v>
      </c>
      <c r="S34" s="40" t="str">
        <f t="shared" si="5"/>
        <v>-</v>
      </c>
      <c r="T34" s="39">
        <v>1</v>
      </c>
      <c r="U34" s="60">
        <v>1</v>
      </c>
      <c r="V34" s="40">
        <f t="shared" si="6"/>
        <v>100</v>
      </c>
      <c r="W34" s="39">
        <v>0</v>
      </c>
      <c r="X34" s="60">
        <v>1</v>
      </c>
      <c r="Y34" s="40" t="str">
        <f t="shared" si="7"/>
        <v>-</v>
      </c>
      <c r="Z34" s="39">
        <v>0</v>
      </c>
      <c r="AA34" s="60">
        <v>1</v>
      </c>
      <c r="AB34" s="40" t="str">
        <f t="shared" si="8"/>
        <v>-</v>
      </c>
      <c r="AC34" s="37"/>
      <c r="AD34" s="41"/>
    </row>
    <row r="35" spans="1:30" s="42" customFormat="1" ht="15" customHeight="1" x14ac:dyDescent="0.25">
      <c r="A35" s="61" t="s">
        <v>62</v>
      </c>
      <c r="B35" s="39">
        <v>0</v>
      </c>
      <c r="C35" s="39">
        <v>0</v>
      </c>
      <c r="D35" s="36" t="str">
        <f t="shared" si="0"/>
        <v>-</v>
      </c>
      <c r="E35" s="39">
        <v>0</v>
      </c>
      <c r="F35" s="39">
        <v>0</v>
      </c>
      <c r="G35" s="40" t="str">
        <f t="shared" si="1"/>
        <v>-</v>
      </c>
      <c r="H35" s="39">
        <v>0</v>
      </c>
      <c r="I35" s="39">
        <v>0</v>
      </c>
      <c r="J35" s="40" t="str">
        <f t="shared" si="2"/>
        <v>-</v>
      </c>
      <c r="K35" s="39">
        <v>0</v>
      </c>
      <c r="L35" s="39">
        <v>0</v>
      </c>
      <c r="M35" s="40" t="str">
        <f t="shared" si="3"/>
        <v>-</v>
      </c>
      <c r="N35" s="39">
        <v>0</v>
      </c>
      <c r="O35" s="39">
        <v>0</v>
      </c>
      <c r="P35" s="40" t="str">
        <f t="shared" si="4"/>
        <v>-</v>
      </c>
      <c r="Q35" s="39">
        <v>0</v>
      </c>
      <c r="R35" s="60">
        <v>0</v>
      </c>
      <c r="S35" s="40" t="str">
        <f t="shared" si="5"/>
        <v>-</v>
      </c>
      <c r="T35" s="39">
        <v>0</v>
      </c>
      <c r="U35" s="60">
        <v>0</v>
      </c>
      <c r="V35" s="40" t="str">
        <f t="shared" si="6"/>
        <v>-</v>
      </c>
      <c r="W35" s="39">
        <v>0</v>
      </c>
      <c r="X35" s="60">
        <v>0</v>
      </c>
      <c r="Y35" s="40" t="str">
        <f t="shared" si="7"/>
        <v>-</v>
      </c>
      <c r="Z35" s="39">
        <v>0</v>
      </c>
      <c r="AA35" s="60">
        <v>0</v>
      </c>
      <c r="AB35" s="40" t="str">
        <f t="shared" si="8"/>
        <v>-</v>
      </c>
      <c r="AC35" s="37"/>
      <c r="AD35" s="41"/>
    </row>
    <row r="36" spans="1:30" ht="67.5" customHeight="1" x14ac:dyDescent="0.25">
      <c r="A36" s="45"/>
      <c r="B36" s="45"/>
      <c r="C36" s="210" t="s">
        <v>117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</row>
    <row r="37" spans="1:30" ht="14.25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4.25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4.25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tabSelected="1" view="pageBreakPreview" zoomScale="80" zoomScaleNormal="70" zoomScaleSheetLayoutView="80" workbookViewId="0">
      <selection activeCell="A8" sqref="A8"/>
    </sheetView>
  </sheetViews>
  <sheetFormatPr defaultColWidth="8" defaultRowHeight="13.2" x14ac:dyDescent="0.25"/>
  <cols>
    <col min="1" max="1" width="60.109375" style="3" customWidth="1"/>
    <col min="2" max="3" width="19.441406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 x14ac:dyDescent="0.25">
      <c r="A1" s="185" t="s">
        <v>65</v>
      </c>
      <c r="B1" s="185"/>
      <c r="C1" s="185"/>
      <c r="D1" s="185"/>
      <c r="E1" s="185"/>
    </row>
    <row r="2" spans="1:11" ht="23.25" customHeight="1" x14ac:dyDescent="0.25">
      <c r="A2" s="185" t="s">
        <v>24</v>
      </c>
      <c r="B2" s="185"/>
      <c r="C2" s="185"/>
      <c r="D2" s="185"/>
      <c r="E2" s="185"/>
    </row>
    <row r="3" spans="1:11" ht="6" customHeight="1" x14ac:dyDescent="0.2">
      <c r="A3" s="26"/>
    </row>
    <row r="4" spans="1:11" s="4" customFormat="1" ht="23.25" customHeight="1" x14ac:dyDescent="0.3">
      <c r="A4" s="196"/>
      <c r="B4" s="186" t="s">
        <v>96</v>
      </c>
      <c r="C4" s="186" t="s">
        <v>97</v>
      </c>
      <c r="D4" s="225" t="s">
        <v>1</v>
      </c>
      <c r="E4" s="226"/>
    </row>
    <row r="5" spans="1:11" s="4" customFormat="1" ht="32.25" customHeight="1" x14ac:dyDescent="0.3">
      <c r="A5" s="196"/>
      <c r="B5" s="187"/>
      <c r="C5" s="187"/>
      <c r="D5" s="5" t="s">
        <v>2</v>
      </c>
      <c r="E5" s="6" t="s">
        <v>26</v>
      </c>
    </row>
    <row r="6" spans="1:11" s="9" customFormat="1" ht="15.75" customHeight="1" x14ac:dyDescent="0.3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20.85" customHeight="1" x14ac:dyDescent="0.3">
      <c r="A7" s="10" t="s">
        <v>118</v>
      </c>
      <c r="B7" s="82" t="s">
        <v>93</v>
      </c>
      <c r="C7" s="82">
        <f>'10-молодь-ЦЗ'!C7</f>
        <v>5393</v>
      </c>
      <c r="D7" s="11" t="s">
        <v>93</v>
      </c>
      <c r="E7" s="90" t="s">
        <v>93</v>
      </c>
      <c r="K7" s="13"/>
    </row>
    <row r="8" spans="1:11" s="4" customFormat="1" ht="20.85" customHeight="1" x14ac:dyDescent="0.3">
      <c r="A8" s="10" t="s">
        <v>28</v>
      </c>
      <c r="B8" s="82">
        <f>'10-молодь-ЦЗ'!E7</f>
        <v>11586</v>
      </c>
      <c r="C8" s="82">
        <f>'10-молодь-ЦЗ'!F7</f>
        <v>4839</v>
      </c>
      <c r="D8" s="11">
        <f t="shared" ref="D8:D12" si="0">C8*100/B8</f>
        <v>41.765924391506992</v>
      </c>
      <c r="E8" s="90">
        <f t="shared" ref="E8:E12" si="1">C8-B8</f>
        <v>-6747</v>
      </c>
      <c r="K8" s="13"/>
    </row>
    <row r="9" spans="1:11" s="4" customFormat="1" ht="34.799999999999997" x14ac:dyDescent="0.3">
      <c r="A9" s="14" t="s">
        <v>29</v>
      </c>
      <c r="B9" s="82">
        <f>'10-молодь-ЦЗ'!H7</f>
        <v>446</v>
      </c>
      <c r="C9" s="82">
        <f>'10-молодь-ЦЗ'!I7</f>
        <v>256</v>
      </c>
      <c r="D9" s="11">
        <f t="shared" si="0"/>
        <v>57.399103139013455</v>
      </c>
      <c r="E9" s="90">
        <f t="shared" si="1"/>
        <v>-190</v>
      </c>
      <c r="K9" s="13"/>
    </row>
    <row r="10" spans="1:11" s="4" customFormat="1" ht="21.15" customHeight="1" x14ac:dyDescent="0.3">
      <c r="A10" s="15" t="s">
        <v>30</v>
      </c>
      <c r="B10" s="82">
        <f>'10-молодь-ЦЗ'!K7</f>
        <v>180</v>
      </c>
      <c r="C10" s="82">
        <f>'10-молодь-ЦЗ'!L7</f>
        <v>178</v>
      </c>
      <c r="D10" s="12">
        <f t="shared" si="0"/>
        <v>98.888888888888886</v>
      </c>
      <c r="E10" s="90">
        <f t="shared" si="1"/>
        <v>-2</v>
      </c>
      <c r="K10" s="13"/>
    </row>
    <row r="11" spans="1:11" s="4" customFormat="1" ht="45.75" customHeight="1" x14ac:dyDescent="0.3">
      <c r="A11" s="15" t="s">
        <v>20</v>
      </c>
      <c r="B11" s="82">
        <f>'10-молодь-ЦЗ'!N7</f>
        <v>14</v>
      </c>
      <c r="C11" s="82">
        <f>'10-молодь-ЦЗ'!O7</f>
        <v>0</v>
      </c>
      <c r="D11" s="12">
        <f t="shared" si="0"/>
        <v>0</v>
      </c>
      <c r="E11" s="90">
        <f t="shared" si="1"/>
        <v>-14</v>
      </c>
      <c r="K11" s="13"/>
    </row>
    <row r="12" spans="1:11" s="4" customFormat="1" ht="55.5" customHeight="1" x14ac:dyDescent="0.3">
      <c r="A12" s="15" t="s">
        <v>31</v>
      </c>
      <c r="B12" s="82">
        <f>'10-молодь-ЦЗ'!Q7</f>
        <v>3369</v>
      </c>
      <c r="C12" s="82">
        <f>'10-молодь-ЦЗ'!R7</f>
        <v>1818</v>
      </c>
      <c r="D12" s="12">
        <f t="shared" si="0"/>
        <v>53.962600178094391</v>
      </c>
      <c r="E12" s="90">
        <f t="shared" si="1"/>
        <v>-1551</v>
      </c>
      <c r="K12" s="13"/>
    </row>
    <row r="13" spans="1:11" s="4" customFormat="1" ht="12.75" customHeight="1" x14ac:dyDescent="0.3">
      <c r="A13" s="192" t="s">
        <v>4</v>
      </c>
      <c r="B13" s="193"/>
      <c r="C13" s="193"/>
      <c r="D13" s="193"/>
      <c r="E13" s="193"/>
      <c r="K13" s="13"/>
    </row>
    <row r="14" spans="1:11" s="4" customFormat="1" ht="15" customHeight="1" x14ac:dyDescent="0.3">
      <c r="A14" s="194"/>
      <c r="B14" s="195"/>
      <c r="C14" s="195"/>
      <c r="D14" s="195"/>
      <c r="E14" s="195"/>
      <c r="K14" s="13"/>
    </row>
    <row r="15" spans="1:11" s="4" customFormat="1" ht="20.25" customHeight="1" x14ac:dyDescent="0.3">
      <c r="A15" s="190" t="s">
        <v>0</v>
      </c>
      <c r="B15" s="196" t="s">
        <v>103</v>
      </c>
      <c r="C15" s="196" t="s">
        <v>104</v>
      </c>
      <c r="D15" s="225" t="s">
        <v>1</v>
      </c>
      <c r="E15" s="226"/>
      <c r="K15" s="13"/>
    </row>
    <row r="16" spans="1:11" ht="35.4" customHeight="1" x14ac:dyDescent="0.25">
      <c r="A16" s="191"/>
      <c r="B16" s="196"/>
      <c r="C16" s="196"/>
      <c r="D16" s="5" t="s">
        <v>2</v>
      </c>
      <c r="E16" s="6" t="s">
        <v>26</v>
      </c>
      <c r="K16" s="13"/>
    </row>
    <row r="17" spans="1:11" ht="21.6" customHeight="1" x14ac:dyDescent="0.25">
      <c r="A17" s="10" t="s">
        <v>92</v>
      </c>
      <c r="B17" s="82" t="s">
        <v>93</v>
      </c>
      <c r="C17" s="82">
        <f>'10-молодь-ЦЗ'!U7</f>
        <v>4312</v>
      </c>
      <c r="D17" s="17" t="s">
        <v>93</v>
      </c>
      <c r="E17" s="90" t="s">
        <v>93</v>
      </c>
      <c r="K17" s="13"/>
    </row>
    <row r="18" spans="1:11" ht="21.6" customHeight="1" x14ac:dyDescent="0.25">
      <c r="A18" s="1" t="s">
        <v>28</v>
      </c>
      <c r="B18" s="82">
        <f>'10-молодь-ЦЗ'!W7</f>
        <v>10222</v>
      </c>
      <c r="C18" s="82">
        <f>'10-молодь-ЦЗ'!X7</f>
        <v>3934</v>
      </c>
      <c r="D18" s="17">
        <f t="shared" ref="D18:D19" si="2">C18*100/B18</f>
        <v>38.48561925259245</v>
      </c>
      <c r="E18" s="90">
        <f t="shared" ref="E18:E19" si="3">C18-B18</f>
        <v>-6288</v>
      </c>
      <c r="K18" s="13"/>
    </row>
    <row r="19" spans="1:11" ht="21.6" customHeight="1" x14ac:dyDescent="0.25">
      <c r="A19" s="1" t="s">
        <v>33</v>
      </c>
      <c r="B19" s="82">
        <f>'10-молодь-ЦЗ'!Z7</f>
        <v>8566</v>
      </c>
      <c r="C19" s="82">
        <f>'10-молодь-ЦЗ'!AA7</f>
        <v>3302</v>
      </c>
      <c r="D19" s="17">
        <f t="shared" si="2"/>
        <v>38.547746906374037</v>
      </c>
      <c r="E19" s="90">
        <f t="shared" si="3"/>
        <v>-5264</v>
      </c>
      <c r="K19" s="13"/>
    </row>
    <row r="20" spans="1:11" ht="66.599999999999994" customHeight="1" x14ac:dyDescent="0.3">
      <c r="A20" s="184" t="s">
        <v>94</v>
      </c>
      <c r="B20" s="184"/>
      <c r="C20" s="184"/>
      <c r="D20" s="184"/>
      <c r="E20" s="184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'!!11-ґендер'!Заголовки_для_печати</vt:lpstr>
      <vt:lpstr>'!!12-жінки'!Заголовки_для_печати</vt:lpstr>
      <vt:lpstr>'!!13-чоловіки'!Заголовки_для_печати</vt:lpstr>
      <vt:lpstr>'10-молодь-ЦЗ'!Заголовки_для_печати</vt:lpstr>
      <vt:lpstr>'12-жінки-ЦЗ'!Заголовки_для_печати</vt:lpstr>
      <vt:lpstr>'13-чоловіки-ЦЗ'!Заголовки_для_печати</vt:lpstr>
      <vt:lpstr>'15-місто-ЦЗ'!Заголовки_для_печати</vt:lpstr>
      <vt:lpstr>'16-село-ЦЗ'!Заголовки_для_печати</vt:lpstr>
      <vt:lpstr>'2(5%квота-ЦЗ)'!Заголовки_для_печати</vt:lpstr>
      <vt:lpstr>'4(неповносправні-ЦЗ)'!Заголовки_для_печати</vt:lpstr>
      <vt:lpstr>'6-(АТО-ЦЗ)'!Заголовки_для_печати</vt:lpstr>
      <vt:lpstr>'8-ВПО-ЦЗ'!Заголовки_для_печати</vt:lpstr>
      <vt:lpstr>УСЬОГО!Заголовки_для_печати</vt:lpstr>
      <vt:lpstr>'!!11-ґендер'!Область_печати</vt:lpstr>
      <vt:lpstr>'!!12-жінки'!Область_печати</vt:lpstr>
      <vt:lpstr>'!!13-чоловіки'!Область_печати</vt:lpstr>
      <vt:lpstr>'1(5%квота)'!Область_печати</vt:lpstr>
      <vt:lpstr>'10-молодь-ЦЗ'!Область_печати</vt:lpstr>
      <vt:lpstr>'11-ґендер'!Область_печати</vt:lpstr>
      <vt:lpstr>'12-жінки-ЦЗ'!Область_печати</vt:lpstr>
      <vt:lpstr>'13-чоловіки-ЦЗ'!Область_печати</vt:lpstr>
      <vt:lpstr>'14-місце проживання'!Область_печати</vt:lpstr>
      <vt:lpstr>'15-місто-ЦЗ'!Область_печати</vt:lpstr>
      <vt:lpstr>'16-село-ЦЗ'!Область_печати</vt:lpstr>
      <vt:lpstr>'2(5%квота-ЦЗ)'!Область_печати</vt:lpstr>
      <vt:lpstr>'3(неповносправні)'!Область_печати</vt:lpstr>
      <vt:lpstr>'4(неповносправні-ЦЗ)'!Область_печати</vt:lpstr>
      <vt:lpstr>'5-АТО'!Область_печати</vt:lpstr>
      <vt:lpstr>'6-(АТО-ЦЗ)'!Область_печати</vt:lpstr>
      <vt:lpstr>'7-ВПО'!Область_печати</vt:lpstr>
      <vt:lpstr>'8-ВПО-ЦЗ'!Область_печати</vt:lpstr>
      <vt:lpstr>'9-молодь'!Область_печати</vt:lpstr>
      <vt:lpstr>УСЬОГО!Область_печати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stat4</cp:lastModifiedBy>
  <cp:lastPrinted>2022-02-14T10:38:12Z</cp:lastPrinted>
  <dcterms:created xsi:type="dcterms:W3CDTF">2020-12-10T10:35:03Z</dcterms:created>
  <dcterms:modified xsi:type="dcterms:W3CDTF">2022-02-18T09:39:17Z</dcterms:modified>
</cp:coreProperties>
</file>