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Y:\WEB-статистика\!2023рік\2.СТАТИСТИЧНА ІНФОРМАЦІЯ\2.2.Надання послуг окремим категоріям населення\"/>
    </mc:Choice>
  </mc:AlternateContent>
  <xr:revisionPtr revIDLastSave="0" documentId="13_ncr:1_{5B689BA5-20C4-4FFC-B8B1-7C97569127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УБД" sheetId="24" r:id="rId5"/>
    <sheet name="6-(УБД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state="hidden" r:id="rId11"/>
    <sheet name="!!12-жінки" sheetId="60" state="hidden" r:id="rId12"/>
    <sheet name="!!13-чоловіки" sheetId="62" state="hidden" r:id="rId13"/>
    <sheet name="11-ґендер" sheetId="25" r:id="rId14"/>
    <sheet name="12-жінки-ЦЗ" sheetId="54" r:id="rId15"/>
    <sheet name="13-чоловіки-ЦЗ" sheetId="63" r:id="rId16"/>
    <sheet name="14-місце проживання" sheetId="45" r:id="rId17"/>
    <sheet name="15-місто-ЦЗ" sheetId="64" r:id="rId18"/>
    <sheet name="16-село-ЦЗ" sheetId="65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'6-(УБД-ЦЗ)'!$A:$A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'1(5%квота)'!$A$1:$E$18</definedName>
    <definedName name="_xlnm.Print_Area" localSheetId="9">'10-молодь-ЦЗ'!$A$1:$AB$15</definedName>
    <definedName name="_xlnm.Print_Area" localSheetId="13">'11-ґендер'!$A$1:$I$20</definedName>
    <definedName name="_xlnm.Print_Area" localSheetId="14">'12-жінки-ЦЗ'!$A$1:$AB$18</definedName>
    <definedName name="_xlnm.Print_Area" localSheetId="15">'13-чоловіки-ЦЗ'!$A$1:$AB$18</definedName>
    <definedName name="_xlnm.Print_Area" localSheetId="16">'14-місце проживання'!$A$1:$I$20</definedName>
    <definedName name="_xlnm.Print_Area" localSheetId="17">'15-місто-ЦЗ'!$A$1:$AB$18</definedName>
    <definedName name="_xlnm.Print_Area" localSheetId="18">'16-село-ЦЗ'!$A$1:$AB$18</definedName>
    <definedName name="_xlnm.Print_Area" localSheetId="1">'2(5%квота-ЦЗ)'!$A$1:$AB$15</definedName>
    <definedName name="_xlnm.Print_Area" localSheetId="2">'3(неповносправні)'!$A$1:$E$17</definedName>
    <definedName name="_xlnm.Print_Area" localSheetId="3">'4(неповносправні-ЦЗ)'!$A$1:$AB$15</definedName>
    <definedName name="_xlnm.Print_Area" localSheetId="4">'5-УБД'!$A$1:$E$18</definedName>
    <definedName name="_xlnm.Print_Area" localSheetId="5">'6-(УБД-ЦЗ)'!$A$1:$AB$16</definedName>
    <definedName name="_xlnm.Print_Area" localSheetId="6">'7-ВПО'!$A$1:$E$19</definedName>
    <definedName name="_xlnm.Print_Area" localSheetId="7">'8-ВПО-ЦЗ'!$A$1:$AB$15</definedName>
    <definedName name="_xlnm.Print_Area" localSheetId="8">'9-молодь'!$A$1:$E$20</definedName>
    <definedName name="_xlnm.Print_Area" localSheetId="19">УСЬОГО!$A$1:$AE$14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64" l="1"/>
  <c r="U8" i="64"/>
  <c r="AA8" i="64"/>
  <c r="AA9" i="64"/>
  <c r="AA10" i="64"/>
  <c r="AA11" i="64"/>
  <c r="AA12" i="64"/>
  <c r="AA13" i="64"/>
  <c r="AA14" i="64"/>
  <c r="Z9" i="64"/>
  <c r="Z10" i="64"/>
  <c r="Z11" i="64"/>
  <c r="Z12" i="64"/>
  <c r="Z13" i="64"/>
  <c r="Z14" i="64"/>
  <c r="Z8" i="64"/>
  <c r="X8" i="64"/>
  <c r="X9" i="64"/>
  <c r="X10" i="64"/>
  <c r="X11" i="64"/>
  <c r="X12" i="64"/>
  <c r="X13" i="64"/>
  <c r="X14" i="64"/>
  <c r="W9" i="64"/>
  <c r="W10" i="64"/>
  <c r="W11" i="64"/>
  <c r="W12" i="64"/>
  <c r="W13" i="64"/>
  <c r="W14" i="64"/>
  <c r="W8" i="64"/>
  <c r="U9" i="64"/>
  <c r="U10" i="64"/>
  <c r="U11" i="64"/>
  <c r="U12" i="64"/>
  <c r="U13" i="64"/>
  <c r="T9" i="64"/>
  <c r="T10" i="64"/>
  <c r="T11" i="64"/>
  <c r="T12" i="64"/>
  <c r="T13" i="64"/>
  <c r="T14" i="64"/>
  <c r="T8" i="64"/>
  <c r="R8" i="64"/>
  <c r="R9" i="64"/>
  <c r="R10" i="64"/>
  <c r="R11" i="64"/>
  <c r="R12" i="64"/>
  <c r="R13" i="64"/>
  <c r="R14" i="64"/>
  <c r="Q9" i="64"/>
  <c r="Q10" i="64"/>
  <c r="Q11" i="64"/>
  <c r="Q12" i="64"/>
  <c r="Q13" i="64"/>
  <c r="Q14" i="64"/>
  <c r="Q8" i="64"/>
  <c r="O8" i="64"/>
  <c r="O9" i="64"/>
  <c r="O10" i="64"/>
  <c r="O11" i="64"/>
  <c r="O12" i="64"/>
  <c r="O13" i="64"/>
  <c r="O14" i="64"/>
  <c r="N9" i="64"/>
  <c r="N10" i="64"/>
  <c r="N11" i="64"/>
  <c r="N12" i="64"/>
  <c r="N13" i="64"/>
  <c r="N14" i="64"/>
  <c r="N8" i="64"/>
  <c r="L8" i="64"/>
  <c r="L9" i="64"/>
  <c r="L10" i="64"/>
  <c r="L11" i="64"/>
  <c r="L12" i="64"/>
  <c r="L13" i="64"/>
  <c r="L14" i="64"/>
  <c r="K9" i="64"/>
  <c r="K10" i="64"/>
  <c r="K11" i="64"/>
  <c r="K12" i="64"/>
  <c r="K13" i="64"/>
  <c r="K14" i="64"/>
  <c r="K8" i="64"/>
  <c r="I8" i="64"/>
  <c r="I9" i="64"/>
  <c r="I10" i="64"/>
  <c r="I11" i="64"/>
  <c r="I12" i="64"/>
  <c r="I13" i="64"/>
  <c r="I14" i="64"/>
  <c r="H9" i="64"/>
  <c r="H10" i="64"/>
  <c r="H11" i="64"/>
  <c r="H12" i="64"/>
  <c r="H13" i="64"/>
  <c r="H14" i="64"/>
  <c r="H8" i="64"/>
  <c r="F8" i="64"/>
  <c r="F9" i="64"/>
  <c r="F10" i="64"/>
  <c r="F11" i="64"/>
  <c r="F12" i="64"/>
  <c r="F13" i="64"/>
  <c r="F14" i="64"/>
  <c r="E9" i="64"/>
  <c r="E10" i="64"/>
  <c r="E11" i="64"/>
  <c r="E12" i="64"/>
  <c r="E13" i="64"/>
  <c r="E14" i="64"/>
  <c r="E8" i="64"/>
  <c r="C8" i="64"/>
  <c r="C9" i="64"/>
  <c r="C10" i="64"/>
  <c r="C11" i="64"/>
  <c r="C12" i="64"/>
  <c r="C13" i="64"/>
  <c r="C14" i="64"/>
  <c r="B9" i="64"/>
  <c r="B10" i="64"/>
  <c r="B11" i="64"/>
  <c r="B12" i="64"/>
  <c r="B13" i="64"/>
  <c r="B14" i="64"/>
  <c r="B8" i="64"/>
  <c r="D6" i="43"/>
  <c r="V14" i="49"/>
  <c r="V13" i="49"/>
  <c r="V12" i="49"/>
  <c r="V11" i="49"/>
  <c r="V10" i="49"/>
  <c r="V9" i="49"/>
  <c r="V8" i="49"/>
  <c r="V14" i="48"/>
  <c r="V13" i="48"/>
  <c r="V12" i="48"/>
  <c r="V11" i="48"/>
  <c r="V10" i="48"/>
  <c r="V9" i="48"/>
  <c r="V8" i="48"/>
  <c r="V14" i="39"/>
  <c r="V13" i="39"/>
  <c r="V12" i="39"/>
  <c r="V11" i="39"/>
  <c r="V10" i="39"/>
  <c r="V9" i="39"/>
  <c r="V8" i="39"/>
  <c r="Y8" i="49" l="1"/>
  <c r="D8" i="48" l="1"/>
  <c r="D9" i="48"/>
  <c r="D10" i="48"/>
  <c r="D11" i="48"/>
  <c r="D12" i="48"/>
  <c r="D13" i="48"/>
  <c r="D14" i="48"/>
  <c r="T7" i="56" l="1"/>
  <c r="U7" i="56"/>
  <c r="AA8" i="63"/>
  <c r="AA9" i="63"/>
  <c r="AA10" i="63"/>
  <c r="AA11" i="63"/>
  <c r="AA12" i="63"/>
  <c r="AA13" i="63"/>
  <c r="AA14" i="63"/>
  <c r="Z9" i="63"/>
  <c r="Z10" i="63"/>
  <c r="Z11" i="63"/>
  <c r="Z12" i="63"/>
  <c r="Z13" i="63"/>
  <c r="Z14" i="63"/>
  <c r="Z8" i="63"/>
  <c r="AB8" i="63" s="1"/>
  <c r="X8" i="63"/>
  <c r="X9" i="63"/>
  <c r="X10" i="63"/>
  <c r="X11" i="63"/>
  <c r="X12" i="63"/>
  <c r="X13" i="63"/>
  <c r="X14" i="63"/>
  <c r="W9" i="63"/>
  <c r="Y9" i="63" s="1"/>
  <c r="W10" i="63"/>
  <c r="W11" i="63"/>
  <c r="W12" i="63"/>
  <c r="W13" i="63"/>
  <c r="Y13" i="63" s="1"/>
  <c r="W14" i="63"/>
  <c r="W8" i="63"/>
  <c r="U8" i="63"/>
  <c r="U9" i="63"/>
  <c r="U7" i="63" s="1"/>
  <c r="G18" i="25" s="1"/>
  <c r="U10" i="63"/>
  <c r="U11" i="63"/>
  <c r="U12" i="63"/>
  <c r="U13" i="63"/>
  <c r="U14" i="63"/>
  <c r="T9" i="63"/>
  <c r="T10" i="63"/>
  <c r="T11" i="63"/>
  <c r="V11" i="63" s="1"/>
  <c r="T12" i="63"/>
  <c r="V12" i="63" s="1"/>
  <c r="T13" i="63"/>
  <c r="T14" i="63"/>
  <c r="V14" i="63" s="1"/>
  <c r="T8" i="63"/>
  <c r="R8" i="63"/>
  <c r="R9" i="63"/>
  <c r="R10" i="63"/>
  <c r="R11" i="63"/>
  <c r="R12" i="63"/>
  <c r="R13" i="63"/>
  <c r="R14" i="63"/>
  <c r="Q9" i="63"/>
  <c r="Q10" i="63"/>
  <c r="Q11" i="63"/>
  <c r="Q12" i="63"/>
  <c r="Q13" i="63"/>
  <c r="Q14" i="63"/>
  <c r="S14" i="63" s="1"/>
  <c r="Q8" i="63"/>
  <c r="O8" i="63"/>
  <c r="O9" i="63"/>
  <c r="O10" i="63"/>
  <c r="O11" i="63"/>
  <c r="O12" i="63"/>
  <c r="O13" i="63"/>
  <c r="O7" i="63" s="1"/>
  <c r="G12" i="25" s="1"/>
  <c r="O14" i="63"/>
  <c r="N9" i="63"/>
  <c r="N10" i="63"/>
  <c r="N11" i="63"/>
  <c r="N12" i="63"/>
  <c r="N13" i="63"/>
  <c r="N14" i="63"/>
  <c r="N8" i="63"/>
  <c r="L8" i="63"/>
  <c r="M8" i="63" s="1"/>
  <c r="L9" i="63"/>
  <c r="L10" i="63"/>
  <c r="L11" i="63"/>
  <c r="L12" i="63"/>
  <c r="L13" i="63"/>
  <c r="L14" i="63"/>
  <c r="K9" i="63"/>
  <c r="M9" i="63" s="1"/>
  <c r="K10" i="63"/>
  <c r="K11" i="63"/>
  <c r="K12" i="63"/>
  <c r="K13" i="63"/>
  <c r="K14" i="63"/>
  <c r="K8" i="63"/>
  <c r="I8" i="63"/>
  <c r="I9" i="63"/>
  <c r="I10" i="63"/>
  <c r="I11" i="63"/>
  <c r="I12" i="63"/>
  <c r="I13" i="63"/>
  <c r="I14" i="63"/>
  <c r="H9" i="63"/>
  <c r="H10" i="63"/>
  <c r="H11" i="63"/>
  <c r="J11" i="63" s="1"/>
  <c r="H12" i="63"/>
  <c r="H13" i="63"/>
  <c r="H14" i="63"/>
  <c r="H8" i="63"/>
  <c r="F8" i="63"/>
  <c r="F9" i="63"/>
  <c r="F10" i="63"/>
  <c r="F11" i="63"/>
  <c r="G11" i="63" s="1"/>
  <c r="F12" i="63"/>
  <c r="F13" i="63"/>
  <c r="F14" i="63"/>
  <c r="E9" i="63"/>
  <c r="E10" i="63"/>
  <c r="E11" i="63"/>
  <c r="E12" i="63"/>
  <c r="E13" i="63"/>
  <c r="E14" i="63"/>
  <c r="E8" i="63"/>
  <c r="B9" i="63"/>
  <c r="C9" i="63"/>
  <c r="B10" i="63"/>
  <c r="C10" i="63"/>
  <c r="B11" i="63"/>
  <c r="C11" i="63"/>
  <c r="D11" i="63" s="1"/>
  <c r="B12" i="63"/>
  <c r="C12" i="63"/>
  <c r="B13" i="63"/>
  <c r="C13" i="63"/>
  <c r="B14" i="63"/>
  <c r="C14" i="63"/>
  <c r="C8" i="63"/>
  <c r="B8" i="63"/>
  <c r="B7" i="63" s="1"/>
  <c r="AB14" i="65"/>
  <c r="Y14" i="65"/>
  <c r="V14" i="65"/>
  <c r="S14" i="65"/>
  <c r="P14" i="65"/>
  <c r="M14" i="65"/>
  <c r="J14" i="65"/>
  <c r="G14" i="65"/>
  <c r="D14" i="65"/>
  <c r="AB13" i="65"/>
  <c r="Y13" i="65"/>
  <c r="V13" i="65"/>
  <c r="S13" i="65"/>
  <c r="P13" i="65"/>
  <c r="M13" i="65"/>
  <c r="J13" i="65"/>
  <c r="G13" i="65"/>
  <c r="D13" i="65"/>
  <c r="AB12" i="65"/>
  <c r="Y12" i="65"/>
  <c r="V12" i="65"/>
  <c r="S12" i="65"/>
  <c r="P12" i="65"/>
  <c r="M12" i="65"/>
  <c r="J12" i="65"/>
  <c r="G12" i="65"/>
  <c r="D12" i="65"/>
  <c r="AB11" i="65"/>
  <c r="Y11" i="65"/>
  <c r="V11" i="65"/>
  <c r="S11" i="65"/>
  <c r="P11" i="65"/>
  <c r="M11" i="65"/>
  <c r="J11" i="65"/>
  <c r="G11" i="65"/>
  <c r="D11" i="65"/>
  <c r="AB10" i="65"/>
  <c r="Y10" i="65"/>
  <c r="V10" i="65"/>
  <c r="S10" i="65"/>
  <c r="P10" i="65"/>
  <c r="M10" i="65"/>
  <c r="J10" i="65"/>
  <c r="G10" i="65"/>
  <c r="D10" i="65"/>
  <c r="AB9" i="65"/>
  <c r="Y9" i="65"/>
  <c r="V9" i="65"/>
  <c r="S9" i="65"/>
  <c r="P9" i="65"/>
  <c r="M9" i="65"/>
  <c r="J9" i="65"/>
  <c r="G9" i="65"/>
  <c r="D9" i="65"/>
  <c r="AB8" i="65"/>
  <c r="Y8" i="65"/>
  <c r="V8" i="65"/>
  <c r="S8" i="65"/>
  <c r="P8" i="65"/>
  <c r="M8" i="65"/>
  <c r="J8" i="65"/>
  <c r="G8" i="65"/>
  <c r="D8" i="65"/>
  <c r="AA7" i="65"/>
  <c r="Z7" i="65"/>
  <c r="F20" i="45" s="1"/>
  <c r="X7" i="65"/>
  <c r="Y7" i="65" s="1"/>
  <c r="W7" i="65"/>
  <c r="F19" i="45" s="1"/>
  <c r="U7" i="65"/>
  <c r="G18" i="45" s="1"/>
  <c r="T7" i="65"/>
  <c r="R7" i="65"/>
  <c r="S7" i="65" s="1"/>
  <c r="Q7" i="65"/>
  <c r="F13" i="45" s="1"/>
  <c r="O7" i="65"/>
  <c r="N7" i="65"/>
  <c r="F12" i="45" s="1"/>
  <c r="L7" i="65"/>
  <c r="K7" i="65"/>
  <c r="F11" i="45" s="1"/>
  <c r="I7" i="65"/>
  <c r="H7" i="65"/>
  <c r="F10" i="45" s="1"/>
  <c r="F7" i="65"/>
  <c r="G9" i="45" s="1"/>
  <c r="E7" i="65"/>
  <c r="F9" i="45" s="1"/>
  <c r="C7" i="65"/>
  <c r="G8" i="45" s="1"/>
  <c r="B7" i="65"/>
  <c r="F8" i="45" s="1"/>
  <c r="AB14" i="64"/>
  <c r="Y14" i="64"/>
  <c r="V14" i="64"/>
  <c r="S14" i="64"/>
  <c r="P14" i="64"/>
  <c r="M14" i="64"/>
  <c r="J14" i="64"/>
  <c r="G14" i="64"/>
  <c r="D14" i="64"/>
  <c r="AB13" i="64"/>
  <c r="Y13" i="64"/>
  <c r="V13" i="64"/>
  <c r="S13" i="64"/>
  <c r="P13" i="64"/>
  <c r="M13" i="64"/>
  <c r="J13" i="64"/>
  <c r="G13" i="64"/>
  <c r="D13" i="64"/>
  <c r="AB12" i="64"/>
  <c r="Y12" i="64"/>
  <c r="V12" i="64"/>
  <c r="S12" i="64"/>
  <c r="P12" i="64"/>
  <c r="M12" i="64"/>
  <c r="J12" i="64"/>
  <c r="G12" i="64"/>
  <c r="D12" i="64"/>
  <c r="AB11" i="64"/>
  <c r="Y11" i="64"/>
  <c r="V11" i="64"/>
  <c r="S11" i="64"/>
  <c r="P11" i="64"/>
  <c r="M11" i="64"/>
  <c r="J11" i="64"/>
  <c r="G11" i="64"/>
  <c r="D11" i="64"/>
  <c r="AB10" i="64"/>
  <c r="Y10" i="64"/>
  <c r="V10" i="64"/>
  <c r="S10" i="64"/>
  <c r="P10" i="64"/>
  <c r="M10" i="64"/>
  <c r="J10" i="64"/>
  <c r="G10" i="64"/>
  <c r="D10" i="64"/>
  <c r="AB9" i="64"/>
  <c r="Y9" i="64"/>
  <c r="V9" i="64"/>
  <c r="S9" i="64"/>
  <c r="P9" i="64"/>
  <c r="M9" i="64"/>
  <c r="J9" i="64"/>
  <c r="G9" i="64"/>
  <c r="D9" i="64"/>
  <c r="AB8" i="64"/>
  <c r="Y8" i="64"/>
  <c r="V8" i="64"/>
  <c r="S8" i="64"/>
  <c r="P8" i="64"/>
  <c r="M8" i="64"/>
  <c r="J8" i="64"/>
  <c r="G8" i="64"/>
  <c r="D8" i="64"/>
  <c r="AA7" i="64"/>
  <c r="Z7" i="64"/>
  <c r="B20" i="45" s="1"/>
  <c r="X7" i="64"/>
  <c r="C19" i="45" s="1"/>
  <c r="W7" i="64"/>
  <c r="U7" i="64"/>
  <c r="T7" i="64"/>
  <c r="B18" i="45" s="1"/>
  <c r="R7" i="64"/>
  <c r="C13" i="45" s="1"/>
  <c r="Q7" i="64"/>
  <c r="B13" i="45" s="1"/>
  <c r="O7" i="64"/>
  <c r="N7" i="64"/>
  <c r="B12" i="45" s="1"/>
  <c r="L7" i="64"/>
  <c r="K7" i="64"/>
  <c r="B11" i="45" s="1"/>
  <c r="I7" i="64"/>
  <c r="C10" i="45" s="1"/>
  <c r="H7" i="64"/>
  <c r="B10" i="45" s="1"/>
  <c r="F7" i="64"/>
  <c r="E7" i="64"/>
  <c r="B9" i="45" s="1"/>
  <c r="C7" i="64"/>
  <c r="C8" i="45" s="1"/>
  <c r="B7" i="64"/>
  <c r="B8" i="45" s="1"/>
  <c r="Y14" i="63"/>
  <c r="J14" i="63"/>
  <c r="G14" i="63"/>
  <c r="D14" i="63"/>
  <c r="M13" i="63"/>
  <c r="D13" i="63"/>
  <c r="AB12" i="63"/>
  <c r="G12" i="63"/>
  <c r="AB11" i="63"/>
  <c r="M11" i="63"/>
  <c r="AB10" i="63"/>
  <c r="Y10" i="63"/>
  <c r="D10" i="63"/>
  <c r="AB9" i="63"/>
  <c r="D9" i="63"/>
  <c r="Y8" i="63"/>
  <c r="S8" i="63"/>
  <c r="P8" i="63"/>
  <c r="J8" i="63"/>
  <c r="V14" i="51"/>
  <c r="V13" i="51"/>
  <c r="V12" i="51"/>
  <c r="V11" i="51"/>
  <c r="V10" i="51"/>
  <c r="V9" i="51"/>
  <c r="V8" i="51"/>
  <c r="D14" i="51"/>
  <c r="D13" i="51"/>
  <c r="D12" i="51"/>
  <c r="D11" i="51"/>
  <c r="D10" i="51"/>
  <c r="D9" i="51"/>
  <c r="D8" i="51"/>
  <c r="AB14" i="50"/>
  <c r="Y14" i="50"/>
  <c r="V14" i="50"/>
  <c r="S14" i="50"/>
  <c r="S9" i="50"/>
  <c r="P8" i="50"/>
  <c r="M11" i="50"/>
  <c r="M9" i="50"/>
  <c r="M8" i="50"/>
  <c r="J14" i="50"/>
  <c r="J13" i="50"/>
  <c r="J12" i="50"/>
  <c r="J11" i="50"/>
  <c r="J9" i="50"/>
  <c r="G14" i="50"/>
  <c r="D14" i="50"/>
  <c r="D14" i="49"/>
  <c r="D13" i="49"/>
  <c r="D12" i="49"/>
  <c r="D11" i="49"/>
  <c r="D10" i="49"/>
  <c r="D9" i="49"/>
  <c r="D8" i="49"/>
  <c r="V7" i="65" l="1"/>
  <c r="Y7" i="64"/>
  <c r="G19" i="45"/>
  <c r="AB7" i="65"/>
  <c r="M7" i="65"/>
  <c r="J7" i="65"/>
  <c r="D7" i="65"/>
  <c r="H8" i="45"/>
  <c r="AB7" i="64"/>
  <c r="V7" i="64"/>
  <c r="S7" i="64"/>
  <c r="P7" i="64"/>
  <c r="J7" i="64"/>
  <c r="G7" i="64"/>
  <c r="H9" i="45"/>
  <c r="I9" i="45"/>
  <c r="D8" i="45"/>
  <c r="E8" i="45"/>
  <c r="I18" i="45"/>
  <c r="M7" i="64"/>
  <c r="P7" i="65"/>
  <c r="B19" i="45"/>
  <c r="C18" i="45"/>
  <c r="G20" i="45"/>
  <c r="J10" i="63"/>
  <c r="P14" i="63"/>
  <c r="V10" i="63"/>
  <c r="V8" i="63"/>
  <c r="D7" i="64"/>
  <c r="G7" i="65"/>
  <c r="G10" i="45"/>
  <c r="P13" i="63"/>
  <c r="V9" i="63"/>
  <c r="C20" i="45"/>
  <c r="G11" i="45"/>
  <c r="G10" i="63"/>
  <c r="M14" i="63"/>
  <c r="S10" i="63"/>
  <c r="C9" i="45"/>
  <c r="G12" i="45"/>
  <c r="G13" i="45"/>
  <c r="M10" i="63"/>
  <c r="P10" i="63"/>
  <c r="C11" i="45"/>
  <c r="F18" i="45"/>
  <c r="H18" i="45" s="1"/>
  <c r="I8" i="45"/>
  <c r="E7" i="63"/>
  <c r="F9" i="25" s="1"/>
  <c r="C12" i="45"/>
  <c r="AA7" i="63"/>
  <c r="G20" i="25" s="1"/>
  <c r="V13" i="63"/>
  <c r="Z7" i="63"/>
  <c r="F20" i="25" s="1"/>
  <c r="W7" i="63"/>
  <c r="Y7" i="63" s="1"/>
  <c r="Y11" i="63"/>
  <c r="Y12" i="63"/>
  <c r="S11" i="63"/>
  <c r="N7" i="63"/>
  <c r="F12" i="25" s="1"/>
  <c r="P11" i="63"/>
  <c r="P9" i="63"/>
  <c r="X7" i="63"/>
  <c r="G19" i="25" s="1"/>
  <c r="L7" i="63"/>
  <c r="G11" i="25" s="1"/>
  <c r="M12" i="63"/>
  <c r="I7" i="63"/>
  <c r="G10" i="25" s="1"/>
  <c r="G9" i="63"/>
  <c r="G8" i="63"/>
  <c r="C7" i="63"/>
  <c r="G8" i="25" s="1"/>
  <c r="D12" i="63"/>
  <c r="S12" i="63"/>
  <c r="S13" i="63"/>
  <c r="S9" i="63"/>
  <c r="R7" i="63"/>
  <c r="G13" i="25" s="1"/>
  <c r="AB14" i="63"/>
  <c r="AB13" i="63"/>
  <c r="T7" i="63"/>
  <c r="F18" i="25" s="1"/>
  <c r="V7" i="63"/>
  <c r="Q7" i="63"/>
  <c r="F13" i="25" s="1"/>
  <c r="P12" i="63"/>
  <c r="K7" i="63"/>
  <c r="J9" i="63"/>
  <c r="J13" i="63"/>
  <c r="J12" i="63"/>
  <c r="H7" i="63"/>
  <c r="F10" i="25" s="1"/>
  <c r="F7" i="63"/>
  <c r="G9" i="25" s="1"/>
  <c r="G13" i="63"/>
  <c r="F8" i="25"/>
  <c r="D8" i="63"/>
  <c r="F19" i="25" l="1"/>
  <c r="D7" i="63"/>
  <c r="D18" i="45"/>
  <c r="E18" i="45"/>
  <c r="AB7" i="63"/>
  <c r="P7" i="63"/>
  <c r="M7" i="63"/>
  <c r="F11" i="25"/>
  <c r="S7" i="63"/>
  <c r="J7" i="63"/>
  <c r="G7" i="63"/>
  <c r="D14" i="39" l="1"/>
  <c r="D13" i="39"/>
  <c r="D12" i="39"/>
  <c r="D11" i="39"/>
  <c r="D10" i="39"/>
  <c r="D9" i="39"/>
  <c r="D8" i="39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S11" i="50" l="1"/>
  <c r="P9" i="39"/>
  <c r="P10" i="39"/>
  <c r="P11" i="39"/>
  <c r="P12" i="39"/>
  <c r="P13" i="39"/>
  <c r="P14" i="39"/>
  <c r="S9" i="39"/>
  <c r="AB10" i="48" l="1"/>
  <c r="M12" i="50" l="1"/>
  <c r="M13" i="50"/>
  <c r="M14" i="50"/>
  <c r="G8" i="49" l="1"/>
  <c r="J8" i="49"/>
  <c r="M8" i="49"/>
  <c r="G9" i="49"/>
  <c r="J9" i="49"/>
  <c r="M9" i="49"/>
  <c r="G10" i="49"/>
  <c r="J10" i="49"/>
  <c r="M10" i="49"/>
  <c r="G11" i="49"/>
  <c r="J11" i="49"/>
  <c r="M11" i="49"/>
  <c r="G12" i="49"/>
  <c r="J12" i="49"/>
  <c r="M12" i="49"/>
  <c r="G13" i="49"/>
  <c r="J13" i="49"/>
  <c r="M13" i="49"/>
  <c r="G14" i="49"/>
  <c r="J14" i="49"/>
  <c r="M14" i="49"/>
  <c r="J14" i="51" l="1"/>
  <c r="J13" i="51"/>
  <c r="J12" i="51"/>
  <c r="J11" i="51"/>
  <c r="J10" i="51"/>
  <c r="J9" i="51"/>
  <c r="J8" i="51"/>
  <c r="M14" i="51"/>
  <c r="M13" i="51"/>
  <c r="M12" i="51"/>
  <c r="M11" i="51"/>
  <c r="M10" i="51"/>
  <c r="M9" i="51"/>
  <c r="M8" i="51"/>
  <c r="M14" i="39"/>
  <c r="M13" i="39"/>
  <c r="M12" i="39"/>
  <c r="M11" i="39"/>
  <c r="M10" i="39"/>
  <c r="M9" i="39"/>
  <c r="M8" i="39"/>
  <c r="M14" i="48"/>
  <c r="M13" i="48"/>
  <c r="M12" i="48"/>
  <c r="M11" i="48"/>
  <c r="M10" i="48"/>
  <c r="M8" i="48"/>
  <c r="J9" i="39"/>
  <c r="J10" i="39"/>
  <c r="J11" i="39"/>
  <c r="J12" i="39"/>
  <c r="J13" i="39"/>
  <c r="J14" i="39"/>
  <c r="J8" i="39"/>
  <c r="J14" i="48"/>
  <c r="J13" i="48"/>
  <c r="J12" i="48"/>
  <c r="J11" i="48"/>
  <c r="J9" i="48"/>
  <c r="J8" i="48"/>
  <c r="M9" i="54"/>
  <c r="M10" i="54"/>
  <c r="M11" i="54"/>
  <c r="M12" i="54"/>
  <c r="M13" i="54"/>
  <c r="M14" i="54"/>
  <c r="J9" i="62" l="1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J7" i="62" l="1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18" i="59" l="1"/>
  <c r="B12" i="59"/>
  <c r="B11" i="59"/>
  <c r="B10" i="59"/>
  <c r="B19" i="59"/>
  <c r="B13" i="59"/>
  <c r="B9" i="59"/>
  <c r="B8" i="59"/>
  <c r="P8" i="39" l="1"/>
  <c r="J10" i="48" l="1"/>
  <c r="P14" i="48" l="1"/>
  <c r="P13" i="48"/>
  <c r="P12" i="48"/>
  <c r="P11" i="48"/>
  <c r="P10" i="48"/>
  <c r="P9" i="48"/>
  <c r="P8" i="48"/>
  <c r="M9" i="48"/>
  <c r="AB14" i="49" l="1"/>
  <c r="AB13" i="49"/>
  <c r="AB12" i="49"/>
  <c r="AB11" i="49"/>
  <c r="AB10" i="49"/>
  <c r="AB9" i="49"/>
  <c r="AB8" i="49"/>
  <c r="Y14" i="49"/>
  <c r="Y13" i="49"/>
  <c r="Y12" i="49"/>
  <c r="Y11" i="49"/>
  <c r="Y10" i="49"/>
  <c r="Y9" i="49"/>
  <c r="S14" i="49"/>
  <c r="S13" i="49"/>
  <c r="S12" i="49"/>
  <c r="S11" i="49"/>
  <c r="S10" i="49"/>
  <c r="S9" i="49"/>
  <c r="S8" i="49"/>
  <c r="P14" i="49"/>
  <c r="P13" i="49"/>
  <c r="P12" i="49"/>
  <c r="P11" i="49"/>
  <c r="P10" i="49"/>
  <c r="P9" i="49"/>
  <c r="P8" i="49"/>
  <c r="P14" i="50"/>
  <c r="P13" i="50"/>
  <c r="P12" i="50"/>
  <c r="P11" i="50"/>
  <c r="P10" i="50"/>
  <c r="P9" i="50"/>
  <c r="P14" i="51" l="1"/>
  <c r="P13" i="51"/>
  <c r="P12" i="51"/>
  <c r="P11" i="51"/>
  <c r="P10" i="51"/>
  <c r="P9" i="51"/>
  <c r="P8" i="51"/>
  <c r="P14" i="54"/>
  <c r="P13" i="54"/>
  <c r="P12" i="54"/>
  <c r="P11" i="54"/>
  <c r="P10" i="54"/>
  <c r="P9" i="54"/>
  <c r="P8" i="54"/>
  <c r="AB14" i="54" l="1"/>
  <c r="AB13" i="54"/>
  <c r="AB12" i="54"/>
  <c r="AB11" i="54"/>
  <c r="AB10" i="54"/>
  <c r="AB9" i="54"/>
  <c r="AB8" i="54"/>
  <c r="Y14" i="54"/>
  <c r="Y13" i="54"/>
  <c r="Y12" i="54"/>
  <c r="Y11" i="54"/>
  <c r="Y10" i="54"/>
  <c r="Y9" i="54"/>
  <c r="Y8" i="54"/>
  <c r="V14" i="54"/>
  <c r="V13" i="54"/>
  <c r="V12" i="54"/>
  <c r="V11" i="54"/>
  <c r="V10" i="54"/>
  <c r="V9" i="54"/>
  <c r="V8" i="54"/>
  <c r="S14" i="54"/>
  <c r="S13" i="54"/>
  <c r="S12" i="54"/>
  <c r="S11" i="54"/>
  <c r="S10" i="54"/>
  <c r="S9" i="54"/>
  <c r="S8" i="54"/>
  <c r="M8" i="54"/>
  <c r="J14" i="54"/>
  <c r="J13" i="54"/>
  <c r="J12" i="54"/>
  <c r="J11" i="54"/>
  <c r="J10" i="54"/>
  <c r="J9" i="54"/>
  <c r="J8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AB14" i="51"/>
  <c r="AB13" i="51"/>
  <c r="AB12" i="51"/>
  <c r="AB11" i="51"/>
  <c r="AB10" i="51"/>
  <c r="AB9" i="51"/>
  <c r="AB8" i="51"/>
  <c r="Y14" i="51"/>
  <c r="Y13" i="51"/>
  <c r="Y12" i="51"/>
  <c r="Y11" i="51"/>
  <c r="Y10" i="51"/>
  <c r="Y9" i="51"/>
  <c r="Y8" i="51"/>
  <c r="S14" i="51"/>
  <c r="S13" i="51"/>
  <c r="S12" i="51"/>
  <c r="S11" i="51"/>
  <c r="S10" i="51"/>
  <c r="S9" i="51"/>
  <c r="S8" i="51"/>
  <c r="G8" i="51"/>
  <c r="G9" i="51"/>
  <c r="G10" i="51"/>
  <c r="G11" i="51"/>
  <c r="G12" i="51"/>
  <c r="G13" i="51"/>
  <c r="G14" i="51"/>
  <c r="AA7" i="54" l="1"/>
  <c r="C20" i="25" s="1"/>
  <c r="Z7" i="54"/>
  <c r="X7" i="54"/>
  <c r="C19" i="25" s="1"/>
  <c r="W7" i="54"/>
  <c r="B19" i="25" s="1"/>
  <c r="U7" i="54"/>
  <c r="C18" i="25" s="1"/>
  <c r="T7" i="54"/>
  <c r="B18" i="25" s="1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B17" i="40" s="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B7" i="40" s="1"/>
  <c r="D17" i="40" l="1"/>
  <c r="E17" i="40"/>
  <c r="E7" i="40"/>
  <c r="D7" i="40"/>
  <c r="D18" i="25"/>
  <c r="E18" i="25"/>
  <c r="E8" i="25"/>
  <c r="D8" i="25"/>
  <c r="I18" i="25"/>
  <c r="H18" i="25"/>
  <c r="K7" i="62"/>
  <c r="D20" i="59" s="1"/>
  <c r="B20" i="59" s="1"/>
  <c r="C11" i="40"/>
  <c r="P7" i="51"/>
  <c r="AB7" i="51"/>
  <c r="J7" i="51"/>
  <c r="D7" i="51"/>
  <c r="V7" i="51"/>
  <c r="I11" i="25"/>
  <c r="D7" i="54"/>
  <c r="J7" i="54"/>
  <c r="P7" i="54"/>
  <c r="V7" i="54"/>
  <c r="AB7" i="54"/>
  <c r="D19" i="25"/>
  <c r="E19" i="25"/>
  <c r="B9" i="40"/>
  <c r="D9" i="40" s="1"/>
  <c r="B11" i="40"/>
  <c r="B19" i="40"/>
  <c r="E19" i="40" s="1"/>
  <c r="D10" i="25"/>
  <c r="B20" i="25"/>
  <c r="D20" i="25" s="1"/>
  <c r="C12" i="25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H13" i="45"/>
  <c r="H20" i="45"/>
  <c r="I19" i="45"/>
  <c r="H12" i="45"/>
  <c r="I12" i="45"/>
  <c r="I10" i="45"/>
  <c r="D10" i="45"/>
  <c r="E13" i="45"/>
  <c r="E9" i="45"/>
  <c r="H10" i="45"/>
  <c r="H20" i="25"/>
  <c r="I19" i="25"/>
  <c r="I13" i="25"/>
  <c r="I12" i="25"/>
  <c r="I10" i="25"/>
  <c r="E18" i="40"/>
  <c r="D18" i="40"/>
  <c r="AA7" i="50"/>
  <c r="Z7" i="50"/>
  <c r="X7" i="50"/>
  <c r="W7" i="50"/>
  <c r="U7" i="50"/>
  <c r="T7" i="50"/>
  <c r="B16" i="43" s="1"/>
  <c r="R7" i="50"/>
  <c r="Q7" i="50"/>
  <c r="O7" i="50"/>
  <c r="N7" i="50"/>
  <c r="L7" i="50"/>
  <c r="K7" i="50"/>
  <c r="I7" i="50"/>
  <c r="H7" i="50"/>
  <c r="F7" i="50"/>
  <c r="E7" i="50"/>
  <c r="C7" i="50"/>
  <c r="B7" i="50"/>
  <c r="B6" i="43" s="1"/>
  <c r="AA7" i="49"/>
  <c r="Z7" i="49"/>
  <c r="B17" i="24" s="1"/>
  <c r="X7" i="49"/>
  <c r="W7" i="49"/>
  <c r="U7" i="49"/>
  <c r="T7" i="49"/>
  <c r="B15" i="24" s="1"/>
  <c r="R7" i="49"/>
  <c r="Q7" i="49"/>
  <c r="O7" i="49"/>
  <c r="N7" i="49"/>
  <c r="B9" i="24" s="1"/>
  <c r="L7" i="49"/>
  <c r="K7" i="49"/>
  <c r="I7" i="49"/>
  <c r="H7" i="49"/>
  <c r="B7" i="24" s="1"/>
  <c r="F7" i="49"/>
  <c r="E7" i="49"/>
  <c r="C7" i="49"/>
  <c r="B7" i="49"/>
  <c r="B5" i="24" s="1"/>
  <c r="AB14" i="48"/>
  <c r="Y14" i="48"/>
  <c r="S14" i="48"/>
  <c r="G14" i="48"/>
  <c r="AB13" i="48"/>
  <c r="Y13" i="48"/>
  <c r="S13" i="48"/>
  <c r="G13" i="48"/>
  <c r="AB12" i="48"/>
  <c r="Y12" i="48"/>
  <c r="S12" i="48"/>
  <c r="G12" i="48"/>
  <c r="AB11" i="48"/>
  <c r="Y11" i="48"/>
  <c r="S11" i="48"/>
  <c r="G11" i="48"/>
  <c r="Y10" i="48"/>
  <c r="S10" i="48"/>
  <c r="G10" i="48"/>
  <c r="AB9" i="48"/>
  <c r="Y9" i="48"/>
  <c r="S9" i="48"/>
  <c r="G9" i="48"/>
  <c r="AB8" i="48"/>
  <c r="Y8" i="48"/>
  <c r="S8" i="48"/>
  <c r="G8" i="48"/>
  <c r="AA7" i="48"/>
  <c r="C17" i="42" s="1"/>
  <c r="Z7" i="48"/>
  <c r="X7" i="48"/>
  <c r="C16" i="42" s="1"/>
  <c r="W7" i="48"/>
  <c r="B16" i="42" s="1"/>
  <c r="U7" i="48"/>
  <c r="C15" i="42" s="1"/>
  <c r="T7" i="48"/>
  <c r="B15" i="42" s="1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B5" i="42" s="1"/>
  <c r="AB14" i="39"/>
  <c r="AB13" i="39"/>
  <c r="AB12" i="39"/>
  <c r="AB11" i="39"/>
  <c r="AB10" i="39"/>
  <c r="AB9" i="39"/>
  <c r="AB8" i="39"/>
  <c r="Y14" i="39"/>
  <c r="Y13" i="39"/>
  <c r="Y12" i="39"/>
  <c r="Y11" i="39"/>
  <c r="Y10" i="39"/>
  <c r="Y9" i="39"/>
  <c r="Y8" i="39"/>
  <c r="S14" i="39"/>
  <c r="S13" i="39"/>
  <c r="S12" i="39"/>
  <c r="S11" i="39"/>
  <c r="S10" i="39"/>
  <c r="S8" i="39"/>
  <c r="G14" i="39"/>
  <c r="G13" i="39"/>
  <c r="G12" i="39"/>
  <c r="G11" i="39"/>
  <c r="G10" i="39"/>
  <c r="G9" i="39"/>
  <c r="G8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B6" i="23" s="1"/>
  <c r="D16" i="23" l="1"/>
  <c r="E16" i="23"/>
  <c r="P7" i="50"/>
  <c r="D10" i="43" s="1"/>
  <c r="D18" i="43"/>
  <c r="D7" i="43"/>
  <c r="E6" i="23"/>
  <c r="D6" i="23"/>
  <c r="D15" i="42"/>
  <c r="E15" i="42"/>
  <c r="D5" i="42"/>
  <c r="E5" i="42"/>
  <c r="I8" i="25"/>
  <c r="H8" i="25"/>
  <c r="D17" i="43"/>
  <c r="D9" i="43"/>
  <c r="D11" i="43"/>
  <c r="D8" i="43"/>
  <c r="B9" i="43"/>
  <c r="B17" i="43"/>
  <c r="B11" i="43"/>
  <c r="B8" i="43"/>
  <c r="B7" i="43"/>
  <c r="P7" i="48"/>
  <c r="D20" i="45"/>
  <c r="E9" i="40"/>
  <c r="E19" i="45"/>
  <c r="D19" i="45"/>
  <c r="E11" i="40"/>
  <c r="D12" i="45"/>
  <c r="D10" i="40"/>
  <c r="I20" i="45"/>
  <c r="E8" i="40"/>
  <c r="D19" i="40"/>
  <c r="D11" i="40"/>
  <c r="D7" i="49"/>
  <c r="C6" i="24"/>
  <c r="G7" i="49"/>
  <c r="J7" i="49"/>
  <c r="C8" i="24"/>
  <c r="M7" i="49"/>
  <c r="P7" i="49"/>
  <c r="C10" i="24"/>
  <c r="S7" i="49"/>
  <c r="V7" i="49"/>
  <c r="C16" i="24"/>
  <c r="Y7" i="49"/>
  <c r="AB7" i="49"/>
  <c r="C6" i="43"/>
  <c r="E6" i="43" s="1"/>
  <c r="C8" i="43"/>
  <c r="C10" i="43"/>
  <c r="C16" i="43"/>
  <c r="E16" i="43" s="1"/>
  <c r="D16" i="43"/>
  <c r="C18" i="43"/>
  <c r="P7" i="39"/>
  <c r="J7" i="39"/>
  <c r="E12" i="40"/>
  <c r="I13" i="45"/>
  <c r="D7" i="48"/>
  <c r="D9" i="45"/>
  <c r="H19" i="45"/>
  <c r="I9" i="25"/>
  <c r="V7" i="48"/>
  <c r="AB7" i="48"/>
  <c r="D16" i="42"/>
  <c r="J7" i="48"/>
  <c r="E16" i="42"/>
  <c r="B7" i="42"/>
  <c r="E7" i="42" s="1"/>
  <c r="B9" i="42"/>
  <c r="B17" i="42"/>
  <c r="D17" i="42" s="1"/>
  <c r="C9" i="42"/>
  <c r="B6" i="24"/>
  <c r="B8" i="24"/>
  <c r="B10" i="24"/>
  <c r="B16" i="24"/>
  <c r="C17" i="24"/>
  <c r="D17" i="24" s="1"/>
  <c r="C15" i="24"/>
  <c r="D15" i="24" s="1"/>
  <c r="D11" i="25"/>
  <c r="E11" i="25"/>
  <c r="E20" i="25"/>
  <c r="E10" i="25"/>
  <c r="E13" i="25"/>
  <c r="G7" i="48"/>
  <c r="M7" i="48"/>
  <c r="S7" i="48"/>
  <c r="Y7" i="48"/>
  <c r="D10" i="42"/>
  <c r="C8" i="42"/>
  <c r="E8" i="42" s="1"/>
  <c r="C6" i="42"/>
  <c r="E6" i="42" s="1"/>
  <c r="C9" i="24"/>
  <c r="C7" i="24"/>
  <c r="D7" i="24" s="1"/>
  <c r="C5" i="24"/>
  <c r="H9" i="25"/>
  <c r="D9" i="25"/>
  <c r="E9" i="25"/>
  <c r="D12" i="25"/>
  <c r="E12" i="25"/>
  <c r="E20" i="45"/>
  <c r="E11" i="45"/>
  <c r="I11" i="45"/>
  <c r="H11" i="45"/>
  <c r="B18" i="43"/>
  <c r="C17" i="43"/>
  <c r="C11" i="43"/>
  <c r="C9" i="43"/>
  <c r="B10" i="43"/>
  <c r="C7" i="43"/>
  <c r="S7" i="39"/>
  <c r="D11" i="23"/>
  <c r="E11" i="23"/>
  <c r="AB7" i="39"/>
  <c r="D18" i="23"/>
  <c r="V7" i="39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11" i="45"/>
  <c r="E10" i="45"/>
  <c r="I20" i="25"/>
  <c r="H19" i="25"/>
  <c r="H11" i="25"/>
  <c r="D17" i="23"/>
  <c r="E18" i="23"/>
  <c r="D9" i="23"/>
  <c r="D7" i="23"/>
  <c r="D7" i="39"/>
  <c r="E15" i="24" l="1"/>
  <c r="D5" i="24"/>
  <c r="E5" i="24"/>
  <c r="E9" i="43"/>
  <c r="E8" i="43"/>
  <c r="E17" i="24"/>
  <c r="D6" i="24"/>
  <c r="D8" i="24"/>
  <c r="D16" i="24"/>
  <c r="E12" i="45"/>
  <c r="D10" i="24"/>
  <c r="D10" i="23"/>
  <c r="E9" i="42"/>
  <c r="E11" i="43"/>
  <c r="E9" i="24"/>
  <c r="D8" i="42"/>
  <c r="E16" i="24"/>
  <c r="E8" i="24"/>
  <c r="E17" i="42"/>
  <c r="D7" i="42"/>
  <c r="E7" i="24"/>
  <c r="D6" i="42"/>
  <c r="E10" i="24"/>
  <c r="E6" i="24"/>
  <c r="E10" i="42"/>
  <c r="E18" i="43"/>
  <c r="E17" i="43"/>
  <c r="E10" i="43"/>
  <c r="E7" i="43"/>
  <c r="D8" i="23"/>
</calcChain>
</file>

<file path=xl/sharedStrings.xml><?xml version="1.0" encoding="utf-8"?>
<sst xmlns="http://schemas.openxmlformats.org/spreadsheetml/2006/main" count="848" uniqueCount="165">
  <si>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</si>
  <si>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</si>
  <si>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</si>
  <si>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</si>
  <si>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</si>
  <si>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</si>
  <si>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</si>
  <si>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</si>
  <si>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</si>
  <si>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</si>
  <si>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</si>
  <si>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</si>
  <si>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</si>
  <si>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</si>
  <si>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</si>
  <si>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</si>
  <si>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</si>
  <si>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</si>
  <si>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</si>
  <si>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</si>
  <si>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</si>
  <si>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</si>
  <si>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</si>
  <si>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</si>
  <si>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</si>
  <si>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</si>
  <si>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</si>
  <si>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</si>
  <si>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</si>
  <si>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</si>
  <si>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</si>
  <si>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</si>
  <si>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</si>
  <si>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</si>
  <si>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</si>
  <si>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</si>
  <si>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</si>
  <si>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</si>
  <si>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</si>
  <si>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</si>
  <si>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</si>
  <si>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</si>
  <si>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</si>
  <si>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</si>
  <si>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</si>
  <si>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</si>
  <si>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</si>
  <si>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</si>
  <si>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</si>
  <si>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</si>
  <si>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</si>
  <si>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</si>
  <si>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</si>
  <si>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</si>
  <si>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</si>
  <si>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</si>
  <si>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</si>
  <si>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</si>
  <si>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</si>
  <si>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</si>
  <si>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</si>
  <si>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</si>
  <si>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</si>
  <si>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</si>
  <si>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</si>
  <si>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 xml:space="preserve">           </t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</si>
  <si>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</si>
  <si>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</si>
  <si>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</si>
  <si>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</si>
  <si>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</si>
  <si>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</si>
  <si>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</si>
  <si>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</si>
  <si>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</si>
  <si>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</si>
  <si>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</si>
  <si>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</si>
  <si>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</si>
  <si>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</si>
  <si>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</si>
  <si>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</si>
  <si>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</si>
  <si>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</si>
  <si>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</si>
  <si>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</si>
  <si>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Отримували послуги,  осіб*</t>
  </si>
  <si>
    <t>2022</t>
  </si>
  <si>
    <t>Отримували послуги *</t>
  </si>
  <si>
    <t>Отримували послуги,осіб*</t>
  </si>
  <si>
    <t>Отримували послуги на кінець періоду*</t>
  </si>
  <si>
    <t xml:space="preserve"> </t>
  </si>
  <si>
    <t>Станом на 01.11.2022:</t>
  </si>
  <si>
    <t>у 2022 році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</si>
  <si>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2022 році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</si>
  <si>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 2022 році</t>
  </si>
  <si>
    <t>Надання послуг Львівською обласною службою зайнятості безробітним                                                                         з числа учасників бойових дій *</t>
  </si>
  <si>
    <t>Мали статус безробітного на кінець періоду</t>
  </si>
  <si>
    <t>січень 2022 року</t>
  </si>
  <si>
    <t>січень 2023 року</t>
  </si>
  <si>
    <t xml:space="preserve">  1 лютого 2022 р.</t>
  </si>
  <si>
    <t xml:space="preserve">  1 лютого 2023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</si>
  <si>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 2022-2023 рр.                                                                     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</si>
  <si>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t>2023</t>
  </si>
  <si>
    <t>ДРОГОБИЦЬКА                                                   філія ЛОЦЗ</t>
  </si>
  <si>
    <t>ЗОЛОЧІВСЬКА                                                           філія ЛОЦЗ</t>
  </si>
  <si>
    <t>ЛЬВІВСЬКА                                                        філія ЛОЦЗ</t>
  </si>
  <si>
    <t>САМБІРСЬКА                                                                        філія ЛОЦЗ</t>
  </si>
  <si>
    <t>СТРИЙСЬКА                                                                               філія ЛОЦЗ</t>
  </si>
  <si>
    <t>ЧЕРВОНОГРАДСЬКА філія ЛОЦЗ</t>
  </si>
  <si>
    <t>ЯВОРІВСЬКА                                                                         філія ЛОЦЗ</t>
  </si>
  <si>
    <r>
      <t xml:space="preserve">  Надання послугЛьвівською обласною службою зайнятості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2022-2023 рр.</t>
    </r>
  </si>
  <si>
    <t>Надання послуг Львівською обласною службою зайнятості безробітним                                                                                                з числа учасників бойових дій* у січні 2022-2023 рр.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</si>
  <si>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січні 2022-2023 рр.                                                                    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</si>
  <si>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 січні 2022-2023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</si>
  <si>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2022-2023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</si>
  <si>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чоловікам</t>
    </r>
    <r>
      <rPr>
        <b/>
        <sz val="16"/>
        <rFont val="Times New Roman Cyr"/>
        <family val="1"/>
        <charset val="204"/>
      </rPr>
      <t xml:space="preserve">
у січні 2022-2023 рр.</t>
    </r>
  </si>
  <si>
    <t>Надання послуг Львівською обласною службою зайнятості                                                           особам з числа мешканців міських поселень
у січні 2022-2023 рр.</t>
  </si>
  <si>
    <t>Надання послуг Львівською обласною службою зайнятості                                                           особам з числа мешканців сільської місцевості
у січні 2022-2023 рр.</t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</si>
  <si>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2022-2023 рр.</t>
    </r>
  </si>
  <si>
    <t>-</t>
  </si>
  <si>
    <t>*До 2022 року у моніторингу відображалася кількість учасників АТО (ООС), починаючи з грудня 2022 року відображається кількість учасників бойових дій</t>
  </si>
  <si>
    <t>* До 2022 року у моніторингу відображалася кількість учасників АТО (ООС), починаючи з грудня 2022 року відображається кількість учасників бойових дій</t>
  </si>
  <si>
    <t>+15,6р.</t>
  </si>
  <si>
    <t>+20,2р.</t>
  </si>
  <si>
    <t>+15,3р.</t>
  </si>
  <si>
    <t>+10,7р.</t>
  </si>
  <si>
    <t>+39,5р.</t>
  </si>
  <si>
    <t>+60,5р.</t>
  </si>
  <si>
    <t>+10,4р.</t>
  </si>
  <si>
    <t>+13,2р.</t>
  </si>
  <si>
    <t>+27р.</t>
  </si>
  <si>
    <t>+14р.</t>
  </si>
  <si>
    <t>+7,8р.</t>
  </si>
  <si>
    <t>+38р.</t>
  </si>
  <si>
    <t>+52,5р.</t>
  </si>
  <si>
    <t>+68р.</t>
  </si>
  <si>
    <t>+11р.</t>
  </si>
  <si>
    <t>+13р.</t>
  </si>
  <si>
    <t>+8,5р.</t>
  </si>
  <si>
    <t>+4,3р.</t>
  </si>
  <si>
    <t>+10р.</t>
  </si>
  <si>
    <t>+25,1р.</t>
  </si>
  <si>
    <t>+49р.</t>
  </si>
  <si>
    <t>+18,4р.</t>
  </si>
  <si>
    <t>+12,5р.</t>
  </si>
  <si>
    <t>+15р.</t>
  </si>
  <si>
    <t>+12,3р.</t>
  </si>
  <si>
    <t>+10,8р.</t>
  </si>
  <si>
    <t>+10,3р.</t>
  </si>
  <si>
    <t>+9,4р.</t>
  </si>
  <si>
    <t>+28,5р.</t>
  </si>
  <si>
    <t>+38,5р.</t>
  </si>
  <si>
    <t>+10,1р.</t>
  </si>
  <si>
    <t>+9,7р.</t>
  </si>
  <si>
    <t>+6р.</t>
  </si>
  <si>
    <t>+27,5р.</t>
  </si>
  <si>
    <t>+34р.</t>
  </si>
  <si>
    <t>+8,3р.</t>
  </si>
  <si>
    <t>+6,9р.</t>
  </si>
  <si>
    <t>+8,8р.</t>
  </si>
  <si>
    <t>+5,3р.</t>
  </si>
  <si>
    <t>+4,7р.</t>
  </si>
  <si>
    <t>+19,5р.</t>
  </si>
  <si>
    <t>+5,7р.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</si>
</sst>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\+#0;\-#0"/>
    <numFmt numFmtId="167" formatCode="_-* #,##0_р_._-;\-* #,##0_р_._-;_-* &quot;-&quot;_р_._-;_-@_-"/>
    <numFmt numFmtId="168" formatCode="_-* #,##0.00_р_._-;\-* #,##0.00_р_._-;_-* &quot;-&quot;??_р_._-;_-@_-"/>
    <numFmt numFmtId="169" formatCode="_-* #,##0.00\ _₴_-;\-* #,##0.00\ _₴_-;_-* &quot;-&quot;??\ _₴_-;_-@_-"/>
    <numFmt numFmtId="170" formatCode="0_ ;[Red]\-0\ "/>
    <numFmt numFmtId="171" formatCode="General;;"/>
  </numFmts>
  <fonts count="8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i/>
      <sz val="16"/>
      <color rgb="FFFF0000"/>
      <name val="Times New Roman"/>
      <family val="1"/>
      <charset val="204"/>
    </font>
    <font>
      <sz val="8"/>
      <name val="Arial Cyr"/>
      <charset val="204"/>
    </font>
    <font>
      <sz val="12"/>
      <name val="Times New Roman Cyr"/>
      <charset val="204"/>
    </font>
    <font>
      <b/>
      <sz val="16"/>
      <name val="Times New Roman Cyr"/>
      <charset val="204"/>
    </font>
    <font>
      <b/>
      <i/>
      <sz val="12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43" fillId="0" borderId="0"/>
    <xf numFmtId="0" fontId="47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3" borderId="0" applyNumberFormat="0" applyBorder="0" applyAlignment="0" applyProtection="0"/>
    <xf numFmtId="0" fontId="49" fillId="32" borderId="0" applyNumberFormat="0" applyBorder="0" applyAlignment="0" applyProtection="0"/>
    <xf numFmtId="0" fontId="50" fillId="16" borderId="14" applyNumberFormat="0" applyAlignment="0" applyProtection="0"/>
    <xf numFmtId="0" fontId="51" fillId="29" borderId="15" applyNumberFormat="0" applyAlignment="0" applyProtection="0"/>
    <xf numFmtId="0" fontId="52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14" applyNumberFormat="0" applyAlignment="0" applyProtection="0"/>
    <xf numFmtId="0" fontId="58" fillId="0" borderId="19" applyNumberFormat="0" applyFill="0" applyAlignment="0" applyProtection="0"/>
    <xf numFmtId="0" fontId="59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0" fillId="16" borderId="21" applyNumberFormat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6" borderId="0" applyNumberFormat="0" applyBorder="0" applyAlignment="0" applyProtection="0"/>
    <xf numFmtId="0" fontId="60" fillId="37" borderId="21" applyNumberFormat="0" applyAlignment="0" applyProtection="0"/>
    <xf numFmtId="0" fontId="50" fillId="37" borderId="14" applyNumberFormat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59" fillId="38" borderId="0" applyNumberFormat="0" applyBorder="0" applyAlignment="0" applyProtection="0"/>
    <xf numFmtId="0" fontId="9" fillId="0" borderId="0"/>
    <xf numFmtId="0" fontId="9" fillId="0" borderId="0"/>
    <xf numFmtId="0" fontId="49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47" fillId="0" borderId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77" fillId="0" borderId="0"/>
    <xf numFmtId="0" fontId="10" fillId="0" borderId="0"/>
    <xf numFmtId="0" fontId="13" fillId="0" borderId="0"/>
  </cellStyleXfs>
  <cellXfs count="372">
    <xf numFmtId="0" fontId="0" fillId="0" borderId="0" xfId="0"/>
    <xf numFmtId="0" fontId="4" fillId="0" borderId="6" xfId="1" applyFont="1" applyBorder="1" applyAlignment="1">
      <alignment vertical="center" wrapText="1"/>
    </xf>
    <xf numFmtId="0" fontId="1" fillId="0" borderId="0" xfId="7"/>
    <xf numFmtId="0" fontId="1" fillId="0" borderId="0" xfId="8" applyFont="1" applyAlignment="1">
      <alignment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Border="1" applyAlignment="1">
      <alignment horizontal="center" vertical="center"/>
    </xf>
    <xf numFmtId="165" fontId="5" fillId="0" borderId="6" xfId="9" applyNumberFormat="1" applyFont="1" applyBorder="1" applyAlignment="1">
      <alignment horizontal="center" vertical="center"/>
    </xf>
    <xf numFmtId="0" fontId="11" fillId="0" borderId="0" xfId="7" applyFont="1"/>
    <xf numFmtId="3" fontId="11" fillId="0" borderId="0" xfId="7" applyNumberFormat="1" applyFont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3" fillId="0" borderId="0" xfId="8" applyFont="1" applyAlignment="1">
      <alignment vertical="center" wrapText="1"/>
    </xf>
    <xf numFmtId="0" fontId="23" fillId="0" borderId="0" xfId="7" applyFont="1"/>
    <xf numFmtId="165" fontId="23" fillId="0" borderId="0" xfId="8" applyNumberFormat="1" applyFont="1" applyAlignment="1">
      <alignment vertical="center" wrapText="1"/>
    </xf>
    <xf numFmtId="0" fontId="14" fillId="0" borderId="0" xfId="8" applyFont="1" applyAlignment="1">
      <alignment horizontal="center" vertical="top" wrapText="1"/>
    </xf>
    <xf numFmtId="0" fontId="26" fillId="0" borderId="0" xfId="12" applyFont="1" applyAlignment="1">
      <alignment vertical="top" wrapText="1"/>
    </xf>
    <xf numFmtId="0" fontId="20" fillId="0" borderId="0" xfId="12" applyFont="1"/>
    <xf numFmtId="0" fontId="27" fillId="0" borderId="1" xfId="12" applyFont="1" applyBorder="1" applyAlignment="1">
      <alignment horizontal="center" vertical="top"/>
    </xf>
    <xf numFmtId="0" fontId="27" fillId="0" borderId="0" xfId="12" applyFont="1" applyAlignment="1">
      <alignment horizontal="center" vertical="top"/>
    </xf>
    <xf numFmtId="0" fontId="28" fillId="0" borderId="0" xfId="12" applyFont="1" applyAlignment="1">
      <alignment vertical="top"/>
    </xf>
    <xf numFmtId="0" fontId="29" fillId="0" borderId="0" xfId="12" applyFont="1" applyAlignment="1">
      <alignment horizontal="center" vertical="center" wrapText="1"/>
    </xf>
    <xf numFmtId="0" fontId="29" fillId="0" borderId="0" xfId="12" applyFont="1" applyAlignment="1">
      <alignment vertical="center" wrapText="1"/>
    </xf>
    <xf numFmtId="3" fontId="24" fillId="0" borderId="6" xfId="12" applyNumberFormat="1" applyFont="1" applyBorder="1" applyAlignment="1">
      <alignment horizontal="center" vertical="center"/>
    </xf>
    <xf numFmtId="164" fontId="24" fillId="0" borderId="6" xfId="12" applyNumberFormat="1" applyFont="1" applyBorder="1" applyAlignment="1">
      <alignment horizontal="center" vertical="center"/>
    </xf>
    <xf numFmtId="3" fontId="24" fillId="0" borderId="0" xfId="12" applyNumberFormat="1" applyFont="1" applyAlignment="1">
      <alignment vertical="center"/>
    </xf>
    <xf numFmtId="0" fontId="24" fillId="0" borderId="0" xfId="12" applyFont="1" applyAlignment="1">
      <alignment vertical="center"/>
    </xf>
    <xf numFmtId="3" fontId="22" fillId="0" borderId="6" xfId="12" applyNumberFormat="1" applyFont="1" applyBorder="1" applyAlignment="1">
      <alignment horizontal="center" vertical="center"/>
    </xf>
    <xf numFmtId="164" fontId="22" fillId="0" borderId="6" xfId="12" applyNumberFormat="1" applyFont="1" applyBorder="1" applyAlignment="1">
      <alignment horizontal="center" vertical="center"/>
    </xf>
    <xf numFmtId="3" fontId="22" fillId="0" borderId="0" xfId="12" applyNumberFormat="1" applyFont="1"/>
    <xf numFmtId="0" fontId="22" fillId="0" borderId="0" xfId="12" applyFont="1"/>
    <xf numFmtId="0" fontId="22" fillId="0" borderId="0" xfId="12" applyFont="1" applyAlignment="1">
      <alignment horizontal="center" vertical="top"/>
    </xf>
    <xf numFmtId="0" fontId="28" fillId="0" borderId="0" xfId="12" applyFont="1"/>
    <xf numFmtId="0" fontId="31" fillId="0" borderId="0" xfId="12" applyFont="1"/>
    <xf numFmtId="0" fontId="21" fillId="0" borderId="0" xfId="14" applyFont="1"/>
    <xf numFmtId="0" fontId="33" fillId="0" borderId="0" xfId="12" applyFont="1"/>
    <xf numFmtId="0" fontId="34" fillId="0" borderId="6" xfId="12" applyFont="1" applyBorder="1" applyAlignment="1">
      <alignment horizontal="center" wrapText="1"/>
    </xf>
    <xf numFmtId="1" fontId="34" fillId="0" borderId="6" xfId="12" applyNumberFormat="1" applyFont="1" applyBorder="1" applyAlignment="1">
      <alignment horizontal="center" wrapText="1"/>
    </xf>
    <xf numFmtId="0" fontId="34" fillId="0" borderId="0" xfId="12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7" fillId="0" borderId="0" xfId="8" applyFont="1" applyAlignment="1">
      <alignment vertical="center" wrapText="1"/>
    </xf>
    <xf numFmtId="0" fontId="7" fillId="0" borderId="0" xfId="7" applyFont="1"/>
    <xf numFmtId="0" fontId="19" fillId="0" borderId="1" xfId="12" applyFont="1" applyBorder="1" applyAlignment="1">
      <alignment vertical="top"/>
    </xf>
    <xf numFmtId="3" fontId="12" fillId="0" borderId="6" xfId="13" applyNumberFormat="1" applyFont="1" applyBorder="1" applyAlignment="1">
      <alignment horizontal="center" vertical="center"/>
    </xf>
    <xf numFmtId="0" fontId="14" fillId="0" borderId="0" xfId="7" applyFont="1" applyAlignment="1">
      <alignment horizontal="center" vertical="top" wrapText="1"/>
    </xf>
    <xf numFmtId="0" fontId="2" fillId="0" borderId="0" xfId="8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164" fontId="6" fillId="0" borderId="0" xfId="7" applyNumberFormat="1" applyFont="1" applyAlignment="1">
      <alignment horizontal="center" vertical="center" wrapText="1"/>
    </xf>
    <xf numFmtId="165" fontId="8" fillId="0" borderId="0" xfId="8" applyNumberFormat="1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165" fontId="23" fillId="0" borderId="0" xfId="7" applyNumberFormat="1" applyFont="1"/>
    <xf numFmtId="164" fontId="6" fillId="0" borderId="0" xfId="9" applyNumberFormat="1" applyFont="1" applyAlignment="1">
      <alignment horizontal="center" vertical="center"/>
    </xf>
    <xf numFmtId="0" fontId="6" fillId="0" borderId="0" xfId="9" applyFont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Border="1" applyAlignment="1">
      <alignment horizontal="center" vertical="center" wrapText="1"/>
    </xf>
    <xf numFmtId="166" fontId="37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Border="1" applyAlignment="1">
      <alignment horizontal="center" vertical="center" wrapText="1"/>
    </xf>
    <xf numFmtId="1" fontId="4" fillId="0" borderId="6" xfId="8" applyNumberFormat="1" applyFont="1" applyBorder="1" applyAlignment="1">
      <alignment horizontal="center" vertical="center" wrapText="1"/>
    </xf>
    <xf numFmtId="1" fontId="4" fillId="0" borderId="6" xfId="7" applyNumberFormat="1" applyFont="1" applyBorder="1" applyAlignment="1">
      <alignment horizontal="center" vertical="center" wrapText="1"/>
    </xf>
    <xf numFmtId="3" fontId="4" fillId="0" borderId="6" xfId="8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0" fontId="27" fillId="2" borderId="1" xfId="12" applyFont="1" applyFill="1" applyBorder="1" applyAlignment="1">
      <alignment horizontal="center" vertical="top"/>
    </xf>
    <xf numFmtId="1" fontId="34" fillId="2" borderId="6" xfId="12" applyNumberFormat="1" applyFont="1" applyFill="1" applyBorder="1" applyAlignment="1">
      <alignment horizontal="center" wrapText="1"/>
    </xf>
    <xf numFmtId="3" fontId="24" fillId="2" borderId="6" xfId="12" applyNumberFormat="1" applyFont="1" applyFill="1" applyBorder="1" applyAlignment="1">
      <alignment horizontal="center" vertical="center"/>
    </xf>
    <xf numFmtId="3" fontId="22" fillId="2" borderId="6" xfId="12" applyNumberFormat="1" applyFont="1" applyFill="1" applyBorder="1" applyAlignment="1">
      <alignment horizontal="center" vertical="center"/>
    </xf>
    <xf numFmtId="0" fontId="31" fillId="2" borderId="0" xfId="12" applyFont="1" applyFill="1"/>
    <xf numFmtId="0" fontId="28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0" fontId="21" fillId="0" borderId="0" xfId="12" applyFont="1"/>
    <xf numFmtId="0" fontId="30" fillId="0" borderId="0" xfId="12" applyFont="1"/>
    <xf numFmtId="1" fontId="23" fillId="0" borderId="0" xfId="8" applyNumberFormat="1" applyFont="1" applyAlignment="1">
      <alignment vertical="center" wrapText="1"/>
    </xf>
    <xf numFmtId="1" fontId="23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0" fontId="14" fillId="0" borderId="0" xfId="7" applyFont="1" applyAlignment="1">
      <alignment vertical="top" wrapText="1"/>
    </xf>
    <xf numFmtId="0" fontId="11" fillId="0" borderId="0" xfId="8" applyFont="1" applyAlignment="1">
      <alignment vertical="center" wrapText="1"/>
    </xf>
    <xf numFmtId="0" fontId="17" fillId="0" borderId="0" xfId="8" applyFont="1" applyAlignment="1">
      <alignment horizontal="right" vertical="center" wrapText="1"/>
    </xf>
    <xf numFmtId="0" fontId="45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Protection="1">
      <protection locked="0"/>
    </xf>
    <xf numFmtId="1" fontId="67" fillId="0" borderId="1" xfId="6" applyNumberFormat="1" applyFont="1" applyBorder="1" applyProtection="1">
      <protection locked="0"/>
    </xf>
    <xf numFmtId="1" fontId="68" fillId="0" borderId="1" xfId="6" applyNumberFormat="1" applyFont="1" applyBorder="1" applyAlignment="1" applyProtection="1">
      <alignment horizontal="center"/>
      <protection locked="0"/>
    </xf>
    <xf numFmtId="1" fontId="8" fillId="0" borderId="0" xfId="6" applyNumberFormat="1" applyFont="1" applyAlignment="1" applyProtection="1">
      <alignment horizontal="right"/>
      <protection locked="0"/>
    </xf>
    <xf numFmtId="1" fontId="70" fillId="0" borderId="0" xfId="6" applyNumberFormat="1" applyFont="1" applyProtection="1">
      <protection locked="0"/>
    </xf>
    <xf numFmtId="1" fontId="71" fillId="0" borderId="6" xfId="6" applyNumberFormat="1" applyFont="1" applyBorder="1" applyAlignment="1">
      <alignment horizontal="center"/>
    </xf>
    <xf numFmtId="1" fontId="71" fillId="0" borderId="0" xfId="6" applyNumberFormat="1" applyFont="1" applyProtection="1">
      <protection locked="0"/>
    </xf>
    <xf numFmtId="0" fontId="72" fillId="0" borderId="6" xfId="6" applyFont="1" applyBorder="1" applyAlignment="1">
      <alignment horizontal="center" vertical="center" wrapText="1" shrinkToFit="1"/>
    </xf>
    <xf numFmtId="1" fontId="73" fillId="0" borderId="0" xfId="6" applyNumberFormat="1" applyFont="1" applyAlignment="1" applyProtection="1">
      <alignment vertical="center"/>
      <protection locked="0"/>
    </xf>
    <xf numFmtId="0" fontId="3" fillId="0" borderId="6" xfId="106" applyFont="1" applyBorder="1" applyAlignment="1">
      <alignment horizontal="left"/>
    </xf>
    <xf numFmtId="1" fontId="3" fillId="0" borderId="0" xfId="6" applyNumberFormat="1" applyFont="1" applyAlignment="1" applyProtection="1">
      <alignment horizontal="right"/>
      <protection locked="0"/>
    </xf>
    <xf numFmtId="0" fontId="3" fillId="0" borderId="6" xfId="105" applyFont="1" applyBorder="1" applyAlignment="1">
      <alignment horizontal="left"/>
    </xf>
    <xf numFmtId="0" fontId="3" fillId="0" borderId="6" xfId="105" applyFont="1" applyBorder="1" applyAlignment="1">
      <alignment horizontal="left" wrapText="1"/>
    </xf>
    <xf numFmtId="1" fontId="3" fillId="2" borderId="0" xfId="6" applyNumberFormat="1" applyFont="1" applyFill="1" applyAlignment="1" applyProtection="1">
      <alignment horizontal="right"/>
      <protection locked="0"/>
    </xf>
    <xf numFmtId="1" fontId="3" fillId="0" borderId="0" xfId="6" applyNumberFormat="1" applyFont="1" applyAlignment="1" applyProtection="1">
      <alignment horizontal="left" wrapText="1" shrinkToFit="1"/>
      <protection locked="0"/>
    </xf>
    <xf numFmtId="1" fontId="2" fillId="0" borderId="6" xfId="7" applyNumberFormat="1" applyFont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Border="1" applyAlignment="1">
      <alignment horizontal="center" vertical="center" wrapText="1"/>
    </xf>
    <xf numFmtId="1" fontId="34" fillId="40" borderId="6" xfId="12" applyNumberFormat="1" applyFont="1" applyFill="1" applyBorder="1" applyAlignment="1">
      <alignment horizontal="center" wrapText="1"/>
    </xf>
    <xf numFmtId="3" fontId="24" fillId="40" borderId="6" xfId="12" applyNumberFormat="1" applyFont="1" applyFill="1" applyBorder="1" applyAlignment="1">
      <alignment horizontal="center" vertical="center"/>
    </xf>
    <xf numFmtId="164" fontId="24" fillId="40" borderId="6" xfId="12" applyNumberFormat="1" applyFont="1" applyFill="1" applyBorder="1" applyAlignment="1">
      <alignment horizontal="center" vertical="center"/>
    </xf>
    <xf numFmtId="164" fontId="22" fillId="40" borderId="6" xfId="12" applyNumberFormat="1" applyFont="1" applyFill="1" applyBorder="1" applyAlignment="1">
      <alignment horizontal="center" vertical="center"/>
    </xf>
    <xf numFmtId="0" fontId="19" fillId="0" borderId="0" xfId="12" applyFont="1" applyAlignment="1">
      <alignment vertical="top"/>
    </xf>
    <xf numFmtId="0" fontId="34" fillId="0" borderId="32" xfId="12" applyFont="1" applyBorder="1" applyAlignment="1">
      <alignment horizontal="center" wrapText="1"/>
    </xf>
    <xf numFmtId="1" fontId="34" fillId="0" borderId="33" xfId="12" applyNumberFormat="1" applyFont="1" applyBorder="1" applyAlignment="1">
      <alignment horizontal="center" wrapText="1"/>
    </xf>
    <xf numFmtId="3" fontId="22" fillId="40" borderId="6" xfId="12" applyNumberFormat="1" applyFont="1" applyFill="1" applyBorder="1" applyAlignment="1">
      <alignment horizontal="center" vertical="center"/>
    </xf>
    <xf numFmtId="170" fontId="72" fillId="0" borderId="6" xfId="6" applyNumberFormat="1" applyFont="1" applyBorder="1" applyAlignment="1">
      <alignment horizontal="center" vertical="center" wrapText="1" shrinkToFit="1"/>
    </xf>
    <xf numFmtId="170" fontId="22" fillId="0" borderId="6" xfId="12" applyNumberFormat="1" applyFont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115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3" borderId="6" xfId="115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3" fontId="78" fillId="0" borderId="6" xfId="12" applyNumberFormat="1" applyFont="1" applyBorder="1" applyAlignment="1">
      <alignment horizontal="center" vertical="center"/>
    </xf>
    <xf numFmtId="3" fontId="3" fillId="0" borderId="6" xfId="13" applyNumberFormat="1" applyFont="1" applyBorder="1" applyAlignment="1">
      <alignment horizontal="center" vertical="center"/>
    </xf>
    <xf numFmtId="0" fontId="22" fillId="0" borderId="0" xfId="12" applyFont="1" applyAlignment="1">
      <alignment horizontal="left" vertical="center"/>
    </xf>
    <xf numFmtId="3" fontId="22" fillId="0" borderId="0" xfId="12" applyNumberFormat="1" applyFont="1" applyAlignment="1">
      <alignment horizontal="center" vertical="center"/>
    </xf>
    <xf numFmtId="0" fontId="30" fillId="0" borderId="0" xfId="14" applyFont="1" applyAlignment="1">
      <alignment wrapText="1"/>
    </xf>
    <xf numFmtId="164" fontId="22" fillId="0" borderId="0" xfId="12" applyNumberFormat="1" applyFont="1" applyAlignment="1">
      <alignment horizontal="center" vertical="center"/>
    </xf>
    <xf numFmtId="3" fontId="12" fillId="0" borderId="0" xfId="13" applyNumberFormat="1" applyFont="1" applyAlignment="1">
      <alignment horizontal="center" vertical="center"/>
    </xf>
    <xf numFmtId="1" fontId="34" fillId="0" borderId="32" xfId="12" applyNumberFormat="1" applyFont="1" applyBorder="1" applyAlignment="1">
      <alignment horizontal="center" wrapText="1"/>
    </xf>
    <xf numFmtId="0" fontId="21" fillId="0" borderId="0" xfId="14" applyFont="1" applyAlignment="1">
      <alignment wrapText="1"/>
    </xf>
    <xf numFmtId="0" fontId="30" fillId="0" borderId="10" xfId="14" applyFont="1" applyBorder="1" applyAlignment="1">
      <alignment wrapText="1"/>
    </xf>
    <xf numFmtId="1" fontId="15" fillId="2" borderId="40" xfId="17" applyNumberFormat="1" applyFont="1" applyFill="1" applyBorder="1" applyAlignment="1" applyProtection="1">
      <alignment vertical="center" wrapText="1"/>
      <protection locked="0"/>
    </xf>
    <xf numFmtId="1" fontId="15" fillId="2" borderId="34" xfId="17" applyNumberFormat="1" applyFont="1" applyFill="1" applyBorder="1" applyAlignment="1" applyProtection="1">
      <alignment vertical="center" wrapText="1"/>
      <protection locked="0"/>
    </xf>
    <xf numFmtId="1" fontId="15" fillId="2" borderId="41" xfId="17" applyNumberFormat="1" applyFont="1" applyFill="1" applyBorder="1" applyAlignment="1" applyProtection="1">
      <alignment vertical="center" wrapText="1"/>
      <protection locked="0"/>
    </xf>
    <xf numFmtId="0" fontId="3" fillId="2" borderId="13" xfId="115" applyFont="1" applyFill="1" applyBorder="1" applyAlignment="1" applyProtection="1">
      <alignment horizontal="center" vertical="center"/>
      <protection locked="0"/>
    </xf>
    <xf numFmtId="0" fontId="3" fillId="3" borderId="13" xfId="115" applyFont="1" applyFill="1" applyBorder="1" applyAlignment="1" applyProtection="1">
      <alignment horizontal="center" vertical="center"/>
      <protection locked="0"/>
    </xf>
    <xf numFmtId="0" fontId="34" fillId="0" borderId="34" xfId="12" applyFont="1" applyBorder="1" applyAlignment="1">
      <alignment horizontal="center" wrapText="1"/>
    </xf>
    <xf numFmtId="1" fontId="34" fillId="0" borderId="4" xfId="12" applyNumberFormat="1" applyFont="1" applyBorder="1" applyAlignment="1">
      <alignment horizontal="center" wrapText="1"/>
    </xf>
    <xf numFmtId="1" fontId="34" fillId="0" borderId="3" xfId="12" applyNumberFormat="1" applyFont="1" applyBorder="1" applyAlignment="1">
      <alignment horizontal="center" wrapText="1"/>
    </xf>
    <xf numFmtId="0" fontId="34" fillId="0" borderId="47" xfId="12" applyFont="1" applyBorder="1" applyAlignment="1">
      <alignment horizontal="center" wrapText="1"/>
    </xf>
    <xf numFmtId="1" fontId="34" fillId="2" borderId="48" xfId="12" applyNumberFormat="1" applyFont="1" applyFill="1" applyBorder="1" applyAlignment="1">
      <alignment horizontal="center" wrapText="1"/>
    </xf>
    <xf numFmtId="1" fontId="34" fillId="0" borderId="2" xfId="12" applyNumberFormat="1" applyFont="1" applyBorder="1" applyAlignment="1">
      <alignment horizontal="center" wrapText="1"/>
    </xf>
    <xf numFmtId="1" fontId="34" fillId="0" borderId="49" xfId="12" applyNumberFormat="1" applyFont="1" applyBorder="1" applyAlignment="1">
      <alignment horizontal="center" wrapText="1"/>
    </xf>
    <xf numFmtId="1" fontId="34" fillId="0" borderId="48" xfId="12" applyNumberFormat="1" applyFont="1" applyBorder="1" applyAlignment="1">
      <alignment horizontal="center" wrapText="1"/>
    </xf>
    <xf numFmtId="1" fontId="34" fillId="0" borderId="50" xfId="12" applyNumberFormat="1" applyFont="1" applyBorder="1" applyAlignment="1">
      <alignment horizontal="center" wrapText="1"/>
    </xf>
    <xf numFmtId="1" fontId="34" fillId="0" borderId="9" xfId="12" applyNumberFormat="1" applyFont="1" applyBorder="1" applyAlignment="1">
      <alignment horizontal="center" wrapText="1"/>
    </xf>
    <xf numFmtId="171" fontId="3" fillId="2" borderId="5" xfId="114" applyNumberFormat="1" applyFont="1" applyFill="1" applyBorder="1" applyAlignment="1">
      <alignment horizontal="center" vertical="center"/>
    </xf>
    <xf numFmtId="0" fontId="3" fillId="3" borderId="5" xfId="115" applyFont="1" applyFill="1" applyBorder="1" applyAlignment="1" applyProtection="1">
      <alignment horizontal="center" vertical="center"/>
      <protection locked="0"/>
    </xf>
    <xf numFmtId="171" fontId="3" fillId="3" borderId="5" xfId="114" applyNumberFormat="1" applyFont="1" applyFill="1" applyBorder="1" applyAlignment="1">
      <alignment horizontal="center" vertical="center"/>
    </xf>
    <xf numFmtId="0" fontId="79" fillId="0" borderId="54" xfId="12" applyFont="1" applyBorder="1" applyAlignment="1">
      <alignment horizontal="left" vertical="center" wrapText="1"/>
    </xf>
    <xf numFmtId="3" fontId="75" fillId="2" borderId="55" xfId="12" applyNumberFormat="1" applyFont="1" applyFill="1" applyBorder="1" applyAlignment="1">
      <alignment horizontal="center" vertical="center"/>
    </xf>
    <xf numFmtId="3" fontId="75" fillId="0" borderId="56" xfId="12" applyNumberFormat="1" applyFont="1" applyBorder="1" applyAlignment="1">
      <alignment horizontal="center" vertical="center"/>
    </xf>
    <xf numFmtId="164" fontId="75" fillId="0" borderId="57" xfId="12" applyNumberFormat="1" applyFont="1" applyBorder="1" applyAlignment="1">
      <alignment horizontal="center" vertical="center"/>
    </xf>
    <xf numFmtId="3" fontId="75" fillId="0" borderId="55" xfId="12" applyNumberFormat="1" applyFont="1" applyBorder="1" applyAlignment="1">
      <alignment horizontal="center" vertical="center"/>
    </xf>
    <xf numFmtId="3" fontId="75" fillId="0" borderId="58" xfId="12" applyNumberFormat="1" applyFont="1" applyBorder="1" applyAlignment="1">
      <alignment horizontal="center" vertical="center"/>
    </xf>
    <xf numFmtId="164" fontId="75" fillId="0" borderId="59" xfId="12" applyNumberFormat="1" applyFont="1" applyBorder="1" applyAlignment="1">
      <alignment horizontal="center" vertical="center"/>
    </xf>
    <xf numFmtId="3" fontId="78" fillId="2" borderId="40" xfId="12" applyNumberFormat="1" applyFont="1" applyFill="1" applyBorder="1" applyAlignment="1">
      <alignment horizontal="center" vertical="center"/>
    </xf>
    <xf numFmtId="164" fontId="78" fillId="0" borderId="51" xfId="12" applyNumberFormat="1" applyFont="1" applyBorder="1" applyAlignment="1">
      <alignment horizontal="center" vertical="center"/>
    </xf>
    <xf numFmtId="3" fontId="78" fillId="0" borderId="40" xfId="12" applyNumberFormat="1" applyFont="1" applyBorder="1" applyAlignment="1">
      <alignment horizontal="center" vertical="center"/>
    </xf>
    <xf numFmtId="3" fontId="78" fillId="0" borderId="52" xfId="12" applyNumberFormat="1" applyFont="1" applyBorder="1" applyAlignment="1">
      <alignment horizontal="center" vertical="center"/>
    </xf>
    <xf numFmtId="3" fontId="78" fillId="0" borderId="5" xfId="12" applyNumberFormat="1" applyFont="1" applyBorder="1" applyAlignment="1">
      <alignment horizontal="center" vertical="center"/>
    </xf>
    <xf numFmtId="164" fontId="78" fillId="0" borderId="8" xfId="12" applyNumberFormat="1" applyFont="1" applyBorder="1" applyAlignment="1">
      <alignment horizontal="center" vertical="center"/>
    </xf>
    <xf numFmtId="3" fontId="78" fillId="0" borderId="53" xfId="12" applyNumberFormat="1" applyFont="1" applyBorder="1" applyAlignment="1">
      <alignment horizontal="center" vertical="center"/>
    </xf>
    <xf numFmtId="3" fontId="78" fillId="0" borderId="1" xfId="12" applyNumberFormat="1" applyFont="1" applyBorder="1" applyAlignment="1">
      <alignment horizontal="center" vertical="center"/>
    </xf>
    <xf numFmtId="3" fontId="3" fillId="0" borderId="5" xfId="13" applyNumberFormat="1" applyFont="1" applyBorder="1" applyAlignment="1">
      <alignment horizontal="center" vertical="center"/>
    </xf>
    <xf numFmtId="3" fontId="78" fillId="2" borderId="34" xfId="12" applyNumberFormat="1" applyFont="1" applyFill="1" applyBorder="1" applyAlignment="1">
      <alignment horizontal="center" vertical="center"/>
    </xf>
    <xf numFmtId="164" fontId="78" fillId="0" borderId="33" xfId="12" applyNumberFormat="1" applyFont="1" applyBorder="1" applyAlignment="1">
      <alignment horizontal="center" vertical="center"/>
    </xf>
    <xf numFmtId="3" fontId="78" fillId="0" borderId="34" xfId="12" applyNumberFormat="1" applyFont="1" applyBorder="1" applyAlignment="1">
      <alignment horizontal="center" vertical="center"/>
    </xf>
    <xf numFmtId="3" fontId="78" fillId="0" borderId="4" xfId="12" applyNumberFormat="1" applyFont="1" applyBorder="1" applyAlignment="1">
      <alignment horizontal="center" vertical="center"/>
    </xf>
    <xf numFmtId="164" fontId="78" fillId="0" borderId="3" xfId="12" applyNumberFormat="1" applyFont="1" applyBorder="1" applyAlignment="1">
      <alignment horizontal="center" vertical="center"/>
    </xf>
    <xf numFmtId="3" fontId="78" fillId="0" borderId="32" xfId="12" applyNumberFormat="1" applyFont="1" applyBorder="1" applyAlignment="1">
      <alignment horizontal="center" vertical="center"/>
    </xf>
    <xf numFmtId="3" fontId="78" fillId="0" borderId="11" xfId="12" applyNumberFormat="1" applyFont="1" applyBorder="1" applyAlignment="1">
      <alignment horizontal="center" vertical="center"/>
    </xf>
    <xf numFmtId="3" fontId="78" fillId="2" borderId="41" xfId="12" applyNumberFormat="1" applyFont="1" applyFill="1" applyBorder="1" applyAlignment="1">
      <alignment horizontal="center" vertical="center"/>
    </xf>
    <xf numFmtId="164" fontId="78" fillId="0" borderId="37" xfId="12" applyNumberFormat="1" applyFont="1" applyBorder="1" applyAlignment="1">
      <alignment horizontal="center" vertical="center"/>
    </xf>
    <xf numFmtId="3" fontId="78" fillId="0" borderId="41" xfId="12" applyNumberFormat="1" applyFont="1" applyBorder="1" applyAlignment="1">
      <alignment horizontal="center" vertical="center"/>
    </xf>
    <xf numFmtId="3" fontId="78" fillId="0" borderId="46" xfId="12" applyNumberFormat="1" applyFont="1" applyBorder="1" applyAlignment="1">
      <alignment horizontal="center" vertical="center"/>
    </xf>
    <xf numFmtId="3" fontId="78" fillId="0" borderId="13" xfId="12" applyNumberFormat="1" applyFont="1" applyBorder="1" applyAlignment="1">
      <alignment horizontal="center" vertical="center"/>
    </xf>
    <xf numFmtId="164" fontId="78" fillId="0" borderId="43" xfId="12" applyNumberFormat="1" applyFont="1" applyBorder="1" applyAlignment="1">
      <alignment horizontal="center" vertical="center"/>
    </xf>
    <xf numFmtId="3" fontId="78" fillId="0" borderId="35" xfId="12" applyNumberFormat="1" applyFont="1" applyBorder="1" applyAlignment="1">
      <alignment horizontal="center" vertical="center"/>
    </xf>
    <xf numFmtId="3" fontId="78" fillId="0" borderId="44" xfId="12" applyNumberFormat="1" applyFont="1" applyBorder="1" applyAlignment="1">
      <alignment horizontal="center" vertical="center"/>
    </xf>
    <xf numFmtId="3" fontId="3" fillId="0" borderId="13" xfId="13" applyNumberFormat="1" applyFont="1" applyBorder="1" applyAlignment="1">
      <alignment horizontal="center" vertical="center"/>
    </xf>
    <xf numFmtId="0" fontId="34" fillId="0" borderId="61" xfId="12" applyFont="1" applyBorder="1" applyAlignment="1">
      <alignment horizontal="center" wrapText="1"/>
    </xf>
    <xf numFmtId="0" fontId="79" fillId="0" borderId="42" xfId="12" applyFont="1" applyBorder="1" applyAlignment="1">
      <alignment horizontal="left" vertical="center" wrapText="1"/>
    </xf>
    <xf numFmtId="1" fontId="15" fillId="2" borderId="62" xfId="17" applyNumberFormat="1" applyFont="1" applyFill="1" applyBorder="1" applyAlignment="1" applyProtection="1">
      <alignment vertical="center" wrapText="1"/>
      <protection locked="0"/>
    </xf>
    <xf numFmtId="1" fontId="15" fillId="2" borderId="61" xfId="17" applyNumberFormat="1" applyFont="1" applyFill="1" applyBorder="1" applyAlignment="1" applyProtection="1">
      <alignment vertical="center" wrapText="1"/>
      <protection locked="0"/>
    </xf>
    <xf numFmtId="1" fontId="15" fillId="2" borderId="63" xfId="17" applyNumberFormat="1" applyFont="1" applyFill="1" applyBorder="1" applyAlignment="1" applyProtection="1">
      <alignment vertical="center" wrapText="1"/>
      <protection locked="0"/>
    </xf>
    <xf numFmtId="1" fontId="34" fillId="0" borderId="5" xfId="12" applyNumberFormat="1" applyFont="1" applyBorder="1" applyAlignment="1">
      <alignment horizontal="center" wrapText="1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0" fontId="75" fillId="0" borderId="0" xfId="12" applyFont="1" applyAlignment="1">
      <alignment horizontal="center" vertical="center" wrapText="1"/>
    </xf>
    <xf numFmtId="0" fontId="34" fillId="0" borderId="40" xfId="12" applyFont="1" applyBorder="1" applyAlignment="1">
      <alignment horizontal="center" wrapText="1"/>
    </xf>
    <xf numFmtId="1" fontId="34" fillId="0" borderId="53" xfId="12" applyNumberFormat="1" applyFont="1" applyBorder="1" applyAlignment="1">
      <alignment horizontal="center" wrapText="1"/>
    </xf>
    <xf numFmtId="1" fontId="34" fillId="0" borderId="51" xfId="12" applyNumberFormat="1" applyFont="1" applyBorder="1" applyAlignment="1">
      <alignment horizontal="center" wrapText="1"/>
    </xf>
    <xf numFmtId="1" fontId="34" fillId="0" borderId="52" xfId="12" applyNumberFormat="1" applyFont="1" applyBorder="1" applyAlignment="1">
      <alignment horizontal="center" wrapText="1"/>
    </xf>
    <xf numFmtId="1" fontId="34" fillId="0" borderId="8" xfId="12" applyNumberFormat="1" applyFont="1" applyBorder="1" applyAlignment="1">
      <alignment horizontal="center" wrapText="1"/>
    </xf>
    <xf numFmtId="3" fontId="75" fillId="2" borderId="54" xfId="12" applyNumberFormat="1" applyFont="1" applyFill="1" applyBorder="1" applyAlignment="1">
      <alignment horizontal="center" vertical="center"/>
    </xf>
    <xf numFmtId="3" fontId="78" fillId="2" borderId="5" xfId="12" applyNumberFormat="1" applyFont="1" applyFill="1" applyBorder="1" applyAlignment="1">
      <alignment horizontal="center" vertical="center"/>
    </xf>
    <xf numFmtId="3" fontId="75" fillId="0" borderId="54" xfId="12" applyNumberFormat="1" applyFont="1" applyBorder="1" applyAlignment="1">
      <alignment horizontal="center" vertical="center"/>
    </xf>
    <xf numFmtId="3" fontId="78" fillId="2" borderId="66" xfId="12" applyNumberFormat="1" applyFont="1" applyFill="1" applyBorder="1" applyAlignment="1">
      <alignment horizontal="center" vertical="center"/>
    </xf>
    <xf numFmtId="3" fontId="78" fillId="2" borderId="12" xfId="12" applyNumberFormat="1" applyFont="1" applyFill="1" applyBorder="1" applyAlignment="1">
      <alignment horizontal="center" vertical="center"/>
    </xf>
    <xf numFmtId="3" fontId="78" fillId="0" borderId="66" xfId="12" applyNumberFormat="1" applyFont="1" applyBorder="1" applyAlignment="1">
      <alignment horizontal="center" vertical="center"/>
    </xf>
    <xf numFmtId="3" fontId="78" fillId="0" borderId="12" xfId="12" applyNumberFormat="1" applyFont="1" applyBorder="1" applyAlignment="1">
      <alignment horizontal="center" vertical="center"/>
    </xf>
    <xf numFmtId="3" fontId="78" fillId="0" borderId="67" xfId="12" applyNumberFormat="1" applyFont="1" applyBorder="1" applyAlignment="1">
      <alignment horizontal="center" vertical="center"/>
    </xf>
    <xf numFmtId="3" fontId="24" fillId="41" borderId="6" xfId="12" applyNumberFormat="1" applyFont="1" applyFill="1" applyBorder="1" applyAlignment="1">
      <alignment horizontal="center" vertical="center"/>
    </xf>
    <xf numFmtId="3" fontId="22" fillId="41" borderId="6" xfId="12" applyNumberFormat="1" applyFont="1" applyFill="1" applyBorder="1" applyAlignment="1">
      <alignment horizontal="center" vertical="center"/>
    </xf>
    <xf numFmtId="3" fontId="12" fillId="2" borderId="5" xfId="17" applyNumberFormat="1" applyFont="1" applyFill="1" applyBorder="1" applyAlignment="1" applyProtection="1">
      <alignment horizontal="center" vertical="center"/>
      <protection locked="0"/>
    </xf>
    <xf numFmtId="164" fontId="81" fillId="0" borderId="6" xfId="7" applyNumberFormat="1" applyFont="1" applyBorder="1" applyAlignment="1">
      <alignment horizontal="center" vertical="center" wrapText="1"/>
    </xf>
    <xf numFmtId="164" fontId="78" fillId="0" borderId="68" xfId="12" applyNumberFormat="1" applyFont="1" applyBorder="1" applyAlignment="1">
      <alignment horizontal="center" vertical="center"/>
    </xf>
    <xf numFmtId="164" fontId="78" fillId="0" borderId="31" xfId="12" applyNumberFormat="1" applyFont="1" applyBorder="1" applyAlignment="1">
      <alignment horizontal="center" vertical="center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2" fillId="0" borderId="2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2" fillId="0" borderId="0" xfId="12" applyFont="1" applyAlignment="1">
      <alignment horizontal="center" vertical="center" wrapText="1"/>
    </xf>
    <xf numFmtId="0" fontId="22" fillId="0" borderId="0" xfId="12" applyFont="1" applyAlignment="1">
      <alignment horizontal="left" wrapText="1"/>
    </xf>
    <xf numFmtId="0" fontId="19" fillId="0" borderId="0" xfId="12" applyFont="1" applyAlignment="1">
      <alignment horizontal="right" vertical="top"/>
    </xf>
    <xf numFmtId="49" fontId="74" fillId="0" borderId="4" xfId="12" applyNumberFormat="1" applyFont="1" applyBorder="1" applyAlignment="1">
      <alignment horizontal="center" vertical="center" wrapText="1"/>
    </xf>
    <xf numFmtId="49" fontId="74" fillId="0" borderId="6" xfId="12" applyNumberFormat="1" applyFont="1" applyBorder="1" applyAlignment="1">
      <alignment horizontal="center" vertical="center" wrapText="1"/>
    </xf>
    <xf numFmtId="0" fontId="74" fillId="0" borderId="3" xfId="12" applyFont="1" applyBorder="1" applyAlignment="1">
      <alignment horizontal="center" vertical="center" wrapText="1"/>
    </xf>
    <xf numFmtId="0" fontId="74" fillId="0" borderId="33" xfId="12" applyFont="1" applyBorder="1" applyAlignment="1">
      <alignment horizontal="center" vertical="center" wrapText="1"/>
    </xf>
    <xf numFmtId="49" fontId="74" fillId="0" borderId="32" xfId="12" applyNumberFormat="1" applyFont="1" applyBorder="1" applyAlignment="1">
      <alignment horizontal="center" vertical="center" wrapText="1"/>
    </xf>
    <xf numFmtId="0" fontId="75" fillId="2" borderId="27" xfId="12" applyFont="1" applyFill="1" applyBorder="1" applyAlignment="1">
      <alignment horizontal="center" vertical="center" wrapText="1"/>
    </xf>
    <xf numFmtId="0" fontId="75" fillId="2" borderId="31" xfId="12" applyFont="1" applyFill="1" applyBorder="1" applyAlignment="1">
      <alignment horizontal="center" vertical="center" wrapText="1"/>
    </xf>
    <xf numFmtId="49" fontId="74" fillId="2" borderId="6" xfId="12" applyNumberFormat="1" applyFont="1" applyFill="1" applyBorder="1" applyAlignment="1">
      <alignment horizontal="center" vertical="center" wrapText="1"/>
    </xf>
    <xf numFmtId="0" fontId="19" fillId="0" borderId="0" xfId="12" applyFont="1" applyAlignment="1">
      <alignment horizontal="center" vertical="top"/>
    </xf>
    <xf numFmtId="0" fontId="18" fillId="0" borderId="38" xfId="12" applyFont="1" applyBorder="1" applyAlignment="1">
      <alignment horizontal="center" vertical="center" wrapText="1"/>
    </xf>
    <xf numFmtId="0" fontId="18" fillId="0" borderId="34" xfId="12" applyFont="1" applyBorder="1" applyAlignment="1">
      <alignment horizontal="center" vertical="center" wrapText="1"/>
    </xf>
    <xf numFmtId="0" fontId="75" fillId="2" borderId="26" xfId="12" applyFont="1" applyFill="1" applyBorder="1" applyAlignment="1">
      <alignment horizontal="center" vertical="center" wrapText="1"/>
    </xf>
    <xf numFmtId="0" fontId="75" fillId="2" borderId="30" xfId="12" applyFont="1" applyFill="1" applyBorder="1" applyAlignment="1">
      <alignment horizontal="center" vertical="center" wrapText="1"/>
    </xf>
    <xf numFmtId="0" fontId="75" fillId="2" borderId="28" xfId="12" applyFont="1" applyFill="1" applyBorder="1" applyAlignment="1">
      <alignment horizontal="center" vertical="center" wrapText="1"/>
    </xf>
    <xf numFmtId="0" fontId="24" fillId="2" borderId="30" xfId="12" applyFont="1" applyFill="1" applyBorder="1" applyAlignment="1">
      <alignment horizontal="center" vertical="center" wrapText="1"/>
    </xf>
    <xf numFmtId="0" fontId="24" fillId="2" borderId="27" xfId="12" applyFont="1" applyFill="1" applyBorder="1" applyAlignment="1">
      <alignment horizontal="center" vertical="center" wrapText="1"/>
    </xf>
    <xf numFmtId="0" fontId="75" fillId="2" borderId="38" xfId="12" applyFont="1" applyFill="1" applyBorder="1" applyAlignment="1">
      <alignment horizontal="center" vertical="center" wrapText="1"/>
    </xf>
    <xf numFmtId="0" fontId="75" fillId="2" borderId="29" xfId="12" applyFont="1" applyFill="1" applyBorder="1" applyAlignment="1">
      <alignment horizontal="center" vertical="center" wrapText="1"/>
    </xf>
    <xf numFmtId="0" fontId="75" fillId="2" borderId="45" xfId="12" applyFont="1" applyFill="1" applyBorder="1" applyAlignment="1">
      <alignment horizontal="center" vertical="center" wrapText="1"/>
    </xf>
    <xf numFmtId="1" fontId="8" fillId="0" borderId="0" xfId="15" applyNumberFormat="1" applyFont="1" applyAlignment="1" applyProtection="1">
      <alignment horizontal="right" vertical="top"/>
      <protection locked="0"/>
    </xf>
    <xf numFmtId="49" fontId="74" fillId="2" borderId="32" xfId="12" applyNumberFormat="1" applyFont="1" applyFill="1" applyBorder="1" applyAlignment="1">
      <alignment horizontal="center" vertical="center" wrapText="1"/>
    </xf>
    <xf numFmtId="0" fontId="21" fillId="0" borderId="33" xfId="12" applyFont="1" applyBorder="1" applyAlignment="1">
      <alignment horizontal="center" vertical="center" wrapText="1"/>
    </xf>
    <xf numFmtId="2" fontId="2" fillId="0" borderId="2" xfId="7" applyNumberFormat="1" applyFont="1" applyBorder="1" applyAlignment="1">
      <alignment horizontal="center" vertical="center" wrapText="1"/>
    </xf>
    <xf numFmtId="2" fontId="2" fillId="0" borderId="5" xfId="7" applyNumberFormat="1" applyFont="1" applyBorder="1" applyAlignment="1">
      <alignment horizontal="center" vertical="center" wrapText="1"/>
    </xf>
    <xf numFmtId="0" fontId="22" fillId="0" borderId="39" xfId="12" applyFont="1" applyBorder="1" applyAlignment="1">
      <alignment horizontal="center" wrapText="1"/>
    </xf>
    <xf numFmtId="49" fontId="74" fillId="2" borderId="4" xfId="12" applyNumberFormat="1" applyFont="1" applyFill="1" applyBorder="1" applyAlignment="1">
      <alignment horizontal="center" vertical="center" wrapText="1"/>
    </xf>
    <xf numFmtId="0" fontId="74" fillId="2" borderId="3" xfId="12" applyFont="1" applyFill="1" applyBorder="1" applyAlignment="1">
      <alignment horizontal="center" vertical="center" wrapText="1"/>
    </xf>
    <xf numFmtId="0" fontId="19" fillId="0" borderId="36" xfId="12" applyFont="1" applyBorder="1" applyAlignment="1">
      <alignment horizontal="right" vertical="top"/>
    </xf>
    <xf numFmtId="0" fontId="18" fillId="0" borderId="26" xfId="12" applyFont="1" applyBorder="1" applyAlignment="1">
      <alignment horizontal="center" vertical="center" wrapText="1"/>
    </xf>
    <xf numFmtId="0" fontId="18" fillId="0" borderId="32" xfId="12" applyFont="1" applyBorder="1" applyAlignment="1">
      <alignment horizontal="center" vertical="center" wrapText="1"/>
    </xf>
    <xf numFmtId="0" fontId="24" fillId="2" borderId="28" xfId="12" applyFont="1" applyFill="1" applyBorder="1" applyAlignment="1">
      <alignment horizontal="center" vertical="center" wrapText="1"/>
    </xf>
    <xf numFmtId="0" fontId="3" fillId="0" borderId="0" xfId="7" applyFont="1" applyAlignment="1">
      <alignment horizontal="left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80" fillId="0" borderId="0" xfId="1" applyFont="1" applyAlignment="1">
      <alignment horizontal="left" vertical="center" wrapText="1"/>
    </xf>
    <xf numFmtId="3" fontId="78" fillId="0" borderId="0" xfId="12" applyNumberFormat="1" applyFont="1" applyAlignment="1">
      <alignment horizontal="left" vertical="center" wrapText="1"/>
    </xf>
    <xf numFmtId="0" fontId="24" fillId="2" borderId="26" xfId="12" applyFont="1" applyFill="1" applyBorder="1" applyAlignment="1">
      <alignment horizontal="center" vertical="center" wrapText="1"/>
    </xf>
    <xf numFmtId="0" fontId="24" fillId="2" borderId="31" xfId="12" applyFont="1" applyFill="1" applyBorder="1" applyAlignment="1">
      <alignment horizontal="center" vertical="center" wrapText="1"/>
    </xf>
    <xf numFmtId="0" fontId="74" fillId="2" borderId="33" xfId="12" applyFont="1" applyFill="1" applyBorder="1" applyAlignment="1">
      <alignment horizontal="center" vertical="center" wrapText="1"/>
    </xf>
    <xf numFmtId="0" fontId="76" fillId="0" borderId="1" xfId="8" applyFont="1" applyBorder="1" applyAlignment="1">
      <alignment horizontal="center" vertical="top" wrapText="1"/>
    </xf>
    <xf numFmtId="0" fontId="22" fillId="0" borderId="10" xfId="12" applyFont="1" applyBorder="1" applyAlignment="1">
      <alignment horizontal="left" wrapText="1"/>
    </xf>
    <xf numFmtId="0" fontId="19" fillId="0" borderId="1" xfId="12" applyFont="1" applyBorder="1" applyAlignment="1">
      <alignment horizontal="right" vertical="top"/>
    </xf>
    <xf numFmtId="0" fontId="19" fillId="0" borderId="1" xfId="12" applyFont="1" applyBorder="1" applyAlignment="1">
      <alignment horizontal="center" vertical="top"/>
    </xf>
    <xf numFmtId="0" fontId="18" fillId="0" borderId="60" xfId="12" applyFont="1" applyBorder="1" applyAlignment="1">
      <alignment horizontal="center" vertical="center" wrapText="1"/>
    </xf>
    <xf numFmtId="0" fontId="18" fillId="0" borderId="61" xfId="12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75" fillId="0" borderId="38" xfId="12" applyFont="1" applyBorder="1" applyAlignment="1">
      <alignment horizontal="center" vertical="center" wrapText="1"/>
    </xf>
    <xf numFmtId="0" fontId="75" fillId="0" borderId="29" xfId="12" applyFont="1" applyBorder="1" applyAlignment="1">
      <alignment horizontal="center" vertical="center" wrapText="1"/>
    </xf>
    <xf numFmtId="0" fontId="75" fillId="0" borderId="45" xfId="12" applyFont="1" applyBorder="1" applyAlignment="1">
      <alignment horizontal="center" vertical="center" wrapText="1"/>
    </xf>
    <xf numFmtId="0" fontId="75" fillId="0" borderId="30" xfId="12" applyFont="1" applyBorder="1" applyAlignment="1">
      <alignment horizontal="center" vertical="center" wrapText="1"/>
    </xf>
    <xf numFmtId="0" fontId="75" fillId="0" borderId="27" xfId="12" applyFont="1" applyBorder="1" applyAlignment="1">
      <alignment horizontal="center" vertical="center" wrapText="1"/>
    </xf>
    <xf numFmtId="0" fontId="75" fillId="0" borderId="28" xfId="12" applyFont="1" applyBorder="1" applyAlignment="1">
      <alignment horizontal="center" vertical="center" wrapText="1"/>
    </xf>
    <xf numFmtId="0" fontId="75" fillId="0" borderId="26" xfId="12" applyFont="1" applyBorder="1" applyAlignment="1">
      <alignment horizontal="center" vertical="center" wrapText="1"/>
    </xf>
    <xf numFmtId="0" fontId="75" fillId="0" borderId="31" xfId="12" applyFont="1" applyBorder="1" applyAlignment="1">
      <alignment horizontal="center" vertical="center" wrapText="1"/>
    </xf>
    <xf numFmtId="0" fontId="74" fillId="0" borderId="37" xfId="12" applyFont="1" applyBorder="1" applyAlignment="1">
      <alignment horizontal="center" vertical="center" wrapText="1"/>
    </xf>
    <xf numFmtId="0" fontId="18" fillId="0" borderId="41" xfId="12" applyFont="1" applyBorder="1" applyAlignment="1">
      <alignment horizontal="center" vertical="center" wrapText="1"/>
    </xf>
    <xf numFmtId="0" fontId="74" fillId="0" borderId="43" xfId="12" applyFont="1" applyBorder="1" applyAlignment="1">
      <alignment horizontal="center" vertical="center" wrapText="1"/>
    </xf>
    <xf numFmtId="0" fontId="46" fillId="0" borderId="9" xfId="9" applyFont="1" applyBorder="1" applyAlignment="1">
      <alignment horizontal="center" vertical="center" wrapText="1"/>
    </xf>
    <xf numFmtId="0" fontId="46" fillId="0" borderId="10" xfId="9" applyFont="1" applyBorder="1" applyAlignment="1">
      <alignment horizontal="center" vertical="center" wrapText="1"/>
    </xf>
    <xf numFmtId="0" fontId="46" fillId="0" borderId="8" xfId="9" applyFont="1" applyBorder="1" applyAlignment="1">
      <alignment horizontal="center" vertical="center" wrapText="1"/>
    </xf>
    <xf numFmtId="0" fontId="46" fillId="0" borderId="1" xfId="9" applyFont="1" applyBorder="1" applyAlignment="1">
      <alignment horizontal="center" vertical="center" wrapText="1"/>
    </xf>
    <xf numFmtId="0" fontId="2" fillId="0" borderId="6" xfId="9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44" fillId="0" borderId="0" xfId="8" applyFont="1" applyAlignment="1">
      <alignment horizontal="center" vertical="top" wrapText="1"/>
    </xf>
    <xf numFmtId="1" fontId="72" fillId="0" borderId="2" xfId="6" applyNumberFormat="1" applyFont="1" applyBorder="1" applyAlignment="1" applyProtection="1">
      <alignment horizontal="center" vertical="center" wrapText="1"/>
      <protection locked="0"/>
    </xf>
    <xf numFmtId="1" fontId="72" fillId="0" borderId="7" xfId="6" applyNumberFormat="1" applyFont="1" applyBorder="1" applyAlignment="1" applyProtection="1">
      <alignment horizontal="center" vertical="center" wrapText="1"/>
      <protection locked="0"/>
    </xf>
    <xf numFmtId="1" fontId="72" fillId="0" borderId="5" xfId="6" applyNumberFormat="1" applyFont="1" applyBorder="1" applyAlignment="1" applyProtection="1">
      <alignment horizontal="center" vertical="center" wrapText="1"/>
      <protection locked="0"/>
    </xf>
    <xf numFmtId="1" fontId="1" fillId="0" borderId="2" xfId="6" applyNumberFormat="1" applyFont="1" applyBorder="1" applyAlignment="1">
      <alignment horizontal="center" vertical="center" wrapText="1"/>
    </xf>
    <xf numFmtId="1" fontId="1" fillId="0" borderId="7" xfId="6" applyNumberFormat="1" applyFont="1" applyBorder="1" applyAlignment="1">
      <alignment horizontal="center" vertical="center" wrapText="1"/>
    </xf>
    <xf numFmtId="1" fontId="1" fillId="0" borderId="5" xfId="6" applyNumberFormat="1" applyFont="1" applyBorder="1" applyAlignment="1">
      <alignment horizontal="center" vertical="center" wrapText="1"/>
    </xf>
    <xf numFmtId="1" fontId="44" fillId="0" borderId="0" xfId="6" applyNumberFormat="1" applyFont="1" applyAlignment="1" applyProtection="1">
      <alignment horizontal="center" vertical="center" wrapText="1"/>
      <protection locked="0"/>
    </xf>
    <xf numFmtId="1" fontId="69" fillId="0" borderId="2" xfId="6" applyNumberFormat="1" applyFont="1" applyBorder="1" applyAlignment="1" applyProtection="1">
      <alignment horizontal="center"/>
      <protection locked="0"/>
    </xf>
    <xf numFmtId="1" fontId="69" fillId="0" borderId="7" xfId="6" applyNumberFormat="1" applyFont="1" applyBorder="1" applyAlignment="1" applyProtection="1">
      <alignment horizontal="center"/>
      <protection locked="0"/>
    </xf>
    <xf numFmtId="1" fontId="1" fillId="0" borderId="6" xfId="6" applyNumberFormat="1" applyFont="1" applyBorder="1" applyAlignment="1">
      <alignment horizontal="center" vertical="center" wrapText="1"/>
    </xf>
    <xf numFmtId="1" fontId="1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>
      <alignment horizontal="center" vertical="center" wrapText="1"/>
    </xf>
    <xf numFmtId="1" fontId="3" fillId="0" borderId="2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center" vertical="center" wrapText="1"/>
    </xf>
    <xf numFmtId="1" fontId="3" fillId="0" borderId="5" xfId="6" applyNumberFormat="1" applyFont="1" applyBorder="1" applyAlignment="1">
      <alignment horizontal="center" vertical="center" wrapText="1"/>
    </xf>
    <xf numFmtId="0" fontId="14" fillId="0" borderId="0" xfId="8" applyFont="1" applyAlignment="1">
      <alignment horizontal="center" vertical="top" wrapText="1"/>
    </xf>
    <xf numFmtId="0" fontId="4" fillId="0" borderId="7" xfId="1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75" fillId="0" borderId="54" xfId="12" applyFont="1" applyBorder="1" applyAlignment="1">
      <alignment horizontal="center" vertical="center" wrapText="1"/>
    </xf>
    <xf numFmtId="0" fontId="75" fillId="0" borderId="64" xfId="12" applyFont="1" applyBorder="1" applyAlignment="1">
      <alignment horizontal="center" vertical="center" wrapText="1"/>
    </xf>
    <xf numFmtId="0" fontId="75" fillId="0" borderId="65" xfId="12" applyFont="1" applyBorder="1" applyAlignment="1">
      <alignment horizontal="center" vertical="center" wrapText="1"/>
    </xf>
    <xf numFmtId="0" fontId="75" fillId="0" borderId="55" xfId="12" applyFont="1" applyBorder="1" applyAlignment="1">
      <alignment horizontal="center" vertical="center" wrapText="1"/>
    </xf>
    <xf numFmtId="0" fontId="75" fillId="0" borderId="56" xfId="12" applyFont="1" applyBorder="1" applyAlignment="1">
      <alignment horizontal="center" vertical="center" wrapText="1"/>
    </xf>
    <xf numFmtId="0" fontId="75" fillId="0" borderId="57" xfId="12" applyFont="1" applyBorder="1" applyAlignment="1">
      <alignment horizontal="center" vertical="center" wrapText="1"/>
    </xf>
    <xf numFmtId="0" fontId="75" fillId="0" borderId="58" xfId="12" applyFont="1" applyBorder="1" applyAlignment="1">
      <alignment horizontal="center" vertical="center" wrapText="1"/>
    </xf>
    <xf numFmtId="0" fontId="21" fillId="0" borderId="51" xfId="12" applyFont="1" applyBorder="1" applyAlignment="1">
      <alignment horizontal="center" vertical="center" wrapText="1"/>
    </xf>
    <xf numFmtId="0" fontId="21" fillId="0" borderId="37" xfId="12" applyFont="1" applyBorder="1" applyAlignment="1">
      <alignment horizontal="center" vertical="center" wrapText="1"/>
    </xf>
    <xf numFmtId="49" fontId="74" fillId="2" borderId="53" xfId="12" applyNumberFormat="1" applyFont="1" applyFill="1" applyBorder="1" applyAlignment="1">
      <alignment horizontal="center" vertical="center" wrapText="1"/>
    </xf>
    <xf numFmtId="49" fontId="74" fillId="2" borderId="35" xfId="12" applyNumberFormat="1" applyFont="1" applyFill="1" applyBorder="1" applyAlignment="1">
      <alignment horizontal="center" vertical="center" wrapText="1"/>
    </xf>
    <xf numFmtId="49" fontId="74" fillId="0" borderId="5" xfId="12" applyNumberFormat="1" applyFont="1" applyBorder="1" applyAlignment="1">
      <alignment horizontal="center" vertical="center" wrapText="1"/>
    </xf>
    <xf numFmtId="49" fontId="74" fillId="0" borderId="13" xfId="12" applyNumberFormat="1" applyFont="1" applyBorder="1" applyAlignment="1">
      <alignment horizontal="center" vertical="center" wrapText="1"/>
    </xf>
    <xf numFmtId="0" fontId="21" fillId="0" borderId="8" xfId="12" applyFont="1" applyBorder="1" applyAlignment="1">
      <alignment horizontal="center" vertical="center" wrapText="1"/>
    </xf>
    <xf numFmtId="0" fontId="21" fillId="0" borderId="43" xfId="12" applyFont="1" applyBorder="1" applyAlignment="1">
      <alignment horizontal="center" vertical="center" wrapText="1"/>
    </xf>
    <xf numFmtId="49" fontId="74" fillId="2" borderId="52" xfId="12" applyNumberFormat="1" applyFont="1" applyFill="1" applyBorder="1" applyAlignment="1">
      <alignment horizontal="center" vertical="center" wrapText="1"/>
    </xf>
    <xf numFmtId="49" fontId="74" fillId="2" borderId="46" xfId="12" applyNumberFormat="1" applyFont="1" applyFill="1" applyBorder="1" applyAlignment="1">
      <alignment horizontal="center" vertical="center" wrapText="1"/>
    </xf>
    <xf numFmtId="0" fontId="18" fillId="0" borderId="35" xfId="12" applyFont="1" applyBorder="1" applyAlignment="1">
      <alignment horizontal="center" vertical="center" wrapText="1"/>
    </xf>
    <xf numFmtId="0" fontId="75" fillId="0" borderId="59" xfId="12" applyFont="1" applyBorder="1" applyAlignment="1">
      <alignment horizontal="center" vertical="center" wrapText="1"/>
    </xf>
    <xf numFmtId="0" fontId="36" fillId="0" borderId="0" xfId="7" applyFont="1" applyAlignment="1">
      <alignment horizontal="center" vertical="top" wrapText="1"/>
    </xf>
    <xf numFmtId="0" fontId="14" fillId="0" borderId="1" xfId="8" applyFont="1" applyBorder="1" applyAlignment="1">
      <alignment horizontal="center" vertical="top" wrapText="1"/>
    </xf>
    <xf numFmtId="0" fontId="2" fillId="0" borderId="3" xfId="8" applyFont="1" applyBorder="1" applyAlignment="1">
      <alignment horizontal="center" vertical="center" wrapText="1"/>
    </xf>
    <xf numFmtId="0" fontId="2" fillId="0" borderId="11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24" fillId="40" borderId="3" xfId="12" applyFont="1" applyFill="1" applyBorder="1" applyAlignment="1">
      <alignment horizontal="center" vertical="center" wrapText="1"/>
    </xf>
    <xf numFmtId="0" fontId="24" fillId="40" borderId="11" xfId="12" applyFont="1" applyFill="1" applyBorder="1" applyAlignment="1">
      <alignment horizontal="center" vertical="center" wrapText="1"/>
    </xf>
    <xf numFmtId="0" fontId="24" fillId="40" borderId="4" xfId="12" applyFont="1" applyFill="1" applyBorder="1" applyAlignment="1">
      <alignment horizontal="center" vertical="center" wrapText="1"/>
    </xf>
    <xf numFmtId="0" fontId="30" fillId="40" borderId="2" xfId="12" applyFont="1" applyFill="1" applyBorder="1" applyAlignment="1">
      <alignment horizontal="center" vertical="center" wrapText="1"/>
    </xf>
    <xf numFmtId="0" fontId="30" fillId="40" borderId="5" xfId="12" applyFont="1" applyFill="1" applyBorder="1" applyAlignment="1">
      <alignment horizontal="center" vertical="center" wrapText="1"/>
    </xf>
    <xf numFmtId="49" fontId="30" fillId="0" borderId="6" xfId="12" applyNumberFormat="1" applyFont="1" applyBorder="1" applyAlignment="1">
      <alignment horizontal="center" vertical="center" wrapText="1"/>
    </xf>
    <xf numFmtId="0" fontId="21" fillId="0" borderId="6" xfId="12" applyFont="1" applyBorder="1" applyAlignment="1">
      <alignment horizontal="center" vertical="center" wrapText="1"/>
    </xf>
    <xf numFmtId="0" fontId="18" fillId="0" borderId="6" xfId="12" applyFont="1" applyBorder="1" applyAlignment="1">
      <alignment horizontal="center" vertical="center" wrapText="1"/>
    </xf>
    <xf numFmtId="0" fontId="24" fillId="0" borderId="6" xfId="12" applyFont="1" applyBorder="1" applyAlignment="1">
      <alignment horizontal="center" vertical="center" wrapText="1"/>
    </xf>
    <xf numFmtId="0" fontId="24" fillId="2" borderId="3" xfId="12" applyFont="1" applyFill="1" applyBorder="1" applyAlignment="1">
      <alignment horizontal="center" vertical="center" wrapText="1"/>
    </xf>
    <xf numFmtId="0" fontId="24" fillId="2" borderId="11" xfId="12" applyFont="1" applyFill="1" applyBorder="1" applyAlignment="1">
      <alignment horizontal="center" vertical="center" wrapText="1"/>
    </xf>
    <xf numFmtId="0" fontId="24" fillId="2" borderId="4" xfId="12" applyFont="1" applyFill="1" applyBorder="1" applyAlignment="1">
      <alignment horizontal="center" vertical="center" wrapText="1"/>
    </xf>
    <xf numFmtId="49" fontId="30" fillId="2" borderId="6" xfId="12" applyNumberFormat="1" applyFont="1" applyFill="1" applyBorder="1" applyAlignment="1">
      <alignment horizontal="center" vertical="center" wrapText="1"/>
    </xf>
    <xf numFmtId="3" fontId="3" fillId="0" borderId="12" xfId="13" applyNumberFormat="1" applyFont="1" applyBorder="1" applyAlignment="1">
      <alignment horizontal="center" vertical="center"/>
    </xf>
    <xf numFmtId="49" fontId="75" fillId="0" borderId="57" xfId="12" applyNumberFormat="1" applyFont="1" applyBorder="1" applyAlignment="1">
      <alignment horizontal="center" vertical="center"/>
    </xf>
    <xf numFmtId="49" fontId="78" fillId="0" borderId="51" xfId="12" applyNumberFormat="1" applyFont="1" applyBorder="1" applyAlignment="1">
      <alignment horizontal="center" vertical="center"/>
    </xf>
    <xf numFmtId="49" fontId="78" fillId="0" borderId="33" xfId="12" applyNumberFormat="1" applyFont="1" applyBorder="1" applyAlignment="1">
      <alignment horizontal="center" vertical="center"/>
    </xf>
    <xf numFmtId="3" fontId="78" fillId="2" borderId="27" xfId="12" applyNumberFormat="1" applyFont="1" applyFill="1" applyBorder="1" applyAlignment="1">
      <alignment horizontal="center" vertical="center"/>
    </xf>
    <xf numFmtId="0" fontId="22" fillId="0" borderId="0" xfId="12" applyFont="1" applyBorder="1" applyAlignment="1">
      <alignment horizontal="left" wrapText="1"/>
    </xf>
  </cellXfs>
  <cellStyles count="118">
    <cellStyle name=" 1" xfId="18" xr:uid="{00000000-0005-0000-0000-000000000000}"/>
    <cellStyle name="20% - Accent1" xfId="19" xr:uid="{00000000-0005-0000-0000-000001000000}"/>
    <cellStyle name="20% - Accent1 2" xfId="20" xr:uid="{00000000-0005-0000-0000-000002000000}"/>
    <cellStyle name="20% - Accent2" xfId="21" xr:uid="{00000000-0005-0000-0000-000003000000}"/>
    <cellStyle name="20% - Accent2 2" xfId="22" xr:uid="{00000000-0005-0000-0000-000004000000}"/>
    <cellStyle name="20% - Accent3" xfId="23" xr:uid="{00000000-0005-0000-0000-000005000000}"/>
    <cellStyle name="20% - Accent3 2" xfId="24" xr:uid="{00000000-0005-0000-0000-000006000000}"/>
    <cellStyle name="20% - Accent4" xfId="25" xr:uid="{00000000-0005-0000-0000-000007000000}"/>
    <cellStyle name="20% - Accent4 2" xfId="26" xr:uid="{00000000-0005-0000-0000-000008000000}"/>
    <cellStyle name="20% - Accent5" xfId="27" xr:uid="{00000000-0005-0000-0000-000009000000}"/>
    <cellStyle name="20% - Accent5 2" xfId="28" xr:uid="{00000000-0005-0000-0000-00000A000000}"/>
    <cellStyle name="20% - Accent6" xfId="29" xr:uid="{00000000-0005-0000-0000-00000B000000}"/>
    <cellStyle name="20% - Accent6 2" xfId="30" xr:uid="{00000000-0005-0000-0000-00000C000000}"/>
    <cellStyle name="20% - Акцент1" xfId="31" xr:uid="{00000000-0005-0000-0000-00000D000000}"/>
    <cellStyle name="20% - Акцент2" xfId="32" xr:uid="{00000000-0005-0000-0000-00000E000000}"/>
    <cellStyle name="20% - Акцент3" xfId="33" xr:uid="{00000000-0005-0000-0000-00000F000000}"/>
    <cellStyle name="20% - Акцент4" xfId="34" xr:uid="{00000000-0005-0000-0000-000010000000}"/>
    <cellStyle name="20% - Акцент5" xfId="35" xr:uid="{00000000-0005-0000-0000-000011000000}"/>
    <cellStyle name="20% - Акцент6" xfId="36" xr:uid="{00000000-0005-0000-0000-000012000000}"/>
    <cellStyle name="40% - Accent1" xfId="37" xr:uid="{00000000-0005-0000-0000-000013000000}"/>
    <cellStyle name="40% - Accent1 2" xfId="38" xr:uid="{00000000-0005-0000-0000-000014000000}"/>
    <cellStyle name="40% - Accent2" xfId="39" xr:uid="{00000000-0005-0000-0000-000015000000}"/>
    <cellStyle name="40% - Accent2 2" xfId="40" xr:uid="{00000000-0005-0000-0000-000016000000}"/>
    <cellStyle name="40% - Accent3" xfId="41" xr:uid="{00000000-0005-0000-0000-000017000000}"/>
    <cellStyle name="40% - Accent3 2" xfId="42" xr:uid="{00000000-0005-0000-0000-000018000000}"/>
    <cellStyle name="40% - Accent4" xfId="43" xr:uid="{00000000-0005-0000-0000-000019000000}"/>
    <cellStyle name="40% - Accent4 2" xfId="44" xr:uid="{00000000-0005-0000-0000-00001A000000}"/>
    <cellStyle name="40% - Accent5" xfId="45" xr:uid="{00000000-0005-0000-0000-00001B000000}"/>
    <cellStyle name="40% - Accent5 2" xfId="46" xr:uid="{00000000-0005-0000-0000-00001C000000}"/>
    <cellStyle name="40% - Accent6" xfId="47" xr:uid="{00000000-0005-0000-0000-00001D000000}"/>
    <cellStyle name="40% - Accent6 2" xfId="48" xr:uid="{00000000-0005-0000-0000-00001E000000}"/>
    <cellStyle name="40% - Акцент1" xfId="49" xr:uid="{00000000-0005-0000-0000-00001F000000}"/>
    <cellStyle name="40% - Акцент2" xfId="50" xr:uid="{00000000-0005-0000-0000-000020000000}"/>
    <cellStyle name="40% - Акцент3" xfId="51" xr:uid="{00000000-0005-0000-0000-000021000000}"/>
    <cellStyle name="40% - Акцент4" xfId="52" xr:uid="{00000000-0005-0000-0000-000022000000}"/>
    <cellStyle name="40% - Акцент5" xfId="53" xr:uid="{00000000-0005-0000-0000-000023000000}"/>
    <cellStyle name="40% - Акцент6" xfId="54" xr:uid="{00000000-0005-0000-0000-000024000000}"/>
    <cellStyle name="60% - Accent1" xfId="55" xr:uid="{00000000-0005-0000-0000-000025000000}"/>
    <cellStyle name="60% - Accent2" xfId="56" xr:uid="{00000000-0005-0000-0000-000026000000}"/>
    <cellStyle name="60% - Accent3" xfId="57" xr:uid="{00000000-0005-0000-0000-000027000000}"/>
    <cellStyle name="60% - Accent4" xfId="58" xr:uid="{00000000-0005-0000-0000-000028000000}"/>
    <cellStyle name="60% - Accent5" xfId="59" xr:uid="{00000000-0005-0000-0000-000029000000}"/>
    <cellStyle name="60% - Accent6" xfId="60" xr:uid="{00000000-0005-0000-0000-00002A000000}"/>
    <cellStyle name="60% - Акцент1" xfId="61" xr:uid="{00000000-0005-0000-0000-00002B000000}"/>
    <cellStyle name="60% - Акцент2" xfId="62" xr:uid="{00000000-0005-0000-0000-00002C000000}"/>
    <cellStyle name="60% - Акцент3" xfId="63" xr:uid="{00000000-0005-0000-0000-00002D000000}"/>
    <cellStyle name="60% - Акцент4" xfId="64" xr:uid="{00000000-0005-0000-0000-00002E000000}"/>
    <cellStyle name="60% - Акцент5" xfId="65" xr:uid="{00000000-0005-0000-0000-00002F000000}"/>
    <cellStyle name="60% - Акцент6" xfId="66" xr:uid="{00000000-0005-0000-0000-000030000000}"/>
    <cellStyle name="Accent1" xfId="67" xr:uid="{00000000-0005-0000-0000-000031000000}"/>
    <cellStyle name="Accent2" xfId="68" xr:uid="{00000000-0005-0000-0000-000032000000}"/>
    <cellStyle name="Accent3" xfId="69" xr:uid="{00000000-0005-0000-0000-000033000000}"/>
    <cellStyle name="Accent4" xfId="70" xr:uid="{00000000-0005-0000-0000-000034000000}"/>
    <cellStyle name="Accent5" xfId="71" xr:uid="{00000000-0005-0000-0000-000035000000}"/>
    <cellStyle name="Accent6" xfId="72" xr:uid="{00000000-0005-0000-0000-000036000000}"/>
    <cellStyle name="Bad" xfId="73" xr:uid="{00000000-0005-0000-0000-000037000000}"/>
    <cellStyle name="Calculation" xfId="74" xr:uid="{00000000-0005-0000-0000-000038000000}"/>
    <cellStyle name="Check Cell" xfId="75" xr:uid="{00000000-0005-0000-0000-000039000000}"/>
    <cellStyle name="Explanatory Text" xfId="76" xr:uid="{00000000-0005-0000-0000-00003A000000}"/>
    <cellStyle name="Good" xfId="77" xr:uid="{00000000-0005-0000-0000-00003B000000}"/>
    <cellStyle name="Heading 1" xfId="78" xr:uid="{00000000-0005-0000-0000-00003C000000}"/>
    <cellStyle name="Heading 2" xfId="79" xr:uid="{00000000-0005-0000-0000-00003D000000}"/>
    <cellStyle name="Heading 3" xfId="80" xr:uid="{00000000-0005-0000-0000-00003E000000}"/>
    <cellStyle name="Heading 4" xfId="81" xr:uid="{00000000-0005-0000-0000-00003F000000}"/>
    <cellStyle name="Input" xfId="82" xr:uid="{00000000-0005-0000-0000-000040000000}"/>
    <cellStyle name="Linked Cell" xfId="83" xr:uid="{00000000-0005-0000-0000-000041000000}"/>
    <cellStyle name="Neutral" xfId="84" xr:uid="{00000000-0005-0000-0000-000042000000}"/>
    <cellStyle name="Note" xfId="85" xr:uid="{00000000-0005-0000-0000-000043000000}"/>
    <cellStyle name="Note 2" xfId="86" xr:uid="{00000000-0005-0000-0000-000044000000}"/>
    <cellStyle name="Output" xfId="87" xr:uid="{00000000-0005-0000-0000-000045000000}"/>
    <cellStyle name="Title" xfId="88" xr:uid="{00000000-0005-0000-0000-000046000000}"/>
    <cellStyle name="Total" xfId="89" xr:uid="{00000000-0005-0000-0000-000047000000}"/>
    <cellStyle name="Warning Text" xfId="90" xr:uid="{00000000-0005-0000-0000-000048000000}"/>
    <cellStyle name="Акцент1 2" xfId="91" xr:uid="{00000000-0005-0000-0000-000049000000}"/>
    <cellStyle name="Акцент2 2" xfId="92" xr:uid="{00000000-0005-0000-0000-00004A000000}"/>
    <cellStyle name="Акцент3 2" xfId="93" xr:uid="{00000000-0005-0000-0000-00004B000000}"/>
    <cellStyle name="Акцент4 2" xfId="94" xr:uid="{00000000-0005-0000-0000-00004C000000}"/>
    <cellStyle name="Акцент5 2" xfId="95" xr:uid="{00000000-0005-0000-0000-00004D000000}"/>
    <cellStyle name="Акцент6 2" xfId="96" xr:uid="{00000000-0005-0000-0000-00004E000000}"/>
    <cellStyle name="Вывод 2" xfId="97" xr:uid="{00000000-0005-0000-0000-00004F000000}"/>
    <cellStyle name="Вычисление 2" xfId="98" xr:uid="{00000000-0005-0000-0000-000050000000}"/>
    <cellStyle name="Заголовок 1 2" xfId="99" xr:uid="{00000000-0005-0000-0000-000051000000}"/>
    <cellStyle name="Заголовок 2 2" xfId="100" xr:uid="{00000000-0005-0000-0000-000052000000}"/>
    <cellStyle name="Заголовок 3 2" xfId="101" xr:uid="{00000000-0005-0000-0000-000053000000}"/>
    <cellStyle name="Заголовок 4 2" xfId="102" xr:uid="{00000000-0005-0000-0000-000054000000}"/>
    <cellStyle name="Звичайний" xfId="0" builtinId="0"/>
    <cellStyle name="Звичайний 2" xfId="16" xr:uid="{00000000-0005-0000-0000-000056000000}"/>
    <cellStyle name="Звичайний 2 3" xfId="11" xr:uid="{00000000-0005-0000-0000-000057000000}"/>
    <cellStyle name="Звичайний 3" xfId="117" xr:uid="{00000000-0005-0000-0000-000058000000}"/>
    <cellStyle name="Звичайний 3 2" xfId="4" xr:uid="{00000000-0005-0000-0000-000059000000}"/>
    <cellStyle name="Итог 2" xfId="103" xr:uid="{00000000-0005-0000-0000-00005A000000}"/>
    <cellStyle name="Нейтральный 2" xfId="104" xr:uid="{00000000-0005-0000-0000-00005B000000}"/>
    <cellStyle name="Обычный 2" xfId="5" xr:uid="{00000000-0005-0000-0000-00005C000000}"/>
    <cellStyle name="Обычный 2 2" xfId="6" xr:uid="{00000000-0005-0000-0000-00005D000000}"/>
    <cellStyle name="Обычный 3" xfId="116" xr:uid="{00000000-0005-0000-0000-00005E000000}"/>
    <cellStyle name="Обычный 4" xfId="10" xr:uid="{00000000-0005-0000-0000-00005F000000}"/>
    <cellStyle name="Обычный 5" xfId="3" xr:uid="{00000000-0005-0000-0000-000060000000}"/>
    <cellStyle name="Обычный 6" xfId="1" xr:uid="{00000000-0005-0000-0000-000061000000}"/>
    <cellStyle name="Обычный 6 2" xfId="9" xr:uid="{00000000-0005-0000-0000-000062000000}"/>
    <cellStyle name="Обычный 6 3" xfId="2" xr:uid="{00000000-0005-0000-0000-000063000000}"/>
    <cellStyle name="Обычный_06" xfId="17" xr:uid="{00000000-0005-0000-0000-000064000000}"/>
    <cellStyle name="Обычный_12 Зинкевич" xfId="105" xr:uid="{00000000-0005-0000-0000-000065000000}"/>
    <cellStyle name="Обычный_4 категории вмесмте СОЦ_УРАЗЛИВІ__ТАБО_4 категорії Квота!!!_2014 рік" xfId="7" xr:uid="{00000000-0005-0000-0000-000066000000}"/>
    <cellStyle name="Обычный_АктЗах_5%квот Оксана" xfId="14" xr:uid="{00000000-0005-0000-0000-000067000000}"/>
    <cellStyle name="Обычный_Активна політика (б)" xfId="114" xr:uid="{00000000-0005-0000-0000-000068000000}"/>
    <cellStyle name="Обычный_Інваліди_Лайт1111" xfId="13" xr:uid="{00000000-0005-0000-0000-000069000000}"/>
    <cellStyle name="Обычный_Молодь_сравн_04_14" xfId="15" xr:uid="{00000000-0005-0000-0000-00006A000000}"/>
    <cellStyle name="Обычный_Перевірка_Молодь_до 18 років" xfId="8" xr:uid="{00000000-0005-0000-0000-00006B000000}"/>
    <cellStyle name="Обычный_Роб_соц_незах" xfId="115" xr:uid="{00000000-0005-0000-0000-00006C000000}"/>
    <cellStyle name="Обычный_Табл. 3.15" xfId="12" xr:uid="{00000000-0005-0000-0000-00006D000000}"/>
    <cellStyle name="Обычный_Укомплектування_11_2013" xfId="106" xr:uid="{00000000-0005-0000-0000-00006E000000}"/>
    <cellStyle name="Плохой 2" xfId="107" xr:uid="{00000000-0005-0000-0000-00006F000000}"/>
    <cellStyle name="Пояснение 2" xfId="108" xr:uid="{00000000-0005-0000-0000-000070000000}"/>
    <cellStyle name="Примечание 2" xfId="109" xr:uid="{00000000-0005-0000-0000-000071000000}"/>
    <cellStyle name="Стиль 1" xfId="110" xr:uid="{00000000-0005-0000-0000-000072000000}"/>
    <cellStyle name="Тысячи [0]_Анализ" xfId="111" xr:uid="{00000000-0005-0000-0000-000073000000}"/>
    <cellStyle name="Тысячи_Анализ" xfId="112" xr:uid="{00000000-0005-0000-0000-000074000000}"/>
    <cellStyle name="ФинᎰнсовый_Лист1 (3)_1" xfId="113" xr:uid="{00000000-0005-0000-0000-000075000000}"/>
  </cellStyles>
  <dxfs count="0"/>
  <tableStyles count="0" defaultTableStyle="TableStyleMedium2" defaultPivotStyle="PivotStyleLight16"/>
  <colors>
    <mruColors>
      <color rgb="FFFFCCFF"/>
      <color rgb="FF99CC00"/>
      <color rgb="FF0000CC"/>
      <color rgb="FF003399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13</xdr:row>
      <xdr:rowOff>224241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K19"/>
  <sheetViews>
    <sheetView tabSelected="1" view="pageBreakPreview" zoomScale="70" zoomScaleNormal="70" zoomScaleSheetLayoutView="70" workbookViewId="0">
      <selection activeCell="T20" sqref="T20"/>
    </sheetView>
  </sheetViews>
  <sheetFormatPr defaultColWidth="8" defaultRowHeight="12.75" x14ac:dyDescent="0.2"/>
  <cols>
    <col min="1" max="1" width="61.28515625" style="2" customWidth="1"/>
    <col min="2" max="3" width="24.42578125" style="2" customWidth="1"/>
    <col min="4" max="5" width="11.5703125" style="2" customWidth="1"/>
    <col min="6" max="16384" width="8" style="2"/>
  </cols>
  <sheetData>
    <row r="1" spans="1:11" ht="78" customHeight="1" x14ac:dyDescent="0.2">
      <c r="A1" s="226" t="s">
        <v>23</v>
      </c>
      <c r="B1" s="226"/>
      <c r="C1" s="226"/>
      <c r="D1" s="226"/>
      <c r="E1" s="226"/>
    </row>
    <row r="2" spans="1:11" ht="17.850000000000001" customHeight="1" x14ac:dyDescent="0.2">
      <c r="A2" s="226"/>
      <c r="B2" s="226"/>
      <c r="C2" s="226"/>
      <c r="D2" s="226"/>
      <c r="E2" s="226"/>
    </row>
    <row r="3" spans="1:11" s="3" customFormat="1" ht="23.25" customHeight="1" x14ac:dyDescent="0.25">
      <c r="A3" s="231" t="s">
        <v>0</v>
      </c>
      <c r="B3" s="227" t="s">
        <v>98</v>
      </c>
      <c r="C3" s="227" t="s">
        <v>99</v>
      </c>
      <c r="D3" s="229" t="s">
        <v>1</v>
      </c>
      <c r="E3" s="230"/>
    </row>
    <row r="4" spans="1:11" s="3" customFormat="1" ht="27.75" customHeight="1" x14ac:dyDescent="0.25">
      <c r="A4" s="232"/>
      <c r="B4" s="228"/>
      <c r="C4" s="228"/>
      <c r="D4" s="4" t="s">
        <v>2</v>
      </c>
      <c r="E4" s="5" t="s">
        <v>24</v>
      </c>
    </row>
    <row r="5" spans="1:11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23.1" customHeight="1" x14ac:dyDescent="0.25">
      <c r="A6" s="8" t="s">
        <v>25</v>
      </c>
      <c r="B6" s="65">
        <f>'2(5%квота-ЦЗ)'!B7</f>
        <v>4311</v>
      </c>
      <c r="C6" s="65">
        <f>'2(5%квота-ЦЗ)'!C7</f>
        <v>1868</v>
      </c>
      <c r="D6" s="14">
        <f t="shared" ref="D6" si="0">C6*100/B6</f>
        <v>43.331013685919743</v>
      </c>
      <c r="E6" s="81">
        <f t="shared" ref="E6" si="1">C6-B6</f>
        <v>-2443</v>
      </c>
      <c r="K6" s="11"/>
    </row>
    <row r="7" spans="1:11" s="3" customFormat="1" ht="23.1" customHeight="1" x14ac:dyDescent="0.25">
      <c r="A7" s="8" t="s">
        <v>26</v>
      </c>
      <c r="B7" s="65">
        <f>'2(5%квота-ЦЗ)'!E7</f>
        <v>4172</v>
      </c>
      <c r="C7" s="65">
        <f>'2(5%квота-ЦЗ)'!F7</f>
        <v>1719</v>
      </c>
      <c r="D7" s="14">
        <f t="shared" ref="D7:D11" si="2">C7*100/B7</f>
        <v>41.203259827420901</v>
      </c>
      <c r="E7" s="81">
        <f t="shared" ref="E7:E11" si="3">C7-B7</f>
        <v>-2453</v>
      </c>
      <c r="K7" s="11"/>
    </row>
    <row r="8" spans="1:11" s="3" customFormat="1" ht="45" customHeight="1" x14ac:dyDescent="0.25">
      <c r="A8" s="12" t="s">
        <v>27</v>
      </c>
      <c r="B8" s="65">
        <f>'2(5%квота-ЦЗ)'!H7</f>
        <v>109</v>
      </c>
      <c r="C8" s="65">
        <f>'2(5%квота-ЦЗ)'!I7</f>
        <v>72</v>
      </c>
      <c r="D8" s="14">
        <f t="shared" si="2"/>
        <v>66.055045871559628</v>
      </c>
      <c r="E8" s="86">
        <f t="shared" si="3"/>
        <v>-37</v>
      </c>
      <c r="K8" s="11"/>
    </row>
    <row r="9" spans="1:11" s="3" customFormat="1" ht="23.1" customHeight="1" x14ac:dyDescent="0.25">
      <c r="A9" s="8" t="s">
        <v>28</v>
      </c>
      <c r="B9" s="65">
        <f>'2(5%квота-ЦЗ)'!K7</f>
        <v>92</v>
      </c>
      <c r="C9" s="65">
        <f>'2(5%квота-ЦЗ)'!L7</f>
        <v>30</v>
      </c>
      <c r="D9" s="14">
        <f t="shared" si="2"/>
        <v>32.608695652173914</v>
      </c>
      <c r="E9" s="81">
        <f t="shared" si="3"/>
        <v>-62</v>
      </c>
      <c r="K9" s="11"/>
    </row>
    <row r="10" spans="1:11" s="3" customFormat="1" ht="45.6" customHeight="1" x14ac:dyDescent="0.25">
      <c r="A10" s="13" t="s">
        <v>19</v>
      </c>
      <c r="B10" s="65">
        <f>'2(5%квота-ЦЗ)'!N7</f>
        <v>1</v>
      </c>
      <c r="C10" s="65">
        <f>'2(5%квота-ЦЗ)'!O7</f>
        <v>0</v>
      </c>
      <c r="D10" s="14">
        <f t="shared" si="2"/>
        <v>0</v>
      </c>
      <c r="E10" s="86">
        <f t="shared" si="3"/>
        <v>-1</v>
      </c>
      <c r="K10" s="11"/>
    </row>
    <row r="11" spans="1:11" s="3" customFormat="1" ht="45.6" customHeight="1" x14ac:dyDescent="0.25">
      <c r="A11" s="13" t="s">
        <v>29</v>
      </c>
      <c r="B11" s="65">
        <f>'2(5%квота-ЦЗ)'!Q7</f>
        <v>1615</v>
      </c>
      <c r="C11" s="65">
        <f>'2(5%квота-ЦЗ)'!R7</f>
        <v>839</v>
      </c>
      <c r="D11" s="14">
        <f t="shared" si="2"/>
        <v>51.950464396284829</v>
      </c>
      <c r="E11" s="81">
        <f t="shared" si="3"/>
        <v>-776</v>
      </c>
      <c r="K11" s="11"/>
    </row>
    <row r="12" spans="1:11" s="3" customFormat="1" ht="12.75" customHeight="1" x14ac:dyDescent="0.25">
      <c r="A12" s="233" t="s">
        <v>4</v>
      </c>
      <c r="B12" s="234"/>
      <c r="C12" s="234"/>
      <c r="D12" s="234"/>
      <c r="E12" s="234"/>
      <c r="K12" s="11"/>
    </row>
    <row r="13" spans="1:11" s="3" customFormat="1" ht="15" customHeight="1" x14ac:dyDescent="0.25">
      <c r="A13" s="235"/>
      <c r="B13" s="236"/>
      <c r="C13" s="236"/>
      <c r="D13" s="236"/>
      <c r="E13" s="236"/>
      <c r="K13" s="11"/>
    </row>
    <row r="14" spans="1:11" s="3" customFormat="1" ht="24" customHeight="1" x14ac:dyDescent="0.25">
      <c r="A14" s="231" t="s">
        <v>0</v>
      </c>
      <c r="B14" s="237" t="s">
        <v>100</v>
      </c>
      <c r="C14" s="237" t="s">
        <v>101</v>
      </c>
      <c r="D14" s="229" t="s">
        <v>1</v>
      </c>
      <c r="E14" s="230"/>
      <c r="K14" s="11" t="s">
        <v>65</v>
      </c>
    </row>
    <row r="15" spans="1:11" ht="35.85" customHeight="1" x14ac:dyDescent="0.2">
      <c r="A15" s="232"/>
      <c r="B15" s="237"/>
      <c r="C15" s="237"/>
      <c r="D15" s="4" t="s">
        <v>2</v>
      </c>
      <c r="E15" s="5" t="s">
        <v>24</v>
      </c>
      <c r="K15" s="11"/>
    </row>
    <row r="16" spans="1:11" ht="27.75" customHeight="1" x14ac:dyDescent="0.2">
      <c r="A16" s="8" t="s">
        <v>30</v>
      </c>
      <c r="B16" s="65">
        <f>'2(5%квота-ЦЗ)'!T7</f>
        <v>3536</v>
      </c>
      <c r="C16" s="65">
        <f>'2(5%квота-ЦЗ)'!U7</f>
        <v>1304</v>
      </c>
      <c r="D16" s="14">
        <f t="shared" ref="D16" si="4">C16*100/B16</f>
        <v>36.877828054298639</v>
      </c>
      <c r="E16" s="86">
        <f t="shared" ref="E16" si="5">C16-B16</f>
        <v>-2232</v>
      </c>
      <c r="K16" s="11"/>
    </row>
    <row r="17" spans="1:11" ht="27.75" customHeight="1" x14ac:dyDescent="0.2">
      <c r="A17" s="1" t="s">
        <v>26</v>
      </c>
      <c r="B17" s="65">
        <f>'2(5%квота-ЦЗ)'!W7</f>
        <v>3447</v>
      </c>
      <c r="C17" s="65">
        <f>'2(5%квота-ЦЗ)'!X7</f>
        <v>1155</v>
      </c>
      <c r="D17" s="14">
        <f t="shared" ref="D17:D18" si="6">C17*100/B17</f>
        <v>33.507397737162748</v>
      </c>
      <c r="E17" s="86">
        <f t="shared" ref="E17:E18" si="7">C17-B17</f>
        <v>-2292</v>
      </c>
      <c r="K17" s="11"/>
    </row>
    <row r="18" spans="1:11" ht="27.75" customHeight="1" x14ac:dyDescent="0.2">
      <c r="A18" s="1" t="s">
        <v>31</v>
      </c>
      <c r="B18" s="65">
        <f>'2(5%квота-ЦЗ)'!Z7</f>
        <v>3065</v>
      </c>
      <c r="C18" s="65">
        <f>'2(5%квота-ЦЗ)'!AA7</f>
        <v>767</v>
      </c>
      <c r="D18" s="14">
        <f t="shared" si="6"/>
        <v>25.02446982055465</v>
      </c>
      <c r="E18" s="86">
        <f t="shared" si="7"/>
        <v>-2298</v>
      </c>
      <c r="K18" s="11"/>
    </row>
    <row r="19" spans="1:11" ht="64.5" customHeight="1" x14ac:dyDescent="0.25">
      <c r="A19" s="225"/>
      <c r="B19" s="225"/>
      <c r="C19" s="225"/>
      <c r="D19" s="225"/>
      <c r="E19" s="225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F67"/>
  <sheetViews>
    <sheetView view="pageBreakPreview" zoomScale="80" zoomScaleNormal="75" zoomScaleSheetLayoutView="80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X14" sqref="X14"/>
    </sheetView>
  </sheetViews>
  <sheetFormatPr defaultColWidth="9.28515625" defaultRowHeight="14.25" x14ac:dyDescent="0.2"/>
  <cols>
    <col min="1" max="1" width="25.7109375" style="41" customWidth="1"/>
    <col min="2" max="3" width="11.42578125" style="41" customWidth="1"/>
    <col min="4" max="4" width="8.42578125" style="41" customWidth="1"/>
    <col min="5" max="6" width="11.7109375" style="41" customWidth="1"/>
    <col min="7" max="7" width="7.42578125" style="41" customWidth="1"/>
    <col min="8" max="8" width="11.710937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2.42578125" style="41" customWidth="1"/>
    <col min="16" max="16" width="8.28515625" style="41" customWidth="1"/>
    <col min="17" max="18" width="15.7109375" style="41" customWidth="1"/>
    <col min="19" max="19" width="8.28515625" style="41" customWidth="1"/>
    <col min="20" max="21" width="16.5703125" style="41" customWidth="1"/>
    <col min="22" max="22" width="9" style="41" customWidth="1"/>
    <col min="23" max="24" width="15.7109375" style="41" customWidth="1"/>
    <col min="25" max="25" width="8.28515625" style="41" customWidth="1"/>
    <col min="26" max="27" width="15.42578125" style="41" customWidth="1"/>
    <col min="28" max="28" width="16.7109375" style="41" customWidth="1"/>
    <col min="29" max="16384" width="9.28515625" style="41"/>
  </cols>
  <sheetData>
    <row r="1" spans="1:32" s="26" customFormat="1" ht="60.75" customHeight="1" x14ac:dyDescent="0.25">
      <c r="B1" s="238" t="s">
        <v>114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5"/>
      <c r="R1" s="25"/>
      <c r="S1" s="25"/>
      <c r="T1" s="25"/>
      <c r="U1" s="260" t="s">
        <v>14</v>
      </c>
      <c r="V1" s="260"/>
      <c r="W1" s="260"/>
      <c r="X1" s="260"/>
      <c r="Y1" s="260"/>
      <c r="Z1" s="260"/>
      <c r="AA1" s="260"/>
      <c r="AB1" s="260"/>
    </row>
    <row r="2" spans="1:32" s="29" customFormat="1" ht="32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0" t="s">
        <v>7</v>
      </c>
      <c r="N2" s="240"/>
      <c r="O2" s="240"/>
      <c r="P2" s="240"/>
      <c r="Q2" s="28"/>
      <c r="R2" s="28"/>
      <c r="S2" s="28"/>
      <c r="T2" s="28"/>
      <c r="U2" s="28"/>
      <c r="V2" s="28"/>
      <c r="X2" s="249"/>
      <c r="Y2" s="249"/>
      <c r="Z2" s="240" t="s">
        <v>7</v>
      </c>
      <c r="AA2" s="240"/>
      <c r="AB2" s="240"/>
      <c r="AC2" s="123"/>
    </row>
    <row r="3" spans="1:32" s="30" customFormat="1" ht="56.85" customHeight="1" x14ac:dyDescent="0.25">
      <c r="A3" s="250"/>
      <c r="B3" s="287" t="s">
        <v>88</v>
      </c>
      <c r="C3" s="288"/>
      <c r="D3" s="289"/>
      <c r="E3" s="293" t="s">
        <v>21</v>
      </c>
      <c r="F3" s="291"/>
      <c r="G3" s="294"/>
      <c r="H3" s="293" t="s">
        <v>13</v>
      </c>
      <c r="I3" s="291"/>
      <c r="J3" s="294"/>
      <c r="K3" s="293" t="s">
        <v>9</v>
      </c>
      <c r="L3" s="291"/>
      <c r="M3" s="294"/>
      <c r="N3" s="290" t="s">
        <v>10</v>
      </c>
      <c r="O3" s="291"/>
      <c r="P3" s="294"/>
      <c r="Q3" s="287" t="s">
        <v>8</v>
      </c>
      <c r="R3" s="288"/>
      <c r="S3" s="289"/>
      <c r="T3" s="290" t="s">
        <v>90</v>
      </c>
      <c r="U3" s="291"/>
      <c r="V3" s="292"/>
      <c r="W3" s="293" t="s">
        <v>11</v>
      </c>
      <c r="X3" s="291"/>
      <c r="Y3" s="294"/>
      <c r="Z3" s="290" t="s">
        <v>12</v>
      </c>
      <c r="AA3" s="291"/>
      <c r="AB3" s="294"/>
    </row>
    <row r="4" spans="1:32" s="31" customFormat="1" ht="19.5" customHeight="1" x14ac:dyDescent="0.25">
      <c r="A4" s="251"/>
      <c r="B4" s="261" t="s">
        <v>87</v>
      </c>
      <c r="C4" s="242" t="s">
        <v>103</v>
      </c>
      <c r="D4" s="244" t="s">
        <v>2</v>
      </c>
      <c r="E4" s="261" t="s">
        <v>87</v>
      </c>
      <c r="F4" s="242" t="s">
        <v>103</v>
      </c>
      <c r="G4" s="244" t="s">
        <v>2</v>
      </c>
      <c r="H4" s="261" t="s">
        <v>87</v>
      </c>
      <c r="I4" s="242" t="s">
        <v>103</v>
      </c>
      <c r="J4" s="244" t="s">
        <v>2</v>
      </c>
      <c r="K4" s="261" t="s">
        <v>87</v>
      </c>
      <c r="L4" s="242" t="s">
        <v>103</v>
      </c>
      <c r="M4" s="244" t="s">
        <v>2</v>
      </c>
      <c r="N4" s="261" t="s">
        <v>87</v>
      </c>
      <c r="O4" s="242" t="s">
        <v>103</v>
      </c>
      <c r="P4" s="244" t="s">
        <v>2</v>
      </c>
      <c r="Q4" s="261" t="s">
        <v>87</v>
      </c>
      <c r="R4" s="242" t="s">
        <v>103</v>
      </c>
      <c r="S4" s="244" t="s">
        <v>2</v>
      </c>
      <c r="T4" s="261" t="s">
        <v>87</v>
      </c>
      <c r="U4" s="242" t="s">
        <v>103</v>
      </c>
      <c r="V4" s="243" t="s">
        <v>2</v>
      </c>
      <c r="W4" s="261" t="s">
        <v>87</v>
      </c>
      <c r="X4" s="242" t="s">
        <v>103</v>
      </c>
      <c r="Y4" s="244" t="s">
        <v>2</v>
      </c>
      <c r="Z4" s="261" t="s">
        <v>87</v>
      </c>
      <c r="AA4" s="242" t="s">
        <v>103</v>
      </c>
      <c r="AB4" s="244" t="s">
        <v>2</v>
      </c>
    </row>
    <row r="5" spans="1:32" s="31" customFormat="1" ht="15.75" customHeight="1" thickBot="1" x14ac:dyDescent="0.3">
      <c r="A5" s="296"/>
      <c r="B5" s="261"/>
      <c r="C5" s="242"/>
      <c r="D5" s="295"/>
      <c r="E5" s="261"/>
      <c r="F5" s="242"/>
      <c r="G5" s="295"/>
      <c r="H5" s="261"/>
      <c r="I5" s="242"/>
      <c r="J5" s="295"/>
      <c r="K5" s="261"/>
      <c r="L5" s="242"/>
      <c r="M5" s="295"/>
      <c r="N5" s="261"/>
      <c r="O5" s="242"/>
      <c r="P5" s="295"/>
      <c r="Q5" s="261"/>
      <c r="R5" s="242"/>
      <c r="S5" s="295"/>
      <c r="T5" s="261"/>
      <c r="U5" s="242"/>
      <c r="V5" s="297"/>
      <c r="W5" s="261"/>
      <c r="X5" s="242"/>
      <c r="Y5" s="295"/>
      <c r="Z5" s="261"/>
      <c r="AA5" s="242"/>
      <c r="AB5" s="295"/>
    </row>
    <row r="6" spans="1:32" s="47" customFormat="1" ht="12.75" thickBot="1" x14ac:dyDescent="0.25">
      <c r="A6" s="151" t="s">
        <v>3</v>
      </c>
      <c r="B6" s="143">
        <v>1</v>
      </c>
      <c r="C6" s="46">
        <v>2</v>
      </c>
      <c r="D6" s="125">
        <v>3</v>
      </c>
      <c r="E6" s="143">
        <v>4</v>
      </c>
      <c r="F6" s="46">
        <v>5</v>
      </c>
      <c r="G6" s="125">
        <v>6</v>
      </c>
      <c r="H6" s="143">
        <v>7</v>
      </c>
      <c r="I6" s="46">
        <v>8</v>
      </c>
      <c r="J6" s="125">
        <v>9</v>
      </c>
      <c r="K6" s="143">
        <v>10</v>
      </c>
      <c r="L6" s="46">
        <v>11</v>
      </c>
      <c r="M6" s="125">
        <v>12</v>
      </c>
      <c r="N6" s="152">
        <v>13</v>
      </c>
      <c r="O6" s="46">
        <v>14</v>
      </c>
      <c r="P6" s="125">
        <v>15</v>
      </c>
      <c r="Q6" s="143">
        <v>16</v>
      </c>
      <c r="R6" s="46">
        <v>17</v>
      </c>
      <c r="S6" s="125">
        <v>18</v>
      </c>
      <c r="T6" s="152">
        <v>19</v>
      </c>
      <c r="U6" s="46">
        <v>20</v>
      </c>
      <c r="V6" s="153">
        <v>21</v>
      </c>
      <c r="W6" s="143">
        <v>22</v>
      </c>
      <c r="X6" s="46">
        <v>23</v>
      </c>
      <c r="Y6" s="125">
        <v>24</v>
      </c>
      <c r="Z6" s="152">
        <v>25</v>
      </c>
      <c r="AA6" s="46">
        <v>26</v>
      </c>
      <c r="AB6" s="46">
        <v>27</v>
      </c>
    </row>
    <row r="7" spans="1:32" s="35" customFormat="1" ht="48.75" customHeight="1" thickBot="1" x14ac:dyDescent="0.3">
      <c r="A7" s="164" t="s">
        <v>32</v>
      </c>
      <c r="B7" s="165">
        <f>SUM(B8:B14)</f>
        <v>5393</v>
      </c>
      <c r="C7" s="166">
        <f>SUM(C8:C14)</f>
        <v>2507</v>
      </c>
      <c r="D7" s="167">
        <f>C7*100/B7</f>
        <v>46.486185796402744</v>
      </c>
      <c r="E7" s="168">
        <f>SUM(E8:E14)</f>
        <v>4839</v>
      </c>
      <c r="F7" s="166">
        <f>SUM(F8:F14)</f>
        <v>1808</v>
      </c>
      <c r="G7" s="167">
        <f>F7*100/E7</f>
        <v>37.363091547840462</v>
      </c>
      <c r="H7" s="168">
        <f>SUM(H8:H14)</f>
        <v>256</v>
      </c>
      <c r="I7" s="166">
        <f>SUM(I8:I14)</f>
        <v>233</v>
      </c>
      <c r="J7" s="167">
        <f>I7*100/H7</f>
        <v>91.015625</v>
      </c>
      <c r="K7" s="168">
        <f>SUM(K8:K14)</f>
        <v>178</v>
      </c>
      <c r="L7" s="166">
        <f>SUM(L8:L14)</f>
        <v>60</v>
      </c>
      <c r="M7" s="167">
        <f>L7*100/K7</f>
        <v>33.707865168539328</v>
      </c>
      <c r="N7" s="169">
        <f>SUM(N8:N14)</f>
        <v>0</v>
      </c>
      <c r="O7" s="166">
        <f>SUM(O8:O14)</f>
        <v>0</v>
      </c>
      <c r="P7" s="167" t="str">
        <f>IF(ISERROR(O7*100/N7),"-",(O7*100/N7))</f>
        <v>-</v>
      </c>
      <c r="Q7" s="168">
        <f>SUM(Q8:Q14)</f>
        <v>1818</v>
      </c>
      <c r="R7" s="166">
        <f>SUM(R8:R14)</f>
        <v>853</v>
      </c>
      <c r="S7" s="167">
        <f>R7*100/Q7</f>
        <v>46.919691969196919</v>
      </c>
      <c r="T7" s="169">
        <f>SUM(T8:T14)</f>
        <v>4312</v>
      </c>
      <c r="U7" s="166">
        <f>SUM(U8:U14)</f>
        <v>1713</v>
      </c>
      <c r="V7" s="170">
        <f>U7*100/T7</f>
        <v>39.726345083487942</v>
      </c>
      <c r="W7" s="168">
        <f>SUM(W8:W14)</f>
        <v>3934</v>
      </c>
      <c r="X7" s="166">
        <f>SUM(X8:X14)</f>
        <v>1192</v>
      </c>
      <c r="Y7" s="167">
        <f>X7*100/W7</f>
        <v>30.299949161159127</v>
      </c>
      <c r="Z7" s="169">
        <f>SUM(Z8:Z14)</f>
        <v>3302</v>
      </c>
      <c r="AA7" s="166">
        <f>SUM(AA8:AA14)</f>
        <v>679</v>
      </c>
      <c r="AB7" s="167">
        <f>AA7*100/Z7</f>
        <v>20.56329497274379</v>
      </c>
      <c r="AC7" s="34"/>
      <c r="AF7" s="39"/>
    </row>
    <row r="8" spans="1:32" s="39" customFormat="1" ht="48.75" customHeight="1" x14ac:dyDescent="0.25">
      <c r="A8" s="146" t="s">
        <v>104</v>
      </c>
      <c r="B8" s="171">
        <v>486</v>
      </c>
      <c r="C8" s="161">
        <v>316</v>
      </c>
      <c r="D8" s="172">
        <f t="shared" ref="D8:D14" si="0">C8*100/B8</f>
        <v>65.02057613168725</v>
      </c>
      <c r="E8" s="173">
        <v>428</v>
      </c>
      <c r="F8" s="161">
        <v>231</v>
      </c>
      <c r="G8" s="172">
        <f t="shared" ref="G8:G14" si="1">F8*100/E8</f>
        <v>53.971962616822431</v>
      </c>
      <c r="H8" s="177">
        <v>28</v>
      </c>
      <c r="I8" s="175">
        <v>44</v>
      </c>
      <c r="J8" s="172">
        <f>IF(ISERROR(I8*100/H8),"-",(I8*100/H8))</f>
        <v>157.14285714285714</v>
      </c>
      <c r="K8" s="177">
        <v>8</v>
      </c>
      <c r="L8" s="162">
        <v>4</v>
      </c>
      <c r="M8" s="172">
        <f>IF(ISERROR(L8*100/K8),"-",(L8*100/K8))</f>
        <v>50</v>
      </c>
      <c r="N8" s="178">
        <v>0</v>
      </c>
      <c r="O8" s="162">
        <v>0</v>
      </c>
      <c r="P8" s="172" t="str">
        <f>IF(ISERROR(O8*100/N8),"-",(O8*100/N8))</f>
        <v>-</v>
      </c>
      <c r="Q8" s="177">
        <v>206</v>
      </c>
      <c r="R8" s="175">
        <v>123</v>
      </c>
      <c r="S8" s="172">
        <f t="shared" ref="S8:S14" si="2">R8*100/Q8</f>
        <v>59.708737864077669</v>
      </c>
      <c r="T8" s="174">
        <v>366</v>
      </c>
      <c r="U8" s="179">
        <v>214</v>
      </c>
      <c r="V8" s="176">
        <f t="shared" ref="V8:V14" si="3">U8*100/T8</f>
        <v>58.469945355191257</v>
      </c>
      <c r="W8" s="173">
        <v>329</v>
      </c>
      <c r="X8" s="179">
        <v>151</v>
      </c>
      <c r="Y8" s="172">
        <f t="shared" ref="Y8:Y14" si="4">X8*100/W8</f>
        <v>45.89665653495441</v>
      </c>
      <c r="Z8" s="174">
        <v>241</v>
      </c>
      <c r="AA8" s="179">
        <v>72</v>
      </c>
      <c r="AB8" s="172">
        <f t="shared" ref="AB8:AB14" si="5">AA8*100/Z8</f>
        <v>29.875518672199171</v>
      </c>
      <c r="AC8" s="34"/>
      <c r="AD8" s="38"/>
    </row>
    <row r="9" spans="1:32" s="40" customFormat="1" ht="48.75" customHeight="1" x14ac:dyDescent="0.25">
      <c r="A9" s="147" t="s">
        <v>105</v>
      </c>
      <c r="B9" s="180">
        <v>445</v>
      </c>
      <c r="C9" s="131">
        <v>200</v>
      </c>
      <c r="D9" s="181">
        <f t="shared" si="0"/>
        <v>44.943820224719104</v>
      </c>
      <c r="E9" s="182">
        <v>376</v>
      </c>
      <c r="F9" s="131">
        <v>164</v>
      </c>
      <c r="G9" s="181">
        <f t="shared" si="1"/>
        <v>43.617021276595743</v>
      </c>
      <c r="H9" s="185">
        <v>24</v>
      </c>
      <c r="I9" s="136">
        <v>24</v>
      </c>
      <c r="J9" s="181">
        <f t="shared" ref="J9:J14" si="6">IF(ISERROR(I9*100/H9),"-",(I9*100/H9))</f>
        <v>100</v>
      </c>
      <c r="K9" s="185">
        <v>11</v>
      </c>
      <c r="L9" s="135">
        <v>6</v>
      </c>
      <c r="M9" s="181">
        <f t="shared" ref="M9:M14" si="7">IF(ISERROR(L9*100/K9),"-",(L9*100/K9))</f>
        <v>54.545454545454547</v>
      </c>
      <c r="N9" s="186">
        <v>0</v>
      </c>
      <c r="O9" s="135">
        <v>0</v>
      </c>
      <c r="P9" s="181" t="str">
        <f t="shared" ref="P9:P14" si="8">IF(ISERROR(O9*100/N9),"-",(O9*100/N9))</f>
        <v>-</v>
      </c>
      <c r="Q9" s="185">
        <v>185</v>
      </c>
      <c r="R9" s="136">
        <v>90</v>
      </c>
      <c r="S9" s="181">
        <f t="shared" si="2"/>
        <v>48.648648648648646</v>
      </c>
      <c r="T9" s="183">
        <v>355</v>
      </c>
      <c r="U9" s="137">
        <v>124</v>
      </c>
      <c r="V9" s="184">
        <f t="shared" si="3"/>
        <v>34.929577464788736</v>
      </c>
      <c r="W9" s="182">
        <v>318</v>
      </c>
      <c r="X9" s="137">
        <v>109</v>
      </c>
      <c r="Y9" s="181">
        <f t="shared" si="4"/>
        <v>34.276729559748425</v>
      </c>
      <c r="Z9" s="183">
        <v>276</v>
      </c>
      <c r="AA9" s="137">
        <v>70</v>
      </c>
      <c r="AB9" s="181">
        <f t="shared" si="5"/>
        <v>25.362318840579711</v>
      </c>
      <c r="AC9" s="34"/>
      <c r="AD9" s="38"/>
    </row>
    <row r="10" spans="1:32" s="39" customFormat="1" ht="48.75" customHeight="1" x14ac:dyDescent="0.25">
      <c r="A10" s="147" t="s">
        <v>106</v>
      </c>
      <c r="B10" s="180">
        <v>2193</v>
      </c>
      <c r="C10" s="132">
        <v>883</v>
      </c>
      <c r="D10" s="181">
        <f t="shared" si="0"/>
        <v>40.264477884176927</v>
      </c>
      <c r="E10" s="182">
        <v>2041</v>
      </c>
      <c r="F10" s="132">
        <v>596</v>
      </c>
      <c r="G10" s="181">
        <f t="shared" si="1"/>
        <v>29.201371876531113</v>
      </c>
      <c r="H10" s="185">
        <v>72</v>
      </c>
      <c r="I10" s="136">
        <v>38</v>
      </c>
      <c r="J10" s="181">
        <f t="shared" si="6"/>
        <v>52.777777777777779</v>
      </c>
      <c r="K10" s="185">
        <v>98</v>
      </c>
      <c r="L10" s="134">
        <v>36</v>
      </c>
      <c r="M10" s="181">
        <f t="shared" si="7"/>
        <v>36.734693877551024</v>
      </c>
      <c r="N10" s="186">
        <v>0</v>
      </c>
      <c r="O10" s="134">
        <v>0</v>
      </c>
      <c r="P10" s="181" t="str">
        <f t="shared" si="8"/>
        <v>-</v>
      </c>
      <c r="Q10" s="185">
        <v>570</v>
      </c>
      <c r="R10" s="136">
        <v>268</v>
      </c>
      <c r="S10" s="181">
        <f t="shared" si="2"/>
        <v>47.017543859649123</v>
      </c>
      <c r="T10" s="183">
        <v>1787</v>
      </c>
      <c r="U10" s="137">
        <v>638</v>
      </c>
      <c r="V10" s="184">
        <f t="shared" si="3"/>
        <v>35.702294348069387</v>
      </c>
      <c r="W10" s="182">
        <v>1671</v>
      </c>
      <c r="X10" s="137">
        <v>389</v>
      </c>
      <c r="Y10" s="181">
        <f t="shared" si="4"/>
        <v>23.279473369239977</v>
      </c>
      <c r="Z10" s="183">
        <v>1418</v>
      </c>
      <c r="AA10" s="137">
        <v>245</v>
      </c>
      <c r="AB10" s="181">
        <f t="shared" si="5"/>
        <v>17.277856135401976</v>
      </c>
      <c r="AC10" s="34"/>
      <c r="AD10" s="38"/>
    </row>
    <row r="11" spans="1:32" s="39" customFormat="1" ht="48.75" customHeight="1" x14ac:dyDescent="0.25">
      <c r="A11" s="147" t="s">
        <v>107</v>
      </c>
      <c r="B11" s="180">
        <v>707</v>
      </c>
      <c r="C11" s="132">
        <v>354</v>
      </c>
      <c r="D11" s="181">
        <f t="shared" si="0"/>
        <v>50.070721357850069</v>
      </c>
      <c r="E11" s="182">
        <v>631</v>
      </c>
      <c r="F11" s="132">
        <v>270</v>
      </c>
      <c r="G11" s="181">
        <f t="shared" si="1"/>
        <v>42.789223454833596</v>
      </c>
      <c r="H11" s="185">
        <v>37</v>
      </c>
      <c r="I11" s="136">
        <v>37</v>
      </c>
      <c r="J11" s="181">
        <f t="shared" si="6"/>
        <v>100</v>
      </c>
      <c r="K11" s="185">
        <v>12</v>
      </c>
      <c r="L11" s="134">
        <v>4</v>
      </c>
      <c r="M11" s="181">
        <f t="shared" si="7"/>
        <v>33.333333333333336</v>
      </c>
      <c r="N11" s="186">
        <v>0</v>
      </c>
      <c r="O11" s="134">
        <v>0</v>
      </c>
      <c r="P11" s="181" t="str">
        <f t="shared" si="8"/>
        <v>-</v>
      </c>
      <c r="Q11" s="185">
        <v>250</v>
      </c>
      <c r="R11" s="136">
        <v>159</v>
      </c>
      <c r="S11" s="181">
        <f t="shared" si="2"/>
        <v>63.6</v>
      </c>
      <c r="T11" s="183">
        <v>599</v>
      </c>
      <c r="U11" s="137">
        <v>239</v>
      </c>
      <c r="V11" s="184">
        <f t="shared" si="3"/>
        <v>39.899833055091818</v>
      </c>
      <c r="W11" s="182">
        <v>539</v>
      </c>
      <c r="X11" s="137">
        <v>190</v>
      </c>
      <c r="Y11" s="181">
        <f t="shared" si="4"/>
        <v>35.250463821892396</v>
      </c>
      <c r="Z11" s="183">
        <v>486</v>
      </c>
      <c r="AA11" s="137">
        <v>86</v>
      </c>
      <c r="AB11" s="181">
        <f t="shared" si="5"/>
        <v>17.695473251028808</v>
      </c>
      <c r="AC11" s="34"/>
      <c r="AD11" s="38"/>
    </row>
    <row r="12" spans="1:32" s="39" customFormat="1" ht="48.75" customHeight="1" x14ac:dyDescent="0.25">
      <c r="A12" s="147" t="s">
        <v>108</v>
      </c>
      <c r="B12" s="180">
        <v>895</v>
      </c>
      <c r="C12" s="132">
        <v>411</v>
      </c>
      <c r="D12" s="181">
        <f t="shared" si="0"/>
        <v>45.92178770949721</v>
      </c>
      <c r="E12" s="182">
        <v>780</v>
      </c>
      <c r="F12" s="132">
        <v>305</v>
      </c>
      <c r="G12" s="181">
        <f t="shared" si="1"/>
        <v>39.102564102564102</v>
      </c>
      <c r="H12" s="185">
        <v>56</v>
      </c>
      <c r="I12" s="136">
        <v>34</v>
      </c>
      <c r="J12" s="181">
        <f t="shared" si="6"/>
        <v>60.714285714285715</v>
      </c>
      <c r="K12" s="185">
        <v>11</v>
      </c>
      <c r="L12" s="134">
        <v>4</v>
      </c>
      <c r="M12" s="181">
        <f t="shared" si="7"/>
        <v>36.363636363636367</v>
      </c>
      <c r="N12" s="186">
        <v>0</v>
      </c>
      <c r="O12" s="134">
        <v>0</v>
      </c>
      <c r="P12" s="181" t="str">
        <f t="shared" si="8"/>
        <v>-</v>
      </c>
      <c r="Q12" s="185">
        <v>298</v>
      </c>
      <c r="R12" s="136">
        <v>85</v>
      </c>
      <c r="S12" s="181">
        <f t="shared" si="2"/>
        <v>28.523489932885905</v>
      </c>
      <c r="T12" s="183">
        <v>694</v>
      </c>
      <c r="U12" s="137">
        <v>260</v>
      </c>
      <c r="V12" s="184">
        <f t="shared" si="3"/>
        <v>37.463976945244958</v>
      </c>
      <c r="W12" s="182">
        <v>623</v>
      </c>
      <c r="X12" s="137">
        <v>196</v>
      </c>
      <c r="Y12" s="181">
        <f t="shared" si="4"/>
        <v>31.460674157303369</v>
      </c>
      <c r="Z12" s="183">
        <v>518</v>
      </c>
      <c r="AA12" s="137">
        <v>98</v>
      </c>
      <c r="AB12" s="181">
        <f t="shared" si="5"/>
        <v>18.918918918918919</v>
      </c>
      <c r="AC12" s="34"/>
      <c r="AD12" s="38"/>
    </row>
    <row r="13" spans="1:32" s="39" customFormat="1" ht="48.75" customHeight="1" x14ac:dyDescent="0.25">
      <c r="A13" s="147" t="s">
        <v>109</v>
      </c>
      <c r="B13" s="180">
        <v>398</v>
      </c>
      <c r="C13" s="132">
        <v>176</v>
      </c>
      <c r="D13" s="181">
        <f t="shared" si="0"/>
        <v>44.221105527638194</v>
      </c>
      <c r="E13" s="182">
        <v>340</v>
      </c>
      <c r="F13" s="132">
        <v>120</v>
      </c>
      <c r="G13" s="181">
        <f t="shared" si="1"/>
        <v>35.294117647058826</v>
      </c>
      <c r="H13" s="185">
        <v>27</v>
      </c>
      <c r="I13" s="136">
        <v>29</v>
      </c>
      <c r="J13" s="181">
        <f t="shared" si="6"/>
        <v>107.4074074074074</v>
      </c>
      <c r="K13" s="185">
        <v>21</v>
      </c>
      <c r="L13" s="134">
        <v>0</v>
      </c>
      <c r="M13" s="181">
        <f t="shared" si="7"/>
        <v>0</v>
      </c>
      <c r="N13" s="186">
        <v>0</v>
      </c>
      <c r="O13" s="134">
        <v>0</v>
      </c>
      <c r="P13" s="181" t="str">
        <f t="shared" si="8"/>
        <v>-</v>
      </c>
      <c r="Q13" s="185">
        <v>169</v>
      </c>
      <c r="R13" s="136">
        <v>61</v>
      </c>
      <c r="S13" s="181">
        <f t="shared" si="2"/>
        <v>36.094674556213015</v>
      </c>
      <c r="T13" s="183">
        <v>300</v>
      </c>
      <c r="U13" s="137">
        <v>114</v>
      </c>
      <c r="V13" s="184">
        <f t="shared" si="3"/>
        <v>38</v>
      </c>
      <c r="W13" s="182">
        <v>261</v>
      </c>
      <c r="X13" s="137">
        <v>71</v>
      </c>
      <c r="Y13" s="181">
        <f t="shared" si="4"/>
        <v>27.203065134099617</v>
      </c>
      <c r="Z13" s="183">
        <v>218</v>
      </c>
      <c r="AA13" s="137">
        <v>55</v>
      </c>
      <c r="AB13" s="181">
        <f t="shared" si="5"/>
        <v>25.229357798165136</v>
      </c>
      <c r="AC13" s="34"/>
      <c r="AD13" s="38"/>
    </row>
    <row r="14" spans="1:32" s="39" customFormat="1" ht="48.75" customHeight="1" thickBot="1" x14ac:dyDescent="0.3">
      <c r="A14" s="148" t="s">
        <v>110</v>
      </c>
      <c r="B14" s="187">
        <v>269</v>
      </c>
      <c r="C14" s="149">
        <v>167</v>
      </c>
      <c r="D14" s="188">
        <f t="shared" si="0"/>
        <v>62.081784386617102</v>
      </c>
      <c r="E14" s="189">
        <v>243</v>
      </c>
      <c r="F14" s="149">
        <v>122</v>
      </c>
      <c r="G14" s="188">
        <f t="shared" si="1"/>
        <v>50.205761316872426</v>
      </c>
      <c r="H14" s="193">
        <v>12</v>
      </c>
      <c r="I14" s="191">
        <v>27</v>
      </c>
      <c r="J14" s="188">
        <f t="shared" si="6"/>
        <v>225</v>
      </c>
      <c r="K14" s="193">
        <v>17</v>
      </c>
      <c r="L14" s="150">
        <v>6</v>
      </c>
      <c r="M14" s="188">
        <f t="shared" si="7"/>
        <v>35.294117647058826</v>
      </c>
      <c r="N14" s="194">
        <v>0</v>
      </c>
      <c r="O14" s="150">
        <v>0</v>
      </c>
      <c r="P14" s="188" t="str">
        <f t="shared" si="8"/>
        <v>-</v>
      </c>
      <c r="Q14" s="193">
        <v>140</v>
      </c>
      <c r="R14" s="191">
        <v>67</v>
      </c>
      <c r="S14" s="188">
        <f t="shared" si="2"/>
        <v>47.857142857142854</v>
      </c>
      <c r="T14" s="190">
        <v>211</v>
      </c>
      <c r="U14" s="195">
        <v>124</v>
      </c>
      <c r="V14" s="192">
        <f t="shared" si="3"/>
        <v>58.767772511848342</v>
      </c>
      <c r="W14" s="189">
        <v>193</v>
      </c>
      <c r="X14" s="195">
        <v>86</v>
      </c>
      <c r="Y14" s="188">
        <f t="shared" si="4"/>
        <v>44.559585492227981</v>
      </c>
      <c r="Z14" s="190">
        <v>145</v>
      </c>
      <c r="AA14" s="195">
        <v>53</v>
      </c>
      <c r="AB14" s="188">
        <f t="shared" si="5"/>
        <v>36.551724137931032</v>
      </c>
      <c r="AC14" s="34"/>
      <c r="AD14" s="38"/>
    </row>
    <row r="15" spans="1:32" s="83" customFormat="1" ht="64.5" customHeight="1" x14ac:dyDescent="0.25">
      <c r="A15" s="82"/>
      <c r="B15" s="82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</row>
    <row r="16" spans="1:32" s="83" customFormat="1" ht="15" x14ac:dyDescent="0.25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s="83" customFormat="1" ht="15" x14ac:dyDescent="0.25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s="83" customFormat="1" ht="15" x14ac:dyDescent="0.25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s="83" customFormat="1" ht="15" x14ac:dyDescent="0.25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s="83" customFormat="1" ht="15" x14ac:dyDescent="0.25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s="83" customFormat="1" ht="15" x14ac:dyDescent="0.25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s="83" customFormat="1" ht="15" x14ac:dyDescent="0.25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s="83" customFormat="1" ht="15" x14ac:dyDescent="0.25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s="83" customFormat="1" ht="15" x14ac:dyDescent="0.25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s="83" customFormat="1" ht="15" x14ac:dyDescent="0.25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s="83" customFormat="1" ht="15" x14ac:dyDescent="0.25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s="83" customFormat="1" ht="15" x14ac:dyDescent="0.25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s="83" customFormat="1" ht="15" x14ac:dyDescent="0.25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s="83" customFormat="1" ht="15" x14ac:dyDescent="0.25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s="83" customFormat="1" ht="15" x14ac:dyDescent="0.25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s="83" customFormat="1" ht="15" x14ac:dyDescent="0.25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s="83" customFormat="1" ht="15" x14ac:dyDescent="0.25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s="83" customFormat="1" ht="15" x14ac:dyDescent="0.25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s="83" customFormat="1" ht="15" x14ac:dyDescent="0.25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s="83" customFormat="1" ht="15" x14ac:dyDescent="0.25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s="83" customFormat="1" ht="15" x14ac:dyDescent="0.25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s="83" customFormat="1" ht="15" x14ac:dyDescent="0.25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s="83" customFormat="1" ht="15" x14ac:dyDescent="0.25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s="83" customFormat="1" ht="15" x14ac:dyDescent="0.25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s="83" customFormat="1" ht="15" x14ac:dyDescent="0.25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s="83" customFormat="1" ht="15" x14ac:dyDescent="0.25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s="83" customFormat="1" ht="15" x14ac:dyDescent="0.25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s="83" customFormat="1" ht="15" x14ac:dyDescent="0.25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s="83" customFormat="1" ht="15" x14ac:dyDescent="0.25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s="83" customFormat="1" ht="15" x14ac:dyDescent="0.25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s="83" customFormat="1" ht="15" x14ac:dyDescent="0.25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s="83" customFormat="1" ht="15" x14ac:dyDescent="0.25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s="83" customFormat="1" ht="15" x14ac:dyDescent="0.25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s="83" customFormat="1" ht="15" x14ac:dyDescent="0.25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s="83" customFormat="1" ht="15" x14ac:dyDescent="0.25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s="83" customFormat="1" ht="15" x14ac:dyDescent="0.25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s="83" customFormat="1" ht="15" x14ac:dyDescent="0.25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s="83" customFormat="1" ht="15" x14ac:dyDescent="0.25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s="83" customFormat="1" ht="15" x14ac:dyDescent="0.25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s="83" customFormat="1" ht="15" x14ac:dyDescent="0.25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s="83" customFormat="1" ht="15" x14ac:dyDescent="0.25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s="83" customFormat="1" ht="15" x14ac:dyDescent="0.25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s="83" customFormat="1" ht="15" x14ac:dyDescent="0.25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s="83" customFormat="1" ht="15" x14ac:dyDescent="0.25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B3:D3"/>
    <mergeCell ref="K4:K5"/>
    <mergeCell ref="L4:L5"/>
    <mergeCell ref="Z2:AB2"/>
    <mergeCell ref="U1:AB1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Z3:AB3"/>
    <mergeCell ref="M2:P2"/>
    <mergeCell ref="B1:P1"/>
    <mergeCell ref="C15:P1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  <mergeCell ref="Q4:Q5"/>
    <mergeCell ref="X2:Y2"/>
    <mergeCell ref="Q3:S3"/>
    <mergeCell ref="T3:V3"/>
    <mergeCell ref="W3:Y3"/>
    <mergeCell ref="S4:S5"/>
    <mergeCell ref="R4:R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0" orientation="landscape" r:id="rId1"/>
  <colBreaks count="1" manualBreakCount="1">
    <brk id="16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K22"/>
  <sheetViews>
    <sheetView view="pageBreakPreview" zoomScale="58" zoomScaleNormal="75" zoomScaleSheetLayoutView="58" workbookViewId="0">
      <selection activeCell="A30" sqref="A30"/>
    </sheetView>
  </sheetViews>
  <sheetFormatPr defaultColWidth="8" defaultRowHeight="12.75" x14ac:dyDescent="0.2"/>
  <cols>
    <col min="1" max="1" width="69.5703125" style="2" customWidth="1"/>
    <col min="2" max="4" width="23.42578125" style="16" customWidth="1"/>
    <col min="5" max="255" width="8" style="2"/>
    <col min="256" max="256" width="69.5703125" style="2" customWidth="1"/>
    <col min="257" max="259" width="23.42578125" style="2" customWidth="1"/>
    <col min="260" max="260" width="8" style="2"/>
    <col min="261" max="261" width="0" style="2" hidden="1" customWidth="1"/>
    <col min="262" max="511" width="8" style="2"/>
    <col min="512" max="512" width="69.5703125" style="2" customWidth="1"/>
    <col min="513" max="515" width="23.42578125" style="2" customWidth="1"/>
    <col min="516" max="516" width="8" style="2"/>
    <col min="517" max="517" width="0" style="2" hidden="1" customWidth="1"/>
    <col min="518" max="767" width="8" style="2"/>
    <col min="768" max="768" width="69.5703125" style="2" customWidth="1"/>
    <col min="769" max="771" width="23.42578125" style="2" customWidth="1"/>
    <col min="772" max="772" width="8" style="2"/>
    <col min="773" max="773" width="0" style="2" hidden="1" customWidth="1"/>
    <col min="774" max="1023" width="8" style="2"/>
    <col min="1024" max="1024" width="69.5703125" style="2" customWidth="1"/>
    <col min="1025" max="1027" width="23.42578125" style="2" customWidth="1"/>
    <col min="1028" max="1028" width="8" style="2"/>
    <col min="1029" max="1029" width="0" style="2" hidden="1" customWidth="1"/>
    <col min="1030" max="1279" width="8" style="2"/>
    <col min="1280" max="1280" width="69.5703125" style="2" customWidth="1"/>
    <col min="1281" max="1283" width="23.42578125" style="2" customWidth="1"/>
    <col min="1284" max="1284" width="8" style="2"/>
    <col min="1285" max="1285" width="0" style="2" hidden="1" customWidth="1"/>
    <col min="1286" max="1535" width="8" style="2"/>
    <col min="1536" max="1536" width="69.5703125" style="2" customWidth="1"/>
    <col min="1537" max="1539" width="23.42578125" style="2" customWidth="1"/>
    <col min="1540" max="1540" width="8" style="2"/>
    <col min="1541" max="1541" width="0" style="2" hidden="1" customWidth="1"/>
    <col min="1542" max="1791" width="8" style="2"/>
    <col min="1792" max="1792" width="69.5703125" style="2" customWidth="1"/>
    <col min="1793" max="1795" width="23.42578125" style="2" customWidth="1"/>
    <col min="1796" max="1796" width="8" style="2"/>
    <col min="1797" max="1797" width="0" style="2" hidden="1" customWidth="1"/>
    <col min="1798" max="2047" width="8" style="2"/>
    <col min="2048" max="2048" width="69.5703125" style="2" customWidth="1"/>
    <col min="2049" max="2051" width="23.42578125" style="2" customWidth="1"/>
    <col min="2052" max="2052" width="8" style="2"/>
    <col min="2053" max="2053" width="0" style="2" hidden="1" customWidth="1"/>
    <col min="2054" max="2303" width="8" style="2"/>
    <col min="2304" max="2304" width="69.5703125" style="2" customWidth="1"/>
    <col min="2305" max="2307" width="23.42578125" style="2" customWidth="1"/>
    <col min="2308" max="2308" width="8" style="2"/>
    <col min="2309" max="2309" width="0" style="2" hidden="1" customWidth="1"/>
    <col min="2310" max="2559" width="8" style="2"/>
    <col min="2560" max="2560" width="69.5703125" style="2" customWidth="1"/>
    <col min="2561" max="2563" width="23.42578125" style="2" customWidth="1"/>
    <col min="2564" max="2564" width="8" style="2"/>
    <col min="2565" max="2565" width="0" style="2" hidden="1" customWidth="1"/>
    <col min="2566" max="2815" width="8" style="2"/>
    <col min="2816" max="2816" width="69.5703125" style="2" customWidth="1"/>
    <col min="2817" max="2819" width="23.42578125" style="2" customWidth="1"/>
    <col min="2820" max="2820" width="8" style="2"/>
    <col min="2821" max="2821" width="0" style="2" hidden="1" customWidth="1"/>
    <col min="2822" max="3071" width="8" style="2"/>
    <col min="3072" max="3072" width="69.5703125" style="2" customWidth="1"/>
    <col min="3073" max="3075" width="23.42578125" style="2" customWidth="1"/>
    <col min="3076" max="3076" width="8" style="2"/>
    <col min="3077" max="3077" width="0" style="2" hidden="1" customWidth="1"/>
    <col min="3078" max="3327" width="8" style="2"/>
    <col min="3328" max="3328" width="69.5703125" style="2" customWidth="1"/>
    <col min="3329" max="3331" width="23.42578125" style="2" customWidth="1"/>
    <col min="3332" max="3332" width="8" style="2"/>
    <col min="3333" max="3333" width="0" style="2" hidden="1" customWidth="1"/>
    <col min="3334" max="3583" width="8" style="2"/>
    <col min="3584" max="3584" width="69.5703125" style="2" customWidth="1"/>
    <col min="3585" max="3587" width="23.42578125" style="2" customWidth="1"/>
    <col min="3588" max="3588" width="8" style="2"/>
    <col min="3589" max="3589" width="0" style="2" hidden="1" customWidth="1"/>
    <col min="3590" max="3839" width="8" style="2"/>
    <col min="3840" max="3840" width="69.5703125" style="2" customWidth="1"/>
    <col min="3841" max="3843" width="23.42578125" style="2" customWidth="1"/>
    <col min="3844" max="3844" width="8" style="2"/>
    <col min="3845" max="3845" width="0" style="2" hidden="1" customWidth="1"/>
    <col min="3846" max="4095" width="8" style="2"/>
    <col min="4096" max="4096" width="69.5703125" style="2" customWidth="1"/>
    <col min="4097" max="4099" width="23.42578125" style="2" customWidth="1"/>
    <col min="4100" max="4100" width="8" style="2"/>
    <col min="4101" max="4101" width="0" style="2" hidden="1" customWidth="1"/>
    <col min="4102" max="4351" width="8" style="2"/>
    <col min="4352" max="4352" width="69.5703125" style="2" customWidth="1"/>
    <col min="4353" max="4355" width="23.42578125" style="2" customWidth="1"/>
    <col min="4356" max="4356" width="8" style="2"/>
    <col min="4357" max="4357" width="0" style="2" hidden="1" customWidth="1"/>
    <col min="4358" max="4607" width="8" style="2"/>
    <col min="4608" max="4608" width="69.5703125" style="2" customWidth="1"/>
    <col min="4609" max="4611" width="23.42578125" style="2" customWidth="1"/>
    <col min="4612" max="4612" width="8" style="2"/>
    <col min="4613" max="4613" width="0" style="2" hidden="1" customWidth="1"/>
    <col min="4614" max="4863" width="8" style="2"/>
    <col min="4864" max="4864" width="69.5703125" style="2" customWidth="1"/>
    <col min="4865" max="4867" width="23.42578125" style="2" customWidth="1"/>
    <col min="4868" max="4868" width="8" style="2"/>
    <col min="4869" max="4869" width="0" style="2" hidden="1" customWidth="1"/>
    <col min="4870" max="5119" width="8" style="2"/>
    <col min="5120" max="5120" width="69.5703125" style="2" customWidth="1"/>
    <col min="5121" max="5123" width="23.42578125" style="2" customWidth="1"/>
    <col min="5124" max="5124" width="8" style="2"/>
    <col min="5125" max="5125" width="0" style="2" hidden="1" customWidth="1"/>
    <col min="5126" max="5375" width="8" style="2"/>
    <col min="5376" max="5376" width="69.5703125" style="2" customWidth="1"/>
    <col min="5377" max="5379" width="23.42578125" style="2" customWidth="1"/>
    <col min="5380" max="5380" width="8" style="2"/>
    <col min="5381" max="5381" width="0" style="2" hidden="1" customWidth="1"/>
    <col min="5382" max="5631" width="8" style="2"/>
    <col min="5632" max="5632" width="69.5703125" style="2" customWidth="1"/>
    <col min="5633" max="5635" width="23.42578125" style="2" customWidth="1"/>
    <col min="5636" max="5636" width="8" style="2"/>
    <col min="5637" max="5637" width="0" style="2" hidden="1" customWidth="1"/>
    <col min="5638" max="5887" width="8" style="2"/>
    <col min="5888" max="5888" width="69.5703125" style="2" customWidth="1"/>
    <col min="5889" max="5891" width="23.42578125" style="2" customWidth="1"/>
    <col min="5892" max="5892" width="8" style="2"/>
    <col min="5893" max="5893" width="0" style="2" hidden="1" customWidth="1"/>
    <col min="5894" max="6143" width="8" style="2"/>
    <col min="6144" max="6144" width="69.5703125" style="2" customWidth="1"/>
    <col min="6145" max="6147" width="23.42578125" style="2" customWidth="1"/>
    <col min="6148" max="6148" width="8" style="2"/>
    <col min="6149" max="6149" width="0" style="2" hidden="1" customWidth="1"/>
    <col min="6150" max="6399" width="8" style="2"/>
    <col min="6400" max="6400" width="69.5703125" style="2" customWidth="1"/>
    <col min="6401" max="6403" width="23.42578125" style="2" customWidth="1"/>
    <col min="6404" max="6404" width="8" style="2"/>
    <col min="6405" max="6405" width="0" style="2" hidden="1" customWidth="1"/>
    <col min="6406" max="6655" width="8" style="2"/>
    <col min="6656" max="6656" width="69.5703125" style="2" customWidth="1"/>
    <col min="6657" max="6659" width="23.42578125" style="2" customWidth="1"/>
    <col min="6660" max="6660" width="8" style="2"/>
    <col min="6661" max="6661" width="0" style="2" hidden="1" customWidth="1"/>
    <col min="6662" max="6911" width="8" style="2"/>
    <col min="6912" max="6912" width="69.5703125" style="2" customWidth="1"/>
    <col min="6913" max="6915" width="23.42578125" style="2" customWidth="1"/>
    <col min="6916" max="6916" width="8" style="2"/>
    <col min="6917" max="6917" width="0" style="2" hidden="1" customWidth="1"/>
    <col min="6918" max="7167" width="8" style="2"/>
    <col min="7168" max="7168" width="69.5703125" style="2" customWidth="1"/>
    <col min="7169" max="7171" width="23.42578125" style="2" customWidth="1"/>
    <col min="7172" max="7172" width="8" style="2"/>
    <col min="7173" max="7173" width="0" style="2" hidden="1" customWidth="1"/>
    <col min="7174" max="7423" width="8" style="2"/>
    <col min="7424" max="7424" width="69.5703125" style="2" customWidth="1"/>
    <col min="7425" max="7427" width="23.42578125" style="2" customWidth="1"/>
    <col min="7428" max="7428" width="8" style="2"/>
    <col min="7429" max="7429" width="0" style="2" hidden="1" customWidth="1"/>
    <col min="7430" max="7679" width="8" style="2"/>
    <col min="7680" max="7680" width="69.5703125" style="2" customWidth="1"/>
    <col min="7681" max="7683" width="23.42578125" style="2" customWidth="1"/>
    <col min="7684" max="7684" width="8" style="2"/>
    <col min="7685" max="7685" width="0" style="2" hidden="1" customWidth="1"/>
    <col min="7686" max="7935" width="8" style="2"/>
    <col min="7936" max="7936" width="69.5703125" style="2" customWidth="1"/>
    <col min="7937" max="7939" width="23.42578125" style="2" customWidth="1"/>
    <col min="7940" max="7940" width="8" style="2"/>
    <col min="7941" max="7941" width="0" style="2" hidden="1" customWidth="1"/>
    <col min="7942" max="8191" width="8" style="2"/>
    <col min="8192" max="8192" width="69.5703125" style="2" customWidth="1"/>
    <col min="8193" max="8195" width="23.42578125" style="2" customWidth="1"/>
    <col min="8196" max="8196" width="8" style="2"/>
    <col min="8197" max="8197" width="0" style="2" hidden="1" customWidth="1"/>
    <col min="8198" max="8447" width="8" style="2"/>
    <col min="8448" max="8448" width="69.5703125" style="2" customWidth="1"/>
    <col min="8449" max="8451" width="23.42578125" style="2" customWidth="1"/>
    <col min="8452" max="8452" width="8" style="2"/>
    <col min="8453" max="8453" width="0" style="2" hidden="1" customWidth="1"/>
    <col min="8454" max="8703" width="8" style="2"/>
    <col min="8704" max="8704" width="69.5703125" style="2" customWidth="1"/>
    <col min="8705" max="8707" width="23.42578125" style="2" customWidth="1"/>
    <col min="8708" max="8708" width="8" style="2"/>
    <col min="8709" max="8709" width="0" style="2" hidden="1" customWidth="1"/>
    <col min="8710" max="8959" width="8" style="2"/>
    <col min="8960" max="8960" width="69.5703125" style="2" customWidth="1"/>
    <col min="8961" max="8963" width="23.42578125" style="2" customWidth="1"/>
    <col min="8964" max="8964" width="8" style="2"/>
    <col min="8965" max="8965" width="0" style="2" hidden="1" customWidth="1"/>
    <col min="8966" max="9215" width="8" style="2"/>
    <col min="9216" max="9216" width="69.5703125" style="2" customWidth="1"/>
    <col min="9217" max="9219" width="23.42578125" style="2" customWidth="1"/>
    <col min="9220" max="9220" width="8" style="2"/>
    <col min="9221" max="9221" width="0" style="2" hidden="1" customWidth="1"/>
    <col min="9222" max="9471" width="8" style="2"/>
    <col min="9472" max="9472" width="69.5703125" style="2" customWidth="1"/>
    <col min="9473" max="9475" width="23.42578125" style="2" customWidth="1"/>
    <col min="9476" max="9476" width="8" style="2"/>
    <col min="9477" max="9477" width="0" style="2" hidden="1" customWidth="1"/>
    <col min="9478" max="9727" width="8" style="2"/>
    <col min="9728" max="9728" width="69.5703125" style="2" customWidth="1"/>
    <col min="9729" max="9731" width="23.42578125" style="2" customWidth="1"/>
    <col min="9732" max="9732" width="8" style="2"/>
    <col min="9733" max="9733" width="0" style="2" hidden="1" customWidth="1"/>
    <col min="9734" max="9983" width="8" style="2"/>
    <col min="9984" max="9984" width="69.5703125" style="2" customWidth="1"/>
    <col min="9985" max="9987" width="23.42578125" style="2" customWidth="1"/>
    <col min="9988" max="9988" width="8" style="2"/>
    <col min="9989" max="9989" width="0" style="2" hidden="1" customWidth="1"/>
    <col min="9990" max="10239" width="8" style="2"/>
    <col min="10240" max="10240" width="69.5703125" style="2" customWidth="1"/>
    <col min="10241" max="10243" width="23.42578125" style="2" customWidth="1"/>
    <col min="10244" max="10244" width="8" style="2"/>
    <col min="10245" max="10245" width="0" style="2" hidden="1" customWidth="1"/>
    <col min="10246" max="10495" width="8" style="2"/>
    <col min="10496" max="10496" width="69.5703125" style="2" customWidth="1"/>
    <col min="10497" max="10499" width="23.42578125" style="2" customWidth="1"/>
    <col min="10500" max="10500" width="8" style="2"/>
    <col min="10501" max="10501" width="0" style="2" hidden="1" customWidth="1"/>
    <col min="10502" max="10751" width="8" style="2"/>
    <col min="10752" max="10752" width="69.5703125" style="2" customWidth="1"/>
    <col min="10753" max="10755" width="23.42578125" style="2" customWidth="1"/>
    <col min="10756" max="10756" width="8" style="2"/>
    <col min="10757" max="10757" width="0" style="2" hidden="1" customWidth="1"/>
    <col min="10758" max="11007" width="8" style="2"/>
    <col min="11008" max="11008" width="69.5703125" style="2" customWidth="1"/>
    <col min="11009" max="11011" width="23.42578125" style="2" customWidth="1"/>
    <col min="11012" max="11012" width="8" style="2"/>
    <col min="11013" max="11013" width="0" style="2" hidden="1" customWidth="1"/>
    <col min="11014" max="11263" width="8" style="2"/>
    <col min="11264" max="11264" width="69.5703125" style="2" customWidth="1"/>
    <col min="11265" max="11267" width="23.42578125" style="2" customWidth="1"/>
    <col min="11268" max="11268" width="8" style="2"/>
    <col min="11269" max="11269" width="0" style="2" hidden="1" customWidth="1"/>
    <col min="11270" max="11519" width="8" style="2"/>
    <col min="11520" max="11520" width="69.5703125" style="2" customWidth="1"/>
    <col min="11521" max="11523" width="23.42578125" style="2" customWidth="1"/>
    <col min="11524" max="11524" width="8" style="2"/>
    <col min="11525" max="11525" width="0" style="2" hidden="1" customWidth="1"/>
    <col min="11526" max="11775" width="8" style="2"/>
    <col min="11776" max="11776" width="69.5703125" style="2" customWidth="1"/>
    <col min="11777" max="11779" width="23.42578125" style="2" customWidth="1"/>
    <col min="11780" max="11780" width="8" style="2"/>
    <col min="11781" max="11781" width="0" style="2" hidden="1" customWidth="1"/>
    <col min="11782" max="12031" width="8" style="2"/>
    <col min="12032" max="12032" width="69.5703125" style="2" customWidth="1"/>
    <col min="12033" max="12035" width="23.42578125" style="2" customWidth="1"/>
    <col min="12036" max="12036" width="8" style="2"/>
    <col min="12037" max="12037" width="0" style="2" hidden="1" customWidth="1"/>
    <col min="12038" max="12287" width="8" style="2"/>
    <col min="12288" max="12288" width="69.5703125" style="2" customWidth="1"/>
    <col min="12289" max="12291" width="23.42578125" style="2" customWidth="1"/>
    <col min="12292" max="12292" width="8" style="2"/>
    <col min="12293" max="12293" width="0" style="2" hidden="1" customWidth="1"/>
    <col min="12294" max="12543" width="8" style="2"/>
    <col min="12544" max="12544" width="69.5703125" style="2" customWidth="1"/>
    <col min="12545" max="12547" width="23.42578125" style="2" customWidth="1"/>
    <col min="12548" max="12548" width="8" style="2"/>
    <col min="12549" max="12549" width="0" style="2" hidden="1" customWidth="1"/>
    <col min="12550" max="12799" width="8" style="2"/>
    <col min="12800" max="12800" width="69.5703125" style="2" customWidth="1"/>
    <col min="12801" max="12803" width="23.42578125" style="2" customWidth="1"/>
    <col min="12804" max="12804" width="8" style="2"/>
    <col min="12805" max="12805" width="0" style="2" hidden="1" customWidth="1"/>
    <col min="12806" max="13055" width="8" style="2"/>
    <col min="13056" max="13056" width="69.5703125" style="2" customWidth="1"/>
    <col min="13057" max="13059" width="23.42578125" style="2" customWidth="1"/>
    <col min="13060" max="13060" width="8" style="2"/>
    <col min="13061" max="13061" width="0" style="2" hidden="1" customWidth="1"/>
    <col min="13062" max="13311" width="8" style="2"/>
    <col min="13312" max="13312" width="69.5703125" style="2" customWidth="1"/>
    <col min="13313" max="13315" width="23.42578125" style="2" customWidth="1"/>
    <col min="13316" max="13316" width="8" style="2"/>
    <col min="13317" max="13317" width="0" style="2" hidden="1" customWidth="1"/>
    <col min="13318" max="13567" width="8" style="2"/>
    <col min="13568" max="13568" width="69.5703125" style="2" customWidth="1"/>
    <col min="13569" max="13571" width="23.42578125" style="2" customWidth="1"/>
    <col min="13572" max="13572" width="8" style="2"/>
    <col min="13573" max="13573" width="0" style="2" hidden="1" customWidth="1"/>
    <col min="13574" max="13823" width="8" style="2"/>
    <col min="13824" max="13824" width="69.5703125" style="2" customWidth="1"/>
    <col min="13825" max="13827" width="23.42578125" style="2" customWidth="1"/>
    <col min="13828" max="13828" width="8" style="2"/>
    <col min="13829" max="13829" width="0" style="2" hidden="1" customWidth="1"/>
    <col min="13830" max="14079" width="8" style="2"/>
    <col min="14080" max="14080" width="69.5703125" style="2" customWidth="1"/>
    <col min="14081" max="14083" width="23.42578125" style="2" customWidth="1"/>
    <col min="14084" max="14084" width="8" style="2"/>
    <col min="14085" max="14085" width="0" style="2" hidden="1" customWidth="1"/>
    <col min="14086" max="14335" width="8" style="2"/>
    <col min="14336" max="14336" width="69.5703125" style="2" customWidth="1"/>
    <col min="14337" max="14339" width="23.42578125" style="2" customWidth="1"/>
    <col min="14340" max="14340" width="8" style="2"/>
    <col min="14341" max="14341" width="0" style="2" hidden="1" customWidth="1"/>
    <col min="14342" max="14591" width="8" style="2"/>
    <col min="14592" max="14592" width="69.5703125" style="2" customWidth="1"/>
    <col min="14593" max="14595" width="23.42578125" style="2" customWidth="1"/>
    <col min="14596" max="14596" width="8" style="2"/>
    <col min="14597" max="14597" width="0" style="2" hidden="1" customWidth="1"/>
    <col min="14598" max="14847" width="8" style="2"/>
    <col min="14848" max="14848" width="69.5703125" style="2" customWidth="1"/>
    <col min="14849" max="14851" width="23.42578125" style="2" customWidth="1"/>
    <col min="14852" max="14852" width="8" style="2"/>
    <col min="14853" max="14853" width="0" style="2" hidden="1" customWidth="1"/>
    <col min="14854" max="15103" width="8" style="2"/>
    <col min="15104" max="15104" width="69.5703125" style="2" customWidth="1"/>
    <col min="15105" max="15107" width="23.42578125" style="2" customWidth="1"/>
    <col min="15108" max="15108" width="8" style="2"/>
    <col min="15109" max="15109" width="0" style="2" hidden="1" customWidth="1"/>
    <col min="15110" max="15359" width="8" style="2"/>
    <col min="15360" max="15360" width="69.5703125" style="2" customWidth="1"/>
    <col min="15361" max="15363" width="23.42578125" style="2" customWidth="1"/>
    <col min="15364" max="15364" width="8" style="2"/>
    <col min="15365" max="15365" width="0" style="2" hidden="1" customWidth="1"/>
    <col min="15366" max="15615" width="8" style="2"/>
    <col min="15616" max="15616" width="69.5703125" style="2" customWidth="1"/>
    <col min="15617" max="15619" width="23.42578125" style="2" customWidth="1"/>
    <col min="15620" max="15620" width="8" style="2"/>
    <col min="15621" max="15621" width="0" style="2" hidden="1" customWidth="1"/>
    <col min="15622" max="15871" width="8" style="2"/>
    <col min="15872" max="15872" width="69.5703125" style="2" customWidth="1"/>
    <col min="15873" max="15875" width="23.42578125" style="2" customWidth="1"/>
    <col min="15876" max="15876" width="8" style="2"/>
    <col min="15877" max="15877" width="0" style="2" hidden="1" customWidth="1"/>
    <col min="15878" max="16127" width="8" style="2"/>
    <col min="16128" max="16128" width="69.5703125" style="2" customWidth="1"/>
    <col min="16129" max="16131" width="23.425781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26" t="s">
        <v>63</v>
      </c>
      <c r="B1" s="226"/>
      <c r="C1" s="226"/>
      <c r="D1" s="226"/>
      <c r="E1" s="89"/>
      <c r="F1" s="89"/>
      <c r="G1" s="89"/>
      <c r="H1" s="89"/>
    </row>
    <row r="2" spans="1:11" s="3" customFormat="1" ht="25.5" customHeight="1" x14ac:dyDescent="0.25">
      <c r="A2" s="226" t="s">
        <v>67</v>
      </c>
      <c r="B2" s="226"/>
      <c r="C2" s="226"/>
      <c r="D2" s="226"/>
      <c r="E2" s="89"/>
      <c r="F2" s="89"/>
      <c r="G2" s="89"/>
      <c r="H2" s="89"/>
    </row>
    <row r="3" spans="1:11" s="3" customFormat="1" ht="23.25" customHeight="1" x14ac:dyDescent="0.2">
      <c r="A3" s="307" t="s">
        <v>93</v>
      </c>
      <c r="B3" s="307"/>
      <c r="C3" s="307"/>
      <c r="D3" s="307"/>
      <c r="E3" s="2"/>
      <c r="F3" s="2"/>
      <c r="G3" s="2"/>
      <c r="H3" s="2"/>
    </row>
    <row r="4" spans="1:11" s="3" customFormat="1" ht="23.25" customHeight="1" x14ac:dyDescent="0.25">
      <c r="B4" s="90"/>
      <c r="C4" s="90"/>
      <c r="D4" s="91" t="s">
        <v>79</v>
      </c>
    </row>
    <row r="5" spans="1:11" s="92" customFormat="1" ht="21.6" customHeight="1" x14ac:dyDescent="0.25">
      <c r="A5" s="302" t="s">
        <v>0</v>
      </c>
      <c r="B5" s="303" t="s">
        <v>68</v>
      </c>
      <c r="C5" s="305" t="s">
        <v>69</v>
      </c>
      <c r="D5" s="306"/>
      <c r="E5" s="3"/>
      <c r="F5" s="3"/>
      <c r="G5" s="3"/>
      <c r="H5" s="3"/>
    </row>
    <row r="6" spans="1:11" s="92" customFormat="1" ht="27.75" customHeight="1" x14ac:dyDescent="0.25">
      <c r="A6" s="302"/>
      <c r="B6" s="304"/>
      <c r="C6" s="93" t="s">
        <v>70</v>
      </c>
      <c r="D6" s="94" t="s">
        <v>71</v>
      </c>
      <c r="E6" s="3"/>
      <c r="F6" s="3"/>
      <c r="G6" s="3"/>
      <c r="H6" s="3"/>
    </row>
    <row r="7" spans="1:11" s="3" customFormat="1" ht="14.25" customHeight="1" x14ac:dyDescent="0.25">
      <c r="A7" s="6" t="s">
        <v>3</v>
      </c>
      <c r="B7" s="6">
        <v>1</v>
      </c>
      <c r="C7" s="6">
        <v>2</v>
      </c>
      <c r="D7" s="6">
        <v>3</v>
      </c>
      <c r="E7" s="92"/>
      <c r="F7" s="92"/>
      <c r="G7" s="92"/>
      <c r="H7" s="92"/>
      <c r="I7" s="95"/>
      <c r="K7" s="95"/>
    </row>
    <row r="8" spans="1:11" s="3" customFormat="1" ht="30.6" customHeight="1" x14ac:dyDescent="0.25">
      <c r="A8" s="114" t="s">
        <v>80</v>
      </c>
      <c r="B8" s="113" t="e">
        <f>SUM(C8:D8)</f>
        <v>#REF!</v>
      </c>
      <c r="C8" s="113">
        <f>'!!12-жінки'!B7</f>
        <v>31191</v>
      </c>
      <c r="D8" s="113" t="e">
        <f>'!!13-чоловіки'!B7</f>
        <v>#REF!</v>
      </c>
      <c r="E8" s="92"/>
      <c r="F8" s="92"/>
      <c r="G8" s="92"/>
      <c r="H8" s="92"/>
      <c r="I8" s="95"/>
      <c r="K8" s="95"/>
    </row>
    <row r="9" spans="1:11" s="3" customFormat="1" ht="30.6" customHeight="1" x14ac:dyDescent="0.25">
      <c r="A9" s="114" t="s">
        <v>81</v>
      </c>
      <c r="B9" s="113" t="e">
        <f>SUM(C9:D9)</f>
        <v>#REF!</v>
      </c>
      <c r="C9" s="113">
        <f>'!!12-жінки'!C7</f>
        <v>26828</v>
      </c>
      <c r="D9" s="113" t="e">
        <f>'!!13-чоловіки'!C7</f>
        <v>#REF!</v>
      </c>
    </row>
    <row r="10" spans="1:11" s="3" customFormat="1" ht="30.6" customHeight="1" x14ac:dyDescent="0.25">
      <c r="A10" s="115" t="s">
        <v>82</v>
      </c>
      <c r="B10" s="113" t="e">
        <f t="shared" ref="B10:B13" si="0">SUM(C10:D10)</f>
        <v>#REF!</v>
      </c>
      <c r="C10" s="113">
        <f>'!!12-жінки'!D7</f>
        <v>9261</v>
      </c>
      <c r="D10" s="113" t="e">
        <f>'!!13-чоловіки'!D7</f>
        <v>#REF!</v>
      </c>
    </row>
    <row r="11" spans="1:11" s="3" customFormat="1" ht="30.6" customHeight="1" x14ac:dyDescent="0.25">
      <c r="A11" s="116" t="s">
        <v>83</v>
      </c>
      <c r="B11" s="113" t="e">
        <f t="shared" si="0"/>
        <v>#REF!</v>
      </c>
      <c r="C11" s="113">
        <f>'!!12-жінки'!F7</f>
        <v>1719</v>
      </c>
      <c r="D11" s="113" t="e">
        <f>'!!13-чоловіки'!F7</f>
        <v>#REF!</v>
      </c>
      <c r="G11" s="96"/>
    </row>
    <row r="12" spans="1:11" s="3" customFormat="1" ht="56.25" customHeight="1" x14ac:dyDescent="0.25">
      <c r="A12" s="116" t="s">
        <v>84</v>
      </c>
      <c r="B12" s="113" t="e">
        <f t="shared" si="0"/>
        <v>#REF!</v>
      </c>
      <c r="C12" s="113">
        <f>'!!12-жінки'!G7</f>
        <v>116</v>
      </c>
      <c r="D12" s="113" t="e">
        <f>'!!13-чоловіки'!G7</f>
        <v>#REF!</v>
      </c>
    </row>
    <row r="13" spans="1:11" s="3" customFormat="1" ht="54.75" customHeight="1" x14ac:dyDescent="0.25">
      <c r="A13" s="116" t="s">
        <v>8</v>
      </c>
      <c r="B13" s="113" t="e">
        <f t="shared" si="0"/>
        <v>#REF!</v>
      </c>
      <c r="C13" s="113">
        <f>'!!12-жінки'!H7</f>
        <v>22702</v>
      </c>
      <c r="D13" s="113" t="e">
        <f>'!!13-чоловіки'!H7</f>
        <v>#REF!</v>
      </c>
      <c r="E13" s="96"/>
    </row>
    <row r="14" spans="1:11" s="3" customFormat="1" ht="23.1" customHeight="1" x14ac:dyDescent="0.25">
      <c r="A14" s="298" t="s">
        <v>92</v>
      </c>
      <c r="B14" s="299"/>
      <c r="C14" s="299"/>
      <c r="D14" s="299"/>
      <c r="E14" s="96"/>
    </row>
    <row r="15" spans="1:11" ht="25.5" customHeight="1" x14ac:dyDescent="0.2">
      <c r="A15" s="300"/>
      <c r="B15" s="301"/>
      <c r="C15" s="301"/>
      <c r="D15" s="301"/>
      <c r="E15" s="96"/>
      <c r="F15" s="3"/>
      <c r="G15" s="3"/>
      <c r="H15" s="3"/>
    </row>
    <row r="16" spans="1:11" ht="21.6" customHeight="1" x14ac:dyDescent="0.2">
      <c r="A16" s="302" t="s">
        <v>0</v>
      </c>
      <c r="B16" s="303" t="s">
        <v>68</v>
      </c>
      <c r="C16" s="305" t="s">
        <v>69</v>
      </c>
      <c r="D16" s="306"/>
      <c r="E16" s="3"/>
      <c r="F16" s="3"/>
      <c r="G16" s="3"/>
      <c r="H16" s="3"/>
    </row>
    <row r="17" spans="1:4" ht="27" customHeight="1" x14ac:dyDescent="0.2">
      <c r="A17" s="302"/>
      <c r="B17" s="304"/>
      <c r="C17" s="93" t="s">
        <v>70</v>
      </c>
      <c r="D17" s="94" t="s">
        <v>71</v>
      </c>
    </row>
    <row r="18" spans="1:4" ht="30.6" customHeight="1" x14ac:dyDescent="0.2">
      <c r="A18" s="114" t="s">
        <v>80</v>
      </c>
      <c r="B18" s="113" t="e">
        <f>C18+D18</f>
        <v>#REF!</v>
      </c>
      <c r="C18" s="113">
        <f>'!!12-жінки'!I7</f>
        <v>4644</v>
      </c>
      <c r="D18" s="117" t="e">
        <f>'!!13-чоловіки'!I7</f>
        <v>#REF!</v>
      </c>
    </row>
    <row r="19" spans="1:4" ht="30.6" customHeight="1" x14ac:dyDescent="0.2">
      <c r="A19" s="97" t="s">
        <v>81</v>
      </c>
      <c r="B19" s="113" t="e">
        <f t="shared" ref="B19:B20" si="1">C19+D19</f>
        <v>#REF!</v>
      </c>
      <c r="C19" s="118">
        <f>'!!12-жінки'!J7</f>
        <v>3857</v>
      </c>
      <c r="D19" s="118" t="e">
        <f>'!!13-чоловіки'!J7</f>
        <v>#REF!</v>
      </c>
    </row>
    <row r="20" spans="1:4" ht="30.6" customHeight="1" x14ac:dyDescent="0.2">
      <c r="A20" s="97" t="s">
        <v>85</v>
      </c>
      <c r="B20" s="113" t="e">
        <f t="shared" si="1"/>
        <v>#REF!</v>
      </c>
      <c r="C20" s="118">
        <f>'!!12-жінки'!K7</f>
        <v>2725</v>
      </c>
      <c r="D20" s="118" t="e">
        <f>'!!13-чоловіки'!K7</f>
        <v>#REF!</v>
      </c>
    </row>
    <row r="21" spans="1:4" x14ac:dyDescent="0.2">
      <c r="B21" s="17"/>
      <c r="C21" s="17"/>
      <c r="D21" s="17"/>
    </row>
    <row r="22" spans="1:4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view="pageBreakPreview" zoomScale="70" zoomScaleNormal="69" zoomScaleSheetLayoutView="70" workbookViewId="0">
      <selection activeCell="K8" sqref="K8"/>
    </sheetView>
  </sheetViews>
  <sheetFormatPr defaultRowHeight="15.75" x14ac:dyDescent="0.25"/>
  <cols>
    <col min="1" max="1" width="28.28515625" style="112" customWidth="1"/>
    <col min="2" max="2" width="17" style="112" customWidth="1"/>
    <col min="3" max="3" width="12.42578125" style="111" customWidth="1"/>
    <col min="4" max="4" width="13.5703125" style="111" customWidth="1"/>
    <col min="5" max="5" width="11.5703125" style="111" customWidth="1"/>
    <col min="6" max="6" width="10.28515625" style="111" customWidth="1"/>
    <col min="7" max="7" width="16.42578125" style="111" customWidth="1"/>
    <col min="8" max="8" width="14.42578125" style="111" customWidth="1"/>
    <col min="9" max="9" width="13.5703125" style="111" customWidth="1"/>
    <col min="10" max="11" width="12.28515625" style="111" customWidth="1"/>
    <col min="12" max="256" width="9" style="108"/>
    <col min="257" max="257" width="18" style="108" customWidth="1"/>
    <col min="258" max="258" width="10.42578125" style="108" customWidth="1"/>
    <col min="259" max="259" width="11.42578125" style="108" customWidth="1"/>
    <col min="260" max="260" width="15.5703125" style="108" customWidth="1"/>
    <col min="261" max="261" width="11.5703125" style="108" customWidth="1"/>
    <col min="262" max="262" width="10.28515625" style="108" customWidth="1"/>
    <col min="263" max="263" width="17.7109375" style="108" customWidth="1"/>
    <col min="264" max="264" width="14.42578125" style="108" customWidth="1"/>
    <col min="265" max="267" width="11.42578125" style="108" customWidth="1"/>
    <col min="268" max="512" width="9" style="108"/>
    <col min="513" max="513" width="18" style="108" customWidth="1"/>
    <col min="514" max="514" width="10.42578125" style="108" customWidth="1"/>
    <col min="515" max="515" width="11.42578125" style="108" customWidth="1"/>
    <col min="516" max="516" width="15.5703125" style="108" customWidth="1"/>
    <col min="517" max="517" width="11.5703125" style="108" customWidth="1"/>
    <col min="518" max="518" width="10.28515625" style="108" customWidth="1"/>
    <col min="519" max="519" width="17.7109375" style="108" customWidth="1"/>
    <col min="520" max="520" width="14.42578125" style="108" customWidth="1"/>
    <col min="521" max="523" width="11.42578125" style="108" customWidth="1"/>
    <col min="524" max="768" width="9" style="108"/>
    <col min="769" max="769" width="18" style="108" customWidth="1"/>
    <col min="770" max="770" width="10.42578125" style="108" customWidth="1"/>
    <col min="771" max="771" width="11.42578125" style="108" customWidth="1"/>
    <col min="772" max="772" width="15.5703125" style="108" customWidth="1"/>
    <col min="773" max="773" width="11.5703125" style="108" customWidth="1"/>
    <col min="774" max="774" width="10.28515625" style="108" customWidth="1"/>
    <col min="775" max="775" width="17.7109375" style="108" customWidth="1"/>
    <col min="776" max="776" width="14.42578125" style="108" customWidth="1"/>
    <col min="777" max="779" width="11.42578125" style="108" customWidth="1"/>
    <col min="780" max="1024" width="9" style="108"/>
    <col min="1025" max="1025" width="18" style="108" customWidth="1"/>
    <col min="1026" max="1026" width="10.42578125" style="108" customWidth="1"/>
    <col min="1027" max="1027" width="11.42578125" style="108" customWidth="1"/>
    <col min="1028" max="1028" width="15.5703125" style="108" customWidth="1"/>
    <col min="1029" max="1029" width="11.5703125" style="108" customWidth="1"/>
    <col min="1030" max="1030" width="10.28515625" style="108" customWidth="1"/>
    <col min="1031" max="1031" width="17.7109375" style="108" customWidth="1"/>
    <col min="1032" max="1032" width="14.42578125" style="108" customWidth="1"/>
    <col min="1033" max="1035" width="11.42578125" style="108" customWidth="1"/>
    <col min="1036" max="1280" width="9" style="108"/>
    <col min="1281" max="1281" width="18" style="108" customWidth="1"/>
    <col min="1282" max="1282" width="10.42578125" style="108" customWidth="1"/>
    <col min="1283" max="1283" width="11.42578125" style="108" customWidth="1"/>
    <col min="1284" max="1284" width="15.5703125" style="108" customWidth="1"/>
    <col min="1285" max="1285" width="11.5703125" style="108" customWidth="1"/>
    <col min="1286" max="1286" width="10.28515625" style="108" customWidth="1"/>
    <col min="1287" max="1287" width="17.7109375" style="108" customWidth="1"/>
    <col min="1288" max="1288" width="14.42578125" style="108" customWidth="1"/>
    <col min="1289" max="1291" width="11.42578125" style="108" customWidth="1"/>
    <col min="1292" max="1536" width="9" style="108"/>
    <col min="1537" max="1537" width="18" style="108" customWidth="1"/>
    <col min="1538" max="1538" width="10.42578125" style="108" customWidth="1"/>
    <col min="1539" max="1539" width="11.42578125" style="108" customWidth="1"/>
    <col min="1540" max="1540" width="15.5703125" style="108" customWidth="1"/>
    <col min="1541" max="1541" width="11.5703125" style="108" customWidth="1"/>
    <col min="1542" max="1542" width="10.28515625" style="108" customWidth="1"/>
    <col min="1543" max="1543" width="17.7109375" style="108" customWidth="1"/>
    <col min="1544" max="1544" width="14.42578125" style="108" customWidth="1"/>
    <col min="1545" max="1547" width="11.42578125" style="108" customWidth="1"/>
    <col min="1548" max="1792" width="9" style="108"/>
    <col min="1793" max="1793" width="18" style="108" customWidth="1"/>
    <col min="1794" max="1794" width="10.42578125" style="108" customWidth="1"/>
    <col min="1795" max="1795" width="11.42578125" style="108" customWidth="1"/>
    <col min="1796" max="1796" width="15.5703125" style="108" customWidth="1"/>
    <col min="1797" max="1797" width="11.5703125" style="108" customWidth="1"/>
    <col min="1798" max="1798" width="10.28515625" style="108" customWidth="1"/>
    <col min="1799" max="1799" width="17.7109375" style="108" customWidth="1"/>
    <col min="1800" max="1800" width="14.42578125" style="108" customWidth="1"/>
    <col min="1801" max="1803" width="11.42578125" style="108" customWidth="1"/>
    <col min="1804" max="2048" width="9" style="108"/>
    <col min="2049" max="2049" width="18" style="108" customWidth="1"/>
    <col min="2050" max="2050" width="10.42578125" style="108" customWidth="1"/>
    <col min="2051" max="2051" width="11.42578125" style="108" customWidth="1"/>
    <col min="2052" max="2052" width="15.5703125" style="108" customWidth="1"/>
    <col min="2053" max="2053" width="11.5703125" style="108" customWidth="1"/>
    <col min="2054" max="2054" width="10.28515625" style="108" customWidth="1"/>
    <col min="2055" max="2055" width="17.7109375" style="108" customWidth="1"/>
    <col min="2056" max="2056" width="14.42578125" style="108" customWidth="1"/>
    <col min="2057" max="2059" width="11.42578125" style="108" customWidth="1"/>
    <col min="2060" max="2304" width="9" style="108"/>
    <col min="2305" max="2305" width="18" style="108" customWidth="1"/>
    <col min="2306" max="2306" width="10.42578125" style="108" customWidth="1"/>
    <col min="2307" max="2307" width="11.42578125" style="108" customWidth="1"/>
    <col min="2308" max="2308" width="15.5703125" style="108" customWidth="1"/>
    <col min="2309" max="2309" width="11.5703125" style="108" customWidth="1"/>
    <col min="2310" max="2310" width="10.28515625" style="108" customWidth="1"/>
    <col min="2311" max="2311" width="17.7109375" style="108" customWidth="1"/>
    <col min="2312" max="2312" width="14.42578125" style="108" customWidth="1"/>
    <col min="2313" max="2315" width="11.42578125" style="108" customWidth="1"/>
    <col min="2316" max="2560" width="9" style="108"/>
    <col min="2561" max="2561" width="18" style="108" customWidth="1"/>
    <col min="2562" max="2562" width="10.42578125" style="108" customWidth="1"/>
    <col min="2563" max="2563" width="11.42578125" style="108" customWidth="1"/>
    <col min="2564" max="2564" width="15.5703125" style="108" customWidth="1"/>
    <col min="2565" max="2565" width="11.5703125" style="108" customWidth="1"/>
    <col min="2566" max="2566" width="10.28515625" style="108" customWidth="1"/>
    <col min="2567" max="2567" width="17.7109375" style="108" customWidth="1"/>
    <col min="2568" max="2568" width="14.42578125" style="108" customWidth="1"/>
    <col min="2569" max="2571" width="11.42578125" style="108" customWidth="1"/>
    <col min="2572" max="2816" width="9" style="108"/>
    <col min="2817" max="2817" width="18" style="108" customWidth="1"/>
    <col min="2818" max="2818" width="10.42578125" style="108" customWidth="1"/>
    <col min="2819" max="2819" width="11.42578125" style="108" customWidth="1"/>
    <col min="2820" max="2820" width="15.5703125" style="108" customWidth="1"/>
    <col min="2821" max="2821" width="11.5703125" style="108" customWidth="1"/>
    <col min="2822" max="2822" width="10.28515625" style="108" customWidth="1"/>
    <col min="2823" max="2823" width="17.7109375" style="108" customWidth="1"/>
    <col min="2824" max="2824" width="14.42578125" style="108" customWidth="1"/>
    <col min="2825" max="2827" width="11.42578125" style="108" customWidth="1"/>
    <col min="2828" max="3072" width="9" style="108"/>
    <col min="3073" max="3073" width="18" style="108" customWidth="1"/>
    <col min="3074" max="3074" width="10.42578125" style="108" customWidth="1"/>
    <col min="3075" max="3075" width="11.42578125" style="108" customWidth="1"/>
    <col min="3076" max="3076" width="15.5703125" style="108" customWidth="1"/>
    <col min="3077" max="3077" width="11.5703125" style="108" customWidth="1"/>
    <col min="3078" max="3078" width="10.28515625" style="108" customWidth="1"/>
    <col min="3079" max="3079" width="17.7109375" style="108" customWidth="1"/>
    <col min="3080" max="3080" width="14.42578125" style="108" customWidth="1"/>
    <col min="3081" max="3083" width="11.42578125" style="108" customWidth="1"/>
    <col min="3084" max="3328" width="9" style="108"/>
    <col min="3329" max="3329" width="18" style="108" customWidth="1"/>
    <col min="3330" max="3330" width="10.42578125" style="108" customWidth="1"/>
    <col min="3331" max="3331" width="11.42578125" style="108" customWidth="1"/>
    <col min="3332" max="3332" width="15.5703125" style="108" customWidth="1"/>
    <col min="3333" max="3333" width="11.5703125" style="108" customWidth="1"/>
    <col min="3334" max="3334" width="10.28515625" style="108" customWidth="1"/>
    <col min="3335" max="3335" width="17.7109375" style="108" customWidth="1"/>
    <col min="3336" max="3336" width="14.42578125" style="108" customWidth="1"/>
    <col min="3337" max="3339" width="11.42578125" style="108" customWidth="1"/>
    <col min="3340" max="3584" width="9" style="108"/>
    <col min="3585" max="3585" width="18" style="108" customWidth="1"/>
    <col min="3586" max="3586" width="10.42578125" style="108" customWidth="1"/>
    <col min="3587" max="3587" width="11.42578125" style="108" customWidth="1"/>
    <col min="3588" max="3588" width="15.5703125" style="108" customWidth="1"/>
    <col min="3589" max="3589" width="11.5703125" style="108" customWidth="1"/>
    <col min="3590" max="3590" width="10.28515625" style="108" customWidth="1"/>
    <col min="3591" max="3591" width="17.7109375" style="108" customWidth="1"/>
    <col min="3592" max="3592" width="14.42578125" style="108" customWidth="1"/>
    <col min="3593" max="3595" width="11.42578125" style="108" customWidth="1"/>
    <col min="3596" max="3840" width="9" style="108"/>
    <col min="3841" max="3841" width="18" style="108" customWidth="1"/>
    <col min="3842" max="3842" width="10.42578125" style="108" customWidth="1"/>
    <col min="3843" max="3843" width="11.42578125" style="108" customWidth="1"/>
    <col min="3844" max="3844" width="15.5703125" style="108" customWidth="1"/>
    <col min="3845" max="3845" width="11.5703125" style="108" customWidth="1"/>
    <col min="3846" max="3846" width="10.28515625" style="108" customWidth="1"/>
    <col min="3847" max="3847" width="17.7109375" style="108" customWidth="1"/>
    <col min="3848" max="3848" width="14.42578125" style="108" customWidth="1"/>
    <col min="3849" max="3851" width="11.42578125" style="108" customWidth="1"/>
    <col min="3852" max="4096" width="9" style="108"/>
    <col min="4097" max="4097" width="18" style="108" customWidth="1"/>
    <col min="4098" max="4098" width="10.42578125" style="108" customWidth="1"/>
    <col min="4099" max="4099" width="11.42578125" style="108" customWidth="1"/>
    <col min="4100" max="4100" width="15.5703125" style="108" customWidth="1"/>
    <col min="4101" max="4101" width="11.5703125" style="108" customWidth="1"/>
    <col min="4102" max="4102" width="10.28515625" style="108" customWidth="1"/>
    <col min="4103" max="4103" width="17.7109375" style="108" customWidth="1"/>
    <col min="4104" max="4104" width="14.42578125" style="108" customWidth="1"/>
    <col min="4105" max="4107" width="11.42578125" style="108" customWidth="1"/>
    <col min="4108" max="4352" width="9" style="108"/>
    <col min="4353" max="4353" width="18" style="108" customWidth="1"/>
    <col min="4354" max="4354" width="10.42578125" style="108" customWidth="1"/>
    <col min="4355" max="4355" width="11.42578125" style="108" customWidth="1"/>
    <col min="4356" max="4356" width="15.5703125" style="108" customWidth="1"/>
    <col min="4357" max="4357" width="11.5703125" style="108" customWidth="1"/>
    <col min="4358" max="4358" width="10.28515625" style="108" customWidth="1"/>
    <col min="4359" max="4359" width="17.7109375" style="108" customWidth="1"/>
    <col min="4360" max="4360" width="14.42578125" style="108" customWidth="1"/>
    <col min="4361" max="4363" width="11.42578125" style="108" customWidth="1"/>
    <col min="4364" max="4608" width="9" style="108"/>
    <col min="4609" max="4609" width="18" style="108" customWidth="1"/>
    <col min="4610" max="4610" width="10.42578125" style="108" customWidth="1"/>
    <col min="4611" max="4611" width="11.42578125" style="108" customWidth="1"/>
    <col min="4612" max="4612" width="15.5703125" style="108" customWidth="1"/>
    <col min="4613" max="4613" width="11.5703125" style="108" customWidth="1"/>
    <col min="4614" max="4614" width="10.28515625" style="108" customWidth="1"/>
    <col min="4615" max="4615" width="17.7109375" style="108" customWidth="1"/>
    <col min="4616" max="4616" width="14.42578125" style="108" customWidth="1"/>
    <col min="4617" max="4619" width="11.42578125" style="108" customWidth="1"/>
    <col min="4620" max="4864" width="9" style="108"/>
    <col min="4865" max="4865" width="18" style="108" customWidth="1"/>
    <col min="4866" max="4866" width="10.42578125" style="108" customWidth="1"/>
    <col min="4867" max="4867" width="11.42578125" style="108" customWidth="1"/>
    <col min="4868" max="4868" width="15.5703125" style="108" customWidth="1"/>
    <col min="4869" max="4869" width="11.5703125" style="108" customWidth="1"/>
    <col min="4870" max="4870" width="10.28515625" style="108" customWidth="1"/>
    <col min="4871" max="4871" width="17.7109375" style="108" customWidth="1"/>
    <col min="4872" max="4872" width="14.42578125" style="108" customWidth="1"/>
    <col min="4873" max="4875" width="11.42578125" style="108" customWidth="1"/>
    <col min="4876" max="5120" width="9" style="108"/>
    <col min="5121" max="5121" width="18" style="108" customWidth="1"/>
    <col min="5122" max="5122" width="10.42578125" style="108" customWidth="1"/>
    <col min="5123" max="5123" width="11.42578125" style="108" customWidth="1"/>
    <col min="5124" max="5124" width="15.5703125" style="108" customWidth="1"/>
    <col min="5125" max="5125" width="11.5703125" style="108" customWidth="1"/>
    <col min="5126" max="5126" width="10.28515625" style="108" customWidth="1"/>
    <col min="5127" max="5127" width="17.7109375" style="108" customWidth="1"/>
    <col min="5128" max="5128" width="14.42578125" style="108" customWidth="1"/>
    <col min="5129" max="5131" width="11.42578125" style="108" customWidth="1"/>
    <col min="5132" max="5376" width="9" style="108"/>
    <col min="5377" max="5377" width="18" style="108" customWidth="1"/>
    <col min="5378" max="5378" width="10.42578125" style="108" customWidth="1"/>
    <col min="5379" max="5379" width="11.42578125" style="108" customWidth="1"/>
    <col min="5380" max="5380" width="15.5703125" style="108" customWidth="1"/>
    <col min="5381" max="5381" width="11.5703125" style="108" customWidth="1"/>
    <col min="5382" max="5382" width="10.28515625" style="108" customWidth="1"/>
    <col min="5383" max="5383" width="17.7109375" style="108" customWidth="1"/>
    <col min="5384" max="5384" width="14.42578125" style="108" customWidth="1"/>
    <col min="5385" max="5387" width="11.42578125" style="108" customWidth="1"/>
    <col min="5388" max="5632" width="9" style="108"/>
    <col min="5633" max="5633" width="18" style="108" customWidth="1"/>
    <col min="5634" max="5634" width="10.42578125" style="108" customWidth="1"/>
    <col min="5635" max="5635" width="11.42578125" style="108" customWidth="1"/>
    <col min="5636" max="5636" width="15.5703125" style="108" customWidth="1"/>
    <col min="5637" max="5637" width="11.5703125" style="108" customWidth="1"/>
    <col min="5638" max="5638" width="10.28515625" style="108" customWidth="1"/>
    <col min="5639" max="5639" width="17.7109375" style="108" customWidth="1"/>
    <col min="5640" max="5640" width="14.42578125" style="108" customWidth="1"/>
    <col min="5641" max="5643" width="11.42578125" style="108" customWidth="1"/>
    <col min="5644" max="5888" width="9" style="108"/>
    <col min="5889" max="5889" width="18" style="108" customWidth="1"/>
    <col min="5890" max="5890" width="10.42578125" style="108" customWidth="1"/>
    <col min="5891" max="5891" width="11.42578125" style="108" customWidth="1"/>
    <col min="5892" max="5892" width="15.5703125" style="108" customWidth="1"/>
    <col min="5893" max="5893" width="11.5703125" style="108" customWidth="1"/>
    <col min="5894" max="5894" width="10.28515625" style="108" customWidth="1"/>
    <col min="5895" max="5895" width="17.7109375" style="108" customWidth="1"/>
    <col min="5896" max="5896" width="14.42578125" style="108" customWidth="1"/>
    <col min="5897" max="5899" width="11.42578125" style="108" customWidth="1"/>
    <col min="5900" max="6144" width="9" style="108"/>
    <col min="6145" max="6145" width="18" style="108" customWidth="1"/>
    <col min="6146" max="6146" width="10.42578125" style="108" customWidth="1"/>
    <col min="6147" max="6147" width="11.42578125" style="108" customWidth="1"/>
    <col min="6148" max="6148" width="15.5703125" style="108" customWidth="1"/>
    <col min="6149" max="6149" width="11.5703125" style="108" customWidth="1"/>
    <col min="6150" max="6150" width="10.28515625" style="108" customWidth="1"/>
    <col min="6151" max="6151" width="17.7109375" style="108" customWidth="1"/>
    <col min="6152" max="6152" width="14.42578125" style="108" customWidth="1"/>
    <col min="6153" max="6155" width="11.42578125" style="108" customWidth="1"/>
    <col min="6156" max="6400" width="9" style="108"/>
    <col min="6401" max="6401" width="18" style="108" customWidth="1"/>
    <col min="6402" max="6402" width="10.42578125" style="108" customWidth="1"/>
    <col min="6403" max="6403" width="11.42578125" style="108" customWidth="1"/>
    <col min="6404" max="6404" width="15.5703125" style="108" customWidth="1"/>
    <col min="6405" max="6405" width="11.5703125" style="108" customWidth="1"/>
    <col min="6406" max="6406" width="10.28515625" style="108" customWidth="1"/>
    <col min="6407" max="6407" width="17.7109375" style="108" customWidth="1"/>
    <col min="6408" max="6408" width="14.42578125" style="108" customWidth="1"/>
    <col min="6409" max="6411" width="11.42578125" style="108" customWidth="1"/>
    <col min="6412" max="6656" width="9" style="108"/>
    <col min="6657" max="6657" width="18" style="108" customWidth="1"/>
    <col min="6658" max="6658" width="10.42578125" style="108" customWidth="1"/>
    <col min="6659" max="6659" width="11.42578125" style="108" customWidth="1"/>
    <col min="6660" max="6660" width="15.5703125" style="108" customWidth="1"/>
    <col min="6661" max="6661" width="11.5703125" style="108" customWidth="1"/>
    <col min="6662" max="6662" width="10.28515625" style="108" customWidth="1"/>
    <col min="6663" max="6663" width="17.7109375" style="108" customWidth="1"/>
    <col min="6664" max="6664" width="14.42578125" style="108" customWidth="1"/>
    <col min="6665" max="6667" width="11.42578125" style="108" customWidth="1"/>
    <col min="6668" max="6912" width="9" style="108"/>
    <col min="6913" max="6913" width="18" style="108" customWidth="1"/>
    <col min="6914" max="6914" width="10.42578125" style="108" customWidth="1"/>
    <col min="6915" max="6915" width="11.42578125" style="108" customWidth="1"/>
    <col min="6916" max="6916" width="15.5703125" style="108" customWidth="1"/>
    <col min="6917" max="6917" width="11.5703125" style="108" customWidth="1"/>
    <col min="6918" max="6918" width="10.28515625" style="108" customWidth="1"/>
    <col min="6919" max="6919" width="17.7109375" style="108" customWidth="1"/>
    <col min="6920" max="6920" width="14.42578125" style="108" customWidth="1"/>
    <col min="6921" max="6923" width="11.42578125" style="108" customWidth="1"/>
    <col min="6924" max="7168" width="9" style="108"/>
    <col min="7169" max="7169" width="18" style="108" customWidth="1"/>
    <col min="7170" max="7170" width="10.42578125" style="108" customWidth="1"/>
    <col min="7171" max="7171" width="11.42578125" style="108" customWidth="1"/>
    <col min="7172" max="7172" width="15.5703125" style="108" customWidth="1"/>
    <col min="7173" max="7173" width="11.5703125" style="108" customWidth="1"/>
    <col min="7174" max="7174" width="10.28515625" style="108" customWidth="1"/>
    <col min="7175" max="7175" width="17.7109375" style="108" customWidth="1"/>
    <col min="7176" max="7176" width="14.42578125" style="108" customWidth="1"/>
    <col min="7177" max="7179" width="11.42578125" style="108" customWidth="1"/>
    <col min="7180" max="7424" width="9" style="108"/>
    <col min="7425" max="7425" width="18" style="108" customWidth="1"/>
    <col min="7426" max="7426" width="10.42578125" style="108" customWidth="1"/>
    <col min="7427" max="7427" width="11.42578125" style="108" customWidth="1"/>
    <col min="7428" max="7428" width="15.5703125" style="108" customWidth="1"/>
    <col min="7429" max="7429" width="11.5703125" style="108" customWidth="1"/>
    <col min="7430" max="7430" width="10.28515625" style="108" customWidth="1"/>
    <col min="7431" max="7431" width="17.7109375" style="108" customWidth="1"/>
    <col min="7432" max="7432" width="14.42578125" style="108" customWidth="1"/>
    <col min="7433" max="7435" width="11.42578125" style="108" customWidth="1"/>
    <col min="7436" max="7680" width="9" style="108"/>
    <col min="7681" max="7681" width="18" style="108" customWidth="1"/>
    <col min="7682" max="7682" width="10.42578125" style="108" customWidth="1"/>
    <col min="7683" max="7683" width="11.42578125" style="108" customWidth="1"/>
    <col min="7684" max="7684" width="15.5703125" style="108" customWidth="1"/>
    <col min="7685" max="7685" width="11.5703125" style="108" customWidth="1"/>
    <col min="7686" max="7686" width="10.28515625" style="108" customWidth="1"/>
    <col min="7687" max="7687" width="17.7109375" style="108" customWidth="1"/>
    <col min="7688" max="7688" width="14.42578125" style="108" customWidth="1"/>
    <col min="7689" max="7691" width="11.42578125" style="108" customWidth="1"/>
    <col min="7692" max="7936" width="9" style="108"/>
    <col min="7937" max="7937" width="18" style="108" customWidth="1"/>
    <col min="7938" max="7938" width="10.42578125" style="108" customWidth="1"/>
    <col min="7939" max="7939" width="11.42578125" style="108" customWidth="1"/>
    <col min="7940" max="7940" width="15.5703125" style="108" customWidth="1"/>
    <col min="7941" max="7941" width="11.5703125" style="108" customWidth="1"/>
    <col min="7942" max="7942" width="10.28515625" style="108" customWidth="1"/>
    <col min="7943" max="7943" width="17.7109375" style="108" customWidth="1"/>
    <col min="7944" max="7944" width="14.42578125" style="108" customWidth="1"/>
    <col min="7945" max="7947" width="11.42578125" style="108" customWidth="1"/>
    <col min="7948" max="8192" width="9" style="108"/>
    <col min="8193" max="8193" width="18" style="108" customWidth="1"/>
    <col min="8194" max="8194" width="10.42578125" style="108" customWidth="1"/>
    <col min="8195" max="8195" width="11.42578125" style="108" customWidth="1"/>
    <col min="8196" max="8196" width="15.5703125" style="108" customWidth="1"/>
    <col min="8197" max="8197" width="11.5703125" style="108" customWidth="1"/>
    <col min="8198" max="8198" width="10.28515625" style="108" customWidth="1"/>
    <col min="8199" max="8199" width="17.7109375" style="108" customWidth="1"/>
    <col min="8200" max="8200" width="14.42578125" style="108" customWidth="1"/>
    <col min="8201" max="8203" width="11.42578125" style="108" customWidth="1"/>
    <col min="8204" max="8448" width="9" style="108"/>
    <col min="8449" max="8449" width="18" style="108" customWidth="1"/>
    <col min="8450" max="8450" width="10.42578125" style="108" customWidth="1"/>
    <col min="8451" max="8451" width="11.42578125" style="108" customWidth="1"/>
    <col min="8452" max="8452" width="15.5703125" style="108" customWidth="1"/>
    <col min="8453" max="8453" width="11.5703125" style="108" customWidth="1"/>
    <col min="8454" max="8454" width="10.28515625" style="108" customWidth="1"/>
    <col min="8455" max="8455" width="17.7109375" style="108" customWidth="1"/>
    <col min="8456" max="8456" width="14.42578125" style="108" customWidth="1"/>
    <col min="8457" max="8459" width="11.42578125" style="108" customWidth="1"/>
    <col min="8460" max="8704" width="9" style="108"/>
    <col min="8705" max="8705" width="18" style="108" customWidth="1"/>
    <col min="8706" max="8706" width="10.42578125" style="108" customWidth="1"/>
    <col min="8707" max="8707" width="11.42578125" style="108" customWidth="1"/>
    <col min="8708" max="8708" width="15.5703125" style="108" customWidth="1"/>
    <col min="8709" max="8709" width="11.5703125" style="108" customWidth="1"/>
    <col min="8710" max="8710" width="10.28515625" style="108" customWidth="1"/>
    <col min="8711" max="8711" width="17.7109375" style="108" customWidth="1"/>
    <col min="8712" max="8712" width="14.42578125" style="108" customWidth="1"/>
    <col min="8713" max="8715" width="11.42578125" style="108" customWidth="1"/>
    <col min="8716" max="8960" width="9" style="108"/>
    <col min="8961" max="8961" width="18" style="108" customWidth="1"/>
    <col min="8962" max="8962" width="10.42578125" style="108" customWidth="1"/>
    <col min="8963" max="8963" width="11.42578125" style="108" customWidth="1"/>
    <col min="8964" max="8964" width="15.5703125" style="108" customWidth="1"/>
    <col min="8965" max="8965" width="11.5703125" style="108" customWidth="1"/>
    <col min="8966" max="8966" width="10.28515625" style="108" customWidth="1"/>
    <col min="8967" max="8967" width="17.7109375" style="108" customWidth="1"/>
    <col min="8968" max="8968" width="14.42578125" style="108" customWidth="1"/>
    <col min="8969" max="8971" width="11.42578125" style="108" customWidth="1"/>
    <col min="8972" max="9216" width="9" style="108"/>
    <col min="9217" max="9217" width="18" style="108" customWidth="1"/>
    <col min="9218" max="9218" width="10.42578125" style="108" customWidth="1"/>
    <col min="9219" max="9219" width="11.42578125" style="108" customWidth="1"/>
    <col min="9220" max="9220" width="15.5703125" style="108" customWidth="1"/>
    <col min="9221" max="9221" width="11.5703125" style="108" customWidth="1"/>
    <col min="9222" max="9222" width="10.28515625" style="108" customWidth="1"/>
    <col min="9223" max="9223" width="17.7109375" style="108" customWidth="1"/>
    <col min="9224" max="9224" width="14.42578125" style="108" customWidth="1"/>
    <col min="9225" max="9227" width="11.42578125" style="108" customWidth="1"/>
    <col min="9228" max="9472" width="9" style="108"/>
    <col min="9473" max="9473" width="18" style="108" customWidth="1"/>
    <col min="9474" max="9474" width="10.42578125" style="108" customWidth="1"/>
    <col min="9475" max="9475" width="11.42578125" style="108" customWidth="1"/>
    <col min="9476" max="9476" width="15.5703125" style="108" customWidth="1"/>
    <col min="9477" max="9477" width="11.5703125" style="108" customWidth="1"/>
    <col min="9478" max="9478" width="10.28515625" style="108" customWidth="1"/>
    <col min="9479" max="9479" width="17.7109375" style="108" customWidth="1"/>
    <col min="9480" max="9480" width="14.42578125" style="108" customWidth="1"/>
    <col min="9481" max="9483" width="11.42578125" style="108" customWidth="1"/>
    <col min="9484" max="9728" width="9" style="108"/>
    <col min="9729" max="9729" width="18" style="108" customWidth="1"/>
    <col min="9730" max="9730" width="10.42578125" style="108" customWidth="1"/>
    <col min="9731" max="9731" width="11.42578125" style="108" customWidth="1"/>
    <col min="9732" max="9732" width="15.5703125" style="108" customWidth="1"/>
    <col min="9733" max="9733" width="11.5703125" style="108" customWidth="1"/>
    <col min="9734" max="9734" width="10.28515625" style="108" customWidth="1"/>
    <col min="9735" max="9735" width="17.7109375" style="108" customWidth="1"/>
    <col min="9736" max="9736" width="14.42578125" style="108" customWidth="1"/>
    <col min="9737" max="9739" width="11.42578125" style="108" customWidth="1"/>
    <col min="9740" max="9984" width="9" style="108"/>
    <col min="9985" max="9985" width="18" style="108" customWidth="1"/>
    <col min="9986" max="9986" width="10.42578125" style="108" customWidth="1"/>
    <col min="9987" max="9987" width="11.42578125" style="108" customWidth="1"/>
    <col min="9988" max="9988" width="15.5703125" style="108" customWidth="1"/>
    <col min="9989" max="9989" width="11.5703125" style="108" customWidth="1"/>
    <col min="9990" max="9990" width="10.28515625" style="108" customWidth="1"/>
    <col min="9991" max="9991" width="17.7109375" style="108" customWidth="1"/>
    <col min="9992" max="9992" width="14.42578125" style="108" customWidth="1"/>
    <col min="9993" max="9995" width="11.42578125" style="108" customWidth="1"/>
    <col min="9996" max="10240" width="9" style="108"/>
    <col min="10241" max="10241" width="18" style="108" customWidth="1"/>
    <col min="10242" max="10242" width="10.42578125" style="108" customWidth="1"/>
    <col min="10243" max="10243" width="11.42578125" style="108" customWidth="1"/>
    <col min="10244" max="10244" width="15.5703125" style="108" customWidth="1"/>
    <col min="10245" max="10245" width="11.5703125" style="108" customWidth="1"/>
    <col min="10246" max="10246" width="10.28515625" style="108" customWidth="1"/>
    <col min="10247" max="10247" width="17.7109375" style="108" customWidth="1"/>
    <col min="10248" max="10248" width="14.42578125" style="108" customWidth="1"/>
    <col min="10249" max="10251" width="11.42578125" style="108" customWidth="1"/>
    <col min="10252" max="10496" width="9" style="108"/>
    <col min="10497" max="10497" width="18" style="108" customWidth="1"/>
    <col min="10498" max="10498" width="10.42578125" style="108" customWidth="1"/>
    <col min="10499" max="10499" width="11.42578125" style="108" customWidth="1"/>
    <col min="10500" max="10500" width="15.5703125" style="108" customWidth="1"/>
    <col min="10501" max="10501" width="11.5703125" style="108" customWidth="1"/>
    <col min="10502" max="10502" width="10.28515625" style="108" customWidth="1"/>
    <col min="10503" max="10503" width="17.7109375" style="108" customWidth="1"/>
    <col min="10504" max="10504" width="14.42578125" style="108" customWidth="1"/>
    <col min="10505" max="10507" width="11.42578125" style="108" customWidth="1"/>
    <col min="10508" max="10752" width="9" style="108"/>
    <col min="10753" max="10753" width="18" style="108" customWidth="1"/>
    <col min="10754" max="10754" width="10.42578125" style="108" customWidth="1"/>
    <col min="10755" max="10755" width="11.42578125" style="108" customWidth="1"/>
    <col min="10756" max="10756" width="15.5703125" style="108" customWidth="1"/>
    <col min="10757" max="10757" width="11.5703125" style="108" customWidth="1"/>
    <col min="10758" max="10758" width="10.28515625" style="108" customWidth="1"/>
    <col min="10759" max="10759" width="17.7109375" style="108" customWidth="1"/>
    <col min="10760" max="10760" width="14.42578125" style="108" customWidth="1"/>
    <col min="10761" max="10763" width="11.42578125" style="108" customWidth="1"/>
    <col min="10764" max="11008" width="9" style="108"/>
    <col min="11009" max="11009" width="18" style="108" customWidth="1"/>
    <col min="11010" max="11010" width="10.42578125" style="108" customWidth="1"/>
    <col min="11011" max="11011" width="11.42578125" style="108" customWidth="1"/>
    <col min="11012" max="11012" width="15.5703125" style="108" customWidth="1"/>
    <col min="11013" max="11013" width="11.5703125" style="108" customWidth="1"/>
    <col min="11014" max="11014" width="10.28515625" style="108" customWidth="1"/>
    <col min="11015" max="11015" width="17.7109375" style="108" customWidth="1"/>
    <col min="11016" max="11016" width="14.42578125" style="108" customWidth="1"/>
    <col min="11017" max="11019" width="11.42578125" style="108" customWidth="1"/>
    <col min="11020" max="11264" width="9" style="108"/>
    <col min="11265" max="11265" width="18" style="108" customWidth="1"/>
    <col min="11266" max="11266" width="10.42578125" style="108" customWidth="1"/>
    <col min="11267" max="11267" width="11.42578125" style="108" customWidth="1"/>
    <col min="11268" max="11268" width="15.5703125" style="108" customWidth="1"/>
    <col min="11269" max="11269" width="11.5703125" style="108" customWidth="1"/>
    <col min="11270" max="11270" width="10.28515625" style="108" customWidth="1"/>
    <col min="11271" max="11271" width="17.7109375" style="108" customWidth="1"/>
    <col min="11272" max="11272" width="14.42578125" style="108" customWidth="1"/>
    <col min="11273" max="11275" width="11.42578125" style="108" customWidth="1"/>
    <col min="11276" max="11520" width="9" style="108"/>
    <col min="11521" max="11521" width="18" style="108" customWidth="1"/>
    <col min="11522" max="11522" width="10.42578125" style="108" customWidth="1"/>
    <col min="11523" max="11523" width="11.42578125" style="108" customWidth="1"/>
    <col min="11524" max="11524" width="15.5703125" style="108" customWidth="1"/>
    <col min="11525" max="11525" width="11.5703125" style="108" customWidth="1"/>
    <col min="11526" max="11526" width="10.28515625" style="108" customWidth="1"/>
    <col min="11527" max="11527" width="17.7109375" style="108" customWidth="1"/>
    <col min="11528" max="11528" width="14.42578125" style="108" customWidth="1"/>
    <col min="11529" max="11531" width="11.42578125" style="108" customWidth="1"/>
    <col min="11532" max="11776" width="9" style="108"/>
    <col min="11777" max="11777" width="18" style="108" customWidth="1"/>
    <col min="11778" max="11778" width="10.42578125" style="108" customWidth="1"/>
    <col min="11779" max="11779" width="11.42578125" style="108" customWidth="1"/>
    <col min="11780" max="11780" width="15.5703125" style="108" customWidth="1"/>
    <col min="11781" max="11781" width="11.5703125" style="108" customWidth="1"/>
    <col min="11782" max="11782" width="10.28515625" style="108" customWidth="1"/>
    <col min="11783" max="11783" width="17.7109375" style="108" customWidth="1"/>
    <col min="11784" max="11784" width="14.42578125" style="108" customWidth="1"/>
    <col min="11785" max="11787" width="11.42578125" style="108" customWidth="1"/>
    <col min="11788" max="12032" width="9" style="108"/>
    <col min="12033" max="12033" width="18" style="108" customWidth="1"/>
    <col min="12034" max="12034" width="10.42578125" style="108" customWidth="1"/>
    <col min="12035" max="12035" width="11.42578125" style="108" customWidth="1"/>
    <col min="12036" max="12036" width="15.5703125" style="108" customWidth="1"/>
    <col min="12037" max="12037" width="11.5703125" style="108" customWidth="1"/>
    <col min="12038" max="12038" width="10.28515625" style="108" customWidth="1"/>
    <col min="12039" max="12039" width="17.7109375" style="108" customWidth="1"/>
    <col min="12040" max="12040" width="14.42578125" style="108" customWidth="1"/>
    <col min="12041" max="12043" width="11.42578125" style="108" customWidth="1"/>
    <col min="12044" max="12288" width="9" style="108"/>
    <col min="12289" max="12289" width="18" style="108" customWidth="1"/>
    <col min="12290" max="12290" width="10.42578125" style="108" customWidth="1"/>
    <col min="12291" max="12291" width="11.42578125" style="108" customWidth="1"/>
    <col min="12292" max="12292" width="15.5703125" style="108" customWidth="1"/>
    <col min="12293" max="12293" width="11.5703125" style="108" customWidth="1"/>
    <col min="12294" max="12294" width="10.28515625" style="108" customWidth="1"/>
    <col min="12295" max="12295" width="17.7109375" style="108" customWidth="1"/>
    <col min="12296" max="12296" width="14.42578125" style="108" customWidth="1"/>
    <col min="12297" max="12299" width="11.42578125" style="108" customWidth="1"/>
    <col min="12300" max="12544" width="9" style="108"/>
    <col min="12545" max="12545" width="18" style="108" customWidth="1"/>
    <col min="12546" max="12546" width="10.42578125" style="108" customWidth="1"/>
    <col min="12547" max="12547" width="11.42578125" style="108" customWidth="1"/>
    <col min="12548" max="12548" width="15.5703125" style="108" customWidth="1"/>
    <col min="12549" max="12549" width="11.5703125" style="108" customWidth="1"/>
    <col min="12550" max="12550" width="10.28515625" style="108" customWidth="1"/>
    <col min="12551" max="12551" width="17.7109375" style="108" customWidth="1"/>
    <col min="12552" max="12552" width="14.42578125" style="108" customWidth="1"/>
    <col min="12553" max="12555" width="11.42578125" style="108" customWidth="1"/>
    <col min="12556" max="12800" width="9" style="108"/>
    <col min="12801" max="12801" width="18" style="108" customWidth="1"/>
    <col min="12802" max="12802" width="10.42578125" style="108" customWidth="1"/>
    <col min="12803" max="12803" width="11.42578125" style="108" customWidth="1"/>
    <col min="12804" max="12804" width="15.5703125" style="108" customWidth="1"/>
    <col min="12805" max="12805" width="11.5703125" style="108" customWidth="1"/>
    <col min="12806" max="12806" width="10.28515625" style="108" customWidth="1"/>
    <col min="12807" max="12807" width="17.7109375" style="108" customWidth="1"/>
    <col min="12808" max="12808" width="14.42578125" style="108" customWidth="1"/>
    <col min="12809" max="12811" width="11.42578125" style="108" customWidth="1"/>
    <col min="12812" max="13056" width="9" style="108"/>
    <col min="13057" max="13057" width="18" style="108" customWidth="1"/>
    <col min="13058" max="13058" width="10.42578125" style="108" customWidth="1"/>
    <col min="13059" max="13059" width="11.42578125" style="108" customWidth="1"/>
    <col min="13060" max="13060" width="15.5703125" style="108" customWidth="1"/>
    <col min="13061" max="13061" width="11.5703125" style="108" customWidth="1"/>
    <col min="13062" max="13062" width="10.28515625" style="108" customWidth="1"/>
    <col min="13063" max="13063" width="17.7109375" style="108" customWidth="1"/>
    <col min="13064" max="13064" width="14.42578125" style="108" customWidth="1"/>
    <col min="13065" max="13067" width="11.42578125" style="108" customWidth="1"/>
    <col min="13068" max="13312" width="9" style="108"/>
    <col min="13313" max="13313" width="18" style="108" customWidth="1"/>
    <col min="13314" max="13314" width="10.42578125" style="108" customWidth="1"/>
    <col min="13315" max="13315" width="11.42578125" style="108" customWidth="1"/>
    <col min="13316" max="13316" width="15.5703125" style="108" customWidth="1"/>
    <col min="13317" max="13317" width="11.5703125" style="108" customWidth="1"/>
    <col min="13318" max="13318" width="10.28515625" style="108" customWidth="1"/>
    <col min="13319" max="13319" width="17.7109375" style="108" customWidth="1"/>
    <col min="13320" max="13320" width="14.42578125" style="108" customWidth="1"/>
    <col min="13321" max="13323" width="11.42578125" style="108" customWidth="1"/>
    <col min="13324" max="13568" width="9" style="108"/>
    <col min="13569" max="13569" width="18" style="108" customWidth="1"/>
    <col min="13570" max="13570" width="10.42578125" style="108" customWidth="1"/>
    <col min="13571" max="13571" width="11.42578125" style="108" customWidth="1"/>
    <col min="13572" max="13572" width="15.5703125" style="108" customWidth="1"/>
    <col min="13573" max="13573" width="11.5703125" style="108" customWidth="1"/>
    <col min="13574" max="13574" width="10.28515625" style="108" customWidth="1"/>
    <col min="13575" max="13575" width="17.7109375" style="108" customWidth="1"/>
    <col min="13576" max="13576" width="14.42578125" style="108" customWidth="1"/>
    <col min="13577" max="13579" width="11.42578125" style="108" customWidth="1"/>
    <col min="13580" max="13824" width="9" style="108"/>
    <col min="13825" max="13825" width="18" style="108" customWidth="1"/>
    <col min="13826" max="13826" width="10.42578125" style="108" customWidth="1"/>
    <col min="13827" max="13827" width="11.42578125" style="108" customWidth="1"/>
    <col min="13828" max="13828" width="15.5703125" style="108" customWidth="1"/>
    <col min="13829" max="13829" width="11.5703125" style="108" customWidth="1"/>
    <col min="13830" max="13830" width="10.28515625" style="108" customWidth="1"/>
    <col min="13831" max="13831" width="17.7109375" style="108" customWidth="1"/>
    <col min="13832" max="13832" width="14.42578125" style="108" customWidth="1"/>
    <col min="13833" max="13835" width="11.42578125" style="108" customWidth="1"/>
    <col min="13836" max="14080" width="9" style="108"/>
    <col min="14081" max="14081" width="18" style="108" customWidth="1"/>
    <col min="14082" max="14082" width="10.42578125" style="108" customWidth="1"/>
    <col min="14083" max="14083" width="11.42578125" style="108" customWidth="1"/>
    <col min="14084" max="14084" width="15.5703125" style="108" customWidth="1"/>
    <col min="14085" max="14085" width="11.5703125" style="108" customWidth="1"/>
    <col min="14086" max="14086" width="10.28515625" style="108" customWidth="1"/>
    <col min="14087" max="14087" width="17.7109375" style="108" customWidth="1"/>
    <col min="14088" max="14088" width="14.42578125" style="108" customWidth="1"/>
    <col min="14089" max="14091" width="11.42578125" style="108" customWidth="1"/>
    <col min="14092" max="14336" width="9" style="108"/>
    <col min="14337" max="14337" width="18" style="108" customWidth="1"/>
    <col min="14338" max="14338" width="10.42578125" style="108" customWidth="1"/>
    <col min="14339" max="14339" width="11.42578125" style="108" customWidth="1"/>
    <col min="14340" max="14340" width="15.5703125" style="108" customWidth="1"/>
    <col min="14341" max="14341" width="11.5703125" style="108" customWidth="1"/>
    <col min="14342" max="14342" width="10.28515625" style="108" customWidth="1"/>
    <col min="14343" max="14343" width="17.7109375" style="108" customWidth="1"/>
    <col min="14344" max="14344" width="14.42578125" style="108" customWidth="1"/>
    <col min="14345" max="14347" width="11.42578125" style="108" customWidth="1"/>
    <col min="14348" max="14592" width="9" style="108"/>
    <col min="14593" max="14593" width="18" style="108" customWidth="1"/>
    <col min="14594" max="14594" width="10.42578125" style="108" customWidth="1"/>
    <col min="14595" max="14595" width="11.42578125" style="108" customWidth="1"/>
    <col min="14596" max="14596" width="15.5703125" style="108" customWidth="1"/>
    <col min="14597" max="14597" width="11.5703125" style="108" customWidth="1"/>
    <col min="14598" max="14598" width="10.28515625" style="108" customWidth="1"/>
    <col min="14599" max="14599" width="17.7109375" style="108" customWidth="1"/>
    <col min="14600" max="14600" width="14.42578125" style="108" customWidth="1"/>
    <col min="14601" max="14603" width="11.42578125" style="108" customWidth="1"/>
    <col min="14604" max="14848" width="9" style="108"/>
    <col min="14849" max="14849" width="18" style="108" customWidth="1"/>
    <col min="14850" max="14850" width="10.42578125" style="108" customWidth="1"/>
    <col min="14851" max="14851" width="11.42578125" style="108" customWidth="1"/>
    <col min="14852" max="14852" width="15.5703125" style="108" customWidth="1"/>
    <col min="14853" max="14853" width="11.5703125" style="108" customWidth="1"/>
    <col min="14854" max="14854" width="10.28515625" style="108" customWidth="1"/>
    <col min="14855" max="14855" width="17.7109375" style="108" customWidth="1"/>
    <col min="14856" max="14856" width="14.42578125" style="108" customWidth="1"/>
    <col min="14857" max="14859" width="11.42578125" style="108" customWidth="1"/>
    <col min="14860" max="15104" width="9" style="108"/>
    <col min="15105" max="15105" width="18" style="108" customWidth="1"/>
    <col min="15106" max="15106" width="10.42578125" style="108" customWidth="1"/>
    <col min="15107" max="15107" width="11.42578125" style="108" customWidth="1"/>
    <col min="15108" max="15108" width="15.5703125" style="108" customWidth="1"/>
    <col min="15109" max="15109" width="11.5703125" style="108" customWidth="1"/>
    <col min="15110" max="15110" width="10.28515625" style="108" customWidth="1"/>
    <col min="15111" max="15111" width="17.7109375" style="108" customWidth="1"/>
    <col min="15112" max="15112" width="14.42578125" style="108" customWidth="1"/>
    <col min="15113" max="15115" width="11.42578125" style="108" customWidth="1"/>
    <col min="15116" max="15360" width="9" style="108"/>
    <col min="15361" max="15361" width="18" style="108" customWidth="1"/>
    <col min="15362" max="15362" width="10.42578125" style="108" customWidth="1"/>
    <col min="15363" max="15363" width="11.42578125" style="108" customWidth="1"/>
    <col min="15364" max="15364" width="15.5703125" style="108" customWidth="1"/>
    <col min="15365" max="15365" width="11.5703125" style="108" customWidth="1"/>
    <col min="15366" max="15366" width="10.28515625" style="108" customWidth="1"/>
    <col min="15367" max="15367" width="17.7109375" style="108" customWidth="1"/>
    <col min="15368" max="15368" width="14.42578125" style="108" customWidth="1"/>
    <col min="15369" max="15371" width="11.42578125" style="108" customWidth="1"/>
    <col min="15372" max="15616" width="9" style="108"/>
    <col min="15617" max="15617" width="18" style="108" customWidth="1"/>
    <col min="15618" max="15618" width="10.42578125" style="108" customWidth="1"/>
    <col min="15619" max="15619" width="11.42578125" style="108" customWidth="1"/>
    <col min="15620" max="15620" width="15.5703125" style="108" customWidth="1"/>
    <col min="15621" max="15621" width="11.5703125" style="108" customWidth="1"/>
    <col min="15622" max="15622" width="10.28515625" style="108" customWidth="1"/>
    <col min="15623" max="15623" width="17.7109375" style="108" customWidth="1"/>
    <col min="15624" max="15624" width="14.42578125" style="108" customWidth="1"/>
    <col min="15625" max="15627" width="11.42578125" style="108" customWidth="1"/>
    <col min="15628" max="15872" width="9" style="108"/>
    <col min="15873" max="15873" width="18" style="108" customWidth="1"/>
    <col min="15874" max="15874" width="10.42578125" style="108" customWidth="1"/>
    <col min="15875" max="15875" width="11.42578125" style="108" customWidth="1"/>
    <col min="15876" max="15876" width="15.5703125" style="108" customWidth="1"/>
    <col min="15877" max="15877" width="11.5703125" style="108" customWidth="1"/>
    <col min="15878" max="15878" width="10.28515625" style="108" customWidth="1"/>
    <col min="15879" max="15879" width="17.7109375" style="108" customWidth="1"/>
    <col min="15880" max="15880" width="14.42578125" style="108" customWidth="1"/>
    <col min="15881" max="15883" width="11.42578125" style="108" customWidth="1"/>
    <col min="15884" max="16128" width="9" style="108"/>
    <col min="16129" max="16129" width="18" style="108" customWidth="1"/>
    <col min="16130" max="16130" width="10.42578125" style="108" customWidth="1"/>
    <col min="16131" max="16131" width="11.42578125" style="108" customWidth="1"/>
    <col min="16132" max="16132" width="15.5703125" style="108" customWidth="1"/>
    <col min="16133" max="16133" width="11.5703125" style="108" customWidth="1"/>
    <col min="16134" max="16134" width="10.28515625" style="108" customWidth="1"/>
    <col min="16135" max="16135" width="17.7109375" style="108" customWidth="1"/>
    <col min="16136" max="16136" width="14.42578125" style="108" customWidth="1"/>
    <col min="16137" max="16139" width="11.42578125" style="108" customWidth="1"/>
    <col min="16140" max="16384" width="9" style="108"/>
  </cols>
  <sheetData>
    <row r="1" spans="1:11" s="98" customFormat="1" ht="46.35" customHeight="1" x14ac:dyDescent="0.2">
      <c r="A1" s="314" t="s">
        <v>94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s="98" customFormat="1" ht="11.85" customHeight="1" x14ac:dyDescent="0.25">
      <c r="C2" s="99"/>
      <c r="D2" s="99"/>
      <c r="E2" s="99"/>
      <c r="G2" s="99"/>
      <c r="H2" s="99"/>
      <c r="I2" s="99"/>
      <c r="J2" s="100"/>
      <c r="K2" s="101" t="s">
        <v>72</v>
      </c>
    </row>
    <row r="3" spans="1:11" s="102" customFormat="1" ht="21.75" customHeight="1" x14ac:dyDescent="0.2">
      <c r="A3" s="315"/>
      <c r="B3" s="308" t="s">
        <v>20</v>
      </c>
      <c r="C3" s="317" t="s">
        <v>73</v>
      </c>
      <c r="D3" s="317" t="s">
        <v>74</v>
      </c>
      <c r="E3" s="317" t="s">
        <v>75</v>
      </c>
      <c r="F3" s="317" t="s">
        <v>76</v>
      </c>
      <c r="G3" s="317" t="s">
        <v>77</v>
      </c>
      <c r="H3" s="317" t="s">
        <v>8</v>
      </c>
      <c r="I3" s="311" t="s">
        <v>15</v>
      </c>
      <c r="J3" s="318" t="s">
        <v>78</v>
      </c>
      <c r="K3" s="317" t="s">
        <v>12</v>
      </c>
    </row>
    <row r="4" spans="1:11" s="102" customFormat="1" ht="9" customHeight="1" x14ac:dyDescent="0.2">
      <c r="A4" s="316"/>
      <c r="B4" s="309"/>
      <c r="C4" s="317"/>
      <c r="D4" s="317"/>
      <c r="E4" s="317"/>
      <c r="F4" s="317"/>
      <c r="G4" s="317"/>
      <c r="H4" s="317"/>
      <c r="I4" s="312"/>
      <c r="J4" s="318"/>
      <c r="K4" s="317"/>
    </row>
    <row r="5" spans="1:11" s="102" customFormat="1" ht="54.75" customHeight="1" x14ac:dyDescent="0.2">
      <c r="A5" s="316"/>
      <c r="B5" s="310"/>
      <c r="C5" s="317"/>
      <c r="D5" s="317"/>
      <c r="E5" s="317"/>
      <c r="F5" s="317"/>
      <c r="G5" s="317"/>
      <c r="H5" s="317"/>
      <c r="I5" s="313"/>
      <c r="J5" s="318"/>
      <c r="K5" s="317"/>
    </row>
    <row r="6" spans="1:11" s="104" customFormat="1" ht="12.75" customHeight="1" x14ac:dyDescent="0.2">
      <c r="A6" s="103" t="s">
        <v>3</v>
      </c>
      <c r="B6" s="103">
        <v>1</v>
      </c>
      <c r="C6" s="103">
        <v>2</v>
      </c>
      <c r="D6" s="103">
        <v>3</v>
      </c>
      <c r="E6" s="103">
        <v>4</v>
      </c>
      <c r="F6" s="103">
        <v>5</v>
      </c>
      <c r="G6" s="103">
        <v>6</v>
      </c>
      <c r="H6" s="103">
        <v>7</v>
      </c>
      <c r="I6" s="103">
        <v>8</v>
      </c>
      <c r="J6" s="103">
        <v>9</v>
      </c>
      <c r="K6" s="103">
        <v>10</v>
      </c>
    </row>
    <row r="7" spans="1:11" s="106" customFormat="1" ht="17.850000000000001" customHeight="1" x14ac:dyDescent="0.25">
      <c r="A7" s="105" t="s">
        <v>68</v>
      </c>
      <c r="B7" s="105">
        <f>SUM(B8:B35)</f>
        <v>31191</v>
      </c>
      <c r="C7" s="105">
        <f t="shared" ref="C7:K7" si="0">SUM(C8:C35)</f>
        <v>26828</v>
      </c>
      <c r="D7" s="105">
        <f t="shared" si="0"/>
        <v>9261</v>
      </c>
      <c r="E7" s="105">
        <f t="shared" si="0"/>
        <v>7724</v>
      </c>
      <c r="F7" s="105">
        <f t="shared" si="0"/>
        <v>1719</v>
      </c>
      <c r="G7" s="105">
        <f t="shared" si="0"/>
        <v>116</v>
      </c>
      <c r="H7" s="105">
        <f t="shared" si="0"/>
        <v>22702</v>
      </c>
      <c r="I7" s="105">
        <f t="shared" si="0"/>
        <v>4644</v>
      </c>
      <c r="J7" s="105">
        <f t="shared" si="0"/>
        <v>3857</v>
      </c>
      <c r="K7" s="105">
        <f t="shared" si="0"/>
        <v>2725</v>
      </c>
    </row>
    <row r="8" spans="1:11" ht="15" customHeight="1" x14ac:dyDescent="0.25">
      <c r="A8" s="107" t="s">
        <v>33</v>
      </c>
      <c r="B8" s="36">
        <v>8597</v>
      </c>
      <c r="C8" s="36">
        <v>7114</v>
      </c>
      <c r="D8" s="36">
        <v>1756</v>
      </c>
      <c r="E8" s="36">
        <v>1648</v>
      </c>
      <c r="F8" s="36">
        <v>612</v>
      </c>
      <c r="G8" s="36">
        <v>59</v>
      </c>
      <c r="H8" s="36">
        <v>5299</v>
      </c>
      <c r="I8" s="36">
        <v>1300</v>
      </c>
      <c r="J8" s="36">
        <v>934</v>
      </c>
      <c r="K8" s="36">
        <v>714</v>
      </c>
    </row>
    <row r="9" spans="1:11" ht="15" customHeight="1" x14ac:dyDescent="0.25">
      <c r="A9" s="107" t="s">
        <v>34</v>
      </c>
      <c r="B9" s="36">
        <v>1031</v>
      </c>
      <c r="C9" s="36">
        <v>917</v>
      </c>
      <c r="D9" s="36">
        <v>373</v>
      </c>
      <c r="E9" s="36">
        <v>334</v>
      </c>
      <c r="F9" s="36">
        <v>65</v>
      </c>
      <c r="G9" s="36">
        <v>1</v>
      </c>
      <c r="H9" s="36">
        <v>775</v>
      </c>
      <c r="I9" s="36">
        <v>130</v>
      </c>
      <c r="J9" s="36">
        <v>116</v>
      </c>
      <c r="K9" s="36">
        <v>76</v>
      </c>
    </row>
    <row r="10" spans="1:11" ht="15" customHeight="1" x14ac:dyDescent="0.25">
      <c r="A10" s="107" t="s">
        <v>35</v>
      </c>
      <c r="B10" s="36">
        <v>200</v>
      </c>
      <c r="C10" s="36">
        <v>164</v>
      </c>
      <c r="D10" s="36">
        <v>47</v>
      </c>
      <c r="E10" s="36">
        <v>22</v>
      </c>
      <c r="F10" s="36">
        <v>5</v>
      </c>
      <c r="G10" s="36">
        <v>0</v>
      </c>
      <c r="H10" s="36">
        <v>152</v>
      </c>
      <c r="I10" s="36">
        <v>26</v>
      </c>
      <c r="J10" s="36">
        <v>21</v>
      </c>
      <c r="K10" s="36">
        <v>18</v>
      </c>
    </row>
    <row r="11" spans="1:11" ht="15" customHeight="1" x14ac:dyDescent="0.25">
      <c r="A11" s="107" t="s">
        <v>36</v>
      </c>
      <c r="B11" s="36">
        <v>795</v>
      </c>
      <c r="C11" s="36">
        <v>669</v>
      </c>
      <c r="D11" s="36">
        <v>237</v>
      </c>
      <c r="E11" s="36">
        <v>202</v>
      </c>
      <c r="F11" s="36">
        <v>29</v>
      </c>
      <c r="G11" s="36">
        <v>0</v>
      </c>
      <c r="H11" s="36">
        <v>571</v>
      </c>
      <c r="I11" s="36">
        <v>116</v>
      </c>
      <c r="J11" s="36">
        <v>106</v>
      </c>
      <c r="K11" s="36">
        <v>65</v>
      </c>
    </row>
    <row r="12" spans="1:11" ht="15" customHeight="1" x14ac:dyDescent="0.25">
      <c r="A12" s="107" t="s">
        <v>37</v>
      </c>
      <c r="B12" s="36">
        <v>851</v>
      </c>
      <c r="C12" s="36">
        <v>753</v>
      </c>
      <c r="D12" s="36">
        <v>340</v>
      </c>
      <c r="E12" s="36">
        <v>292</v>
      </c>
      <c r="F12" s="36">
        <v>106</v>
      </c>
      <c r="G12" s="36">
        <v>2</v>
      </c>
      <c r="H12" s="36">
        <v>703</v>
      </c>
      <c r="I12" s="36">
        <v>173</v>
      </c>
      <c r="J12" s="36">
        <v>150</v>
      </c>
      <c r="K12" s="36">
        <v>95</v>
      </c>
    </row>
    <row r="13" spans="1:11" ht="15" customHeight="1" x14ac:dyDescent="0.25">
      <c r="A13" s="107" t="s">
        <v>38</v>
      </c>
      <c r="B13" s="36">
        <v>399</v>
      </c>
      <c r="C13" s="36">
        <v>363</v>
      </c>
      <c r="D13" s="36">
        <v>162</v>
      </c>
      <c r="E13" s="36">
        <v>136</v>
      </c>
      <c r="F13" s="36">
        <v>11</v>
      </c>
      <c r="G13" s="36">
        <v>0</v>
      </c>
      <c r="H13" s="36">
        <v>345</v>
      </c>
      <c r="I13" s="36">
        <v>67</v>
      </c>
      <c r="J13" s="36">
        <v>65</v>
      </c>
      <c r="K13" s="36">
        <v>36</v>
      </c>
    </row>
    <row r="14" spans="1:11" ht="15" customHeight="1" x14ac:dyDescent="0.25">
      <c r="A14" s="107" t="s">
        <v>39</v>
      </c>
      <c r="B14" s="36">
        <v>393</v>
      </c>
      <c r="C14" s="36">
        <v>366</v>
      </c>
      <c r="D14" s="36">
        <v>93</v>
      </c>
      <c r="E14" s="36">
        <v>81</v>
      </c>
      <c r="F14" s="36">
        <v>9</v>
      </c>
      <c r="G14" s="36">
        <v>0</v>
      </c>
      <c r="H14" s="36">
        <v>348</v>
      </c>
      <c r="I14" s="36">
        <v>61</v>
      </c>
      <c r="J14" s="36">
        <v>57</v>
      </c>
      <c r="K14" s="36">
        <v>40</v>
      </c>
    </row>
    <row r="15" spans="1:11" ht="15" customHeight="1" x14ac:dyDescent="0.25">
      <c r="A15" s="107" t="s">
        <v>40</v>
      </c>
      <c r="B15" s="36">
        <v>1467</v>
      </c>
      <c r="C15" s="36">
        <v>1261</v>
      </c>
      <c r="D15" s="36">
        <v>531</v>
      </c>
      <c r="E15" s="36">
        <v>452</v>
      </c>
      <c r="F15" s="36">
        <v>56</v>
      </c>
      <c r="G15" s="36">
        <v>0</v>
      </c>
      <c r="H15" s="36">
        <v>1130</v>
      </c>
      <c r="I15" s="36">
        <v>90</v>
      </c>
      <c r="J15" s="36">
        <v>62</v>
      </c>
      <c r="K15" s="36">
        <v>44</v>
      </c>
    </row>
    <row r="16" spans="1:11" ht="15" customHeight="1" x14ac:dyDescent="0.25">
      <c r="A16" s="107" t="s">
        <v>41</v>
      </c>
      <c r="B16" s="36">
        <v>1554</v>
      </c>
      <c r="C16" s="36">
        <v>1341</v>
      </c>
      <c r="D16" s="36">
        <v>670</v>
      </c>
      <c r="E16" s="36">
        <v>537</v>
      </c>
      <c r="F16" s="36">
        <v>56</v>
      </c>
      <c r="G16" s="36">
        <v>31</v>
      </c>
      <c r="H16" s="36">
        <v>1252</v>
      </c>
      <c r="I16" s="36">
        <v>188</v>
      </c>
      <c r="J16" s="36">
        <v>149</v>
      </c>
      <c r="K16" s="36">
        <v>118</v>
      </c>
    </row>
    <row r="17" spans="1:11" ht="15" customHeight="1" x14ac:dyDescent="0.25">
      <c r="A17" s="107" t="s">
        <v>42</v>
      </c>
      <c r="B17" s="36">
        <v>1623</v>
      </c>
      <c r="C17" s="36">
        <v>1450</v>
      </c>
      <c r="D17" s="36">
        <v>437</v>
      </c>
      <c r="E17" s="36">
        <v>355</v>
      </c>
      <c r="F17" s="36">
        <v>52</v>
      </c>
      <c r="G17" s="36">
        <v>0</v>
      </c>
      <c r="H17" s="36">
        <v>1178</v>
      </c>
      <c r="I17" s="36">
        <v>247</v>
      </c>
      <c r="J17" s="36">
        <v>210</v>
      </c>
      <c r="K17" s="36">
        <v>152</v>
      </c>
    </row>
    <row r="18" spans="1:11" ht="15" customHeight="1" x14ac:dyDescent="0.25">
      <c r="A18" s="107" t="s">
        <v>43</v>
      </c>
      <c r="B18" s="36">
        <v>1273</v>
      </c>
      <c r="C18" s="36">
        <v>1135</v>
      </c>
      <c r="D18" s="36">
        <v>476</v>
      </c>
      <c r="E18" s="36">
        <v>412</v>
      </c>
      <c r="F18" s="36">
        <v>41</v>
      </c>
      <c r="G18" s="36">
        <v>2</v>
      </c>
      <c r="H18" s="36">
        <v>978</v>
      </c>
      <c r="I18" s="36">
        <v>151</v>
      </c>
      <c r="J18" s="36">
        <v>136</v>
      </c>
      <c r="K18" s="36">
        <v>106</v>
      </c>
    </row>
    <row r="19" spans="1:11" ht="15" customHeight="1" x14ac:dyDescent="0.25">
      <c r="A19" s="107" t="s">
        <v>44</v>
      </c>
      <c r="B19" s="36">
        <v>931</v>
      </c>
      <c r="C19" s="36">
        <v>789</v>
      </c>
      <c r="D19" s="36">
        <v>363</v>
      </c>
      <c r="E19" s="36">
        <v>275</v>
      </c>
      <c r="F19" s="36">
        <v>88</v>
      </c>
      <c r="G19" s="36">
        <v>7</v>
      </c>
      <c r="H19" s="36">
        <v>696</v>
      </c>
      <c r="I19" s="36">
        <v>131</v>
      </c>
      <c r="J19" s="36">
        <v>120</v>
      </c>
      <c r="K19" s="36">
        <v>77</v>
      </c>
    </row>
    <row r="20" spans="1:11" ht="15" customHeight="1" x14ac:dyDescent="0.25">
      <c r="A20" s="107" t="s">
        <v>45</v>
      </c>
      <c r="B20" s="36">
        <v>500</v>
      </c>
      <c r="C20" s="36">
        <v>437</v>
      </c>
      <c r="D20" s="36">
        <v>177</v>
      </c>
      <c r="E20" s="36">
        <v>136</v>
      </c>
      <c r="F20" s="36">
        <v>23</v>
      </c>
      <c r="G20" s="36">
        <v>0</v>
      </c>
      <c r="H20" s="36">
        <v>364</v>
      </c>
      <c r="I20" s="36">
        <v>88</v>
      </c>
      <c r="J20" s="36">
        <v>82</v>
      </c>
      <c r="K20" s="36">
        <v>67</v>
      </c>
    </row>
    <row r="21" spans="1:11" ht="15" customHeight="1" x14ac:dyDescent="0.25">
      <c r="A21" s="107" t="s">
        <v>46</v>
      </c>
      <c r="B21" s="36">
        <v>523</v>
      </c>
      <c r="C21" s="36">
        <v>440</v>
      </c>
      <c r="D21" s="36">
        <v>202</v>
      </c>
      <c r="E21" s="36">
        <v>150</v>
      </c>
      <c r="F21" s="36">
        <v>33</v>
      </c>
      <c r="G21" s="36">
        <v>0</v>
      </c>
      <c r="H21" s="36">
        <v>383</v>
      </c>
      <c r="I21" s="36">
        <v>39</v>
      </c>
      <c r="J21" s="36">
        <v>38</v>
      </c>
      <c r="K21" s="36">
        <v>29</v>
      </c>
    </row>
    <row r="22" spans="1:11" ht="15" customHeight="1" x14ac:dyDescent="0.25">
      <c r="A22" s="107" t="s">
        <v>47</v>
      </c>
      <c r="B22" s="36">
        <v>1195</v>
      </c>
      <c r="C22" s="36">
        <v>1017</v>
      </c>
      <c r="D22" s="36">
        <v>418</v>
      </c>
      <c r="E22" s="36">
        <v>321</v>
      </c>
      <c r="F22" s="36">
        <v>21</v>
      </c>
      <c r="G22" s="36">
        <v>10</v>
      </c>
      <c r="H22" s="36">
        <v>929</v>
      </c>
      <c r="I22" s="36">
        <v>262</v>
      </c>
      <c r="J22" s="36">
        <v>218</v>
      </c>
      <c r="K22" s="36">
        <v>134</v>
      </c>
    </row>
    <row r="23" spans="1:11" ht="15" customHeight="1" x14ac:dyDescent="0.25">
      <c r="A23" s="107" t="s">
        <v>48</v>
      </c>
      <c r="B23" s="36">
        <v>1088</v>
      </c>
      <c r="C23" s="36">
        <v>1041</v>
      </c>
      <c r="D23" s="36">
        <v>254</v>
      </c>
      <c r="E23" s="36">
        <v>248</v>
      </c>
      <c r="F23" s="36">
        <v>66</v>
      </c>
      <c r="G23" s="36">
        <v>0</v>
      </c>
      <c r="H23" s="36">
        <v>918</v>
      </c>
      <c r="I23" s="36">
        <v>169</v>
      </c>
      <c r="J23" s="36">
        <v>166</v>
      </c>
      <c r="K23" s="36">
        <v>103</v>
      </c>
    </row>
    <row r="24" spans="1:11" ht="15" customHeight="1" x14ac:dyDescent="0.25">
      <c r="A24" s="107" t="s">
        <v>49</v>
      </c>
      <c r="B24" s="36">
        <v>1091</v>
      </c>
      <c r="C24" s="36">
        <v>890</v>
      </c>
      <c r="D24" s="36">
        <v>270</v>
      </c>
      <c r="E24" s="36">
        <v>176</v>
      </c>
      <c r="F24" s="36">
        <v>40</v>
      </c>
      <c r="G24" s="36">
        <v>0</v>
      </c>
      <c r="H24" s="36">
        <v>817</v>
      </c>
      <c r="I24" s="36">
        <v>191</v>
      </c>
      <c r="J24" s="36">
        <v>166</v>
      </c>
      <c r="K24" s="36">
        <v>116</v>
      </c>
    </row>
    <row r="25" spans="1:11" ht="15" customHeight="1" x14ac:dyDescent="0.25">
      <c r="A25" s="107" t="s">
        <v>50</v>
      </c>
      <c r="B25" s="36">
        <v>609</v>
      </c>
      <c r="C25" s="36">
        <v>515</v>
      </c>
      <c r="D25" s="36">
        <v>294</v>
      </c>
      <c r="E25" s="36">
        <v>218</v>
      </c>
      <c r="F25" s="36">
        <v>39</v>
      </c>
      <c r="G25" s="36">
        <v>0</v>
      </c>
      <c r="H25" s="36">
        <v>448</v>
      </c>
      <c r="I25" s="36">
        <v>87</v>
      </c>
      <c r="J25" s="36">
        <v>64</v>
      </c>
      <c r="K25" s="36">
        <v>44</v>
      </c>
    </row>
    <row r="26" spans="1:11" ht="15" customHeight="1" x14ac:dyDescent="0.25">
      <c r="A26" s="107" t="s">
        <v>51</v>
      </c>
      <c r="B26" s="36">
        <v>778</v>
      </c>
      <c r="C26" s="36">
        <v>679</v>
      </c>
      <c r="D26" s="36">
        <v>220</v>
      </c>
      <c r="E26" s="36">
        <v>188</v>
      </c>
      <c r="F26" s="36">
        <v>60</v>
      </c>
      <c r="G26" s="36">
        <v>1</v>
      </c>
      <c r="H26" s="36">
        <v>508</v>
      </c>
      <c r="I26" s="36">
        <v>125</v>
      </c>
      <c r="J26" s="36">
        <v>119</v>
      </c>
      <c r="K26" s="36">
        <v>65</v>
      </c>
    </row>
    <row r="27" spans="1:11" ht="15" customHeight="1" x14ac:dyDescent="0.25">
      <c r="A27" s="107" t="s">
        <v>52</v>
      </c>
      <c r="B27" s="36">
        <v>461</v>
      </c>
      <c r="C27" s="36">
        <v>449</v>
      </c>
      <c r="D27" s="36">
        <v>148</v>
      </c>
      <c r="E27" s="36">
        <v>146</v>
      </c>
      <c r="F27" s="36">
        <v>60</v>
      </c>
      <c r="G27" s="36">
        <v>0</v>
      </c>
      <c r="H27" s="36">
        <v>409</v>
      </c>
      <c r="I27" s="36">
        <v>78</v>
      </c>
      <c r="J27" s="36">
        <v>78</v>
      </c>
      <c r="K27" s="36">
        <v>56</v>
      </c>
    </row>
    <row r="28" spans="1:11" ht="15" customHeight="1" x14ac:dyDescent="0.25">
      <c r="A28" s="107" t="s">
        <v>53</v>
      </c>
      <c r="B28" s="36">
        <v>555</v>
      </c>
      <c r="C28" s="36">
        <v>474</v>
      </c>
      <c r="D28" s="36">
        <v>180</v>
      </c>
      <c r="E28" s="36">
        <v>126</v>
      </c>
      <c r="F28" s="36">
        <v>15</v>
      </c>
      <c r="G28" s="36">
        <v>0</v>
      </c>
      <c r="H28" s="36">
        <v>454</v>
      </c>
      <c r="I28" s="36">
        <v>62</v>
      </c>
      <c r="J28" s="36">
        <v>59</v>
      </c>
      <c r="K28" s="36">
        <v>54</v>
      </c>
    </row>
    <row r="29" spans="1:11" ht="15" customHeight="1" x14ac:dyDescent="0.25">
      <c r="A29" s="107" t="s">
        <v>54</v>
      </c>
      <c r="B29" s="36">
        <v>639</v>
      </c>
      <c r="C29" s="36">
        <v>591</v>
      </c>
      <c r="D29" s="36">
        <v>155</v>
      </c>
      <c r="E29" s="36">
        <v>152</v>
      </c>
      <c r="F29" s="36">
        <v>68</v>
      </c>
      <c r="G29" s="36">
        <v>0</v>
      </c>
      <c r="H29" s="36">
        <v>490</v>
      </c>
      <c r="I29" s="36">
        <v>87</v>
      </c>
      <c r="J29" s="36">
        <v>79</v>
      </c>
      <c r="K29" s="36">
        <v>62</v>
      </c>
    </row>
    <row r="30" spans="1:11" ht="15" customHeight="1" x14ac:dyDescent="0.25">
      <c r="A30" s="109" t="s">
        <v>55</v>
      </c>
      <c r="B30" s="36">
        <v>524</v>
      </c>
      <c r="C30" s="36">
        <v>467</v>
      </c>
      <c r="D30" s="36">
        <v>149</v>
      </c>
      <c r="E30" s="36">
        <v>124</v>
      </c>
      <c r="F30" s="36">
        <v>22</v>
      </c>
      <c r="G30" s="36">
        <v>0</v>
      </c>
      <c r="H30" s="36">
        <v>424</v>
      </c>
      <c r="I30" s="36">
        <v>100</v>
      </c>
      <c r="J30" s="36">
        <v>93</v>
      </c>
      <c r="K30" s="36">
        <v>67</v>
      </c>
    </row>
    <row r="31" spans="1:11" ht="15" customHeight="1" x14ac:dyDescent="0.25">
      <c r="A31" s="110" t="s">
        <v>56</v>
      </c>
      <c r="B31" s="36">
        <v>830</v>
      </c>
      <c r="C31" s="36">
        <v>640</v>
      </c>
      <c r="D31" s="36">
        <v>256</v>
      </c>
      <c r="E31" s="36">
        <v>231</v>
      </c>
      <c r="F31" s="36">
        <v>19</v>
      </c>
      <c r="G31" s="36">
        <v>0</v>
      </c>
      <c r="H31" s="36">
        <v>548</v>
      </c>
      <c r="I31" s="36">
        <v>108</v>
      </c>
      <c r="J31" s="36">
        <v>77</v>
      </c>
      <c r="K31" s="36">
        <v>58</v>
      </c>
    </row>
    <row r="32" spans="1:11" ht="15" customHeight="1" x14ac:dyDescent="0.25">
      <c r="A32" s="110" t="s">
        <v>57</v>
      </c>
      <c r="B32" s="36">
        <v>748</v>
      </c>
      <c r="C32" s="36">
        <v>547</v>
      </c>
      <c r="D32" s="36">
        <v>379</v>
      </c>
      <c r="E32" s="36">
        <v>249</v>
      </c>
      <c r="F32" s="36">
        <v>37</v>
      </c>
      <c r="G32" s="36">
        <v>0</v>
      </c>
      <c r="H32" s="36">
        <v>520</v>
      </c>
      <c r="I32" s="36">
        <v>120</v>
      </c>
      <c r="J32" s="36">
        <v>89</v>
      </c>
      <c r="K32" s="36">
        <v>65</v>
      </c>
    </row>
    <row r="33" spans="1:11" ht="15" customHeight="1" x14ac:dyDescent="0.25">
      <c r="A33" s="110" t="s">
        <v>58</v>
      </c>
      <c r="B33" s="36">
        <v>1180</v>
      </c>
      <c r="C33" s="36">
        <v>1110</v>
      </c>
      <c r="D33" s="36">
        <v>278</v>
      </c>
      <c r="E33" s="36">
        <v>233</v>
      </c>
      <c r="F33" s="36">
        <v>22</v>
      </c>
      <c r="G33" s="36">
        <v>0</v>
      </c>
      <c r="H33" s="36">
        <v>1037</v>
      </c>
      <c r="I33" s="36">
        <v>179</v>
      </c>
      <c r="J33" s="36">
        <v>169</v>
      </c>
      <c r="K33" s="36">
        <v>113</v>
      </c>
    </row>
    <row r="34" spans="1:11" ht="15" customHeight="1" x14ac:dyDescent="0.25">
      <c r="A34" s="110" t="s">
        <v>59</v>
      </c>
      <c r="B34" s="36">
        <v>860</v>
      </c>
      <c r="C34" s="36">
        <v>749</v>
      </c>
      <c r="D34" s="36">
        <v>256</v>
      </c>
      <c r="E34" s="36">
        <v>168</v>
      </c>
      <c r="F34" s="36">
        <v>10</v>
      </c>
      <c r="G34" s="36">
        <v>3</v>
      </c>
      <c r="H34" s="36">
        <v>621</v>
      </c>
      <c r="I34" s="36">
        <v>184</v>
      </c>
      <c r="J34" s="36">
        <v>159</v>
      </c>
      <c r="K34" s="36">
        <v>86</v>
      </c>
    </row>
    <row r="35" spans="1:11" ht="15" customHeight="1" x14ac:dyDescent="0.25">
      <c r="A35" s="110" t="s">
        <v>60</v>
      </c>
      <c r="B35" s="36">
        <v>496</v>
      </c>
      <c r="C35" s="36">
        <v>460</v>
      </c>
      <c r="D35" s="36">
        <v>140</v>
      </c>
      <c r="E35" s="36">
        <v>112</v>
      </c>
      <c r="F35" s="36">
        <v>54</v>
      </c>
      <c r="G35" s="36">
        <v>0</v>
      </c>
      <c r="H35" s="36">
        <v>405</v>
      </c>
      <c r="I35" s="36">
        <v>85</v>
      </c>
      <c r="J35" s="36">
        <v>75</v>
      </c>
      <c r="K35" s="36">
        <v>65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5"/>
  <sheetViews>
    <sheetView view="pageBreakPreview" zoomScale="70" zoomScaleNormal="64" zoomScaleSheetLayoutView="70" workbookViewId="0">
      <selection activeCell="N19" sqref="N19"/>
    </sheetView>
  </sheetViews>
  <sheetFormatPr defaultRowHeight="15.75" x14ac:dyDescent="0.25"/>
  <cols>
    <col min="1" max="1" width="28.28515625" style="112" customWidth="1"/>
    <col min="2" max="2" width="17.42578125" style="112" customWidth="1"/>
    <col min="3" max="3" width="14.28515625" style="111" customWidth="1"/>
    <col min="4" max="4" width="13.5703125" style="111" customWidth="1"/>
    <col min="5" max="5" width="13" style="111" customWidth="1"/>
    <col min="6" max="6" width="12.42578125" style="111" customWidth="1"/>
    <col min="7" max="7" width="19.7109375" style="111" customWidth="1"/>
    <col min="8" max="8" width="17.42578125" style="111" customWidth="1"/>
    <col min="9" max="9" width="12.42578125" style="111" customWidth="1"/>
    <col min="10" max="10" width="14.7109375" style="111" customWidth="1"/>
    <col min="11" max="11" width="15" style="111" customWidth="1"/>
    <col min="12" max="256" width="9" style="108"/>
    <col min="257" max="257" width="18" style="108" customWidth="1"/>
    <col min="258" max="258" width="10.42578125" style="108" customWidth="1"/>
    <col min="259" max="259" width="11.42578125" style="108" customWidth="1"/>
    <col min="260" max="260" width="15.5703125" style="108" customWidth="1"/>
    <col min="261" max="261" width="11.5703125" style="108" customWidth="1"/>
    <col min="262" max="262" width="10.28515625" style="108" customWidth="1"/>
    <col min="263" max="263" width="17.7109375" style="108" customWidth="1"/>
    <col min="264" max="264" width="14.42578125" style="108" customWidth="1"/>
    <col min="265" max="267" width="11.42578125" style="108" customWidth="1"/>
    <col min="268" max="512" width="9" style="108"/>
    <col min="513" max="513" width="18" style="108" customWidth="1"/>
    <col min="514" max="514" width="10.42578125" style="108" customWidth="1"/>
    <col min="515" max="515" width="11.42578125" style="108" customWidth="1"/>
    <col min="516" max="516" width="15.5703125" style="108" customWidth="1"/>
    <col min="517" max="517" width="11.5703125" style="108" customWidth="1"/>
    <col min="518" max="518" width="10.28515625" style="108" customWidth="1"/>
    <col min="519" max="519" width="17.7109375" style="108" customWidth="1"/>
    <col min="520" max="520" width="14.42578125" style="108" customWidth="1"/>
    <col min="521" max="523" width="11.42578125" style="108" customWidth="1"/>
    <col min="524" max="768" width="9" style="108"/>
    <col min="769" max="769" width="18" style="108" customWidth="1"/>
    <col min="770" max="770" width="10.42578125" style="108" customWidth="1"/>
    <col min="771" max="771" width="11.42578125" style="108" customWidth="1"/>
    <col min="772" max="772" width="15.5703125" style="108" customWidth="1"/>
    <col min="773" max="773" width="11.5703125" style="108" customWidth="1"/>
    <col min="774" max="774" width="10.28515625" style="108" customWidth="1"/>
    <col min="775" max="775" width="17.7109375" style="108" customWidth="1"/>
    <col min="776" max="776" width="14.42578125" style="108" customWidth="1"/>
    <col min="777" max="779" width="11.42578125" style="108" customWidth="1"/>
    <col min="780" max="1024" width="9" style="108"/>
    <col min="1025" max="1025" width="18" style="108" customWidth="1"/>
    <col min="1026" max="1026" width="10.42578125" style="108" customWidth="1"/>
    <col min="1027" max="1027" width="11.42578125" style="108" customWidth="1"/>
    <col min="1028" max="1028" width="15.5703125" style="108" customWidth="1"/>
    <col min="1029" max="1029" width="11.5703125" style="108" customWidth="1"/>
    <col min="1030" max="1030" width="10.28515625" style="108" customWidth="1"/>
    <col min="1031" max="1031" width="17.7109375" style="108" customWidth="1"/>
    <col min="1032" max="1032" width="14.42578125" style="108" customWidth="1"/>
    <col min="1033" max="1035" width="11.42578125" style="108" customWidth="1"/>
    <col min="1036" max="1280" width="9" style="108"/>
    <col min="1281" max="1281" width="18" style="108" customWidth="1"/>
    <col min="1282" max="1282" width="10.42578125" style="108" customWidth="1"/>
    <col min="1283" max="1283" width="11.42578125" style="108" customWidth="1"/>
    <col min="1284" max="1284" width="15.5703125" style="108" customWidth="1"/>
    <col min="1285" max="1285" width="11.5703125" style="108" customWidth="1"/>
    <col min="1286" max="1286" width="10.28515625" style="108" customWidth="1"/>
    <col min="1287" max="1287" width="17.7109375" style="108" customWidth="1"/>
    <col min="1288" max="1288" width="14.42578125" style="108" customWidth="1"/>
    <col min="1289" max="1291" width="11.42578125" style="108" customWidth="1"/>
    <col min="1292" max="1536" width="9" style="108"/>
    <col min="1537" max="1537" width="18" style="108" customWidth="1"/>
    <col min="1538" max="1538" width="10.42578125" style="108" customWidth="1"/>
    <col min="1539" max="1539" width="11.42578125" style="108" customWidth="1"/>
    <col min="1540" max="1540" width="15.5703125" style="108" customWidth="1"/>
    <col min="1541" max="1541" width="11.5703125" style="108" customWidth="1"/>
    <col min="1542" max="1542" width="10.28515625" style="108" customWidth="1"/>
    <col min="1543" max="1543" width="17.7109375" style="108" customWidth="1"/>
    <col min="1544" max="1544" width="14.42578125" style="108" customWidth="1"/>
    <col min="1545" max="1547" width="11.42578125" style="108" customWidth="1"/>
    <col min="1548" max="1792" width="9" style="108"/>
    <col min="1793" max="1793" width="18" style="108" customWidth="1"/>
    <col min="1794" max="1794" width="10.42578125" style="108" customWidth="1"/>
    <col min="1795" max="1795" width="11.42578125" style="108" customWidth="1"/>
    <col min="1796" max="1796" width="15.5703125" style="108" customWidth="1"/>
    <col min="1797" max="1797" width="11.5703125" style="108" customWidth="1"/>
    <col min="1798" max="1798" width="10.28515625" style="108" customWidth="1"/>
    <col min="1799" max="1799" width="17.7109375" style="108" customWidth="1"/>
    <col min="1800" max="1800" width="14.42578125" style="108" customWidth="1"/>
    <col min="1801" max="1803" width="11.42578125" style="108" customWidth="1"/>
    <col min="1804" max="2048" width="9" style="108"/>
    <col min="2049" max="2049" width="18" style="108" customWidth="1"/>
    <col min="2050" max="2050" width="10.42578125" style="108" customWidth="1"/>
    <col min="2051" max="2051" width="11.42578125" style="108" customWidth="1"/>
    <col min="2052" max="2052" width="15.5703125" style="108" customWidth="1"/>
    <col min="2053" max="2053" width="11.5703125" style="108" customWidth="1"/>
    <col min="2054" max="2054" width="10.28515625" style="108" customWidth="1"/>
    <col min="2055" max="2055" width="17.7109375" style="108" customWidth="1"/>
    <col min="2056" max="2056" width="14.42578125" style="108" customWidth="1"/>
    <col min="2057" max="2059" width="11.42578125" style="108" customWidth="1"/>
    <col min="2060" max="2304" width="9" style="108"/>
    <col min="2305" max="2305" width="18" style="108" customWidth="1"/>
    <col min="2306" max="2306" width="10.42578125" style="108" customWidth="1"/>
    <col min="2307" max="2307" width="11.42578125" style="108" customWidth="1"/>
    <col min="2308" max="2308" width="15.5703125" style="108" customWidth="1"/>
    <col min="2309" max="2309" width="11.5703125" style="108" customWidth="1"/>
    <col min="2310" max="2310" width="10.28515625" style="108" customWidth="1"/>
    <col min="2311" max="2311" width="17.7109375" style="108" customWidth="1"/>
    <col min="2312" max="2312" width="14.42578125" style="108" customWidth="1"/>
    <col min="2313" max="2315" width="11.42578125" style="108" customWidth="1"/>
    <col min="2316" max="2560" width="9" style="108"/>
    <col min="2561" max="2561" width="18" style="108" customWidth="1"/>
    <col min="2562" max="2562" width="10.42578125" style="108" customWidth="1"/>
    <col min="2563" max="2563" width="11.42578125" style="108" customWidth="1"/>
    <col min="2564" max="2564" width="15.5703125" style="108" customWidth="1"/>
    <col min="2565" max="2565" width="11.5703125" style="108" customWidth="1"/>
    <col min="2566" max="2566" width="10.28515625" style="108" customWidth="1"/>
    <col min="2567" max="2567" width="17.7109375" style="108" customWidth="1"/>
    <col min="2568" max="2568" width="14.42578125" style="108" customWidth="1"/>
    <col min="2569" max="2571" width="11.42578125" style="108" customWidth="1"/>
    <col min="2572" max="2816" width="9" style="108"/>
    <col min="2817" max="2817" width="18" style="108" customWidth="1"/>
    <col min="2818" max="2818" width="10.42578125" style="108" customWidth="1"/>
    <col min="2819" max="2819" width="11.42578125" style="108" customWidth="1"/>
    <col min="2820" max="2820" width="15.5703125" style="108" customWidth="1"/>
    <col min="2821" max="2821" width="11.5703125" style="108" customWidth="1"/>
    <col min="2822" max="2822" width="10.28515625" style="108" customWidth="1"/>
    <col min="2823" max="2823" width="17.7109375" style="108" customWidth="1"/>
    <col min="2824" max="2824" width="14.42578125" style="108" customWidth="1"/>
    <col min="2825" max="2827" width="11.42578125" style="108" customWidth="1"/>
    <col min="2828" max="3072" width="9" style="108"/>
    <col min="3073" max="3073" width="18" style="108" customWidth="1"/>
    <col min="3074" max="3074" width="10.42578125" style="108" customWidth="1"/>
    <col min="3075" max="3075" width="11.42578125" style="108" customWidth="1"/>
    <col min="3076" max="3076" width="15.5703125" style="108" customWidth="1"/>
    <col min="3077" max="3077" width="11.5703125" style="108" customWidth="1"/>
    <col min="3078" max="3078" width="10.28515625" style="108" customWidth="1"/>
    <col min="3079" max="3079" width="17.7109375" style="108" customWidth="1"/>
    <col min="3080" max="3080" width="14.42578125" style="108" customWidth="1"/>
    <col min="3081" max="3083" width="11.42578125" style="108" customWidth="1"/>
    <col min="3084" max="3328" width="9" style="108"/>
    <col min="3329" max="3329" width="18" style="108" customWidth="1"/>
    <col min="3330" max="3330" width="10.42578125" style="108" customWidth="1"/>
    <col min="3331" max="3331" width="11.42578125" style="108" customWidth="1"/>
    <col min="3332" max="3332" width="15.5703125" style="108" customWidth="1"/>
    <col min="3333" max="3333" width="11.5703125" style="108" customWidth="1"/>
    <col min="3334" max="3334" width="10.28515625" style="108" customWidth="1"/>
    <col min="3335" max="3335" width="17.7109375" style="108" customWidth="1"/>
    <col min="3336" max="3336" width="14.42578125" style="108" customWidth="1"/>
    <col min="3337" max="3339" width="11.42578125" style="108" customWidth="1"/>
    <col min="3340" max="3584" width="9" style="108"/>
    <col min="3585" max="3585" width="18" style="108" customWidth="1"/>
    <col min="3586" max="3586" width="10.42578125" style="108" customWidth="1"/>
    <col min="3587" max="3587" width="11.42578125" style="108" customWidth="1"/>
    <col min="3588" max="3588" width="15.5703125" style="108" customWidth="1"/>
    <col min="3589" max="3589" width="11.5703125" style="108" customWidth="1"/>
    <col min="3590" max="3590" width="10.28515625" style="108" customWidth="1"/>
    <col min="3591" max="3591" width="17.7109375" style="108" customWidth="1"/>
    <col min="3592" max="3592" width="14.42578125" style="108" customWidth="1"/>
    <col min="3593" max="3595" width="11.42578125" style="108" customWidth="1"/>
    <col min="3596" max="3840" width="9" style="108"/>
    <col min="3841" max="3841" width="18" style="108" customWidth="1"/>
    <col min="3842" max="3842" width="10.42578125" style="108" customWidth="1"/>
    <col min="3843" max="3843" width="11.42578125" style="108" customWidth="1"/>
    <col min="3844" max="3844" width="15.5703125" style="108" customWidth="1"/>
    <col min="3845" max="3845" width="11.5703125" style="108" customWidth="1"/>
    <col min="3846" max="3846" width="10.28515625" style="108" customWidth="1"/>
    <col min="3847" max="3847" width="17.7109375" style="108" customWidth="1"/>
    <col min="3848" max="3848" width="14.42578125" style="108" customWidth="1"/>
    <col min="3849" max="3851" width="11.42578125" style="108" customWidth="1"/>
    <col min="3852" max="4096" width="9" style="108"/>
    <col min="4097" max="4097" width="18" style="108" customWidth="1"/>
    <col min="4098" max="4098" width="10.42578125" style="108" customWidth="1"/>
    <col min="4099" max="4099" width="11.42578125" style="108" customWidth="1"/>
    <col min="4100" max="4100" width="15.5703125" style="108" customWidth="1"/>
    <col min="4101" max="4101" width="11.5703125" style="108" customWidth="1"/>
    <col min="4102" max="4102" width="10.28515625" style="108" customWidth="1"/>
    <col min="4103" max="4103" width="17.7109375" style="108" customWidth="1"/>
    <col min="4104" max="4104" width="14.42578125" style="108" customWidth="1"/>
    <col min="4105" max="4107" width="11.42578125" style="108" customWidth="1"/>
    <col min="4108" max="4352" width="9" style="108"/>
    <col min="4353" max="4353" width="18" style="108" customWidth="1"/>
    <col min="4354" max="4354" width="10.42578125" style="108" customWidth="1"/>
    <col min="4355" max="4355" width="11.42578125" style="108" customWidth="1"/>
    <col min="4356" max="4356" width="15.5703125" style="108" customWidth="1"/>
    <col min="4357" max="4357" width="11.5703125" style="108" customWidth="1"/>
    <col min="4358" max="4358" width="10.28515625" style="108" customWidth="1"/>
    <col min="4359" max="4359" width="17.7109375" style="108" customWidth="1"/>
    <col min="4360" max="4360" width="14.42578125" style="108" customWidth="1"/>
    <col min="4361" max="4363" width="11.42578125" style="108" customWidth="1"/>
    <col min="4364" max="4608" width="9" style="108"/>
    <col min="4609" max="4609" width="18" style="108" customWidth="1"/>
    <col min="4610" max="4610" width="10.42578125" style="108" customWidth="1"/>
    <col min="4611" max="4611" width="11.42578125" style="108" customWidth="1"/>
    <col min="4612" max="4612" width="15.5703125" style="108" customWidth="1"/>
    <col min="4613" max="4613" width="11.5703125" style="108" customWidth="1"/>
    <col min="4614" max="4614" width="10.28515625" style="108" customWidth="1"/>
    <col min="4615" max="4615" width="17.7109375" style="108" customWidth="1"/>
    <col min="4616" max="4616" width="14.42578125" style="108" customWidth="1"/>
    <col min="4617" max="4619" width="11.42578125" style="108" customWidth="1"/>
    <col min="4620" max="4864" width="9" style="108"/>
    <col min="4865" max="4865" width="18" style="108" customWidth="1"/>
    <col min="4866" max="4866" width="10.42578125" style="108" customWidth="1"/>
    <col min="4867" max="4867" width="11.42578125" style="108" customWidth="1"/>
    <col min="4868" max="4868" width="15.5703125" style="108" customWidth="1"/>
    <col min="4869" max="4869" width="11.5703125" style="108" customWidth="1"/>
    <col min="4870" max="4870" width="10.28515625" style="108" customWidth="1"/>
    <col min="4871" max="4871" width="17.7109375" style="108" customWidth="1"/>
    <col min="4872" max="4872" width="14.42578125" style="108" customWidth="1"/>
    <col min="4873" max="4875" width="11.42578125" style="108" customWidth="1"/>
    <col min="4876" max="5120" width="9" style="108"/>
    <col min="5121" max="5121" width="18" style="108" customWidth="1"/>
    <col min="5122" max="5122" width="10.42578125" style="108" customWidth="1"/>
    <col min="5123" max="5123" width="11.42578125" style="108" customWidth="1"/>
    <col min="5124" max="5124" width="15.5703125" style="108" customWidth="1"/>
    <col min="5125" max="5125" width="11.5703125" style="108" customWidth="1"/>
    <col min="5126" max="5126" width="10.28515625" style="108" customWidth="1"/>
    <col min="5127" max="5127" width="17.7109375" style="108" customWidth="1"/>
    <col min="5128" max="5128" width="14.42578125" style="108" customWidth="1"/>
    <col min="5129" max="5131" width="11.42578125" style="108" customWidth="1"/>
    <col min="5132" max="5376" width="9" style="108"/>
    <col min="5377" max="5377" width="18" style="108" customWidth="1"/>
    <col min="5378" max="5378" width="10.42578125" style="108" customWidth="1"/>
    <col min="5379" max="5379" width="11.42578125" style="108" customWidth="1"/>
    <col min="5380" max="5380" width="15.5703125" style="108" customWidth="1"/>
    <col min="5381" max="5381" width="11.5703125" style="108" customWidth="1"/>
    <col min="5382" max="5382" width="10.28515625" style="108" customWidth="1"/>
    <col min="5383" max="5383" width="17.7109375" style="108" customWidth="1"/>
    <col min="5384" max="5384" width="14.42578125" style="108" customWidth="1"/>
    <col min="5385" max="5387" width="11.42578125" style="108" customWidth="1"/>
    <col min="5388" max="5632" width="9" style="108"/>
    <col min="5633" max="5633" width="18" style="108" customWidth="1"/>
    <col min="5634" max="5634" width="10.42578125" style="108" customWidth="1"/>
    <col min="5635" max="5635" width="11.42578125" style="108" customWidth="1"/>
    <col min="5636" max="5636" width="15.5703125" style="108" customWidth="1"/>
    <col min="5637" max="5637" width="11.5703125" style="108" customWidth="1"/>
    <col min="5638" max="5638" width="10.28515625" style="108" customWidth="1"/>
    <col min="5639" max="5639" width="17.7109375" style="108" customWidth="1"/>
    <col min="5640" max="5640" width="14.42578125" style="108" customWidth="1"/>
    <col min="5641" max="5643" width="11.42578125" style="108" customWidth="1"/>
    <col min="5644" max="5888" width="9" style="108"/>
    <col min="5889" max="5889" width="18" style="108" customWidth="1"/>
    <col min="5890" max="5890" width="10.42578125" style="108" customWidth="1"/>
    <col min="5891" max="5891" width="11.42578125" style="108" customWidth="1"/>
    <col min="5892" max="5892" width="15.5703125" style="108" customWidth="1"/>
    <col min="5893" max="5893" width="11.5703125" style="108" customWidth="1"/>
    <col min="5894" max="5894" width="10.28515625" style="108" customWidth="1"/>
    <col min="5895" max="5895" width="17.7109375" style="108" customWidth="1"/>
    <col min="5896" max="5896" width="14.42578125" style="108" customWidth="1"/>
    <col min="5897" max="5899" width="11.42578125" style="108" customWidth="1"/>
    <col min="5900" max="6144" width="9" style="108"/>
    <col min="6145" max="6145" width="18" style="108" customWidth="1"/>
    <col min="6146" max="6146" width="10.42578125" style="108" customWidth="1"/>
    <col min="6147" max="6147" width="11.42578125" style="108" customWidth="1"/>
    <col min="6148" max="6148" width="15.5703125" style="108" customWidth="1"/>
    <col min="6149" max="6149" width="11.5703125" style="108" customWidth="1"/>
    <col min="6150" max="6150" width="10.28515625" style="108" customWidth="1"/>
    <col min="6151" max="6151" width="17.7109375" style="108" customWidth="1"/>
    <col min="6152" max="6152" width="14.42578125" style="108" customWidth="1"/>
    <col min="6153" max="6155" width="11.42578125" style="108" customWidth="1"/>
    <col min="6156" max="6400" width="9" style="108"/>
    <col min="6401" max="6401" width="18" style="108" customWidth="1"/>
    <col min="6402" max="6402" width="10.42578125" style="108" customWidth="1"/>
    <col min="6403" max="6403" width="11.42578125" style="108" customWidth="1"/>
    <col min="6404" max="6404" width="15.5703125" style="108" customWidth="1"/>
    <col min="6405" max="6405" width="11.5703125" style="108" customWidth="1"/>
    <col min="6406" max="6406" width="10.28515625" style="108" customWidth="1"/>
    <col min="6407" max="6407" width="17.7109375" style="108" customWidth="1"/>
    <col min="6408" max="6408" width="14.42578125" style="108" customWidth="1"/>
    <col min="6409" max="6411" width="11.42578125" style="108" customWidth="1"/>
    <col min="6412" max="6656" width="9" style="108"/>
    <col min="6657" max="6657" width="18" style="108" customWidth="1"/>
    <col min="6658" max="6658" width="10.42578125" style="108" customWidth="1"/>
    <col min="6659" max="6659" width="11.42578125" style="108" customWidth="1"/>
    <col min="6660" max="6660" width="15.5703125" style="108" customWidth="1"/>
    <col min="6661" max="6661" width="11.5703125" style="108" customWidth="1"/>
    <col min="6662" max="6662" width="10.28515625" style="108" customWidth="1"/>
    <col min="6663" max="6663" width="17.7109375" style="108" customWidth="1"/>
    <col min="6664" max="6664" width="14.42578125" style="108" customWidth="1"/>
    <col min="6665" max="6667" width="11.42578125" style="108" customWidth="1"/>
    <col min="6668" max="6912" width="9" style="108"/>
    <col min="6913" max="6913" width="18" style="108" customWidth="1"/>
    <col min="6914" max="6914" width="10.42578125" style="108" customWidth="1"/>
    <col min="6915" max="6915" width="11.42578125" style="108" customWidth="1"/>
    <col min="6916" max="6916" width="15.5703125" style="108" customWidth="1"/>
    <col min="6917" max="6917" width="11.5703125" style="108" customWidth="1"/>
    <col min="6918" max="6918" width="10.28515625" style="108" customWidth="1"/>
    <col min="6919" max="6919" width="17.7109375" style="108" customWidth="1"/>
    <col min="6920" max="6920" width="14.42578125" style="108" customWidth="1"/>
    <col min="6921" max="6923" width="11.42578125" style="108" customWidth="1"/>
    <col min="6924" max="7168" width="9" style="108"/>
    <col min="7169" max="7169" width="18" style="108" customWidth="1"/>
    <col min="7170" max="7170" width="10.42578125" style="108" customWidth="1"/>
    <col min="7171" max="7171" width="11.42578125" style="108" customWidth="1"/>
    <col min="7172" max="7172" width="15.5703125" style="108" customWidth="1"/>
    <col min="7173" max="7173" width="11.5703125" style="108" customWidth="1"/>
    <col min="7174" max="7174" width="10.28515625" style="108" customWidth="1"/>
    <col min="7175" max="7175" width="17.7109375" style="108" customWidth="1"/>
    <col min="7176" max="7176" width="14.42578125" style="108" customWidth="1"/>
    <col min="7177" max="7179" width="11.42578125" style="108" customWidth="1"/>
    <col min="7180" max="7424" width="9" style="108"/>
    <col min="7425" max="7425" width="18" style="108" customWidth="1"/>
    <col min="7426" max="7426" width="10.42578125" style="108" customWidth="1"/>
    <col min="7427" max="7427" width="11.42578125" style="108" customWidth="1"/>
    <col min="7428" max="7428" width="15.5703125" style="108" customWidth="1"/>
    <col min="7429" max="7429" width="11.5703125" style="108" customWidth="1"/>
    <col min="7430" max="7430" width="10.28515625" style="108" customWidth="1"/>
    <col min="7431" max="7431" width="17.7109375" style="108" customWidth="1"/>
    <col min="7432" max="7432" width="14.42578125" style="108" customWidth="1"/>
    <col min="7433" max="7435" width="11.42578125" style="108" customWidth="1"/>
    <col min="7436" max="7680" width="9" style="108"/>
    <col min="7681" max="7681" width="18" style="108" customWidth="1"/>
    <col min="7682" max="7682" width="10.42578125" style="108" customWidth="1"/>
    <col min="7683" max="7683" width="11.42578125" style="108" customWidth="1"/>
    <col min="7684" max="7684" width="15.5703125" style="108" customWidth="1"/>
    <col min="7685" max="7685" width="11.5703125" style="108" customWidth="1"/>
    <col min="7686" max="7686" width="10.28515625" style="108" customWidth="1"/>
    <col min="7687" max="7687" width="17.7109375" style="108" customWidth="1"/>
    <col min="7688" max="7688" width="14.42578125" style="108" customWidth="1"/>
    <col min="7689" max="7691" width="11.42578125" style="108" customWidth="1"/>
    <col min="7692" max="7936" width="9" style="108"/>
    <col min="7937" max="7937" width="18" style="108" customWidth="1"/>
    <col min="7938" max="7938" width="10.42578125" style="108" customWidth="1"/>
    <col min="7939" max="7939" width="11.42578125" style="108" customWidth="1"/>
    <col min="7940" max="7940" width="15.5703125" style="108" customWidth="1"/>
    <col min="7941" max="7941" width="11.5703125" style="108" customWidth="1"/>
    <col min="7942" max="7942" width="10.28515625" style="108" customWidth="1"/>
    <col min="7943" max="7943" width="17.7109375" style="108" customWidth="1"/>
    <col min="7944" max="7944" width="14.42578125" style="108" customWidth="1"/>
    <col min="7945" max="7947" width="11.42578125" style="108" customWidth="1"/>
    <col min="7948" max="8192" width="9" style="108"/>
    <col min="8193" max="8193" width="18" style="108" customWidth="1"/>
    <col min="8194" max="8194" width="10.42578125" style="108" customWidth="1"/>
    <col min="8195" max="8195" width="11.42578125" style="108" customWidth="1"/>
    <col min="8196" max="8196" width="15.5703125" style="108" customWidth="1"/>
    <col min="8197" max="8197" width="11.5703125" style="108" customWidth="1"/>
    <col min="8198" max="8198" width="10.28515625" style="108" customWidth="1"/>
    <col min="8199" max="8199" width="17.7109375" style="108" customWidth="1"/>
    <col min="8200" max="8200" width="14.42578125" style="108" customWidth="1"/>
    <col min="8201" max="8203" width="11.42578125" style="108" customWidth="1"/>
    <col min="8204" max="8448" width="9" style="108"/>
    <col min="8449" max="8449" width="18" style="108" customWidth="1"/>
    <col min="8450" max="8450" width="10.42578125" style="108" customWidth="1"/>
    <col min="8451" max="8451" width="11.42578125" style="108" customWidth="1"/>
    <col min="8452" max="8452" width="15.5703125" style="108" customWidth="1"/>
    <col min="8453" max="8453" width="11.5703125" style="108" customWidth="1"/>
    <col min="8454" max="8454" width="10.28515625" style="108" customWidth="1"/>
    <col min="8455" max="8455" width="17.7109375" style="108" customWidth="1"/>
    <col min="8456" max="8456" width="14.42578125" style="108" customWidth="1"/>
    <col min="8457" max="8459" width="11.42578125" style="108" customWidth="1"/>
    <col min="8460" max="8704" width="9" style="108"/>
    <col min="8705" max="8705" width="18" style="108" customWidth="1"/>
    <col min="8706" max="8706" width="10.42578125" style="108" customWidth="1"/>
    <col min="8707" max="8707" width="11.42578125" style="108" customWidth="1"/>
    <col min="8708" max="8708" width="15.5703125" style="108" customWidth="1"/>
    <col min="8709" max="8709" width="11.5703125" style="108" customWidth="1"/>
    <col min="8710" max="8710" width="10.28515625" style="108" customWidth="1"/>
    <col min="8711" max="8711" width="17.7109375" style="108" customWidth="1"/>
    <col min="8712" max="8712" width="14.42578125" style="108" customWidth="1"/>
    <col min="8713" max="8715" width="11.42578125" style="108" customWidth="1"/>
    <col min="8716" max="8960" width="9" style="108"/>
    <col min="8961" max="8961" width="18" style="108" customWidth="1"/>
    <col min="8962" max="8962" width="10.42578125" style="108" customWidth="1"/>
    <col min="8963" max="8963" width="11.42578125" style="108" customWidth="1"/>
    <col min="8964" max="8964" width="15.5703125" style="108" customWidth="1"/>
    <col min="8965" max="8965" width="11.5703125" style="108" customWidth="1"/>
    <col min="8966" max="8966" width="10.28515625" style="108" customWidth="1"/>
    <col min="8967" max="8967" width="17.7109375" style="108" customWidth="1"/>
    <col min="8968" max="8968" width="14.42578125" style="108" customWidth="1"/>
    <col min="8969" max="8971" width="11.42578125" style="108" customWidth="1"/>
    <col min="8972" max="9216" width="9" style="108"/>
    <col min="9217" max="9217" width="18" style="108" customWidth="1"/>
    <col min="9218" max="9218" width="10.42578125" style="108" customWidth="1"/>
    <col min="9219" max="9219" width="11.42578125" style="108" customWidth="1"/>
    <col min="9220" max="9220" width="15.5703125" style="108" customWidth="1"/>
    <col min="9221" max="9221" width="11.5703125" style="108" customWidth="1"/>
    <col min="9222" max="9222" width="10.28515625" style="108" customWidth="1"/>
    <col min="9223" max="9223" width="17.7109375" style="108" customWidth="1"/>
    <col min="9224" max="9224" width="14.42578125" style="108" customWidth="1"/>
    <col min="9225" max="9227" width="11.42578125" style="108" customWidth="1"/>
    <col min="9228" max="9472" width="9" style="108"/>
    <col min="9473" max="9473" width="18" style="108" customWidth="1"/>
    <col min="9474" max="9474" width="10.42578125" style="108" customWidth="1"/>
    <col min="9475" max="9475" width="11.42578125" style="108" customWidth="1"/>
    <col min="9476" max="9476" width="15.5703125" style="108" customWidth="1"/>
    <col min="9477" max="9477" width="11.5703125" style="108" customWidth="1"/>
    <col min="9478" max="9478" width="10.28515625" style="108" customWidth="1"/>
    <col min="9479" max="9479" width="17.7109375" style="108" customWidth="1"/>
    <col min="9480" max="9480" width="14.42578125" style="108" customWidth="1"/>
    <col min="9481" max="9483" width="11.42578125" style="108" customWidth="1"/>
    <col min="9484" max="9728" width="9" style="108"/>
    <col min="9729" max="9729" width="18" style="108" customWidth="1"/>
    <col min="9730" max="9730" width="10.42578125" style="108" customWidth="1"/>
    <col min="9731" max="9731" width="11.42578125" style="108" customWidth="1"/>
    <col min="9732" max="9732" width="15.5703125" style="108" customWidth="1"/>
    <col min="9733" max="9733" width="11.5703125" style="108" customWidth="1"/>
    <col min="9734" max="9734" width="10.28515625" style="108" customWidth="1"/>
    <col min="9735" max="9735" width="17.7109375" style="108" customWidth="1"/>
    <col min="9736" max="9736" width="14.42578125" style="108" customWidth="1"/>
    <col min="9737" max="9739" width="11.42578125" style="108" customWidth="1"/>
    <col min="9740" max="9984" width="9" style="108"/>
    <col min="9985" max="9985" width="18" style="108" customWidth="1"/>
    <col min="9986" max="9986" width="10.42578125" style="108" customWidth="1"/>
    <col min="9987" max="9987" width="11.42578125" style="108" customWidth="1"/>
    <col min="9988" max="9988" width="15.5703125" style="108" customWidth="1"/>
    <col min="9989" max="9989" width="11.5703125" style="108" customWidth="1"/>
    <col min="9990" max="9990" width="10.28515625" style="108" customWidth="1"/>
    <col min="9991" max="9991" width="17.7109375" style="108" customWidth="1"/>
    <col min="9992" max="9992" width="14.42578125" style="108" customWidth="1"/>
    <col min="9993" max="9995" width="11.42578125" style="108" customWidth="1"/>
    <col min="9996" max="10240" width="9" style="108"/>
    <col min="10241" max="10241" width="18" style="108" customWidth="1"/>
    <col min="10242" max="10242" width="10.42578125" style="108" customWidth="1"/>
    <col min="10243" max="10243" width="11.42578125" style="108" customWidth="1"/>
    <col min="10244" max="10244" width="15.5703125" style="108" customWidth="1"/>
    <col min="10245" max="10245" width="11.5703125" style="108" customWidth="1"/>
    <col min="10246" max="10246" width="10.28515625" style="108" customWidth="1"/>
    <col min="10247" max="10247" width="17.7109375" style="108" customWidth="1"/>
    <col min="10248" max="10248" width="14.42578125" style="108" customWidth="1"/>
    <col min="10249" max="10251" width="11.42578125" style="108" customWidth="1"/>
    <col min="10252" max="10496" width="9" style="108"/>
    <col min="10497" max="10497" width="18" style="108" customWidth="1"/>
    <col min="10498" max="10498" width="10.42578125" style="108" customWidth="1"/>
    <col min="10499" max="10499" width="11.42578125" style="108" customWidth="1"/>
    <col min="10500" max="10500" width="15.5703125" style="108" customWidth="1"/>
    <col min="10501" max="10501" width="11.5703125" style="108" customWidth="1"/>
    <col min="10502" max="10502" width="10.28515625" style="108" customWidth="1"/>
    <col min="10503" max="10503" width="17.7109375" style="108" customWidth="1"/>
    <col min="10504" max="10504" width="14.42578125" style="108" customWidth="1"/>
    <col min="10505" max="10507" width="11.42578125" style="108" customWidth="1"/>
    <col min="10508" max="10752" width="9" style="108"/>
    <col min="10753" max="10753" width="18" style="108" customWidth="1"/>
    <col min="10754" max="10754" width="10.42578125" style="108" customWidth="1"/>
    <col min="10755" max="10755" width="11.42578125" style="108" customWidth="1"/>
    <col min="10756" max="10756" width="15.5703125" style="108" customWidth="1"/>
    <col min="10757" max="10757" width="11.5703125" style="108" customWidth="1"/>
    <col min="10758" max="10758" width="10.28515625" style="108" customWidth="1"/>
    <col min="10759" max="10759" width="17.7109375" style="108" customWidth="1"/>
    <col min="10760" max="10760" width="14.42578125" style="108" customWidth="1"/>
    <col min="10761" max="10763" width="11.42578125" style="108" customWidth="1"/>
    <col min="10764" max="11008" width="9" style="108"/>
    <col min="11009" max="11009" width="18" style="108" customWidth="1"/>
    <col min="11010" max="11010" width="10.42578125" style="108" customWidth="1"/>
    <col min="11011" max="11011" width="11.42578125" style="108" customWidth="1"/>
    <col min="11012" max="11012" width="15.5703125" style="108" customWidth="1"/>
    <col min="11013" max="11013" width="11.5703125" style="108" customWidth="1"/>
    <col min="11014" max="11014" width="10.28515625" style="108" customWidth="1"/>
    <col min="11015" max="11015" width="17.7109375" style="108" customWidth="1"/>
    <col min="11016" max="11016" width="14.42578125" style="108" customWidth="1"/>
    <col min="11017" max="11019" width="11.42578125" style="108" customWidth="1"/>
    <col min="11020" max="11264" width="9" style="108"/>
    <col min="11265" max="11265" width="18" style="108" customWidth="1"/>
    <col min="11266" max="11266" width="10.42578125" style="108" customWidth="1"/>
    <col min="11267" max="11267" width="11.42578125" style="108" customWidth="1"/>
    <col min="11268" max="11268" width="15.5703125" style="108" customWidth="1"/>
    <col min="11269" max="11269" width="11.5703125" style="108" customWidth="1"/>
    <col min="11270" max="11270" width="10.28515625" style="108" customWidth="1"/>
    <col min="11271" max="11271" width="17.7109375" style="108" customWidth="1"/>
    <col min="11272" max="11272" width="14.42578125" style="108" customWidth="1"/>
    <col min="11273" max="11275" width="11.42578125" style="108" customWidth="1"/>
    <col min="11276" max="11520" width="9" style="108"/>
    <col min="11521" max="11521" width="18" style="108" customWidth="1"/>
    <col min="11522" max="11522" width="10.42578125" style="108" customWidth="1"/>
    <col min="11523" max="11523" width="11.42578125" style="108" customWidth="1"/>
    <col min="11524" max="11524" width="15.5703125" style="108" customWidth="1"/>
    <col min="11525" max="11525" width="11.5703125" style="108" customWidth="1"/>
    <col min="11526" max="11526" width="10.28515625" style="108" customWidth="1"/>
    <col min="11527" max="11527" width="17.7109375" style="108" customWidth="1"/>
    <col min="11528" max="11528" width="14.42578125" style="108" customWidth="1"/>
    <col min="11529" max="11531" width="11.42578125" style="108" customWidth="1"/>
    <col min="11532" max="11776" width="9" style="108"/>
    <col min="11777" max="11777" width="18" style="108" customWidth="1"/>
    <col min="11778" max="11778" width="10.42578125" style="108" customWidth="1"/>
    <col min="11779" max="11779" width="11.42578125" style="108" customWidth="1"/>
    <col min="11780" max="11780" width="15.5703125" style="108" customWidth="1"/>
    <col min="11781" max="11781" width="11.5703125" style="108" customWidth="1"/>
    <col min="11782" max="11782" width="10.28515625" style="108" customWidth="1"/>
    <col min="11783" max="11783" width="17.7109375" style="108" customWidth="1"/>
    <col min="11784" max="11784" width="14.42578125" style="108" customWidth="1"/>
    <col min="11785" max="11787" width="11.42578125" style="108" customWidth="1"/>
    <col min="11788" max="12032" width="9" style="108"/>
    <col min="12033" max="12033" width="18" style="108" customWidth="1"/>
    <col min="12034" max="12034" width="10.42578125" style="108" customWidth="1"/>
    <col min="12035" max="12035" width="11.42578125" style="108" customWidth="1"/>
    <col min="12036" max="12036" width="15.5703125" style="108" customWidth="1"/>
    <col min="12037" max="12037" width="11.5703125" style="108" customWidth="1"/>
    <col min="12038" max="12038" width="10.28515625" style="108" customWidth="1"/>
    <col min="12039" max="12039" width="17.7109375" style="108" customWidth="1"/>
    <col min="12040" max="12040" width="14.42578125" style="108" customWidth="1"/>
    <col min="12041" max="12043" width="11.42578125" style="108" customWidth="1"/>
    <col min="12044" max="12288" width="9" style="108"/>
    <col min="12289" max="12289" width="18" style="108" customWidth="1"/>
    <col min="12290" max="12290" width="10.42578125" style="108" customWidth="1"/>
    <col min="12291" max="12291" width="11.42578125" style="108" customWidth="1"/>
    <col min="12292" max="12292" width="15.5703125" style="108" customWidth="1"/>
    <col min="12293" max="12293" width="11.5703125" style="108" customWidth="1"/>
    <col min="12294" max="12294" width="10.28515625" style="108" customWidth="1"/>
    <col min="12295" max="12295" width="17.7109375" style="108" customWidth="1"/>
    <col min="12296" max="12296" width="14.42578125" style="108" customWidth="1"/>
    <col min="12297" max="12299" width="11.42578125" style="108" customWidth="1"/>
    <col min="12300" max="12544" width="9" style="108"/>
    <col min="12545" max="12545" width="18" style="108" customWidth="1"/>
    <col min="12546" max="12546" width="10.42578125" style="108" customWidth="1"/>
    <col min="12547" max="12547" width="11.42578125" style="108" customWidth="1"/>
    <col min="12548" max="12548" width="15.5703125" style="108" customWidth="1"/>
    <col min="12549" max="12549" width="11.5703125" style="108" customWidth="1"/>
    <col min="12550" max="12550" width="10.28515625" style="108" customWidth="1"/>
    <col min="12551" max="12551" width="17.7109375" style="108" customWidth="1"/>
    <col min="12552" max="12552" width="14.42578125" style="108" customWidth="1"/>
    <col min="12553" max="12555" width="11.42578125" style="108" customWidth="1"/>
    <col min="12556" max="12800" width="9" style="108"/>
    <col min="12801" max="12801" width="18" style="108" customWidth="1"/>
    <col min="12802" max="12802" width="10.42578125" style="108" customWidth="1"/>
    <col min="12803" max="12803" width="11.42578125" style="108" customWidth="1"/>
    <col min="12804" max="12804" width="15.5703125" style="108" customWidth="1"/>
    <col min="12805" max="12805" width="11.5703125" style="108" customWidth="1"/>
    <col min="12806" max="12806" width="10.28515625" style="108" customWidth="1"/>
    <col min="12807" max="12807" width="17.7109375" style="108" customWidth="1"/>
    <col min="12808" max="12808" width="14.42578125" style="108" customWidth="1"/>
    <col min="12809" max="12811" width="11.42578125" style="108" customWidth="1"/>
    <col min="12812" max="13056" width="9" style="108"/>
    <col min="13057" max="13057" width="18" style="108" customWidth="1"/>
    <col min="13058" max="13058" width="10.42578125" style="108" customWidth="1"/>
    <col min="13059" max="13059" width="11.42578125" style="108" customWidth="1"/>
    <col min="13060" max="13060" width="15.5703125" style="108" customWidth="1"/>
    <col min="13061" max="13061" width="11.5703125" style="108" customWidth="1"/>
    <col min="13062" max="13062" width="10.28515625" style="108" customWidth="1"/>
    <col min="13063" max="13063" width="17.7109375" style="108" customWidth="1"/>
    <col min="13064" max="13064" width="14.42578125" style="108" customWidth="1"/>
    <col min="13065" max="13067" width="11.42578125" style="108" customWidth="1"/>
    <col min="13068" max="13312" width="9" style="108"/>
    <col min="13313" max="13313" width="18" style="108" customWidth="1"/>
    <col min="13314" max="13314" width="10.42578125" style="108" customWidth="1"/>
    <col min="13315" max="13315" width="11.42578125" style="108" customWidth="1"/>
    <col min="13316" max="13316" width="15.5703125" style="108" customWidth="1"/>
    <col min="13317" max="13317" width="11.5703125" style="108" customWidth="1"/>
    <col min="13318" max="13318" width="10.28515625" style="108" customWidth="1"/>
    <col min="13319" max="13319" width="17.7109375" style="108" customWidth="1"/>
    <col min="13320" max="13320" width="14.42578125" style="108" customWidth="1"/>
    <col min="13321" max="13323" width="11.42578125" style="108" customWidth="1"/>
    <col min="13324" max="13568" width="9" style="108"/>
    <col min="13569" max="13569" width="18" style="108" customWidth="1"/>
    <col min="13570" max="13570" width="10.42578125" style="108" customWidth="1"/>
    <col min="13571" max="13571" width="11.42578125" style="108" customWidth="1"/>
    <col min="13572" max="13572" width="15.5703125" style="108" customWidth="1"/>
    <col min="13573" max="13573" width="11.5703125" style="108" customWidth="1"/>
    <col min="13574" max="13574" width="10.28515625" style="108" customWidth="1"/>
    <col min="13575" max="13575" width="17.7109375" style="108" customWidth="1"/>
    <col min="13576" max="13576" width="14.42578125" style="108" customWidth="1"/>
    <col min="13577" max="13579" width="11.42578125" style="108" customWidth="1"/>
    <col min="13580" max="13824" width="9" style="108"/>
    <col min="13825" max="13825" width="18" style="108" customWidth="1"/>
    <col min="13826" max="13826" width="10.42578125" style="108" customWidth="1"/>
    <col min="13827" max="13827" width="11.42578125" style="108" customWidth="1"/>
    <col min="13828" max="13828" width="15.5703125" style="108" customWidth="1"/>
    <col min="13829" max="13829" width="11.5703125" style="108" customWidth="1"/>
    <col min="13830" max="13830" width="10.28515625" style="108" customWidth="1"/>
    <col min="13831" max="13831" width="17.7109375" style="108" customWidth="1"/>
    <col min="13832" max="13832" width="14.42578125" style="108" customWidth="1"/>
    <col min="13833" max="13835" width="11.42578125" style="108" customWidth="1"/>
    <col min="13836" max="14080" width="9" style="108"/>
    <col min="14081" max="14081" width="18" style="108" customWidth="1"/>
    <col min="14082" max="14082" width="10.42578125" style="108" customWidth="1"/>
    <col min="14083" max="14083" width="11.42578125" style="108" customWidth="1"/>
    <col min="14084" max="14084" width="15.5703125" style="108" customWidth="1"/>
    <col min="14085" max="14085" width="11.5703125" style="108" customWidth="1"/>
    <col min="14086" max="14086" width="10.28515625" style="108" customWidth="1"/>
    <col min="14087" max="14087" width="17.7109375" style="108" customWidth="1"/>
    <col min="14088" max="14088" width="14.42578125" style="108" customWidth="1"/>
    <col min="14089" max="14091" width="11.42578125" style="108" customWidth="1"/>
    <col min="14092" max="14336" width="9" style="108"/>
    <col min="14337" max="14337" width="18" style="108" customWidth="1"/>
    <col min="14338" max="14338" width="10.42578125" style="108" customWidth="1"/>
    <col min="14339" max="14339" width="11.42578125" style="108" customWidth="1"/>
    <col min="14340" max="14340" width="15.5703125" style="108" customWidth="1"/>
    <col min="14341" max="14341" width="11.5703125" style="108" customWidth="1"/>
    <col min="14342" max="14342" width="10.28515625" style="108" customWidth="1"/>
    <col min="14343" max="14343" width="17.7109375" style="108" customWidth="1"/>
    <col min="14344" max="14344" width="14.42578125" style="108" customWidth="1"/>
    <col min="14345" max="14347" width="11.42578125" style="108" customWidth="1"/>
    <col min="14348" max="14592" width="9" style="108"/>
    <col min="14593" max="14593" width="18" style="108" customWidth="1"/>
    <col min="14594" max="14594" width="10.42578125" style="108" customWidth="1"/>
    <col min="14595" max="14595" width="11.42578125" style="108" customWidth="1"/>
    <col min="14596" max="14596" width="15.5703125" style="108" customWidth="1"/>
    <col min="14597" max="14597" width="11.5703125" style="108" customWidth="1"/>
    <col min="14598" max="14598" width="10.28515625" style="108" customWidth="1"/>
    <col min="14599" max="14599" width="17.7109375" style="108" customWidth="1"/>
    <col min="14600" max="14600" width="14.42578125" style="108" customWidth="1"/>
    <col min="14601" max="14603" width="11.42578125" style="108" customWidth="1"/>
    <col min="14604" max="14848" width="9" style="108"/>
    <col min="14849" max="14849" width="18" style="108" customWidth="1"/>
    <col min="14850" max="14850" width="10.42578125" style="108" customWidth="1"/>
    <col min="14851" max="14851" width="11.42578125" style="108" customWidth="1"/>
    <col min="14852" max="14852" width="15.5703125" style="108" customWidth="1"/>
    <col min="14853" max="14853" width="11.5703125" style="108" customWidth="1"/>
    <col min="14854" max="14854" width="10.28515625" style="108" customWidth="1"/>
    <col min="14855" max="14855" width="17.7109375" style="108" customWidth="1"/>
    <col min="14856" max="14856" width="14.42578125" style="108" customWidth="1"/>
    <col min="14857" max="14859" width="11.42578125" style="108" customWidth="1"/>
    <col min="14860" max="15104" width="9" style="108"/>
    <col min="15105" max="15105" width="18" style="108" customWidth="1"/>
    <col min="15106" max="15106" width="10.42578125" style="108" customWidth="1"/>
    <col min="15107" max="15107" width="11.42578125" style="108" customWidth="1"/>
    <col min="15108" max="15108" width="15.5703125" style="108" customWidth="1"/>
    <col min="15109" max="15109" width="11.5703125" style="108" customWidth="1"/>
    <col min="15110" max="15110" width="10.28515625" style="108" customWidth="1"/>
    <col min="15111" max="15111" width="17.7109375" style="108" customWidth="1"/>
    <col min="15112" max="15112" width="14.42578125" style="108" customWidth="1"/>
    <col min="15113" max="15115" width="11.42578125" style="108" customWidth="1"/>
    <col min="15116" max="15360" width="9" style="108"/>
    <col min="15361" max="15361" width="18" style="108" customWidth="1"/>
    <col min="15362" max="15362" width="10.42578125" style="108" customWidth="1"/>
    <col min="15363" max="15363" width="11.42578125" style="108" customWidth="1"/>
    <col min="15364" max="15364" width="15.5703125" style="108" customWidth="1"/>
    <col min="15365" max="15365" width="11.5703125" style="108" customWidth="1"/>
    <col min="15366" max="15366" width="10.28515625" style="108" customWidth="1"/>
    <col min="15367" max="15367" width="17.7109375" style="108" customWidth="1"/>
    <col min="15368" max="15368" width="14.42578125" style="108" customWidth="1"/>
    <col min="15369" max="15371" width="11.42578125" style="108" customWidth="1"/>
    <col min="15372" max="15616" width="9" style="108"/>
    <col min="15617" max="15617" width="18" style="108" customWidth="1"/>
    <col min="15618" max="15618" width="10.42578125" style="108" customWidth="1"/>
    <col min="15619" max="15619" width="11.42578125" style="108" customWidth="1"/>
    <col min="15620" max="15620" width="15.5703125" style="108" customWidth="1"/>
    <col min="15621" max="15621" width="11.5703125" style="108" customWidth="1"/>
    <col min="15622" max="15622" width="10.28515625" style="108" customWidth="1"/>
    <col min="15623" max="15623" width="17.7109375" style="108" customWidth="1"/>
    <col min="15624" max="15624" width="14.42578125" style="108" customWidth="1"/>
    <col min="15625" max="15627" width="11.42578125" style="108" customWidth="1"/>
    <col min="15628" max="15872" width="9" style="108"/>
    <col min="15873" max="15873" width="18" style="108" customWidth="1"/>
    <col min="15874" max="15874" width="10.42578125" style="108" customWidth="1"/>
    <col min="15875" max="15875" width="11.42578125" style="108" customWidth="1"/>
    <col min="15876" max="15876" width="15.5703125" style="108" customWidth="1"/>
    <col min="15877" max="15877" width="11.5703125" style="108" customWidth="1"/>
    <col min="15878" max="15878" width="10.28515625" style="108" customWidth="1"/>
    <col min="15879" max="15879" width="17.7109375" style="108" customWidth="1"/>
    <col min="15880" max="15880" width="14.42578125" style="108" customWidth="1"/>
    <col min="15881" max="15883" width="11.42578125" style="108" customWidth="1"/>
    <col min="15884" max="16128" width="9" style="108"/>
    <col min="16129" max="16129" width="18" style="108" customWidth="1"/>
    <col min="16130" max="16130" width="10.42578125" style="108" customWidth="1"/>
    <col min="16131" max="16131" width="11.42578125" style="108" customWidth="1"/>
    <col min="16132" max="16132" width="15.5703125" style="108" customWidth="1"/>
    <col min="16133" max="16133" width="11.5703125" style="108" customWidth="1"/>
    <col min="16134" max="16134" width="10.28515625" style="108" customWidth="1"/>
    <col min="16135" max="16135" width="17.7109375" style="108" customWidth="1"/>
    <col min="16136" max="16136" width="14.42578125" style="108" customWidth="1"/>
    <col min="16137" max="16139" width="11.42578125" style="108" customWidth="1"/>
    <col min="16140" max="16384" width="9" style="108"/>
  </cols>
  <sheetData>
    <row r="1" spans="1:11" s="98" customFormat="1" ht="46.35" customHeight="1" x14ac:dyDescent="0.2">
      <c r="A1" s="314" t="s">
        <v>95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s="98" customFormat="1" ht="11.85" customHeight="1" x14ac:dyDescent="0.25">
      <c r="C2" s="99"/>
      <c r="D2" s="99"/>
      <c r="E2" s="99"/>
      <c r="G2" s="99"/>
      <c r="H2" s="99"/>
      <c r="I2" s="99"/>
      <c r="J2" s="100"/>
      <c r="K2" s="101" t="s">
        <v>72</v>
      </c>
    </row>
    <row r="3" spans="1:11" s="102" customFormat="1" ht="21.75" customHeight="1" x14ac:dyDescent="0.2">
      <c r="A3" s="315"/>
      <c r="B3" s="308" t="s">
        <v>20</v>
      </c>
      <c r="C3" s="320" t="s">
        <v>73</v>
      </c>
      <c r="D3" s="320" t="s">
        <v>74</v>
      </c>
      <c r="E3" s="320" t="s">
        <v>75</v>
      </c>
      <c r="F3" s="320" t="s">
        <v>76</v>
      </c>
      <c r="G3" s="320" t="s">
        <v>77</v>
      </c>
      <c r="H3" s="320" t="s">
        <v>8</v>
      </c>
      <c r="I3" s="321" t="s">
        <v>15</v>
      </c>
      <c r="J3" s="319" t="s">
        <v>78</v>
      </c>
      <c r="K3" s="320" t="s">
        <v>12</v>
      </c>
    </row>
    <row r="4" spans="1:11" s="102" customFormat="1" ht="9" customHeight="1" x14ac:dyDescent="0.2">
      <c r="A4" s="316"/>
      <c r="B4" s="309"/>
      <c r="C4" s="320"/>
      <c r="D4" s="320"/>
      <c r="E4" s="320"/>
      <c r="F4" s="320"/>
      <c r="G4" s="320"/>
      <c r="H4" s="320"/>
      <c r="I4" s="322"/>
      <c r="J4" s="319"/>
      <c r="K4" s="320"/>
    </row>
    <row r="5" spans="1:11" s="102" customFormat="1" ht="54.75" customHeight="1" x14ac:dyDescent="0.2">
      <c r="A5" s="316"/>
      <c r="B5" s="310"/>
      <c r="C5" s="320"/>
      <c r="D5" s="320"/>
      <c r="E5" s="320"/>
      <c r="F5" s="320"/>
      <c r="G5" s="320"/>
      <c r="H5" s="320"/>
      <c r="I5" s="323"/>
      <c r="J5" s="319"/>
      <c r="K5" s="320"/>
    </row>
    <row r="6" spans="1:11" s="104" customFormat="1" ht="12.75" customHeight="1" x14ac:dyDescent="0.2">
      <c r="A6" s="103" t="s">
        <v>3</v>
      </c>
      <c r="B6" s="103">
        <v>1</v>
      </c>
      <c r="C6" s="103">
        <v>2</v>
      </c>
      <c r="D6" s="103">
        <v>3</v>
      </c>
      <c r="E6" s="103">
        <v>4</v>
      </c>
      <c r="F6" s="103">
        <v>5</v>
      </c>
      <c r="G6" s="103">
        <v>6</v>
      </c>
      <c r="H6" s="103">
        <v>7</v>
      </c>
      <c r="I6" s="103">
        <v>8</v>
      </c>
      <c r="J6" s="103">
        <v>9</v>
      </c>
      <c r="K6" s="103">
        <v>10</v>
      </c>
    </row>
    <row r="7" spans="1:11" s="106" customFormat="1" ht="17.850000000000001" customHeight="1" x14ac:dyDescent="0.25">
      <c r="A7" s="105" t="s">
        <v>68</v>
      </c>
      <c r="B7" s="127" t="e">
        <f>SUM(B8:B35)</f>
        <v>#REF!</v>
      </c>
      <c r="C7" s="127" t="e">
        <f t="shared" ref="C7:K7" si="0">SUM(C8:C35)</f>
        <v>#REF!</v>
      </c>
      <c r="D7" s="127" t="e">
        <f t="shared" si="0"/>
        <v>#REF!</v>
      </c>
      <c r="E7" s="127" t="e">
        <f t="shared" si="0"/>
        <v>#REF!</v>
      </c>
      <c r="F7" s="127" t="e">
        <f t="shared" si="0"/>
        <v>#REF!</v>
      </c>
      <c r="G7" s="127" t="e">
        <f t="shared" si="0"/>
        <v>#REF!</v>
      </c>
      <c r="H7" s="127" t="e">
        <f t="shared" si="0"/>
        <v>#REF!</v>
      </c>
      <c r="I7" s="127" t="e">
        <f t="shared" si="0"/>
        <v>#REF!</v>
      </c>
      <c r="J7" s="127" t="e">
        <f t="shared" si="0"/>
        <v>#REF!</v>
      </c>
      <c r="K7" s="127" t="e">
        <f t="shared" si="0"/>
        <v>#REF!</v>
      </c>
    </row>
    <row r="8" spans="1:11" ht="15" customHeight="1" x14ac:dyDescent="0.25">
      <c r="A8" s="107" t="s">
        <v>33</v>
      </c>
      <c r="B8" s="128">
        <f>УСЬОГО!C8-'!!12-жінки'!B8</f>
        <v>-7621</v>
      </c>
      <c r="C8" s="128">
        <f>УСЬОГО!F8-'!!12-жінки'!C8</f>
        <v>-6397</v>
      </c>
      <c r="D8" s="128">
        <f>УСЬОГО!I8-'!!12-жінки'!D8</f>
        <v>-1623</v>
      </c>
      <c r="E8" s="128">
        <f>УСЬОГО!L8-'!!12-жінки'!E8</f>
        <v>-1555</v>
      </c>
      <c r="F8" s="128">
        <f>УСЬОГО!O8-'!!12-жінки'!F8</f>
        <v>-597</v>
      </c>
      <c r="G8" s="128">
        <f>УСЬОГО!R8-'!!12-жінки'!G8</f>
        <v>-59</v>
      </c>
      <c r="H8" s="128">
        <f>УСЬОГО!U8-'!!12-жінки'!H8</f>
        <v>-4907</v>
      </c>
      <c r="I8" s="128">
        <f>УСЬОГО!X8-'!!12-жінки'!I8</f>
        <v>-656</v>
      </c>
      <c r="J8" s="128">
        <f>УСЬОГО!AA8-'!!12-жінки'!J8</f>
        <v>-464</v>
      </c>
      <c r="K8" s="128">
        <f>УСЬОГО!AD8-'!!12-жінки'!K8</f>
        <v>-465</v>
      </c>
    </row>
    <row r="9" spans="1:11" ht="15" customHeight="1" x14ac:dyDescent="0.25">
      <c r="A9" s="107" t="s">
        <v>34</v>
      </c>
      <c r="B9" s="128">
        <f>УСЬОГО!C9-'!!12-жінки'!B9</f>
        <v>-217</v>
      </c>
      <c r="C9" s="128">
        <f>УСЬОГО!F9-'!!12-жінки'!C9</f>
        <v>-293</v>
      </c>
      <c r="D9" s="128">
        <f>УСЬОГО!I9-'!!12-жінки'!D9</f>
        <v>-279</v>
      </c>
      <c r="E9" s="128">
        <f>УСЬОГО!L9-'!!12-жінки'!E9</f>
        <v>-265</v>
      </c>
      <c r="F9" s="128">
        <f>УСЬОГО!O9-'!!12-жінки'!F9</f>
        <v>-49</v>
      </c>
      <c r="G9" s="128">
        <f>УСЬОГО!R9-'!!12-жінки'!G9</f>
        <v>-1</v>
      </c>
      <c r="H9" s="128">
        <f>УСЬОГО!U9-'!!12-жінки'!H9</f>
        <v>-462</v>
      </c>
      <c r="I9" s="128">
        <f>УСЬОГО!X9-'!!12-жінки'!I9</f>
        <v>367</v>
      </c>
      <c r="J9" s="128">
        <f>УСЬОГО!AA9-'!!12-жінки'!J9</f>
        <v>308</v>
      </c>
      <c r="K9" s="128">
        <f>УСЬОГО!AD9-'!!12-жінки'!K9</f>
        <v>176</v>
      </c>
    </row>
    <row r="10" spans="1:11" ht="15" customHeight="1" x14ac:dyDescent="0.25">
      <c r="A10" s="107" t="s">
        <v>35</v>
      </c>
      <c r="B10" s="128">
        <f>УСЬОГО!C10-'!!12-жінки'!B10</f>
        <v>2961</v>
      </c>
      <c r="C10" s="128">
        <f>УСЬОГО!F10-'!!12-жінки'!C10</f>
        <v>2063</v>
      </c>
      <c r="D10" s="128">
        <f>УСЬОГО!I10-'!!12-жінки'!D10</f>
        <v>105</v>
      </c>
      <c r="E10" s="128">
        <f>УСЬОГО!L10-'!!12-жінки'!E10</f>
        <v>102</v>
      </c>
      <c r="F10" s="128">
        <f>УСЬОГО!O10-'!!12-жінки'!F10</f>
        <v>157</v>
      </c>
      <c r="G10" s="128">
        <f>УСЬОГО!R10-'!!12-жінки'!G10</f>
        <v>0</v>
      </c>
      <c r="H10" s="128">
        <f>УСЬОГО!U10-'!!12-жінки'!H10</f>
        <v>984</v>
      </c>
      <c r="I10" s="128">
        <f>УСЬОГО!X10-'!!12-жінки'!I10</f>
        <v>2277</v>
      </c>
      <c r="J10" s="128">
        <f>УСЬОГО!AA10-'!!12-жінки'!J10</f>
        <v>1510</v>
      </c>
      <c r="K10" s="128">
        <f>УСЬОГО!AD10-'!!12-жінки'!K10</f>
        <v>979</v>
      </c>
    </row>
    <row r="11" spans="1:11" ht="15" customHeight="1" x14ac:dyDescent="0.25">
      <c r="A11" s="107" t="s">
        <v>36</v>
      </c>
      <c r="B11" s="128">
        <f>УСЬОГО!C11-'!!12-жінки'!B11</f>
        <v>323</v>
      </c>
      <c r="C11" s="128">
        <f>УСЬОГО!F11-'!!12-жінки'!C11</f>
        <v>203</v>
      </c>
      <c r="D11" s="128">
        <f>УСЬОГО!I11-'!!12-жінки'!D11</f>
        <v>-138</v>
      </c>
      <c r="E11" s="128">
        <f>УСЬОГО!L11-'!!12-жінки'!E11</f>
        <v>-142</v>
      </c>
      <c r="F11" s="128">
        <f>УСЬОГО!O11-'!!12-жінки'!F11</f>
        <v>-21</v>
      </c>
      <c r="G11" s="128">
        <f>УСЬОГО!R11-'!!12-жінки'!G11</f>
        <v>0</v>
      </c>
      <c r="H11" s="128">
        <f>УСЬОГО!U11-'!!12-жінки'!H11</f>
        <v>-85</v>
      </c>
      <c r="I11" s="128">
        <f>УСЬОГО!X11-'!!12-жінки'!I11</f>
        <v>592</v>
      </c>
      <c r="J11" s="128">
        <f>УСЬОГО!AA11-'!!12-жінки'!J11</f>
        <v>499</v>
      </c>
      <c r="K11" s="128">
        <f>УСЬОГО!AD11-'!!12-жінки'!K11</f>
        <v>250</v>
      </c>
    </row>
    <row r="12" spans="1:11" ht="15" customHeight="1" x14ac:dyDescent="0.25">
      <c r="A12" s="107" t="s">
        <v>37</v>
      </c>
      <c r="B12" s="128">
        <f>УСЬОГО!C12-'!!12-жінки'!B12</f>
        <v>620</v>
      </c>
      <c r="C12" s="128">
        <f>УСЬОГО!F12-'!!12-жінки'!C12</f>
        <v>394</v>
      </c>
      <c r="D12" s="128">
        <f>УСЬОГО!I12-'!!12-жінки'!D12</f>
        <v>-232</v>
      </c>
      <c r="E12" s="128">
        <f>УСЬОГО!L12-'!!12-жінки'!E12</f>
        <v>-219</v>
      </c>
      <c r="F12" s="128">
        <f>УСЬОГО!O12-'!!12-жінки'!F12</f>
        <v>-98</v>
      </c>
      <c r="G12" s="128">
        <f>УСЬОГО!R12-'!!12-жінки'!G12</f>
        <v>-2</v>
      </c>
      <c r="H12" s="128">
        <f>УСЬОГО!U12-'!!12-жінки'!H12</f>
        <v>-379</v>
      </c>
      <c r="I12" s="128">
        <f>УСЬОГО!X12-'!!12-жінки'!I12</f>
        <v>806</v>
      </c>
      <c r="J12" s="128">
        <f>УСЬОГО!AA12-'!!12-жінки'!J12</f>
        <v>653</v>
      </c>
      <c r="K12" s="128">
        <f>УСЬОГО!AD12-'!!12-жінки'!K12</f>
        <v>335</v>
      </c>
    </row>
    <row r="13" spans="1:11" ht="15" customHeight="1" x14ac:dyDescent="0.25">
      <c r="A13" s="107" t="s">
        <v>38</v>
      </c>
      <c r="B13" s="128">
        <f>УСЬОГО!C13-'!!12-жінки'!B13</f>
        <v>268</v>
      </c>
      <c r="C13" s="128">
        <f>УСЬОГО!F13-'!!12-жінки'!C13</f>
        <v>70</v>
      </c>
      <c r="D13" s="128">
        <f>УСЬОГО!I13-'!!12-жінки'!D13</f>
        <v>-78</v>
      </c>
      <c r="E13" s="128">
        <f>УСЬОГО!L13-'!!12-жінки'!E13</f>
        <v>-90</v>
      </c>
      <c r="F13" s="128">
        <f>УСЬОГО!O13-'!!12-жінки'!F13</f>
        <v>-9</v>
      </c>
      <c r="G13" s="128">
        <f>УСЬОГО!R13-'!!12-жінки'!G13</f>
        <v>0</v>
      </c>
      <c r="H13" s="128">
        <f>УСЬОГО!U13-'!!12-жінки'!H13</f>
        <v>-140</v>
      </c>
      <c r="I13" s="128">
        <f>УСЬОГО!X13-'!!12-жінки'!I13</f>
        <v>332</v>
      </c>
      <c r="J13" s="128">
        <f>УСЬОГО!AA13-'!!12-жінки'!J13</f>
        <v>217</v>
      </c>
      <c r="K13" s="128">
        <f>УСЬОГО!AD13-'!!12-жінки'!K13</f>
        <v>177</v>
      </c>
    </row>
    <row r="14" spans="1:11" ht="15" customHeight="1" x14ac:dyDescent="0.25">
      <c r="A14" s="107" t="s">
        <v>39</v>
      </c>
      <c r="B14" s="128">
        <f>УСЬОГО!C14-'!!12-жінки'!B14</f>
        <v>239</v>
      </c>
      <c r="C14" s="128">
        <f>УСЬОГО!F14-'!!12-жінки'!C14</f>
        <v>173</v>
      </c>
      <c r="D14" s="128">
        <f>УСЬОГО!I14-'!!12-жінки'!D14</f>
        <v>-16</v>
      </c>
      <c r="E14" s="128">
        <f>УСЬОГО!L14-'!!12-жінки'!E14</f>
        <v>-27</v>
      </c>
      <c r="F14" s="128">
        <f>УСЬОГО!O14-'!!12-жінки'!F14</f>
        <v>21</v>
      </c>
      <c r="G14" s="128">
        <f>УСЬОГО!R14-'!!12-жінки'!G14</f>
        <v>0</v>
      </c>
      <c r="H14" s="128">
        <f>УСЬОГО!U14-'!!12-жінки'!H14</f>
        <v>-32</v>
      </c>
      <c r="I14" s="128">
        <f>УСЬОГО!X14-'!!12-жінки'!I14</f>
        <v>385</v>
      </c>
      <c r="J14" s="128">
        <f>УСЬОГО!AA14-'!!12-жінки'!J14</f>
        <v>310</v>
      </c>
      <c r="K14" s="128">
        <f>УСЬОГО!AD14-'!!12-жінки'!K14</f>
        <v>182</v>
      </c>
    </row>
    <row r="15" spans="1:11" ht="15" customHeight="1" x14ac:dyDescent="0.25">
      <c r="A15" s="107" t="s">
        <v>40</v>
      </c>
      <c r="B15" s="128" t="e">
        <f>УСЬОГО!#REF!-'!!12-жінки'!B15</f>
        <v>#REF!</v>
      </c>
      <c r="C15" s="128" t="e">
        <f>УСЬОГО!#REF!-'!!12-жінки'!C15</f>
        <v>#REF!</v>
      </c>
      <c r="D15" s="128" t="e">
        <f>УСЬОГО!#REF!-'!!12-жінки'!D15</f>
        <v>#REF!</v>
      </c>
      <c r="E15" s="128" t="e">
        <f>УСЬОГО!#REF!-'!!12-жінки'!E15</f>
        <v>#REF!</v>
      </c>
      <c r="F15" s="128" t="e">
        <f>УСЬОГО!#REF!-'!!12-жінки'!F15</f>
        <v>#REF!</v>
      </c>
      <c r="G15" s="128" t="e">
        <f>УСЬОГО!#REF!-'!!12-жінки'!G15</f>
        <v>#REF!</v>
      </c>
      <c r="H15" s="128" t="e">
        <f>УСЬОГО!#REF!-'!!12-жінки'!H15</f>
        <v>#REF!</v>
      </c>
      <c r="I15" s="128" t="e">
        <f>УСЬОГО!#REF!-'!!12-жінки'!I15</f>
        <v>#REF!</v>
      </c>
      <c r="J15" s="128" t="e">
        <f>УСЬОГО!#REF!-'!!12-жінки'!J15</f>
        <v>#REF!</v>
      </c>
      <c r="K15" s="128" t="e">
        <f>УСЬОГО!#REF!-'!!12-жінки'!K15</f>
        <v>#REF!</v>
      </c>
    </row>
    <row r="16" spans="1:11" ht="15" customHeight="1" x14ac:dyDescent="0.25">
      <c r="A16" s="107" t="s">
        <v>41</v>
      </c>
      <c r="B16" s="128" t="e">
        <f>УСЬОГО!#REF!-'!!12-жінки'!B16</f>
        <v>#REF!</v>
      </c>
      <c r="C16" s="128" t="e">
        <f>УСЬОГО!#REF!-'!!12-жінки'!C16</f>
        <v>#REF!</v>
      </c>
      <c r="D16" s="128" t="e">
        <f>УСЬОГО!#REF!-'!!12-жінки'!D16</f>
        <v>#REF!</v>
      </c>
      <c r="E16" s="128" t="e">
        <f>УСЬОГО!#REF!-'!!12-жінки'!E16</f>
        <v>#REF!</v>
      </c>
      <c r="F16" s="128" t="e">
        <f>УСЬОГО!#REF!-'!!12-жінки'!F16</f>
        <v>#REF!</v>
      </c>
      <c r="G16" s="128" t="e">
        <f>УСЬОГО!#REF!-'!!12-жінки'!G16</f>
        <v>#REF!</v>
      </c>
      <c r="H16" s="128" t="e">
        <f>УСЬОГО!#REF!-'!!12-жінки'!H16</f>
        <v>#REF!</v>
      </c>
      <c r="I16" s="128" t="e">
        <f>УСЬОГО!#REF!-'!!12-жінки'!I16</f>
        <v>#REF!</v>
      </c>
      <c r="J16" s="128" t="e">
        <f>УСЬОГО!#REF!-'!!12-жінки'!J16</f>
        <v>#REF!</v>
      </c>
      <c r="K16" s="128" t="e">
        <f>УСЬОГО!#REF!-'!!12-жінки'!K16</f>
        <v>#REF!</v>
      </c>
    </row>
    <row r="17" spans="1:20" ht="15" customHeight="1" x14ac:dyDescent="0.25">
      <c r="A17" s="107" t="s">
        <v>42</v>
      </c>
      <c r="B17" s="128" t="e">
        <f>УСЬОГО!#REF!-'!!12-жінки'!B17</f>
        <v>#REF!</v>
      </c>
      <c r="C17" s="128" t="e">
        <f>УСЬОГО!#REF!-'!!12-жінки'!C17</f>
        <v>#REF!</v>
      </c>
      <c r="D17" s="128" t="e">
        <f>УСЬОГО!#REF!-'!!12-жінки'!D17</f>
        <v>#REF!</v>
      </c>
      <c r="E17" s="128" t="e">
        <f>УСЬОГО!#REF!-'!!12-жінки'!E17</f>
        <v>#REF!</v>
      </c>
      <c r="F17" s="128" t="e">
        <f>УСЬОГО!#REF!-'!!12-жінки'!F17</f>
        <v>#REF!</v>
      </c>
      <c r="G17" s="128" t="e">
        <f>УСЬОГО!#REF!-'!!12-жінки'!G17</f>
        <v>#REF!</v>
      </c>
      <c r="H17" s="128" t="e">
        <f>УСЬОГО!#REF!-'!!12-жінки'!H17</f>
        <v>#REF!</v>
      </c>
      <c r="I17" s="128" t="e">
        <f>УСЬОГО!#REF!-'!!12-жінки'!I17</f>
        <v>#REF!</v>
      </c>
      <c r="J17" s="128" t="e">
        <f>УСЬОГО!#REF!-'!!12-жінки'!J17</f>
        <v>#REF!</v>
      </c>
      <c r="K17" s="128" t="e">
        <f>УСЬОГО!#REF!-'!!12-жінки'!K17</f>
        <v>#REF!</v>
      </c>
    </row>
    <row r="18" spans="1:20" ht="15" customHeight="1" x14ac:dyDescent="0.25">
      <c r="A18" s="107" t="s">
        <v>43</v>
      </c>
      <c r="B18" s="128" t="e">
        <f>УСЬОГО!#REF!-'!!12-жінки'!B18</f>
        <v>#REF!</v>
      </c>
      <c r="C18" s="128" t="e">
        <f>УСЬОГО!#REF!-'!!12-жінки'!C18</f>
        <v>#REF!</v>
      </c>
      <c r="D18" s="128" t="e">
        <f>УСЬОГО!#REF!-'!!12-жінки'!D18</f>
        <v>#REF!</v>
      </c>
      <c r="E18" s="128" t="e">
        <f>УСЬОГО!#REF!-'!!12-жінки'!E18</f>
        <v>#REF!</v>
      </c>
      <c r="F18" s="128" t="e">
        <f>УСЬОГО!#REF!-'!!12-жінки'!F18</f>
        <v>#REF!</v>
      </c>
      <c r="G18" s="128" t="e">
        <f>УСЬОГО!#REF!-'!!12-жінки'!G18</f>
        <v>#REF!</v>
      </c>
      <c r="H18" s="128" t="e">
        <f>УСЬОГО!#REF!-'!!12-жінки'!H18</f>
        <v>#REF!</v>
      </c>
      <c r="I18" s="128" t="e">
        <f>УСЬОГО!#REF!-'!!12-жінки'!I18</f>
        <v>#REF!</v>
      </c>
      <c r="J18" s="128" t="e">
        <f>УСЬОГО!#REF!-'!!12-жінки'!J18</f>
        <v>#REF!</v>
      </c>
      <c r="K18" s="128" t="e">
        <f>УСЬОГО!#REF!-'!!12-жінки'!K18</f>
        <v>#REF!</v>
      </c>
    </row>
    <row r="19" spans="1:20" ht="15" customHeight="1" x14ac:dyDescent="0.25">
      <c r="A19" s="107" t="s">
        <v>44</v>
      </c>
      <c r="B19" s="128" t="e">
        <f>УСЬОГО!#REF!-'!!12-жінки'!B19</f>
        <v>#REF!</v>
      </c>
      <c r="C19" s="128" t="e">
        <f>УСЬОГО!#REF!-'!!12-жінки'!C19</f>
        <v>#REF!</v>
      </c>
      <c r="D19" s="128" t="e">
        <f>УСЬОГО!#REF!-'!!12-жінки'!D19</f>
        <v>#REF!</v>
      </c>
      <c r="E19" s="128" t="e">
        <f>УСЬОГО!#REF!-'!!12-жінки'!E19</f>
        <v>#REF!</v>
      </c>
      <c r="F19" s="128" t="e">
        <f>УСЬОГО!#REF!-'!!12-жінки'!F19</f>
        <v>#REF!</v>
      </c>
      <c r="G19" s="128" t="e">
        <f>УСЬОГО!#REF!-'!!12-жінки'!G19</f>
        <v>#REF!</v>
      </c>
      <c r="H19" s="128" t="e">
        <f>УСЬОГО!#REF!-'!!12-жінки'!H19</f>
        <v>#REF!</v>
      </c>
      <c r="I19" s="128" t="e">
        <f>УСЬОГО!#REF!-'!!12-жінки'!I19</f>
        <v>#REF!</v>
      </c>
      <c r="J19" s="128" t="e">
        <f>УСЬОГО!#REF!-'!!12-жінки'!J19</f>
        <v>#REF!</v>
      </c>
      <c r="K19" s="128" t="e">
        <f>УСЬОГО!#REF!-'!!12-жінки'!K19</f>
        <v>#REF!</v>
      </c>
    </row>
    <row r="20" spans="1:20" ht="15" customHeight="1" x14ac:dyDescent="0.25">
      <c r="A20" s="107" t="s">
        <v>45</v>
      </c>
      <c r="B20" s="128" t="e">
        <f>УСЬОГО!#REF!-'!!12-жінки'!B20</f>
        <v>#REF!</v>
      </c>
      <c r="C20" s="128" t="e">
        <f>УСЬОГО!#REF!-'!!12-жінки'!C20</f>
        <v>#REF!</v>
      </c>
      <c r="D20" s="128" t="e">
        <f>УСЬОГО!#REF!-'!!12-жінки'!D20</f>
        <v>#REF!</v>
      </c>
      <c r="E20" s="128" t="e">
        <f>УСЬОГО!#REF!-'!!12-жінки'!E20</f>
        <v>#REF!</v>
      </c>
      <c r="F20" s="128" t="e">
        <f>УСЬОГО!#REF!-'!!12-жінки'!F20</f>
        <v>#REF!</v>
      </c>
      <c r="G20" s="128" t="e">
        <f>УСЬОГО!#REF!-'!!12-жінки'!G20</f>
        <v>#REF!</v>
      </c>
      <c r="H20" s="128" t="e">
        <f>УСЬОГО!#REF!-'!!12-жінки'!H20</f>
        <v>#REF!</v>
      </c>
      <c r="I20" s="128" t="e">
        <f>УСЬОГО!#REF!-'!!12-жінки'!I20</f>
        <v>#REF!</v>
      </c>
      <c r="J20" s="128" t="e">
        <f>УСЬОГО!#REF!-'!!12-жінки'!J20</f>
        <v>#REF!</v>
      </c>
      <c r="K20" s="128" t="e">
        <f>УСЬОГО!#REF!-'!!12-жінки'!K20</f>
        <v>#REF!</v>
      </c>
    </row>
    <row r="21" spans="1:20" ht="15" customHeight="1" x14ac:dyDescent="0.25">
      <c r="A21" s="107" t="s">
        <v>46</v>
      </c>
      <c r="B21" s="128" t="e">
        <f>УСЬОГО!#REF!-'!!12-жінки'!B21</f>
        <v>#REF!</v>
      </c>
      <c r="C21" s="128" t="e">
        <f>УСЬОГО!#REF!-'!!12-жінки'!C21</f>
        <v>#REF!</v>
      </c>
      <c r="D21" s="128" t="e">
        <f>УСЬОГО!#REF!-'!!12-жінки'!D21</f>
        <v>#REF!</v>
      </c>
      <c r="E21" s="128" t="e">
        <f>УСЬОГО!#REF!-'!!12-жінки'!E21</f>
        <v>#REF!</v>
      </c>
      <c r="F21" s="128" t="e">
        <f>УСЬОГО!#REF!-'!!12-жінки'!F21</f>
        <v>#REF!</v>
      </c>
      <c r="G21" s="128" t="e">
        <f>УСЬОГО!#REF!-'!!12-жінки'!G21</f>
        <v>#REF!</v>
      </c>
      <c r="H21" s="128" t="e">
        <f>УСЬОГО!#REF!-'!!12-жінки'!H21</f>
        <v>#REF!</v>
      </c>
      <c r="I21" s="128" t="e">
        <f>УСЬОГО!#REF!-'!!12-жінки'!I21</f>
        <v>#REF!</v>
      </c>
      <c r="J21" s="128" t="e">
        <f>УСЬОГО!#REF!-'!!12-жінки'!J21</f>
        <v>#REF!</v>
      </c>
      <c r="K21" s="128" t="e">
        <f>УСЬОГО!#REF!-'!!12-жінки'!K21</f>
        <v>#REF!</v>
      </c>
    </row>
    <row r="22" spans="1:20" ht="15" customHeight="1" x14ac:dyDescent="0.25">
      <c r="A22" s="107" t="s">
        <v>47</v>
      </c>
      <c r="B22" s="128" t="e">
        <f>УСЬОГО!#REF!-'!!12-жінки'!B22</f>
        <v>#REF!</v>
      </c>
      <c r="C22" s="128" t="e">
        <f>УСЬОГО!#REF!-'!!12-жінки'!C22</f>
        <v>#REF!</v>
      </c>
      <c r="D22" s="128" t="e">
        <f>УСЬОГО!#REF!-'!!12-жінки'!D22</f>
        <v>#REF!</v>
      </c>
      <c r="E22" s="128" t="e">
        <f>УСЬОГО!#REF!-'!!12-жінки'!E22</f>
        <v>#REF!</v>
      </c>
      <c r="F22" s="128" t="e">
        <f>УСЬОГО!#REF!-'!!12-жінки'!F22</f>
        <v>#REF!</v>
      </c>
      <c r="G22" s="128" t="e">
        <f>УСЬОГО!#REF!-'!!12-жінки'!G22</f>
        <v>#REF!</v>
      </c>
      <c r="H22" s="128" t="e">
        <f>УСЬОГО!#REF!-'!!12-жінки'!H22</f>
        <v>#REF!</v>
      </c>
      <c r="I22" s="128" t="e">
        <f>УСЬОГО!#REF!-'!!12-жінки'!I22</f>
        <v>#REF!</v>
      </c>
      <c r="J22" s="128" t="e">
        <f>УСЬОГО!#REF!-'!!12-жінки'!J22</f>
        <v>#REF!</v>
      </c>
      <c r="K22" s="128" t="e">
        <f>УСЬОГО!#REF!-'!!12-жінки'!K22</f>
        <v>#REF!</v>
      </c>
    </row>
    <row r="23" spans="1:20" ht="15" customHeight="1" x14ac:dyDescent="0.25">
      <c r="A23" s="107" t="s">
        <v>48</v>
      </c>
      <c r="B23" s="128" t="e">
        <f>УСЬОГО!#REF!-'!!12-жінки'!B23</f>
        <v>#REF!</v>
      </c>
      <c r="C23" s="128" t="e">
        <f>УСЬОГО!#REF!-'!!12-жінки'!C23</f>
        <v>#REF!</v>
      </c>
      <c r="D23" s="128" t="e">
        <f>УСЬОГО!#REF!-'!!12-жінки'!D23</f>
        <v>#REF!</v>
      </c>
      <c r="E23" s="128" t="e">
        <f>УСЬОГО!#REF!-'!!12-жінки'!E23</f>
        <v>#REF!</v>
      </c>
      <c r="F23" s="128" t="e">
        <f>УСЬОГО!#REF!-'!!12-жінки'!F23</f>
        <v>#REF!</v>
      </c>
      <c r="G23" s="128" t="e">
        <f>УСЬОГО!#REF!-'!!12-жінки'!G23</f>
        <v>#REF!</v>
      </c>
      <c r="H23" s="128" t="e">
        <f>УСЬОГО!#REF!-'!!12-жінки'!H23</f>
        <v>#REF!</v>
      </c>
      <c r="I23" s="128" t="e">
        <f>УСЬОГО!#REF!-'!!12-жінки'!I23</f>
        <v>#REF!</v>
      </c>
      <c r="J23" s="128" t="e">
        <f>УСЬОГО!#REF!-'!!12-жінки'!J23</f>
        <v>#REF!</v>
      </c>
      <c r="K23" s="128" t="e">
        <f>УСЬОГО!#REF!-'!!12-жінки'!K23</f>
        <v>#REF!</v>
      </c>
    </row>
    <row r="24" spans="1:20" ht="15" customHeight="1" x14ac:dyDescent="0.25">
      <c r="A24" s="107" t="s">
        <v>49</v>
      </c>
      <c r="B24" s="128" t="e">
        <f>УСЬОГО!#REF!-'!!12-жінки'!B24</f>
        <v>#REF!</v>
      </c>
      <c r="C24" s="128" t="e">
        <f>УСЬОГО!#REF!-'!!12-жінки'!C24</f>
        <v>#REF!</v>
      </c>
      <c r="D24" s="128" t="e">
        <f>УСЬОГО!#REF!-'!!12-жінки'!D24</f>
        <v>#REF!</v>
      </c>
      <c r="E24" s="128" t="e">
        <f>УСЬОГО!#REF!-'!!12-жінки'!E24</f>
        <v>#REF!</v>
      </c>
      <c r="F24" s="128" t="e">
        <f>УСЬОГО!#REF!-'!!12-жінки'!F24</f>
        <v>#REF!</v>
      </c>
      <c r="G24" s="128" t="e">
        <f>УСЬОГО!#REF!-'!!12-жінки'!G24</f>
        <v>#REF!</v>
      </c>
      <c r="H24" s="128" t="e">
        <f>УСЬОГО!#REF!-'!!12-жінки'!H24</f>
        <v>#REF!</v>
      </c>
      <c r="I24" s="128" t="e">
        <f>УСЬОГО!#REF!-'!!12-жінки'!I24</f>
        <v>#REF!</v>
      </c>
      <c r="J24" s="128" t="e">
        <f>УСЬОГО!#REF!-'!!12-жінки'!J24</f>
        <v>#REF!</v>
      </c>
      <c r="K24" s="128" t="e">
        <f>УСЬОГО!#REF!-'!!12-жінки'!K24</f>
        <v>#REF!</v>
      </c>
    </row>
    <row r="25" spans="1:20" ht="15" customHeight="1" x14ac:dyDescent="0.25">
      <c r="A25" s="107" t="s">
        <v>50</v>
      </c>
      <c r="B25" s="128" t="e">
        <f>УСЬОГО!#REF!-'!!12-жінки'!B25</f>
        <v>#REF!</v>
      </c>
      <c r="C25" s="128" t="e">
        <f>УСЬОГО!#REF!-'!!12-жінки'!C25</f>
        <v>#REF!</v>
      </c>
      <c r="D25" s="128" t="e">
        <f>УСЬОГО!#REF!-'!!12-жінки'!D25</f>
        <v>#REF!</v>
      </c>
      <c r="E25" s="128" t="e">
        <f>УСЬОГО!#REF!-'!!12-жінки'!E25</f>
        <v>#REF!</v>
      </c>
      <c r="F25" s="128" t="e">
        <f>УСЬОГО!#REF!-'!!12-жінки'!F25</f>
        <v>#REF!</v>
      </c>
      <c r="G25" s="128" t="e">
        <f>УСЬОГО!#REF!-'!!12-жінки'!G25</f>
        <v>#REF!</v>
      </c>
      <c r="H25" s="128" t="e">
        <f>УСЬОГО!#REF!-'!!12-жінки'!H25</f>
        <v>#REF!</v>
      </c>
      <c r="I25" s="128" t="e">
        <f>УСЬОГО!#REF!-'!!12-жінки'!I25</f>
        <v>#REF!</v>
      </c>
      <c r="J25" s="128" t="e">
        <f>УСЬОГО!#REF!-'!!12-жінки'!J25</f>
        <v>#REF!</v>
      </c>
      <c r="K25" s="128" t="e">
        <f>УСЬОГО!#REF!-'!!12-жінки'!K25</f>
        <v>#REF!</v>
      </c>
    </row>
    <row r="26" spans="1:20" ht="15" customHeight="1" x14ac:dyDescent="0.25">
      <c r="A26" s="107" t="s">
        <v>51</v>
      </c>
      <c r="B26" s="128" t="e">
        <f>УСЬОГО!#REF!-'!!12-жінки'!B26</f>
        <v>#REF!</v>
      </c>
      <c r="C26" s="128" t="e">
        <f>УСЬОГО!#REF!-'!!12-жінки'!C26</f>
        <v>#REF!</v>
      </c>
      <c r="D26" s="128" t="e">
        <f>УСЬОГО!#REF!-'!!12-жінки'!D26</f>
        <v>#REF!</v>
      </c>
      <c r="E26" s="128" t="e">
        <f>УСЬОГО!#REF!-'!!12-жінки'!E26</f>
        <v>#REF!</v>
      </c>
      <c r="F26" s="128" t="e">
        <f>УСЬОГО!#REF!-'!!12-жінки'!F26</f>
        <v>#REF!</v>
      </c>
      <c r="G26" s="128" t="e">
        <f>УСЬОГО!#REF!-'!!12-жінки'!G26</f>
        <v>#REF!</v>
      </c>
      <c r="H26" s="128" t="e">
        <f>УСЬОГО!#REF!-'!!12-жінки'!H26</f>
        <v>#REF!</v>
      </c>
      <c r="I26" s="128" t="e">
        <f>УСЬОГО!#REF!-'!!12-жінки'!I26</f>
        <v>#REF!</v>
      </c>
      <c r="J26" s="128" t="e">
        <f>УСЬОГО!#REF!-'!!12-жінки'!J26</f>
        <v>#REF!</v>
      </c>
      <c r="K26" s="128" t="e">
        <f>УСЬОГО!#REF!-'!!12-жінки'!K26</f>
        <v>#REF!</v>
      </c>
    </row>
    <row r="27" spans="1:20" ht="15" customHeight="1" x14ac:dyDescent="0.25">
      <c r="A27" s="107" t="s">
        <v>52</v>
      </c>
      <c r="B27" s="128" t="e">
        <f>УСЬОГО!#REF!-'!!12-жінки'!B27</f>
        <v>#REF!</v>
      </c>
      <c r="C27" s="128" t="e">
        <f>УСЬОГО!#REF!-'!!12-жінки'!C27</f>
        <v>#REF!</v>
      </c>
      <c r="D27" s="128" t="e">
        <f>УСЬОГО!#REF!-'!!12-жінки'!D27</f>
        <v>#REF!</v>
      </c>
      <c r="E27" s="128" t="e">
        <f>УСЬОГО!#REF!-'!!12-жінки'!E27</f>
        <v>#REF!</v>
      </c>
      <c r="F27" s="128" t="e">
        <f>УСЬОГО!#REF!-'!!12-жінки'!F27</f>
        <v>#REF!</v>
      </c>
      <c r="G27" s="128" t="e">
        <f>УСЬОГО!#REF!-'!!12-жінки'!G27</f>
        <v>#REF!</v>
      </c>
      <c r="H27" s="128" t="e">
        <f>УСЬОГО!#REF!-'!!12-жінки'!H27</f>
        <v>#REF!</v>
      </c>
      <c r="I27" s="128" t="e">
        <f>УСЬОГО!#REF!-'!!12-жінки'!I27</f>
        <v>#REF!</v>
      </c>
      <c r="J27" s="128" t="e">
        <f>УСЬОГО!#REF!-'!!12-жінки'!J27</f>
        <v>#REF!</v>
      </c>
      <c r="K27" s="128" t="e">
        <f>УСЬОГО!#REF!-'!!12-жінки'!K27</f>
        <v>#REF!</v>
      </c>
      <c r="T27" s="108" t="s">
        <v>91</v>
      </c>
    </row>
    <row r="28" spans="1:20" ht="15" customHeight="1" x14ac:dyDescent="0.25">
      <c r="A28" s="107" t="s">
        <v>53</v>
      </c>
      <c r="B28" s="128" t="e">
        <f>УСЬОГО!#REF!-'!!12-жінки'!B28</f>
        <v>#REF!</v>
      </c>
      <c r="C28" s="128" t="e">
        <f>УСЬОГО!#REF!-'!!12-жінки'!C28</f>
        <v>#REF!</v>
      </c>
      <c r="D28" s="128" t="e">
        <f>УСЬОГО!#REF!-'!!12-жінки'!D28</f>
        <v>#REF!</v>
      </c>
      <c r="E28" s="128" t="e">
        <f>УСЬОГО!#REF!-'!!12-жінки'!E28</f>
        <v>#REF!</v>
      </c>
      <c r="F28" s="128" t="e">
        <f>УСЬОГО!#REF!-'!!12-жінки'!F28</f>
        <v>#REF!</v>
      </c>
      <c r="G28" s="128" t="e">
        <f>УСЬОГО!#REF!-'!!12-жінки'!G28</f>
        <v>#REF!</v>
      </c>
      <c r="H28" s="128" t="e">
        <f>УСЬОГО!#REF!-'!!12-жінки'!H28</f>
        <v>#REF!</v>
      </c>
      <c r="I28" s="128" t="e">
        <f>УСЬОГО!#REF!-'!!12-жінки'!I28</f>
        <v>#REF!</v>
      </c>
      <c r="J28" s="128" t="e">
        <f>УСЬОГО!#REF!-'!!12-жінки'!J28</f>
        <v>#REF!</v>
      </c>
      <c r="K28" s="128" t="e">
        <f>УСЬОГО!#REF!-'!!12-жінки'!K28</f>
        <v>#REF!</v>
      </c>
    </row>
    <row r="29" spans="1:20" ht="15" customHeight="1" x14ac:dyDescent="0.25">
      <c r="A29" s="107" t="s">
        <v>54</v>
      </c>
      <c r="B29" s="128" t="e">
        <f>УСЬОГО!#REF!-'!!12-жінки'!B29</f>
        <v>#REF!</v>
      </c>
      <c r="C29" s="128" t="e">
        <f>УСЬОГО!#REF!-'!!12-жінки'!C29</f>
        <v>#REF!</v>
      </c>
      <c r="D29" s="128" t="e">
        <f>УСЬОГО!#REF!-'!!12-жінки'!D29</f>
        <v>#REF!</v>
      </c>
      <c r="E29" s="128" t="e">
        <f>УСЬОГО!#REF!-'!!12-жінки'!E29</f>
        <v>#REF!</v>
      </c>
      <c r="F29" s="128" t="e">
        <f>УСЬОГО!#REF!-'!!12-жінки'!F29</f>
        <v>#REF!</v>
      </c>
      <c r="G29" s="128" t="e">
        <f>УСЬОГО!#REF!-'!!12-жінки'!G29</f>
        <v>#REF!</v>
      </c>
      <c r="H29" s="128" t="e">
        <f>УСЬОГО!#REF!-'!!12-жінки'!H29</f>
        <v>#REF!</v>
      </c>
      <c r="I29" s="128" t="e">
        <f>УСЬОГО!#REF!-'!!12-жінки'!I29</f>
        <v>#REF!</v>
      </c>
      <c r="J29" s="128" t="e">
        <f>УСЬОГО!#REF!-'!!12-жінки'!J29</f>
        <v>#REF!</v>
      </c>
      <c r="K29" s="128" t="e">
        <f>УСЬОГО!#REF!-'!!12-жінки'!K29</f>
        <v>#REF!</v>
      </c>
    </row>
    <row r="30" spans="1:20" ht="15" customHeight="1" x14ac:dyDescent="0.25">
      <c r="A30" s="109" t="s">
        <v>55</v>
      </c>
      <c r="B30" s="128" t="e">
        <f>УСЬОГО!#REF!-'!!12-жінки'!B30</f>
        <v>#REF!</v>
      </c>
      <c r="C30" s="128" t="e">
        <f>УСЬОГО!#REF!-'!!12-жінки'!C30</f>
        <v>#REF!</v>
      </c>
      <c r="D30" s="128" t="e">
        <f>УСЬОГО!#REF!-'!!12-жінки'!D30</f>
        <v>#REF!</v>
      </c>
      <c r="E30" s="128" t="e">
        <f>УСЬОГО!#REF!-'!!12-жінки'!E30</f>
        <v>#REF!</v>
      </c>
      <c r="F30" s="128" t="e">
        <f>УСЬОГО!#REF!-'!!12-жінки'!F30</f>
        <v>#REF!</v>
      </c>
      <c r="G30" s="128" t="e">
        <f>УСЬОГО!#REF!-'!!12-жінки'!G30</f>
        <v>#REF!</v>
      </c>
      <c r="H30" s="128" t="e">
        <f>УСЬОГО!#REF!-'!!12-жінки'!H30</f>
        <v>#REF!</v>
      </c>
      <c r="I30" s="128" t="e">
        <f>УСЬОГО!#REF!-'!!12-жінки'!I30</f>
        <v>#REF!</v>
      </c>
      <c r="J30" s="128" t="e">
        <f>УСЬОГО!#REF!-'!!12-жінки'!J30</f>
        <v>#REF!</v>
      </c>
      <c r="K30" s="128" t="e">
        <f>УСЬОГО!#REF!-'!!12-жінки'!K30</f>
        <v>#REF!</v>
      </c>
    </row>
    <row r="31" spans="1:20" ht="15" customHeight="1" x14ac:dyDescent="0.25">
      <c r="A31" s="110" t="s">
        <v>56</v>
      </c>
      <c r="B31" s="128" t="e">
        <f>УСЬОГО!#REF!-'!!12-жінки'!B31</f>
        <v>#REF!</v>
      </c>
      <c r="C31" s="128" t="e">
        <f>УСЬОГО!#REF!-'!!12-жінки'!C31</f>
        <v>#REF!</v>
      </c>
      <c r="D31" s="128" t="e">
        <f>УСЬОГО!#REF!-'!!12-жінки'!D31</f>
        <v>#REF!</v>
      </c>
      <c r="E31" s="128" t="e">
        <f>УСЬОГО!#REF!-'!!12-жінки'!E31</f>
        <v>#REF!</v>
      </c>
      <c r="F31" s="128" t="e">
        <f>УСЬОГО!#REF!-'!!12-жінки'!F31</f>
        <v>#REF!</v>
      </c>
      <c r="G31" s="128" t="e">
        <f>УСЬОГО!#REF!-'!!12-жінки'!G31</f>
        <v>#REF!</v>
      </c>
      <c r="H31" s="128" t="e">
        <f>УСЬОГО!#REF!-'!!12-жінки'!H31</f>
        <v>#REF!</v>
      </c>
      <c r="I31" s="128" t="e">
        <f>УСЬОГО!#REF!-'!!12-жінки'!I31</f>
        <v>#REF!</v>
      </c>
      <c r="J31" s="128" t="e">
        <f>УСЬОГО!#REF!-'!!12-жінки'!J31</f>
        <v>#REF!</v>
      </c>
      <c r="K31" s="128" t="e">
        <f>УСЬОГО!#REF!-'!!12-жінки'!K31</f>
        <v>#REF!</v>
      </c>
    </row>
    <row r="32" spans="1:20" ht="15" customHeight="1" x14ac:dyDescent="0.25">
      <c r="A32" s="110" t="s">
        <v>57</v>
      </c>
      <c r="B32" s="128" t="e">
        <f>УСЬОГО!#REF!-'!!12-жінки'!B32</f>
        <v>#REF!</v>
      </c>
      <c r="C32" s="128" t="e">
        <f>УСЬОГО!#REF!-'!!12-жінки'!C32</f>
        <v>#REF!</v>
      </c>
      <c r="D32" s="128" t="e">
        <f>УСЬОГО!#REF!-'!!12-жінки'!D32</f>
        <v>#REF!</v>
      </c>
      <c r="E32" s="128" t="e">
        <f>УСЬОГО!#REF!-'!!12-жінки'!E32</f>
        <v>#REF!</v>
      </c>
      <c r="F32" s="128" t="e">
        <f>УСЬОГО!#REF!-'!!12-жінки'!F32</f>
        <v>#REF!</v>
      </c>
      <c r="G32" s="128" t="e">
        <f>УСЬОГО!#REF!-'!!12-жінки'!G32</f>
        <v>#REF!</v>
      </c>
      <c r="H32" s="128" t="e">
        <f>УСЬОГО!#REF!-'!!12-жінки'!H32</f>
        <v>#REF!</v>
      </c>
      <c r="I32" s="128" t="e">
        <f>УСЬОГО!#REF!-'!!12-жінки'!I32</f>
        <v>#REF!</v>
      </c>
      <c r="J32" s="128" t="e">
        <f>УСЬОГО!#REF!-'!!12-жінки'!J32</f>
        <v>#REF!</v>
      </c>
      <c r="K32" s="128" t="e">
        <f>УСЬОГО!#REF!-'!!12-жінки'!K32</f>
        <v>#REF!</v>
      </c>
    </row>
    <row r="33" spans="1:11" ht="15" customHeight="1" x14ac:dyDescent="0.25">
      <c r="A33" s="110" t="s">
        <v>58</v>
      </c>
      <c r="B33" s="128" t="e">
        <f>УСЬОГО!#REF!-'!!12-жінки'!B33</f>
        <v>#REF!</v>
      </c>
      <c r="C33" s="128" t="e">
        <f>УСЬОГО!#REF!-'!!12-жінки'!C33</f>
        <v>#REF!</v>
      </c>
      <c r="D33" s="128" t="e">
        <f>УСЬОГО!#REF!-'!!12-жінки'!D33</f>
        <v>#REF!</v>
      </c>
      <c r="E33" s="128" t="e">
        <f>УСЬОГО!#REF!-'!!12-жінки'!E33</f>
        <v>#REF!</v>
      </c>
      <c r="F33" s="128" t="e">
        <f>УСЬОГО!#REF!-'!!12-жінки'!F33</f>
        <v>#REF!</v>
      </c>
      <c r="G33" s="128" t="e">
        <f>УСЬОГО!#REF!-'!!12-жінки'!G33</f>
        <v>#REF!</v>
      </c>
      <c r="H33" s="128" t="e">
        <f>УСЬОГО!#REF!-'!!12-жінки'!H33</f>
        <v>#REF!</v>
      </c>
      <c r="I33" s="128" t="e">
        <f>УСЬОГО!#REF!-'!!12-жінки'!I33</f>
        <v>#REF!</v>
      </c>
      <c r="J33" s="128" t="e">
        <f>УСЬОГО!#REF!-'!!12-жінки'!J33</f>
        <v>#REF!</v>
      </c>
      <c r="K33" s="128" t="e">
        <f>УСЬОГО!#REF!-'!!12-жінки'!K33</f>
        <v>#REF!</v>
      </c>
    </row>
    <row r="34" spans="1:11" ht="15" customHeight="1" x14ac:dyDescent="0.25">
      <c r="A34" s="110" t="s">
        <v>59</v>
      </c>
      <c r="B34" s="128" t="e">
        <f>УСЬОГО!#REF!-'!!12-жінки'!B34</f>
        <v>#REF!</v>
      </c>
      <c r="C34" s="128" t="e">
        <f>УСЬОГО!#REF!-'!!12-жінки'!C34</f>
        <v>#REF!</v>
      </c>
      <c r="D34" s="128" t="e">
        <f>УСЬОГО!#REF!-'!!12-жінки'!D34</f>
        <v>#REF!</v>
      </c>
      <c r="E34" s="128" t="e">
        <f>УСЬОГО!#REF!-'!!12-жінки'!E34</f>
        <v>#REF!</v>
      </c>
      <c r="F34" s="128" t="e">
        <f>УСЬОГО!#REF!-'!!12-жінки'!F34</f>
        <v>#REF!</v>
      </c>
      <c r="G34" s="128" t="e">
        <f>УСЬОГО!#REF!-'!!12-жінки'!G34</f>
        <v>#REF!</v>
      </c>
      <c r="H34" s="128" t="e">
        <f>УСЬОГО!#REF!-'!!12-жінки'!H34</f>
        <v>#REF!</v>
      </c>
      <c r="I34" s="128" t="e">
        <f>УСЬОГО!#REF!-'!!12-жінки'!I34</f>
        <v>#REF!</v>
      </c>
      <c r="J34" s="128" t="e">
        <f>УСЬОГО!#REF!-'!!12-жінки'!J34</f>
        <v>#REF!</v>
      </c>
      <c r="K34" s="128" t="e">
        <f>УСЬОГО!#REF!-'!!12-жінки'!K34</f>
        <v>#REF!</v>
      </c>
    </row>
    <row r="35" spans="1:11" ht="15" customHeight="1" x14ac:dyDescent="0.25">
      <c r="A35" s="110" t="s">
        <v>60</v>
      </c>
      <c r="B35" s="128" t="e">
        <f>УСЬОГО!#REF!-'!!12-жінки'!B35</f>
        <v>#REF!</v>
      </c>
      <c r="C35" s="128" t="e">
        <f>УСЬОГО!#REF!-'!!12-жінки'!C35</f>
        <v>#REF!</v>
      </c>
      <c r="D35" s="128" t="e">
        <f>УСЬОГО!#REF!-'!!12-жінки'!D35</f>
        <v>#REF!</v>
      </c>
      <c r="E35" s="128" t="e">
        <f>УСЬОГО!#REF!-'!!12-жінки'!E35</f>
        <v>#REF!</v>
      </c>
      <c r="F35" s="128" t="e">
        <f>УСЬОГО!#REF!-'!!12-жінки'!F35</f>
        <v>#REF!</v>
      </c>
      <c r="G35" s="128" t="e">
        <f>УСЬОГО!#REF!-'!!12-жінки'!G35</f>
        <v>#REF!</v>
      </c>
      <c r="H35" s="128" t="e">
        <f>УСЬОГО!#REF!-'!!12-жінки'!H35</f>
        <v>#REF!</v>
      </c>
      <c r="I35" s="128" t="e">
        <f>УСЬОГО!#REF!-'!!12-жінки'!I35</f>
        <v>#REF!</v>
      </c>
      <c r="J35" s="128" t="e">
        <f>УСЬОГО!#REF!-'!!12-жінки'!J35</f>
        <v>#REF!</v>
      </c>
      <c r="K35" s="128" t="e">
        <f>УСЬОГО!#REF!-'!!12-жінки'!K35</f>
        <v>#REF!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K21"/>
  <sheetViews>
    <sheetView view="pageBreakPreview" zoomScale="80" zoomScaleNormal="70" zoomScaleSheetLayoutView="80" workbookViewId="0">
      <selection activeCell="P17" sqref="P17"/>
    </sheetView>
  </sheetViews>
  <sheetFormatPr defaultColWidth="8" defaultRowHeight="12.75" x14ac:dyDescent="0.2"/>
  <cols>
    <col min="1" max="1" width="52.5703125" style="2" customWidth="1"/>
    <col min="2" max="2" width="14.42578125" style="16" customWidth="1"/>
    <col min="3" max="3" width="14.5703125" style="16" customWidth="1"/>
    <col min="4" max="4" width="9.5703125" style="2" customWidth="1"/>
    <col min="5" max="5" width="12.28515625" style="2" customWidth="1"/>
    <col min="6" max="7" width="14.42578125" style="2" customWidth="1"/>
    <col min="8" max="8" width="10" style="2" customWidth="1"/>
    <col min="9" max="9" width="12.28515625" style="2" customWidth="1"/>
    <col min="10" max="10" width="13.28515625" style="2" bestFit="1" customWidth="1"/>
    <col min="11" max="11" width="11.42578125" style="2" bestFit="1" customWidth="1"/>
    <col min="12" max="16384" width="8" style="2"/>
  </cols>
  <sheetData>
    <row r="1" spans="1:11" ht="27" customHeight="1" x14ac:dyDescent="0.2">
      <c r="A1" s="226" t="s">
        <v>63</v>
      </c>
      <c r="B1" s="226"/>
      <c r="C1" s="226"/>
      <c r="D1" s="226"/>
      <c r="E1" s="226"/>
      <c r="F1" s="226"/>
      <c r="G1" s="226"/>
      <c r="H1" s="226"/>
      <c r="I1" s="226"/>
    </row>
    <row r="2" spans="1:11" ht="23.25" customHeight="1" x14ac:dyDescent="0.2">
      <c r="A2" s="226" t="s">
        <v>64</v>
      </c>
      <c r="B2" s="226"/>
      <c r="C2" s="226"/>
      <c r="D2" s="226"/>
      <c r="E2" s="226"/>
      <c r="F2" s="226"/>
      <c r="G2" s="226"/>
      <c r="H2" s="226"/>
      <c r="I2" s="226"/>
    </row>
    <row r="3" spans="1:11" ht="3.6" customHeight="1" x14ac:dyDescent="0.2">
      <c r="A3" s="324"/>
      <c r="B3" s="324"/>
      <c r="C3" s="324"/>
      <c r="D3" s="324"/>
      <c r="E3" s="324"/>
    </row>
    <row r="4" spans="1:11" s="3" customFormat="1" ht="25.5" customHeight="1" x14ac:dyDescent="0.25">
      <c r="A4" s="231" t="s">
        <v>0</v>
      </c>
      <c r="B4" s="326" t="s">
        <v>5</v>
      </c>
      <c r="C4" s="326"/>
      <c r="D4" s="326"/>
      <c r="E4" s="326"/>
      <c r="F4" s="326" t="s">
        <v>6</v>
      </c>
      <c r="G4" s="326"/>
      <c r="H4" s="326"/>
      <c r="I4" s="326"/>
    </row>
    <row r="5" spans="1:11" s="3" customFormat="1" ht="23.25" customHeight="1" x14ac:dyDescent="0.25">
      <c r="A5" s="325"/>
      <c r="B5" s="327" t="s">
        <v>98</v>
      </c>
      <c r="C5" s="327" t="s">
        <v>99</v>
      </c>
      <c r="D5" s="273" t="s">
        <v>1</v>
      </c>
      <c r="E5" s="274"/>
      <c r="F5" s="327" t="s">
        <v>98</v>
      </c>
      <c r="G5" s="327" t="s">
        <v>99</v>
      </c>
      <c r="H5" s="273" t="s">
        <v>1</v>
      </c>
      <c r="I5" s="274"/>
    </row>
    <row r="6" spans="1:11" s="3" customFormat="1" ht="31.35" customHeight="1" x14ac:dyDescent="0.25">
      <c r="A6" s="232"/>
      <c r="B6" s="328"/>
      <c r="C6" s="328"/>
      <c r="D6" s="4" t="s">
        <v>2</v>
      </c>
      <c r="E6" s="5" t="s">
        <v>24</v>
      </c>
      <c r="F6" s="328"/>
      <c r="G6" s="328"/>
      <c r="H6" s="4" t="s">
        <v>2</v>
      </c>
      <c r="I6" s="5" t="s">
        <v>24</v>
      </c>
    </row>
    <row r="7" spans="1:11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1" s="7" customFormat="1" ht="28.5" customHeight="1" x14ac:dyDescent="0.25">
      <c r="A8" s="8" t="s">
        <v>25</v>
      </c>
      <c r="B8" s="73">
        <f>'12-жінки-ЦЗ'!B7</f>
        <v>10266</v>
      </c>
      <c r="C8" s="73">
        <f>'12-жінки-ЦЗ'!C7</f>
        <v>6072</v>
      </c>
      <c r="D8" s="73">
        <f t="shared" ref="D8" si="0">C8*100/B8</f>
        <v>59.14669783752192</v>
      </c>
      <c r="E8" s="81">
        <f t="shared" ref="E8" si="1">C8-B8</f>
        <v>-4194</v>
      </c>
      <c r="F8" s="73">
        <f>'13-чоловіки-ЦЗ'!B7</f>
        <v>7022</v>
      </c>
      <c r="G8" s="73">
        <f>'13-чоловіки-ЦЗ'!C7</f>
        <v>2767</v>
      </c>
      <c r="H8" s="73">
        <f t="shared" ref="H8" si="2">G8*100/F8</f>
        <v>39.404727997721444</v>
      </c>
      <c r="I8" s="81">
        <f t="shared" ref="I8" si="3">G8-F8</f>
        <v>-4255</v>
      </c>
      <c r="J8" s="23"/>
      <c r="K8" s="21"/>
    </row>
    <row r="9" spans="1:11" s="3" customFormat="1" ht="28.5" customHeight="1" x14ac:dyDescent="0.25">
      <c r="A9" s="8" t="s">
        <v>26</v>
      </c>
      <c r="B9" s="87">
        <f>'12-жінки-ЦЗ'!E7</f>
        <v>9526</v>
      </c>
      <c r="C9" s="65">
        <f>'12-жінки-ЦЗ'!F7</f>
        <v>4934</v>
      </c>
      <c r="D9" s="9">
        <f t="shared" ref="D9:D13" si="4">C9*100/B9</f>
        <v>51.795087129960109</v>
      </c>
      <c r="E9" s="81">
        <f t="shared" ref="E9:E13" si="5">C9-B9</f>
        <v>-4592</v>
      </c>
      <c r="F9" s="65">
        <f>'13-чоловіки-ЦЗ'!E7</f>
        <v>6172</v>
      </c>
      <c r="G9" s="65">
        <f>'13-чоловіки-ЦЗ'!F7</f>
        <v>1625</v>
      </c>
      <c r="H9" s="9">
        <f t="shared" ref="H9:H13" si="6">G9*100/F9</f>
        <v>26.328580686973428</v>
      </c>
      <c r="I9" s="81">
        <f t="shared" ref="I9:I13" si="7">G9-F9</f>
        <v>-4547</v>
      </c>
      <c r="J9" s="21"/>
      <c r="K9" s="21"/>
    </row>
    <row r="10" spans="1:11" s="3" customFormat="1" ht="52.5" customHeight="1" x14ac:dyDescent="0.25">
      <c r="A10" s="12" t="s">
        <v>27</v>
      </c>
      <c r="B10" s="87">
        <f>'12-жінки-ЦЗ'!H7</f>
        <v>623</v>
      </c>
      <c r="C10" s="65">
        <f>'12-жінки-ЦЗ'!I7</f>
        <v>474</v>
      </c>
      <c r="D10" s="9">
        <f t="shared" si="4"/>
        <v>76.083467094703053</v>
      </c>
      <c r="E10" s="81">
        <f t="shared" si="5"/>
        <v>-149</v>
      </c>
      <c r="F10" s="65">
        <f>'13-чоловіки-ЦЗ'!H7</f>
        <v>390</v>
      </c>
      <c r="G10" s="65">
        <f>'13-чоловіки-ЦЗ'!I7</f>
        <v>273</v>
      </c>
      <c r="H10" s="9">
        <f t="shared" si="6"/>
        <v>70</v>
      </c>
      <c r="I10" s="81">
        <f t="shared" si="7"/>
        <v>-117</v>
      </c>
      <c r="J10" s="21"/>
      <c r="K10" s="21"/>
    </row>
    <row r="11" spans="1:11" s="3" customFormat="1" ht="32.1" customHeight="1" x14ac:dyDescent="0.25">
      <c r="A11" s="13" t="s">
        <v>28</v>
      </c>
      <c r="B11" s="87">
        <f>'12-жінки-ЦЗ'!K7</f>
        <v>400</v>
      </c>
      <c r="C11" s="65">
        <f>'12-жінки-ЦЗ'!L7</f>
        <v>201</v>
      </c>
      <c r="D11" s="9">
        <f t="shared" si="4"/>
        <v>50.25</v>
      </c>
      <c r="E11" s="81">
        <f t="shared" si="5"/>
        <v>-199</v>
      </c>
      <c r="F11" s="65">
        <f>'13-чоловіки-ЦЗ'!K7</f>
        <v>137</v>
      </c>
      <c r="G11" s="65">
        <f>'13-чоловіки-ЦЗ'!L7</f>
        <v>40</v>
      </c>
      <c r="H11" s="9">
        <f t="shared" si="6"/>
        <v>29.197080291970803</v>
      </c>
      <c r="I11" s="81">
        <f t="shared" si="7"/>
        <v>-97</v>
      </c>
      <c r="J11" s="21"/>
      <c r="K11" s="21"/>
    </row>
    <row r="12" spans="1:11" s="3" customFormat="1" ht="45.75" customHeight="1" x14ac:dyDescent="0.25">
      <c r="A12" s="13" t="s">
        <v>19</v>
      </c>
      <c r="B12" s="87">
        <f>'12-жінки-ЦЗ'!N7</f>
        <v>3</v>
      </c>
      <c r="C12" s="65">
        <f>'12-жінки-ЦЗ'!O7</f>
        <v>0</v>
      </c>
      <c r="D12" s="9">
        <f t="shared" si="4"/>
        <v>0</v>
      </c>
      <c r="E12" s="81">
        <f t="shared" si="5"/>
        <v>-3</v>
      </c>
      <c r="F12" s="65">
        <f>'13-чоловіки-ЦЗ'!N7</f>
        <v>5</v>
      </c>
      <c r="G12" s="65">
        <f>'13-чоловіки-ЦЗ'!O7</f>
        <v>0</v>
      </c>
      <c r="H12" s="9">
        <f t="shared" si="6"/>
        <v>0</v>
      </c>
      <c r="I12" s="81">
        <f t="shared" si="7"/>
        <v>-5</v>
      </c>
      <c r="J12" s="21"/>
      <c r="K12" s="21"/>
    </row>
    <row r="13" spans="1:11" s="3" customFormat="1" ht="55.5" customHeight="1" x14ac:dyDescent="0.25">
      <c r="A13" s="13" t="s">
        <v>29</v>
      </c>
      <c r="B13" s="87">
        <f>'12-жінки-ЦЗ'!Q7</f>
        <v>3752</v>
      </c>
      <c r="C13" s="65">
        <f>'12-жінки-ЦЗ'!R7</f>
        <v>2408</v>
      </c>
      <c r="D13" s="9">
        <f t="shared" si="4"/>
        <v>64.179104477611943</v>
      </c>
      <c r="E13" s="81">
        <f t="shared" si="5"/>
        <v>-1344</v>
      </c>
      <c r="F13" s="65">
        <f>'13-чоловіки-ЦЗ'!Q7</f>
        <v>2623</v>
      </c>
      <c r="G13" s="65">
        <f>'13-чоловіки-ЦЗ'!R7</f>
        <v>764</v>
      </c>
      <c r="H13" s="9">
        <f t="shared" si="6"/>
        <v>29.126953869614944</v>
      </c>
      <c r="I13" s="81">
        <f t="shared" si="7"/>
        <v>-1859</v>
      </c>
      <c r="J13" s="21"/>
      <c r="K13" s="21"/>
    </row>
    <row r="14" spans="1:11" s="3" customFormat="1" ht="12.75" customHeight="1" x14ac:dyDescent="0.25">
      <c r="A14" s="233" t="s">
        <v>4</v>
      </c>
      <c r="B14" s="234"/>
      <c r="C14" s="234"/>
      <c r="D14" s="234"/>
      <c r="E14" s="234"/>
      <c r="F14" s="234"/>
      <c r="G14" s="234"/>
      <c r="H14" s="234"/>
      <c r="I14" s="234"/>
      <c r="J14" s="21"/>
      <c r="K14" s="21"/>
    </row>
    <row r="15" spans="1:11" s="3" customFormat="1" ht="18" customHeight="1" x14ac:dyDescent="0.25">
      <c r="A15" s="235"/>
      <c r="B15" s="236"/>
      <c r="C15" s="236"/>
      <c r="D15" s="236"/>
      <c r="E15" s="236"/>
      <c r="F15" s="236"/>
      <c r="G15" s="236"/>
      <c r="H15" s="236"/>
      <c r="I15" s="236"/>
      <c r="J15" s="21"/>
      <c r="K15" s="21"/>
    </row>
    <row r="16" spans="1:11" s="3" customFormat="1" ht="20.25" customHeight="1" x14ac:dyDescent="0.25">
      <c r="A16" s="231" t="s">
        <v>0</v>
      </c>
      <c r="B16" s="286" t="s">
        <v>100</v>
      </c>
      <c r="C16" s="286" t="s">
        <v>101</v>
      </c>
      <c r="D16" s="273" t="s">
        <v>1</v>
      </c>
      <c r="E16" s="274"/>
      <c r="F16" s="286" t="s">
        <v>100</v>
      </c>
      <c r="G16" s="286" t="s">
        <v>101</v>
      </c>
      <c r="H16" s="273" t="s">
        <v>1</v>
      </c>
      <c r="I16" s="274"/>
      <c r="J16" s="21"/>
      <c r="K16" s="21"/>
    </row>
    <row r="17" spans="1:11" ht="35.85" customHeight="1" x14ac:dyDescent="0.3">
      <c r="A17" s="232"/>
      <c r="B17" s="286"/>
      <c r="C17" s="286"/>
      <c r="D17" s="19" t="s">
        <v>2</v>
      </c>
      <c r="E17" s="5" t="s">
        <v>24</v>
      </c>
      <c r="F17" s="286"/>
      <c r="G17" s="286"/>
      <c r="H17" s="19" t="s">
        <v>2</v>
      </c>
      <c r="I17" s="5" t="s">
        <v>24</v>
      </c>
      <c r="J17" s="22"/>
      <c r="K17" s="22"/>
    </row>
    <row r="18" spans="1:11" ht="24" customHeight="1" x14ac:dyDescent="0.3">
      <c r="A18" s="8" t="s">
        <v>30</v>
      </c>
      <c r="B18" s="73">
        <f>'12-жінки-ЦЗ'!T7</f>
        <v>8351</v>
      </c>
      <c r="C18" s="73">
        <f>'12-жінки-ЦЗ'!U7</f>
        <v>4296</v>
      </c>
      <c r="D18" s="73">
        <f t="shared" ref="D18" si="8">C18*100/B18</f>
        <v>51.442940965153873</v>
      </c>
      <c r="E18" s="81">
        <f t="shared" ref="E18" si="9">C18-B18</f>
        <v>-4055</v>
      </c>
      <c r="F18" s="73">
        <f>'13-чоловіки-ЦЗ'!T7</f>
        <v>5749</v>
      </c>
      <c r="G18" s="74">
        <f>'13-чоловіки-ЦЗ'!U7</f>
        <v>1680</v>
      </c>
      <c r="H18" s="73">
        <f t="shared" ref="H18" si="10">G18*100/F18</f>
        <v>29.22247347364759</v>
      </c>
      <c r="I18" s="81">
        <f t="shared" ref="I18" si="11">G18-F18</f>
        <v>-4069</v>
      </c>
      <c r="J18" s="22"/>
      <c r="K18" s="22"/>
    </row>
    <row r="19" spans="1:11" ht="25.5" customHeight="1" x14ac:dyDescent="0.3">
      <c r="A19" s="1" t="s">
        <v>26</v>
      </c>
      <c r="B19" s="88">
        <f>'12-жінки-ЦЗ'!W7</f>
        <v>7857</v>
      </c>
      <c r="C19" s="73">
        <f>'12-жінки-ЦЗ'!X7</f>
        <v>3426</v>
      </c>
      <c r="D19" s="15">
        <f t="shared" ref="D19:D20" si="12">C19*100/B19</f>
        <v>43.604429171439477</v>
      </c>
      <c r="E19" s="81">
        <f t="shared" ref="E19:E20" si="13">C19-B19</f>
        <v>-4431</v>
      </c>
      <c r="F19" s="74">
        <f>'13-чоловіки-ЦЗ'!W7</f>
        <v>5191</v>
      </c>
      <c r="G19" s="74">
        <f>'13-чоловіки-ЦЗ'!X7</f>
        <v>1056</v>
      </c>
      <c r="H19" s="14">
        <f t="shared" ref="H19:H20" si="14">G19*100/F19</f>
        <v>20.342901175110768</v>
      </c>
      <c r="I19" s="81">
        <f t="shared" ref="I19:I20" si="15">G19-F19</f>
        <v>-4135</v>
      </c>
      <c r="J19" s="22"/>
      <c r="K19" s="22"/>
    </row>
    <row r="20" spans="1:11" ht="20.25" x14ac:dyDescent="0.3">
      <c r="A20" s="1" t="s">
        <v>31</v>
      </c>
      <c r="B20" s="88">
        <f>'12-жінки-ЦЗ'!Z7</f>
        <v>6697</v>
      </c>
      <c r="C20" s="73">
        <f>'12-жінки-ЦЗ'!AA7</f>
        <v>2019</v>
      </c>
      <c r="D20" s="15">
        <f t="shared" si="12"/>
        <v>30.147827385396447</v>
      </c>
      <c r="E20" s="81">
        <f t="shared" si="13"/>
        <v>-4678</v>
      </c>
      <c r="F20" s="74">
        <f>'13-чоловіки-ЦЗ'!Z7</f>
        <v>4650</v>
      </c>
      <c r="G20" s="74">
        <f>'13-чоловіки-ЦЗ'!AA7</f>
        <v>659</v>
      </c>
      <c r="H20" s="14">
        <f t="shared" si="14"/>
        <v>14.172043010752688</v>
      </c>
      <c r="I20" s="81">
        <f t="shared" si="15"/>
        <v>-3991</v>
      </c>
      <c r="J20" s="22"/>
      <c r="K20" s="22"/>
    </row>
    <row r="21" spans="1:11" ht="20.25" x14ac:dyDescent="0.3">
      <c r="C21" s="17"/>
      <c r="J21" s="22"/>
      <c r="K21" s="22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0066"/>
  </sheetPr>
  <dimension ref="A1:AF67"/>
  <sheetViews>
    <sheetView view="pageBreakPreview" zoomScale="53" zoomScaleNormal="75" zoomScaleSheetLayoutView="5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G44" sqref="AG44"/>
    </sheetView>
  </sheetViews>
  <sheetFormatPr defaultColWidth="9.28515625" defaultRowHeight="14.25" x14ac:dyDescent="0.2"/>
  <cols>
    <col min="1" max="1" width="25.7109375" style="41" customWidth="1"/>
    <col min="2" max="3" width="11.42578125" style="41" customWidth="1"/>
    <col min="4" max="4" width="8.28515625" style="41" customWidth="1"/>
    <col min="5" max="6" width="11.7109375" style="41" customWidth="1"/>
    <col min="7" max="7" width="7.42578125" style="41" customWidth="1"/>
    <col min="8" max="8" width="11.710937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28515625" style="41" customWidth="1"/>
    <col min="16" max="16" width="8.28515625" style="41" customWidth="1"/>
    <col min="17" max="18" width="9.5703125" style="41" customWidth="1"/>
    <col min="19" max="19" width="8.28515625" style="41" customWidth="1"/>
    <col min="20" max="21" width="11.7109375" style="41" customWidth="1"/>
    <col min="22" max="22" width="8.7109375" style="41" customWidth="1"/>
    <col min="23" max="24" width="9.7109375" style="41" customWidth="1"/>
    <col min="25" max="25" width="8.28515625" style="41" customWidth="1"/>
    <col min="26" max="27" width="9.42578125" style="41" bestFit="1" customWidth="1"/>
    <col min="28" max="28" width="9.5703125" style="41" customWidth="1"/>
    <col min="29" max="16384" width="9.28515625" style="41"/>
  </cols>
  <sheetData>
    <row r="1" spans="1:32" s="26" customFormat="1" ht="59.25" customHeight="1" x14ac:dyDescent="0.35">
      <c r="B1" s="238" t="s">
        <v>115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5"/>
      <c r="O1" s="25"/>
      <c r="P1" s="25"/>
      <c r="Q1" s="25"/>
      <c r="R1" s="25"/>
      <c r="S1" s="25"/>
      <c r="T1" s="25"/>
      <c r="U1" s="25"/>
      <c r="V1" s="25"/>
      <c r="W1" s="25"/>
      <c r="X1" s="249"/>
      <c r="Y1" s="249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3" t="s">
        <v>7</v>
      </c>
      <c r="N2" s="123"/>
      <c r="O2" s="28"/>
      <c r="P2" s="28"/>
      <c r="Q2" s="28"/>
      <c r="R2" s="28"/>
      <c r="S2" s="28"/>
      <c r="T2" s="28"/>
      <c r="U2" s="28"/>
      <c r="V2" s="28"/>
      <c r="X2" s="249"/>
      <c r="Y2" s="249"/>
      <c r="Z2" s="240"/>
      <c r="AA2" s="240"/>
      <c r="AB2" s="123" t="s">
        <v>7</v>
      </c>
      <c r="AC2" s="51"/>
    </row>
    <row r="3" spans="1:32" s="205" customFormat="1" ht="68.099999999999994" customHeight="1" thickBot="1" x14ac:dyDescent="0.3">
      <c r="A3" s="250"/>
      <c r="B3" s="329" t="s">
        <v>20</v>
      </c>
      <c r="C3" s="330"/>
      <c r="D3" s="330"/>
      <c r="E3" s="332" t="s">
        <v>21</v>
      </c>
      <c r="F3" s="333"/>
      <c r="G3" s="334"/>
      <c r="H3" s="335" t="s">
        <v>13</v>
      </c>
      <c r="I3" s="333"/>
      <c r="J3" s="347"/>
      <c r="K3" s="332" t="s">
        <v>9</v>
      </c>
      <c r="L3" s="333"/>
      <c r="M3" s="334"/>
      <c r="N3" s="332" t="s">
        <v>10</v>
      </c>
      <c r="O3" s="333"/>
      <c r="P3" s="347"/>
      <c r="Q3" s="329" t="s">
        <v>8</v>
      </c>
      <c r="R3" s="330"/>
      <c r="S3" s="331"/>
      <c r="T3" s="330" t="s">
        <v>15</v>
      </c>
      <c r="U3" s="330"/>
      <c r="V3" s="330"/>
      <c r="W3" s="332" t="s">
        <v>11</v>
      </c>
      <c r="X3" s="333"/>
      <c r="Y3" s="334"/>
      <c r="Z3" s="335" t="s">
        <v>12</v>
      </c>
      <c r="AA3" s="333"/>
      <c r="AB3" s="334"/>
    </row>
    <row r="4" spans="1:32" s="31" customFormat="1" ht="19.5" customHeight="1" x14ac:dyDescent="0.25">
      <c r="A4" s="270"/>
      <c r="B4" s="338" t="s">
        <v>87</v>
      </c>
      <c r="C4" s="340" t="s">
        <v>103</v>
      </c>
      <c r="D4" s="342" t="s">
        <v>2</v>
      </c>
      <c r="E4" s="338" t="s">
        <v>87</v>
      </c>
      <c r="F4" s="340" t="s">
        <v>103</v>
      </c>
      <c r="G4" s="336" t="s">
        <v>2</v>
      </c>
      <c r="H4" s="344" t="s">
        <v>87</v>
      </c>
      <c r="I4" s="340" t="s">
        <v>103</v>
      </c>
      <c r="J4" s="342" t="s">
        <v>2</v>
      </c>
      <c r="K4" s="338" t="s">
        <v>87</v>
      </c>
      <c r="L4" s="340" t="s">
        <v>103</v>
      </c>
      <c r="M4" s="336" t="s">
        <v>2</v>
      </c>
      <c r="N4" s="338" t="s">
        <v>87</v>
      </c>
      <c r="O4" s="340" t="s">
        <v>103</v>
      </c>
      <c r="P4" s="342" t="s">
        <v>2</v>
      </c>
      <c r="Q4" s="338" t="s">
        <v>87</v>
      </c>
      <c r="R4" s="340" t="s">
        <v>103</v>
      </c>
      <c r="S4" s="336" t="s">
        <v>2</v>
      </c>
      <c r="T4" s="344" t="s">
        <v>87</v>
      </c>
      <c r="U4" s="340" t="s">
        <v>103</v>
      </c>
      <c r="V4" s="342" t="s">
        <v>2</v>
      </c>
      <c r="W4" s="338" t="s">
        <v>87</v>
      </c>
      <c r="X4" s="340" t="s">
        <v>103</v>
      </c>
      <c r="Y4" s="336" t="s">
        <v>2</v>
      </c>
      <c r="Z4" s="344" t="s">
        <v>87</v>
      </c>
      <c r="AA4" s="340" t="s">
        <v>103</v>
      </c>
      <c r="AB4" s="336" t="s">
        <v>2</v>
      </c>
    </row>
    <row r="5" spans="1:32" s="31" customFormat="1" ht="4.5" customHeight="1" thickBot="1" x14ac:dyDescent="0.3">
      <c r="A5" s="346"/>
      <c r="B5" s="339"/>
      <c r="C5" s="341"/>
      <c r="D5" s="343"/>
      <c r="E5" s="339"/>
      <c r="F5" s="341"/>
      <c r="G5" s="337"/>
      <c r="H5" s="345"/>
      <c r="I5" s="341"/>
      <c r="J5" s="343"/>
      <c r="K5" s="339"/>
      <c r="L5" s="341"/>
      <c r="M5" s="337"/>
      <c r="N5" s="339"/>
      <c r="O5" s="341"/>
      <c r="P5" s="343"/>
      <c r="Q5" s="339"/>
      <c r="R5" s="341"/>
      <c r="S5" s="337"/>
      <c r="T5" s="345"/>
      <c r="U5" s="341"/>
      <c r="V5" s="343"/>
      <c r="W5" s="339"/>
      <c r="X5" s="341"/>
      <c r="Y5" s="337"/>
      <c r="Z5" s="345"/>
      <c r="AA5" s="341"/>
      <c r="AB5" s="337"/>
    </row>
    <row r="6" spans="1:32" s="47" customFormat="1" ht="12.75" thickBot="1" x14ac:dyDescent="0.25">
      <c r="A6" s="206" t="s">
        <v>3</v>
      </c>
      <c r="B6" s="207">
        <v>1</v>
      </c>
      <c r="C6" s="201">
        <v>2</v>
      </c>
      <c r="D6" s="210">
        <v>3</v>
      </c>
      <c r="E6" s="207">
        <v>4</v>
      </c>
      <c r="F6" s="201">
        <v>5</v>
      </c>
      <c r="G6" s="208">
        <v>6</v>
      </c>
      <c r="H6" s="209">
        <v>7</v>
      </c>
      <c r="I6" s="201">
        <v>8</v>
      </c>
      <c r="J6" s="210">
        <v>9</v>
      </c>
      <c r="K6" s="207">
        <v>10</v>
      </c>
      <c r="L6" s="201">
        <v>11</v>
      </c>
      <c r="M6" s="208">
        <v>12</v>
      </c>
      <c r="N6" s="207">
        <v>13</v>
      </c>
      <c r="O6" s="201">
        <v>14</v>
      </c>
      <c r="P6" s="210">
        <v>15</v>
      </c>
      <c r="Q6" s="207">
        <v>16</v>
      </c>
      <c r="R6" s="201">
        <v>17</v>
      </c>
      <c r="S6" s="208">
        <v>18</v>
      </c>
      <c r="T6" s="209">
        <v>19</v>
      </c>
      <c r="U6" s="201">
        <v>20</v>
      </c>
      <c r="V6" s="210">
        <v>21</v>
      </c>
      <c r="W6" s="207">
        <v>22</v>
      </c>
      <c r="X6" s="201">
        <v>23</v>
      </c>
      <c r="Y6" s="208">
        <v>24</v>
      </c>
      <c r="Z6" s="209">
        <v>25</v>
      </c>
      <c r="AA6" s="201">
        <v>26</v>
      </c>
      <c r="AB6" s="208">
        <v>27</v>
      </c>
    </row>
    <row r="7" spans="1:32" s="35" customFormat="1" ht="48.75" customHeight="1" thickBot="1" x14ac:dyDescent="0.3">
      <c r="A7" s="164" t="s">
        <v>32</v>
      </c>
      <c r="B7" s="165">
        <f>SUM(B8:B14)</f>
        <v>10266</v>
      </c>
      <c r="C7" s="166">
        <f>SUM(C8:C14)</f>
        <v>6072</v>
      </c>
      <c r="D7" s="170">
        <f>C7*100/B7</f>
        <v>59.14669783752192</v>
      </c>
      <c r="E7" s="168">
        <f>SUM(E8:E14)</f>
        <v>9526</v>
      </c>
      <c r="F7" s="166">
        <f>SUM(F8:F14)</f>
        <v>4934</v>
      </c>
      <c r="G7" s="167">
        <f>F7*100/E7</f>
        <v>51.795087129960109</v>
      </c>
      <c r="H7" s="169">
        <f>SUM(H8:H14)</f>
        <v>623</v>
      </c>
      <c r="I7" s="166">
        <f>SUM(I8:I14)</f>
        <v>474</v>
      </c>
      <c r="J7" s="170">
        <f>I7*100/H7</f>
        <v>76.083467094703053</v>
      </c>
      <c r="K7" s="168">
        <f>SUM(K8:K14)</f>
        <v>400</v>
      </c>
      <c r="L7" s="166">
        <f>SUM(L8:L14)</f>
        <v>201</v>
      </c>
      <c r="M7" s="167">
        <f>L7*100/K7</f>
        <v>50.25</v>
      </c>
      <c r="N7" s="168">
        <f>SUM(N8:N14)</f>
        <v>3</v>
      </c>
      <c r="O7" s="166">
        <f>SUM(O8:O14)</f>
        <v>0</v>
      </c>
      <c r="P7" s="170">
        <f>O7*100/N7</f>
        <v>0</v>
      </c>
      <c r="Q7" s="168">
        <f>SUM(Q8:Q14)</f>
        <v>3752</v>
      </c>
      <c r="R7" s="166">
        <f>SUM(R8:R14)</f>
        <v>2408</v>
      </c>
      <c r="S7" s="167">
        <f>R7*100/Q7</f>
        <v>64.179104477611943</v>
      </c>
      <c r="T7" s="169">
        <f>SUM(T8:T14)</f>
        <v>8351</v>
      </c>
      <c r="U7" s="166">
        <f>SUM(U8:U14)</f>
        <v>4296</v>
      </c>
      <c r="V7" s="170">
        <f>U7*100/T7</f>
        <v>51.442940965153873</v>
      </c>
      <c r="W7" s="168">
        <f>SUM(W8:W14)</f>
        <v>7857</v>
      </c>
      <c r="X7" s="166">
        <f>SUM(X8:X14)</f>
        <v>3426</v>
      </c>
      <c r="Y7" s="167">
        <f>X7*100/W7</f>
        <v>43.604429171439477</v>
      </c>
      <c r="Z7" s="169">
        <f>SUM(Z8:Z14)</f>
        <v>6697</v>
      </c>
      <c r="AA7" s="166">
        <f>SUM(AA8:AA14)</f>
        <v>2019</v>
      </c>
      <c r="AB7" s="167">
        <f>AA7*100/Z7</f>
        <v>30.147827385396447</v>
      </c>
      <c r="AC7" s="34"/>
      <c r="AF7" s="39"/>
    </row>
    <row r="8" spans="1:32" s="39" customFormat="1" ht="48.75" customHeight="1" x14ac:dyDescent="0.25">
      <c r="A8" s="146" t="s">
        <v>104</v>
      </c>
      <c r="B8" s="171">
        <v>883</v>
      </c>
      <c r="C8" s="161">
        <v>674</v>
      </c>
      <c r="D8" s="176">
        <f t="shared" ref="D8:D14" si="0">C8*100/B8</f>
        <v>76.330690826727064</v>
      </c>
      <c r="E8" s="173">
        <v>802</v>
      </c>
      <c r="F8" s="161">
        <v>529</v>
      </c>
      <c r="G8" s="172">
        <f t="shared" ref="G8:G14" si="1">F8*100/E8</f>
        <v>65.960099750623442</v>
      </c>
      <c r="H8" s="174">
        <v>71</v>
      </c>
      <c r="I8" s="175">
        <v>84</v>
      </c>
      <c r="J8" s="176">
        <f t="shared" ref="J8:J14" si="2">I8*100/H8</f>
        <v>118.30985915492958</v>
      </c>
      <c r="K8" s="177">
        <v>24</v>
      </c>
      <c r="L8" s="162">
        <v>12</v>
      </c>
      <c r="M8" s="172">
        <f t="shared" ref="M8" si="3">L8*100/K8</f>
        <v>50</v>
      </c>
      <c r="N8" s="173">
        <v>2</v>
      </c>
      <c r="O8" s="162">
        <v>0</v>
      </c>
      <c r="P8" s="176">
        <f>IF(ISERROR(O8*100/N8),"-",(O8*100/N8))</f>
        <v>0</v>
      </c>
      <c r="Q8" s="177">
        <v>399</v>
      </c>
      <c r="R8" s="175">
        <v>289</v>
      </c>
      <c r="S8" s="172">
        <f t="shared" ref="S8:S14" si="4">R8*100/Q8</f>
        <v>72.431077694235583</v>
      </c>
      <c r="T8" s="174">
        <v>681</v>
      </c>
      <c r="U8" s="179">
        <v>460</v>
      </c>
      <c r="V8" s="176">
        <f t="shared" ref="V8:V14" si="5">U8*100/T8</f>
        <v>67.547723935389129</v>
      </c>
      <c r="W8" s="173">
        <v>634</v>
      </c>
      <c r="X8" s="179">
        <v>349</v>
      </c>
      <c r="Y8" s="172">
        <f t="shared" ref="Y8:Y14" si="6">X8*100/W8</f>
        <v>55.047318611987379</v>
      </c>
      <c r="Z8" s="174">
        <v>475</v>
      </c>
      <c r="AA8" s="179">
        <v>180</v>
      </c>
      <c r="AB8" s="172">
        <f t="shared" ref="AB8:AB14" si="7">AA8*100/Z8</f>
        <v>37.89473684210526</v>
      </c>
      <c r="AC8" s="34"/>
      <c r="AD8" s="38"/>
    </row>
    <row r="9" spans="1:32" s="40" customFormat="1" ht="48.75" customHeight="1" x14ac:dyDescent="0.25">
      <c r="A9" s="147" t="s">
        <v>105</v>
      </c>
      <c r="B9" s="180">
        <v>860</v>
      </c>
      <c r="C9" s="131">
        <v>532</v>
      </c>
      <c r="D9" s="184">
        <f t="shared" si="0"/>
        <v>61.860465116279073</v>
      </c>
      <c r="E9" s="182">
        <v>771</v>
      </c>
      <c r="F9" s="131">
        <v>471</v>
      </c>
      <c r="G9" s="181">
        <f t="shared" si="1"/>
        <v>61.089494163424128</v>
      </c>
      <c r="H9" s="183">
        <v>50</v>
      </c>
      <c r="I9" s="136">
        <v>61</v>
      </c>
      <c r="J9" s="184">
        <f t="shared" si="2"/>
        <v>122</v>
      </c>
      <c r="K9" s="185">
        <v>18</v>
      </c>
      <c r="L9" s="135">
        <v>12</v>
      </c>
      <c r="M9" s="181">
        <f t="shared" ref="M9:M14" si="8">IF(ISERROR(L9*100/K9),"-",(L9*100/K9))</f>
        <v>66.666666666666671</v>
      </c>
      <c r="N9" s="182">
        <v>1</v>
      </c>
      <c r="O9" s="135">
        <v>0</v>
      </c>
      <c r="P9" s="184">
        <f t="shared" ref="P9:P14" si="9">IF(ISERROR(O9*100/N9),"-",(O9*100/N9))</f>
        <v>0</v>
      </c>
      <c r="Q9" s="185">
        <v>360</v>
      </c>
      <c r="R9" s="136">
        <v>242</v>
      </c>
      <c r="S9" s="181">
        <f t="shared" si="4"/>
        <v>67.222222222222229</v>
      </c>
      <c r="T9" s="183">
        <v>696</v>
      </c>
      <c r="U9" s="137">
        <v>356</v>
      </c>
      <c r="V9" s="184">
        <f t="shared" si="5"/>
        <v>51.149425287356323</v>
      </c>
      <c r="W9" s="182">
        <v>654</v>
      </c>
      <c r="X9" s="137">
        <v>320</v>
      </c>
      <c r="Y9" s="181">
        <f t="shared" si="6"/>
        <v>48.929663608562691</v>
      </c>
      <c r="Z9" s="183">
        <v>586</v>
      </c>
      <c r="AA9" s="137">
        <v>179</v>
      </c>
      <c r="AB9" s="181">
        <f t="shared" si="7"/>
        <v>30.546075085324233</v>
      </c>
      <c r="AC9" s="34"/>
      <c r="AD9" s="38"/>
    </row>
    <row r="10" spans="1:32" s="39" customFormat="1" ht="48.75" customHeight="1" x14ac:dyDescent="0.25">
      <c r="A10" s="147" t="s">
        <v>106</v>
      </c>
      <c r="B10" s="180">
        <v>4077</v>
      </c>
      <c r="C10" s="132">
        <v>2232</v>
      </c>
      <c r="D10" s="184">
        <f t="shared" si="0"/>
        <v>54.746136865342166</v>
      </c>
      <c r="E10" s="182">
        <v>3836</v>
      </c>
      <c r="F10" s="132">
        <v>1708</v>
      </c>
      <c r="G10" s="181">
        <f t="shared" si="1"/>
        <v>44.525547445255476</v>
      </c>
      <c r="H10" s="183">
        <v>258</v>
      </c>
      <c r="I10" s="136">
        <v>109</v>
      </c>
      <c r="J10" s="184">
        <f t="shared" si="2"/>
        <v>42.248062015503876</v>
      </c>
      <c r="K10" s="185">
        <v>234</v>
      </c>
      <c r="L10" s="134">
        <v>137</v>
      </c>
      <c r="M10" s="181">
        <f t="shared" si="8"/>
        <v>58.547008547008545</v>
      </c>
      <c r="N10" s="182">
        <v>0</v>
      </c>
      <c r="O10" s="134">
        <v>0</v>
      </c>
      <c r="P10" s="184" t="str">
        <f t="shared" si="9"/>
        <v>-</v>
      </c>
      <c r="Q10" s="185">
        <v>1192</v>
      </c>
      <c r="R10" s="136">
        <v>871</v>
      </c>
      <c r="S10" s="181">
        <f t="shared" si="4"/>
        <v>73.070469798657712</v>
      </c>
      <c r="T10" s="183">
        <v>3339</v>
      </c>
      <c r="U10" s="137">
        <v>1651</v>
      </c>
      <c r="V10" s="184">
        <f t="shared" si="5"/>
        <v>49.445941898772091</v>
      </c>
      <c r="W10" s="182">
        <v>3158</v>
      </c>
      <c r="X10" s="137">
        <v>1194</v>
      </c>
      <c r="Y10" s="181">
        <f t="shared" si="6"/>
        <v>37.808739708676377</v>
      </c>
      <c r="Z10" s="183">
        <v>2671</v>
      </c>
      <c r="AA10" s="137">
        <v>771</v>
      </c>
      <c r="AB10" s="181">
        <f t="shared" si="7"/>
        <v>28.8655934107076</v>
      </c>
      <c r="AC10" s="34"/>
      <c r="AD10" s="38"/>
    </row>
    <row r="11" spans="1:32" s="39" customFormat="1" ht="48.75" customHeight="1" x14ac:dyDescent="0.25">
      <c r="A11" s="147" t="s">
        <v>107</v>
      </c>
      <c r="B11" s="180">
        <v>1388</v>
      </c>
      <c r="C11" s="132">
        <v>776</v>
      </c>
      <c r="D11" s="184">
        <f t="shared" si="0"/>
        <v>55.907780979827088</v>
      </c>
      <c r="E11" s="182">
        <v>1321</v>
      </c>
      <c r="F11" s="132">
        <v>668</v>
      </c>
      <c r="G11" s="181">
        <f t="shared" si="1"/>
        <v>50.567751703255112</v>
      </c>
      <c r="H11" s="183">
        <v>55</v>
      </c>
      <c r="I11" s="136">
        <v>71</v>
      </c>
      <c r="J11" s="184">
        <f t="shared" si="2"/>
        <v>129.09090909090909</v>
      </c>
      <c r="K11" s="185">
        <v>13</v>
      </c>
      <c r="L11" s="134">
        <v>6</v>
      </c>
      <c r="M11" s="181">
        <f t="shared" si="8"/>
        <v>46.153846153846153</v>
      </c>
      <c r="N11" s="182">
        <v>0</v>
      </c>
      <c r="O11" s="134">
        <v>0</v>
      </c>
      <c r="P11" s="184" t="str">
        <f t="shared" si="9"/>
        <v>-</v>
      </c>
      <c r="Q11" s="185">
        <v>487</v>
      </c>
      <c r="R11" s="136">
        <v>385</v>
      </c>
      <c r="S11" s="181">
        <f t="shared" si="4"/>
        <v>79.05544147843942</v>
      </c>
      <c r="T11" s="183">
        <v>1177</v>
      </c>
      <c r="U11" s="137">
        <v>532</v>
      </c>
      <c r="V11" s="184">
        <f t="shared" si="5"/>
        <v>45.19966015293118</v>
      </c>
      <c r="W11" s="182">
        <v>1132</v>
      </c>
      <c r="X11" s="137">
        <v>469</v>
      </c>
      <c r="Y11" s="181">
        <f t="shared" si="6"/>
        <v>41.431095406360427</v>
      </c>
      <c r="Z11" s="183">
        <v>1024</v>
      </c>
      <c r="AA11" s="137">
        <v>236</v>
      </c>
      <c r="AB11" s="181">
        <f t="shared" si="7"/>
        <v>23.046875</v>
      </c>
      <c r="AC11" s="34"/>
      <c r="AD11" s="38"/>
    </row>
    <row r="12" spans="1:32" s="39" customFormat="1" ht="48.75" customHeight="1" x14ac:dyDescent="0.25">
      <c r="A12" s="147" t="s">
        <v>108</v>
      </c>
      <c r="B12" s="180">
        <v>1741</v>
      </c>
      <c r="C12" s="132">
        <v>1007</v>
      </c>
      <c r="D12" s="184">
        <f t="shared" si="0"/>
        <v>57.840321654221711</v>
      </c>
      <c r="E12" s="182">
        <v>1592</v>
      </c>
      <c r="F12" s="132">
        <v>845</v>
      </c>
      <c r="G12" s="181">
        <f t="shared" si="1"/>
        <v>53.077889447236181</v>
      </c>
      <c r="H12" s="183">
        <v>113</v>
      </c>
      <c r="I12" s="136">
        <v>66</v>
      </c>
      <c r="J12" s="184">
        <f t="shared" si="2"/>
        <v>58.407079646017699</v>
      </c>
      <c r="K12" s="185">
        <v>35</v>
      </c>
      <c r="L12" s="134">
        <v>6</v>
      </c>
      <c r="M12" s="181">
        <f t="shared" si="8"/>
        <v>17.142857142857142</v>
      </c>
      <c r="N12" s="182">
        <v>0</v>
      </c>
      <c r="O12" s="134">
        <v>0</v>
      </c>
      <c r="P12" s="184" t="str">
        <f t="shared" si="9"/>
        <v>-</v>
      </c>
      <c r="Q12" s="185">
        <v>643</v>
      </c>
      <c r="R12" s="136">
        <v>246</v>
      </c>
      <c r="S12" s="181">
        <f t="shared" si="4"/>
        <v>38.258164852255057</v>
      </c>
      <c r="T12" s="183">
        <v>1421</v>
      </c>
      <c r="U12" s="137">
        <v>712</v>
      </c>
      <c r="V12" s="184">
        <f t="shared" si="5"/>
        <v>50.105559465165378</v>
      </c>
      <c r="W12" s="182">
        <v>1317</v>
      </c>
      <c r="X12" s="137">
        <v>607</v>
      </c>
      <c r="Y12" s="181">
        <f t="shared" si="6"/>
        <v>46.089597570235384</v>
      </c>
      <c r="Z12" s="183">
        <v>1141</v>
      </c>
      <c r="AA12" s="137">
        <v>330</v>
      </c>
      <c r="AB12" s="181">
        <f t="shared" si="7"/>
        <v>28.92199824715162</v>
      </c>
      <c r="AC12" s="34"/>
      <c r="AD12" s="38"/>
    </row>
    <row r="13" spans="1:32" s="39" customFormat="1" ht="48.75" customHeight="1" x14ac:dyDescent="0.25">
      <c r="A13" s="147" t="s">
        <v>109</v>
      </c>
      <c r="B13" s="180">
        <v>699</v>
      </c>
      <c r="C13" s="132">
        <v>409</v>
      </c>
      <c r="D13" s="184">
        <f t="shared" si="0"/>
        <v>58.512160228898423</v>
      </c>
      <c r="E13" s="182">
        <v>630</v>
      </c>
      <c r="F13" s="132">
        <v>325</v>
      </c>
      <c r="G13" s="181">
        <f t="shared" si="1"/>
        <v>51.587301587301589</v>
      </c>
      <c r="H13" s="183">
        <v>42</v>
      </c>
      <c r="I13" s="136">
        <v>40</v>
      </c>
      <c r="J13" s="184">
        <f t="shared" si="2"/>
        <v>95.238095238095241</v>
      </c>
      <c r="K13" s="185">
        <v>27</v>
      </c>
      <c r="L13" s="134">
        <v>1</v>
      </c>
      <c r="M13" s="181">
        <f t="shared" si="8"/>
        <v>3.7037037037037037</v>
      </c>
      <c r="N13" s="182">
        <v>0</v>
      </c>
      <c r="O13" s="134">
        <v>0</v>
      </c>
      <c r="P13" s="184" t="str">
        <f t="shared" si="9"/>
        <v>-</v>
      </c>
      <c r="Q13" s="185">
        <v>306</v>
      </c>
      <c r="R13" s="136">
        <v>154</v>
      </c>
      <c r="S13" s="181">
        <f t="shared" si="4"/>
        <v>50.326797385620914</v>
      </c>
      <c r="T13" s="183">
        <v>545</v>
      </c>
      <c r="U13" s="137">
        <v>262</v>
      </c>
      <c r="V13" s="184">
        <f t="shared" si="5"/>
        <v>48.073394495412842</v>
      </c>
      <c r="W13" s="182">
        <v>501</v>
      </c>
      <c r="X13" s="137">
        <v>214</v>
      </c>
      <c r="Y13" s="181">
        <f t="shared" si="6"/>
        <v>42.71457085828343</v>
      </c>
      <c r="Z13" s="183">
        <v>427</v>
      </c>
      <c r="AA13" s="137">
        <v>164</v>
      </c>
      <c r="AB13" s="181">
        <f t="shared" si="7"/>
        <v>38.40749414519906</v>
      </c>
      <c r="AC13" s="34"/>
      <c r="AD13" s="38"/>
    </row>
    <row r="14" spans="1:32" s="39" customFormat="1" ht="48.75" customHeight="1" thickBot="1" x14ac:dyDescent="0.3">
      <c r="A14" s="148" t="s">
        <v>110</v>
      </c>
      <c r="B14" s="187">
        <v>618</v>
      </c>
      <c r="C14" s="149">
        <v>442</v>
      </c>
      <c r="D14" s="192">
        <f t="shared" si="0"/>
        <v>71.521035598705495</v>
      </c>
      <c r="E14" s="189">
        <v>574</v>
      </c>
      <c r="F14" s="149">
        <v>388</v>
      </c>
      <c r="G14" s="188">
        <f t="shared" si="1"/>
        <v>67.595818815331015</v>
      </c>
      <c r="H14" s="190">
        <v>34</v>
      </c>
      <c r="I14" s="191">
        <v>43</v>
      </c>
      <c r="J14" s="192">
        <f t="shared" si="2"/>
        <v>126.47058823529412</v>
      </c>
      <c r="K14" s="193">
        <v>49</v>
      </c>
      <c r="L14" s="150">
        <v>27</v>
      </c>
      <c r="M14" s="188">
        <f t="shared" si="8"/>
        <v>55.102040816326529</v>
      </c>
      <c r="N14" s="189">
        <v>0</v>
      </c>
      <c r="O14" s="150">
        <v>0</v>
      </c>
      <c r="P14" s="192" t="str">
        <f t="shared" si="9"/>
        <v>-</v>
      </c>
      <c r="Q14" s="193">
        <v>365</v>
      </c>
      <c r="R14" s="191">
        <v>221</v>
      </c>
      <c r="S14" s="188">
        <f t="shared" si="4"/>
        <v>60.547945205479451</v>
      </c>
      <c r="T14" s="190">
        <v>492</v>
      </c>
      <c r="U14" s="195">
        <v>323</v>
      </c>
      <c r="V14" s="192">
        <f t="shared" si="5"/>
        <v>65.650406504065046</v>
      </c>
      <c r="W14" s="189">
        <v>461</v>
      </c>
      <c r="X14" s="195">
        <v>273</v>
      </c>
      <c r="Y14" s="188">
        <f t="shared" si="6"/>
        <v>59.219088937093275</v>
      </c>
      <c r="Z14" s="190">
        <v>373</v>
      </c>
      <c r="AA14" s="195">
        <v>159</v>
      </c>
      <c r="AB14" s="188">
        <f t="shared" si="7"/>
        <v>42.627345844504021</v>
      </c>
      <c r="AC14" s="34"/>
      <c r="AD14" s="38"/>
    </row>
    <row r="15" spans="1:32" ht="15" customHeight="1" x14ac:dyDescent="0.2">
      <c r="A15" s="42"/>
      <c r="B15" s="42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B3:D3"/>
    <mergeCell ref="T3:V3"/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C15:M18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0066"/>
  </sheetPr>
  <dimension ref="A1:AF67"/>
  <sheetViews>
    <sheetView view="pageBreakPreview" zoomScale="83" zoomScaleNormal="75" zoomScaleSheetLayoutView="8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R15" sqref="R15"/>
    </sheetView>
  </sheetViews>
  <sheetFormatPr defaultColWidth="9.28515625" defaultRowHeight="14.25" x14ac:dyDescent="0.2"/>
  <cols>
    <col min="1" max="1" width="25.7109375" style="41" customWidth="1"/>
    <col min="2" max="3" width="11.42578125" style="41" customWidth="1"/>
    <col min="4" max="4" width="8.28515625" style="41" customWidth="1"/>
    <col min="5" max="6" width="11.7109375" style="41" customWidth="1"/>
    <col min="7" max="7" width="7.42578125" style="41" customWidth="1"/>
    <col min="8" max="8" width="11.710937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28515625" style="41" customWidth="1"/>
    <col min="16" max="16" width="8.28515625" style="41" customWidth="1"/>
    <col min="17" max="18" width="9.5703125" style="41" customWidth="1"/>
    <col min="19" max="19" width="8.28515625" style="41" customWidth="1"/>
    <col min="20" max="21" width="11.7109375" style="41" customWidth="1"/>
    <col min="22" max="22" width="8.7109375" style="41" customWidth="1"/>
    <col min="23" max="24" width="9.7109375" style="41" customWidth="1"/>
    <col min="25" max="25" width="8.28515625" style="41" customWidth="1"/>
    <col min="26" max="27" width="9.42578125" style="41" bestFit="1" customWidth="1"/>
    <col min="28" max="28" width="9.5703125" style="41" customWidth="1"/>
    <col min="29" max="16384" width="9.28515625" style="41"/>
  </cols>
  <sheetData>
    <row r="1" spans="1:32" s="26" customFormat="1" ht="59.25" customHeight="1" x14ac:dyDescent="0.35">
      <c r="B1" s="238" t="s">
        <v>116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5"/>
      <c r="O1" s="25"/>
      <c r="P1" s="25"/>
      <c r="Q1" s="25"/>
      <c r="R1" s="25"/>
      <c r="S1" s="25"/>
      <c r="T1" s="25"/>
      <c r="U1" s="25"/>
      <c r="V1" s="25"/>
      <c r="W1" s="25"/>
      <c r="X1" s="249"/>
      <c r="Y1" s="249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3" t="s">
        <v>7</v>
      </c>
      <c r="N2" s="123"/>
      <c r="O2" s="28"/>
      <c r="P2" s="28"/>
      <c r="Q2" s="28"/>
      <c r="R2" s="28"/>
      <c r="S2" s="28"/>
      <c r="T2" s="28"/>
      <c r="U2" s="28"/>
      <c r="V2" s="28"/>
      <c r="X2" s="249"/>
      <c r="Y2" s="249"/>
      <c r="Z2" s="240"/>
      <c r="AA2" s="240"/>
      <c r="AB2" s="123" t="s">
        <v>7</v>
      </c>
      <c r="AC2" s="51"/>
    </row>
    <row r="3" spans="1:32" s="205" customFormat="1" ht="68.099999999999994" customHeight="1" thickBot="1" x14ac:dyDescent="0.3">
      <c r="A3" s="250"/>
      <c r="B3" s="329" t="s">
        <v>20</v>
      </c>
      <c r="C3" s="330"/>
      <c r="D3" s="330"/>
      <c r="E3" s="332" t="s">
        <v>21</v>
      </c>
      <c r="F3" s="333"/>
      <c r="G3" s="334"/>
      <c r="H3" s="335" t="s">
        <v>13</v>
      </c>
      <c r="I3" s="333"/>
      <c r="J3" s="347"/>
      <c r="K3" s="332" t="s">
        <v>9</v>
      </c>
      <c r="L3" s="333"/>
      <c r="M3" s="334"/>
      <c r="N3" s="332" t="s">
        <v>10</v>
      </c>
      <c r="O3" s="333"/>
      <c r="P3" s="347"/>
      <c r="Q3" s="329" t="s">
        <v>8</v>
      </c>
      <c r="R3" s="330"/>
      <c r="S3" s="331"/>
      <c r="T3" s="330" t="s">
        <v>15</v>
      </c>
      <c r="U3" s="330"/>
      <c r="V3" s="330"/>
      <c r="W3" s="332" t="s">
        <v>11</v>
      </c>
      <c r="X3" s="333"/>
      <c r="Y3" s="334"/>
      <c r="Z3" s="335" t="s">
        <v>12</v>
      </c>
      <c r="AA3" s="333"/>
      <c r="AB3" s="334"/>
    </row>
    <row r="4" spans="1:32" s="31" customFormat="1" ht="19.5" customHeight="1" x14ac:dyDescent="0.25">
      <c r="A4" s="270"/>
      <c r="B4" s="338" t="s">
        <v>87</v>
      </c>
      <c r="C4" s="340" t="s">
        <v>103</v>
      </c>
      <c r="D4" s="342" t="s">
        <v>2</v>
      </c>
      <c r="E4" s="338" t="s">
        <v>87</v>
      </c>
      <c r="F4" s="340" t="s">
        <v>103</v>
      </c>
      <c r="G4" s="336" t="s">
        <v>2</v>
      </c>
      <c r="H4" s="344" t="s">
        <v>87</v>
      </c>
      <c r="I4" s="340" t="s">
        <v>103</v>
      </c>
      <c r="J4" s="342" t="s">
        <v>2</v>
      </c>
      <c r="K4" s="338" t="s">
        <v>87</v>
      </c>
      <c r="L4" s="340" t="s">
        <v>103</v>
      </c>
      <c r="M4" s="336" t="s">
        <v>2</v>
      </c>
      <c r="N4" s="338" t="s">
        <v>87</v>
      </c>
      <c r="O4" s="340" t="s">
        <v>103</v>
      </c>
      <c r="P4" s="342" t="s">
        <v>2</v>
      </c>
      <c r="Q4" s="338" t="s">
        <v>87</v>
      </c>
      <c r="R4" s="340" t="s">
        <v>103</v>
      </c>
      <c r="S4" s="336" t="s">
        <v>2</v>
      </c>
      <c r="T4" s="344" t="s">
        <v>87</v>
      </c>
      <c r="U4" s="340" t="s">
        <v>103</v>
      </c>
      <c r="V4" s="342" t="s">
        <v>2</v>
      </c>
      <c r="W4" s="338" t="s">
        <v>87</v>
      </c>
      <c r="X4" s="340" t="s">
        <v>103</v>
      </c>
      <c r="Y4" s="336" t="s">
        <v>2</v>
      </c>
      <c r="Z4" s="344" t="s">
        <v>87</v>
      </c>
      <c r="AA4" s="340" t="s">
        <v>103</v>
      </c>
      <c r="AB4" s="336" t="s">
        <v>2</v>
      </c>
    </row>
    <row r="5" spans="1:32" s="31" customFormat="1" ht="4.5" customHeight="1" thickBot="1" x14ac:dyDescent="0.3">
      <c r="A5" s="346"/>
      <c r="B5" s="339"/>
      <c r="C5" s="341"/>
      <c r="D5" s="343"/>
      <c r="E5" s="339"/>
      <c r="F5" s="341"/>
      <c r="G5" s="337"/>
      <c r="H5" s="345"/>
      <c r="I5" s="341"/>
      <c r="J5" s="343"/>
      <c r="K5" s="339"/>
      <c r="L5" s="341"/>
      <c r="M5" s="337"/>
      <c r="N5" s="339"/>
      <c r="O5" s="341"/>
      <c r="P5" s="343"/>
      <c r="Q5" s="339"/>
      <c r="R5" s="341"/>
      <c r="S5" s="337"/>
      <c r="T5" s="345"/>
      <c r="U5" s="341"/>
      <c r="V5" s="343"/>
      <c r="W5" s="339"/>
      <c r="X5" s="341"/>
      <c r="Y5" s="337"/>
      <c r="Z5" s="345"/>
      <c r="AA5" s="341"/>
      <c r="AB5" s="337"/>
    </row>
    <row r="6" spans="1:32" s="47" customFormat="1" ht="12.75" thickBot="1" x14ac:dyDescent="0.25">
      <c r="A6" s="206" t="s">
        <v>3</v>
      </c>
      <c r="B6" s="207">
        <v>1</v>
      </c>
      <c r="C6" s="201">
        <v>2</v>
      </c>
      <c r="D6" s="210">
        <v>3</v>
      </c>
      <c r="E6" s="207">
        <v>4</v>
      </c>
      <c r="F6" s="201">
        <v>5</v>
      </c>
      <c r="G6" s="208">
        <v>6</v>
      </c>
      <c r="H6" s="209">
        <v>7</v>
      </c>
      <c r="I6" s="201">
        <v>8</v>
      </c>
      <c r="J6" s="210">
        <v>9</v>
      </c>
      <c r="K6" s="207">
        <v>10</v>
      </c>
      <c r="L6" s="201">
        <v>11</v>
      </c>
      <c r="M6" s="208">
        <v>12</v>
      </c>
      <c r="N6" s="207">
        <v>13</v>
      </c>
      <c r="O6" s="201">
        <v>14</v>
      </c>
      <c r="P6" s="210">
        <v>15</v>
      </c>
      <c r="Q6" s="207">
        <v>16</v>
      </c>
      <c r="R6" s="201">
        <v>17</v>
      </c>
      <c r="S6" s="208">
        <v>18</v>
      </c>
      <c r="T6" s="209">
        <v>19</v>
      </c>
      <c r="U6" s="201">
        <v>20</v>
      </c>
      <c r="V6" s="210">
        <v>21</v>
      </c>
      <c r="W6" s="207">
        <v>22</v>
      </c>
      <c r="X6" s="201">
        <v>23</v>
      </c>
      <c r="Y6" s="208">
        <v>24</v>
      </c>
      <c r="Z6" s="209">
        <v>25</v>
      </c>
      <c r="AA6" s="201">
        <v>26</v>
      </c>
      <c r="AB6" s="208">
        <v>27</v>
      </c>
    </row>
    <row r="7" spans="1:32" s="35" customFormat="1" ht="48.75" customHeight="1" thickBot="1" x14ac:dyDescent="0.3">
      <c r="A7" s="164" t="s">
        <v>32</v>
      </c>
      <c r="B7" s="211">
        <f>SUM(B8:B14)</f>
        <v>7022</v>
      </c>
      <c r="C7" s="166">
        <f>SUM(C8:C14)</f>
        <v>2767</v>
      </c>
      <c r="D7" s="170">
        <f>C7*100/B7</f>
        <v>39.404727997721444</v>
      </c>
      <c r="E7" s="213">
        <f>SUM(E8:E14)</f>
        <v>6172</v>
      </c>
      <c r="F7" s="166">
        <f>SUM(F8:F14)</f>
        <v>1625</v>
      </c>
      <c r="G7" s="167">
        <f>F7*100/E7</f>
        <v>26.328580686973428</v>
      </c>
      <c r="H7" s="169">
        <f>SUM(H8:H14)</f>
        <v>390</v>
      </c>
      <c r="I7" s="166">
        <f>SUM(I8:I14)</f>
        <v>273</v>
      </c>
      <c r="J7" s="170">
        <f>I7*100/H7</f>
        <v>70</v>
      </c>
      <c r="K7" s="213">
        <f>SUM(K8:K14)</f>
        <v>137</v>
      </c>
      <c r="L7" s="166">
        <f>SUM(L8:L14)</f>
        <v>40</v>
      </c>
      <c r="M7" s="167">
        <f>L7*100/K7</f>
        <v>29.197080291970803</v>
      </c>
      <c r="N7" s="213">
        <f>SUM(N8:N14)</f>
        <v>5</v>
      </c>
      <c r="O7" s="166">
        <f>SUM(O8:O14)</f>
        <v>0</v>
      </c>
      <c r="P7" s="170">
        <f>O7*100/N7</f>
        <v>0</v>
      </c>
      <c r="Q7" s="213">
        <f>SUM(Q8:Q14)</f>
        <v>2623</v>
      </c>
      <c r="R7" s="166">
        <f>SUM(R8:R14)</f>
        <v>764</v>
      </c>
      <c r="S7" s="167">
        <f>R7*100/Q7</f>
        <v>29.126953869614944</v>
      </c>
      <c r="T7" s="169">
        <f>SUM(T8:T14)</f>
        <v>5749</v>
      </c>
      <c r="U7" s="166">
        <f>SUM(U8:U14)</f>
        <v>1680</v>
      </c>
      <c r="V7" s="170">
        <f>U7*100/T7</f>
        <v>29.22247347364759</v>
      </c>
      <c r="W7" s="213">
        <f>SUM(W8:W14)</f>
        <v>5191</v>
      </c>
      <c r="X7" s="166">
        <f>SUM(X8:X14)</f>
        <v>1056</v>
      </c>
      <c r="Y7" s="167">
        <f>X7*100/W7</f>
        <v>20.342901175110768</v>
      </c>
      <c r="Z7" s="169">
        <f>SUM(Z8:Z14)</f>
        <v>4650</v>
      </c>
      <c r="AA7" s="166">
        <f>SUM(AA8:AA14)</f>
        <v>659</v>
      </c>
      <c r="AB7" s="167">
        <f>AA7*100/Z7</f>
        <v>14.172043010752688</v>
      </c>
      <c r="AC7" s="34"/>
      <c r="AF7" s="39"/>
    </row>
    <row r="8" spans="1:32" s="39" customFormat="1" ht="48.75" customHeight="1" x14ac:dyDescent="0.25">
      <c r="A8" s="146" t="s">
        <v>104</v>
      </c>
      <c r="B8" s="171">
        <f>УСЬОГО!B8-'12-жінки-ЦЗ'!B8</f>
        <v>657</v>
      </c>
      <c r="C8" s="212">
        <f>УСЬОГО!C8-'12-жінки-ЦЗ'!C8</f>
        <v>302</v>
      </c>
      <c r="D8" s="176">
        <f t="shared" ref="D8:D14" si="0">C8*100/B8</f>
        <v>45.966514459665142</v>
      </c>
      <c r="E8" s="173">
        <f>УСЬОГО!E8-'12-жінки-ЦЗ'!E8</f>
        <v>562</v>
      </c>
      <c r="F8" s="175">
        <f>УСЬОГО!F8-'12-жінки-ЦЗ'!F8</f>
        <v>188</v>
      </c>
      <c r="G8" s="172">
        <f t="shared" ref="G8:G14" si="1">F8*100/E8</f>
        <v>33.451957295373667</v>
      </c>
      <c r="H8" s="174">
        <f>УСЬОГО!H8-'12-жінки-ЦЗ'!H8</f>
        <v>55</v>
      </c>
      <c r="I8" s="174">
        <f>УСЬОГО!I8-'12-жінки-ЦЗ'!I8</f>
        <v>49</v>
      </c>
      <c r="J8" s="176">
        <f t="shared" ref="J8:J14" si="2">I8*100/H8</f>
        <v>89.090909090909093</v>
      </c>
      <c r="K8" s="173">
        <f>УСЬОГО!N8-'12-жінки-ЦЗ'!K8</f>
        <v>7</v>
      </c>
      <c r="L8" s="175">
        <f>УСЬОГО!O8-'12-жінки-ЦЗ'!L8</f>
        <v>3</v>
      </c>
      <c r="M8" s="172">
        <f t="shared" ref="M8" si="3">L8*100/K8</f>
        <v>42.857142857142854</v>
      </c>
      <c r="N8" s="173">
        <f>УСЬОГО!Q8-'12-жінки-ЦЗ'!N8</f>
        <v>0</v>
      </c>
      <c r="O8" s="175">
        <f>УСЬОГО!R8-'12-жінки-ЦЗ'!O8</f>
        <v>0</v>
      </c>
      <c r="P8" s="176" t="str">
        <f>IF(ISERROR(O8*100/N8),"-",(O8*100/N8))</f>
        <v>-</v>
      </c>
      <c r="Q8" s="173">
        <f>УСЬОГО!T8-'12-жінки-ЦЗ'!Q8</f>
        <v>287</v>
      </c>
      <c r="R8" s="175">
        <f>УСЬОГО!U8-'12-жінки-ЦЗ'!R8</f>
        <v>103</v>
      </c>
      <c r="S8" s="172">
        <f t="shared" ref="S8:S14" si="4">R8*100/Q8</f>
        <v>35.88850174216028</v>
      </c>
      <c r="T8" s="174">
        <f>УСЬОГО!W8-'12-жінки-ЦЗ'!T8</f>
        <v>502</v>
      </c>
      <c r="U8" s="174">
        <f>УСЬОГО!X8-'12-жінки-ЦЗ'!U8</f>
        <v>184</v>
      </c>
      <c r="V8" s="176">
        <f t="shared" ref="V8:V14" si="5">U8*100/T8</f>
        <v>36.65338645418327</v>
      </c>
      <c r="W8" s="173">
        <f>УСЬОГО!Z8-'12-жінки-ЦЗ'!W8</f>
        <v>447</v>
      </c>
      <c r="X8" s="175">
        <f>УСЬОГО!AA8-'12-жінки-ЦЗ'!X8</f>
        <v>121</v>
      </c>
      <c r="Y8" s="172">
        <f t="shared" ref="Y8:Y14" si="6">X8*100/W8</f>
        <v>27.069351230425056</v>
      </c>
      <c r="Z8" s="174">
        <f>УСЬОГО!AC8-'12-жінки-ЦЗ'!Z8</f>
        <v>364</v>
      </c>
      <c r="AA8" s="174">
        <f>УСЬОГО!AD8-'12-жінки-ЦЗ'!AA8</f>
        <v>69</v>
      </c>
      <c r="AB8" s="172">
        <f t="shared" ref="AB8:AB14" si="7">AA8*100/Z8</f>
        <v>18.956043956043956</v>
      </c>
      <c r="AC8" s="34"/>
      <c r="AD8" s="38"/>
    </row>
    <row r="9" spans="1:32" s="40" customFormat="1" ht="48.75" customHeight="1" x14ac:dyDescent="0.25">
      <c r="A9" s="147" t="s">
        <v>105</v>
      </c>
      <c r="B9" s="171">
        <f>УСЬОГО!B9-'12-жінки-ЦЗ'!B9</f>
        <v>705</v>
      </c>
      <c r="C9" s="212">
        <f>УСЬОГО!C9-'12-жінки-ЦЗ'!C9</f>
        <v>282</v>
      </c>
      <c r="D9" s="184">
        <f t="shared" si="0"/>
        <v>40</v>
      </c>
      <c r="E9" s="173">
        <f>УСЬОГО!E9-'12-жінки-ЦЗ'!E9</f>
        <v>595</v>
      </c>
      <c r="F9" s="175">
        <f>УСЬОГО!F9-'12-жінки-ЦЗ'!F9</f>
        <v>153</v>
      </c>
      <c r="G9" s="181">
        <f t="shared" si="1"/>
        <v>25.714285714285715</v>
      </c>
      <c r="H9" s="174">
        <f>УСЬОГО!H9-'12-жінки-ЦЗ'!H9</f>
        <v>36</v>
      </c>
      <c r="I9" s="174">
        <f>УСЬОГО!I9-'12-жінки-ЦЗ'!I9</f>
        <v>33</v>
      </c>
      <c r="J9" s="184">
        <f t="shared" si="2"/>
        <v>91.666666666666671</v>
      </c>
      <c r="K9" s="173">
        <f>УСЬОГО!N9-'12-жінки-ЦЗ'!K9</f>
        <v>10</v>
      </c>
      <c r="L9" s="175">
        <f>УСЬОГО!O9-'12-жінки-ЦЗ'!L9</f>
        <v>4</v>
      </c>
      <c r="M9" s="181">
        <f t="shared" ref="M9:M14" si="8">IF(ISERROR(L9*100/K9),"-",(L9*100/K9))</f>
        <v>40</v>
      </c>
      <c r="N9" s="173">
        <f>УСЬОГО!Q9-'12-жінки-ЦЗ'!N9</f>
        <v>1</v>
      </c>
      <c r="O9" s="175">
        <f>УСЬОГО!R9-'12-жінки-ЦЗ'!O9</f>
        <v>0</v>
      </c>
      <c r="P9" s="184">
        <f t="shared" ref="P9:P14" si="9">IF(ISERROR(O9*100/N9),"-",(O9*100/N9))</f>
        <v>0</v>
      </c>
      <c r="Q9" s="173">
        <f>УСЬОГО!T9-'12-жінки-ЦЗ'!Q9</f>
        <v>329</v>
      </c>
      <c r="R9" s="175">
        <f>УСЬОГО!U9-'12-жінки-ЦЗ'!R9</f>
        <v>71</v>
      </c>
      <c r="S9" s="181">
        <f t="shared" si="4"/>
        <v>21.580547112462007</v>
      </c>
      <c r="T9" s="174">
        <f>УСЬОГО!W9-'12-жінки-ЦЗ'!T9</f>
        <v>565</v>
      </c>
      <c r="U9" s="174">
        <f>УСЬОГО!X9-'12-жінки-ЦЗ'!U9</f>
        <v>141</v>
      </c>
      <c r="V9" s="184">
        <f t="shared" si="5"/>
        <v>24.955752212389381</v>
      </c>
      <c r="W9" s="173">
        <f>УСЬОГО!Z9-'12-жінки-ЦЗ'!W9</f>
        <v>513</v>
      </c>
      <c r="X9" s="175">
        <f>УСЬОГО!AA9-'12-жінки-ЦЗ'!X9</f>
        <v>104</v>
      </c>
      <c r="Y9" s="181">
        <f t="shared" si="6"/>
        <v>20.2729044834308</v>
      </c>
      <c r="Z9" s="174">
        <f>УСЬОГО!AC9-'12-жінки-ЦЗ'!Z9</f>
        <v>485</v>
      </c>
      <c r="AA9" s="174">
        <f>УСЬОГО!AD9-'12-жінки-ЦЗ'!AA9</f>
        <v>73</v>
      </c>
      <c r="AB9" s="181">
        <f t="shared" si="7"/>
        <v>15.051546391752577</v>
      </c>
      <c r="AC9" s="34"/>
      <c r="AD9" s="38"/>
    </row>
    <row r="10" spans="1:32" s="39" customFormat="1" ht="48.75" customHeight="1" x14ac:dyDescent="0.25">
      <c r="A10" s="147" t="s">
        <v>106</v>
      </c>
      <c r="B10" s="171">
        <f>УСЬОГО!B10-'12-жінки-ЦЗ'!B10</f>
        <v>2651</v>
      </c>
      <c r="C10" s="212">
        <f>УСЬОГО!C10-'12-жінки-ЦЗ'!C10</f>
        <v>929</v>
      </c>
      <c r="D10" s="184">
        <f t="shared" si="0"/>
        <v>35.043379856657864</v>
      </c>
      <c r="E10" s="173">
        <f>УСЬОГО!E10-'12-жінки-ЦЗ'!E10</f>
        <v>2446</v>
      </c>
      <c r="F10" s="175">
        <f>УСЬОГО!F10-'12-жінки-ЦЗ'!F10</f>
        <v>519</v>
      </c>
      <c r="G10" s="181">
        <f t="shared" si="1"/>
        <v>21.218315617334422</v>
      </c>
      <c r="H10" s="174">
        <f>УСЬОГО!H10-'12-жінки-ЦЗ'!H10</f>
        <v>128</v>
      </c>
      <c r="I10" s="174">
        <f>УСЬОГО!I10-'12-жінки-ЦЗ'!I10</f>
        <v>43</v>
      </c>
      <c r="J10" s="184">
        <f t="shared" si="2"/>
        <v>33.59375</v>
      </c>
      <c r="K10" s="173">
        <f>УСЬОГО!N10-'12-жінки-ЦЗ'!K10</f>
        <v>80</v>
      </c>
      <c r="L10" s="175">
        <f>УСЬОГО!O10-'12-жінки-ЦЗ'!L10</f>
        <v>25</v>
      </c>
      <c r="M10" s="181">
        <f t="shared" si="8"/>
        <v>31.25</v>
      </c>
      <c r="N10" s="173">
        <f>УСЬОГО!Q10-'12-жінки-ЦЗ'!N10</f>
        <v>0</v>
      </c>
      <c r="O10" s="175">
        <f>УСЬОГО!R10-'12-жінки-ЦЗ'!O10</f>
        <v>0</v>
      </c>
      <c r="P10" s="184" t="str">
        <f t="shared" si="9"/>
        <v>-</v>
      </c>
      <c r="Q10" s="173">
        <f>УСЬОГО!T10-'12-жінки-ЦЗ'!Q10</f>
        <v>751</v>
      </c>
      <c r="R10" s="175">
        <f>УСЬОГО!U10-'12-жінки-ЦЗ'!R10</f>
        <v>265</v>
      </c>
      <c r="S10" s="181">
        <f t="shared" si="4"/>
        <v>35.286284953395473</v>
      </c>
      <c r="T10" s="174">
        <f>УСЬОГО!W10-'12-жінки-ЦЗ'!T10</f>
        <v>2213</v>
      </c>
      <c r="U10" s="174">
        <f>УСЬОГО!X10-'12-жінки-ЦЗ'!U10</f>
        <v>652</v>
      </c>
      <c r="V10" s="184">
        <f t="shared" si="5"/>
        <v>29.462268413917759</v>
      </c>
      <c r="W10" s="173">
        <f>УСЬОГО!Z10-'12-жінки-ЦЗ'!W10</f>
        <v>2055</v>
      </c>
      <c r="X10" s="175">
        <f>УСЬОГО!AA10-'12-жінки-ЦЗ'!X10</f>
        <v>337</v>
      </c>
      <c r="Y10" s="181">
        <f t="shared" si="6"/>
        <v>16.399026763990268</v>
      </c>
      <c r="Z10" s="174">
        <f>УСЬОГО!AC10-'12-жінки-ЦЗ'!Z10</f>
        <v>1847</v>
      </c>
      <c r="AA10" s="174">
        <f>УСЬОГО!AD10-'12-жінки-ЦЗ'!AA10</f>
        <v>226</v>
      </c>
      <c r="AB10" s="181">
        <f t="shared" si="7"/>
        <v>12.236058473199783</v>
      </c>
      <c r="AC10" s="34"/>
      <c r="AD10" s="38"/>
    </row>
    <row r="11" spans="1:32" s="39" customFormat="1" ht="48.75" customHeight="1" x14ac:dyDescent="0.25">
      <c r="A11" s="147" t="s">
        <v>107</v>
      </c>
      <c r="B11" s="171">
        <f>УСЬОГО!B11-'12-жінки-ЦЗ'!B11</f>
        <v>949</v>
      </c>
      <c r="C11" s="212">
        <f>УСЬОГО!C11-'12-жінки-ЦЗ'!C11</f>
        <v>342</v>
      </c>
      <c r="D11" s="184">
        <f t="shared" si="0"/>
        <v>36.037934668071657</v>
      </c>
      <c r="E11" s="173">
        <f>УСЬОГО!E11-'12-жінки-ЦЗ'!E11</f>
        <v>832</v>
      </c>
      <c r="F11" s="175">
        <f>УСЬОГО!F11-'12-жінки-ЦЗ'!F11</f>
        <v>204</v>
      </c>
      <c r="G11" s="181">
        <f t="shared" si="1"/>
        <v>24.51923076923077</v>
      </c>
      <c r="H11" s="174">
        <f>УСЬОГО!H11-'12-жінки-ЦЗ'!H11</f>
        <v>56</v>
      </c>
      <c r="I11" s="174">
        <f>УСЬОГО!I11-'12-жінки-ЦЗ'!I11</f>
        <v>28</v>
      </c>
      <c r="J11" s="184">
        <f t="shared" si="2"/>
        <v>50</v>
      </c>
      <c r="K11" s="173">
        <f>УСЬОГО!N11-'12-жінки-ЦЗ'!K11</f>
        <v>12</v>
      </c>
      <c r="L11" s="175">
        <f>УСЬОГО!O11-'12-жінки-ЦЗ'!L11</f>
        <v>2</v>
      </c>
      <c r="M11" s="181">
        <f t="shared" si="8"/>
        <v>16.666666666666668</v>
      </c>
      <c r="N11" s="173">
        <f>УСЬОГО!Q11-'12-жінки-ЦЗ'!N11</f>
        <v>0</v>
      </c>
      <c r="O11" s="175">
        <f>УСЬОГО!R11-'12-жінки-ЦЗ'!O11</f>
        <v>0</v>
      </c>
      <c r="P11" s="184" t="str">
        <f t="shared" si="9"/>
        <v>-</v>
      </c>
      <c r="Q11" s="173">
        <f>УСЬОГО!T11-'12-жінки-ЦЗ'!Q11</f>
        <v>374</v>
      </c>
      <c r="R11" s="175">
        <f>УСЬОГО!U11-'12-жінки-ЦЗ'!R11</f>
        <v>101</v>
      </c>
      <c r="S11" s="181">
        <f t="shared" si="4"/>
        <v>27.005347593582886</v>
      </c>
      <c r="T11" s="174">
        <f>УСЬОГО!W11-'12-жінки-ЦЗ'!T11</f>
        <v>801</v>
      </c>
      <c r="U11" s="174">
        <f>УСЬОГО!X11-'12-жінки-ЦЗ'!U11</f>
        <v>176</v>
      </c>
      <c r="V11" s="184">
        <f t="shared" si="5"/>
        <v>21.972534332084894</v>
      </c>
      <c r="W11" s="173">
        <f>УСЬОГО!Z11-'12-жінки-ЦЗ'!W11</f>
        <v>725</v>
      </c>
      <c r="X11" s="175">
        <f>УСЬОГО!AA11-'12-жінки-ЦЗ'!X11</f>
        <v>136</v>
      </c>
      <c r="Y11" s="181">
        <f t="shared" si="6"/>
        <v>18.758620689655171</v>
      </c>
      <c r="Z11" s="174">
        <f>УСЬОГО!AC11-'12-жінки-ЦЗ'!Z11</f>
        <v>673</v>
      </c>
      <c r="AA11" s="174">
        <f>УСЬОГО!AD11-'12-жінки-ЦЗ'!AA11</f>
        <v>79</v>
      </c>
      <c r="AB11" s="181">
        <f t="shared" si="7"/>
        <v>11.738484398216938</v>
      </c>
      <c r="AC11" s="34"/>
      <c r="AD11" s="38"/>
    </row>
    <row r="12" spans="1:32" s="39" customFormat="1" ht="48.75" customHeight="1" x14ac:dyDescent="0.25">
      <c r="A12" s="147" t="s">
        <v>108</v>
      </c>
      <c r="B12" s="171">
        <f>УСЬОГО!B12-'12-жінки-ЦЗ'!B12</f>
        <v>1174</v>
      </c>
      <c r="C12" s="212">
        <f>УСЬОГО!C12-'12-жінки-ЦЗ'!C12</f>
        <v>464</v>
      </c>
      <c r="D12" s="184">
        <f t="shared" si="0"/>
        <v>39.522998296422486</v>
      </c>
      <c r="E12" s="173">
        <f>УСЬОГО!E12-'12-жінки-ЦЗ'!E12</f>
        <v>984</v>
      </c>
      <c r="F12" s="175">
        <f>УСЬОГО!F12-'12-жінки-ЦЗ'!F12</f>
        <v>302</v>
      </c>
      <c r="G12" s="181">
        <f t="shared" si="1"/>
        <v>30.691056910569106</v>
      </c>
      <c r="H12" s="174">
        <f>УСЬОГО!H12-'12-жінки-ЦЗ'!H12</f>
        <v>61</v>
      </c>
      <c r="I12" s="174">
        <f>УСЬОГО!I12-'12-жінки-ЦЗ'!I12</f>
        <v>42</v>
      </c>
      <c r="J12" s="184">
        <f t="shared" si="2"/>
        <v>68.852459016393439</v>
      </c>
      <c r="K12" s="173">
        <f>УСЬОГО!N12-'12-жінки-ЦЗ'!K12</f>
        <v>2</v>
      </c>
      <c r="L12" s="175">
        <f>УСЬОГО!O12-'12-жінки-ЦЗ'!L12</f>
        <v>2</v>
      </c>
      <c r="M12" s="181">
        <f t="shared" si="8"/>
        <v>100</v>
      </c>
      <c r="N12" s="173">
        <f>УСЬОГО!Q12-'12-жінки-ЦЗ'!N12</f>
        <v>1</v>
      </c>
      <c r="O12" s="175">
        <f>УСЬОГО!R12-'12-жінки-ЦЗ'!O12</f>
        <v>0</v>
      </c>
      <c r="P12" s="184">
        <f t="shared" si="9"/>
        <v>0</v>
      </c>
      <c r="Q12" s="173">
        <f>УСЬОГО!T12-'12-жінки-ЦЗ'!Q12</f>
        <v>417</v>
      </c>
      <c r="R12" s="175">
        <f>УСЬОГО!U12-'12-жінки-ЦЗ'!R12</f>
        <v>78</v>
      </c>
      <c r="S12" s="181">
        <f t="shared" si="4"/>
        <v>18.705035971223023</v>
      </c>
      <c r="T12" s="174">
        <f>УСЬОГО!W12-'12-жінки-ЦЗ'!T12</f>
        <v>956</v>
      </c>
      <c r="U12" s="174">
        <f>УСЬОГО!X12-'12-жінки-ЦЗ'!U12</f>
        <v>267</v>
      </c>
      <c r="V12" s="184">
        <f t="shared" si="5"/>
        <v>27.92887029288703</v>
      </c>
      <c r="W12" s="173">
        <f>УСЬОГО!Z12-'12-жінки-ЦЗ'!W12</f>
        <v>826</v>
      </c>
      <c r="X12" s="175">
        <f>УСЬОГО!AA12-'12-жінки-ЦЗ'!X12</f>
        <v>196</v>
      </c>
      <c r="Y12" s="181">
        <f t="shared" si="6"/>
        <v>23.728813559322035</v>
      </c>
      <c r="Z12" s="174">
        <f>УСЬОГО!AC12-'12-жінки-ЦЗ'!Z12</f>
        <v>726</v>
      </c>
      <c r="AA12" s="174">
        <f>УСЬОГО!AD12-'12-жінки-ЦЗ'!AA12</f>
        <v>100</v>
      </c>
      <c r="AB12" s="181">
        <f t="shared" si="7"/>
        <v>13.774104683195592</v>
      </c>
      <c r="AC12" s="34"/>
      <c r="AD12" s="38"/>
    </row>
    <row r="13" spans="1:32" s="39" customFormat="1" ht="48.75" customHeight="1" x14ac:dyDescent="0.25">
      <c r="A13" s="147" t="s">
        <v>109</v>
      </c>
      <c r="B13" s="171">
        <f>УСЬОГО!B13-'12-жінки-ЦЗ'!B13</f>
        <v>530</v>
      </c>
      <c r="C13" s="212">
        <f>УСЬОГО!C13-'12-жінки-ЦЗ'!C13</f>
        <v>258</v>
      </c>
      <c r="D13" s="184">
        <f t="shared" si="0"/>
        <v>48.679245283018865</v>
      </c>
      <c r="E13" s="173">
        <f>УСЬОГО!E13-'12-жінки-ЦЗ'!E13</f>
        <v>441</v>
      </c>
      <c r="F13" s="175">
        <f>УСЬОГО!F13-'12-жінки-ЦЗ'!F13</f>
        <v>108</v>
      </c>
      <c r="G13" s="181">
        <f t="shared" si="1"/>
        <v>24.489795918367346</v>
      </c>
      <c r="H13" s="174">
        <f>УСЬОГО!H13-'12-жінки-ЦЗ'!H13</f>
        <v>38</v>
      </c>
      <c r="I13" s="174">
        <f>УСЬОГО!I13-'12-жінки-ЦЗ'!I13</f>
        <v>44</v>
      </c>
      <c r="J13" s="184">
        <f t="shared" si="2"/>
        <v>115.78947368421052</v>
      </c>
      <c r="K13" s="173">
        <f>УСЬОГО!N13-'12-жінки-ЦЗ'!K13</f>
        <v>10</v>
      </c>
      <c r="L13" s="175">
        <f>УСЬОГО!O13-'12-жінки-ЦЗ'!L13</f>
        <v>1</v>
      </c>
      <c r="M13" s="181">
        <f t="shared" si="8"/>
        <v>10</v>
      </c>
      <c r="N13" s="173">
        <f>УСЬОГО!Q13-'12-жінки-ЦЗ'!N13</f>
        <v>0</v>
      </c>
      <c r="O13" s="175">
        <f>УСЬОГО!R13-'12-жінки-ЦЗ'!O13</f>
        <v>0</v>
      </c>
      <c r="P13" s="184" t="str">
        <f t="shared" si="9"/>
        <v>-</v>
      </c>
      <c r="Q13" s="173">
        <f>УСЬОГО!T13-'12-жінки-ЦЗ'!Q13</f>
        <v>244</v>
      </c>
      <c r="R13" s="175">
        <f>УСЬОГО!U13-'12-жінки-ЦЗ'!R13</f>
        <v>51</v>
      </c>
      <c r="S13" s="181">
        <f t="shared" si="4"/>
        <v>20.901639344262296</v>
      </c>
      <c r="T13" s="174">
        <f>УСЬОГО!W13-'12-жінки-ЦЗ'!T13</f>
        <v>419</v>
      </c>
      <c r="U13" s="174">
        <f>УСЬОГО!X13-'12-жінки-ЦЗ'!U13</f>
        <v>137</v>
      </c>
      <c r="V13" s="184">
        <f t="shared" si="5"/>
        <v>32.69689737470167</v>
      </c>
      <c r="W13" s="173">
        <f>УСЬОГО!Z13-'12-жінки-ЦЗ'!W13</f>
        <v>361</v>
      </c>
      <c r="X13" s="175">
        <f>УСЬОГО!AA13-'12-жінки-ЦЗ'!X13</f>
        <v>68</v>
      </c>
      <c r="Y13" s="181">
        <f t="shared" si="6"/>
        <v>18.83656509695291</v>
      </c>
      <c r="Z13" s="174">
        <f>УСЬОГО!AC13-'12-жінки-ЦЗ'!Z13</f>
        <v>321</v>
      </c>
      <c r="AA13" s="174">
        <f>УСЬОГО!AD13-'12-жінки-ЦЗ'!AA13</f>
        <v>49</v>
      </c>
      <c r="AB13" s="181">
        <f t="shared" si="7"/>
        <v>15.264797507788161</v>
      </c>
      <c r="AC13" s="34"/>
      <c r="AD13" s="38"/>
    </row>
    <row r="14" spans="1:32" s="39" customFormat="1" ht="48.75" customHeight="1" thickBot="1" x14ac:dyDescent="0.3">
      <c r="A14" s="148" t="s">
        <v>110</v>
      </c>
      <c r="B14" s="214">
        <f>УСЬОГО!B14-'12-жінки-ЦЗ'!B14</f>
        <v>356</v>
      </c>
      <c r="C14" s="215">
        <f>УСЬОГО!C14-'12-жінки-ЦЗ'!C14</f>
        <v>190</v>
      </c>
      <c r="D14" s="192">
        <f t="shared" si="0"/>
        <v>53.370786516853933</v>
      </c>
      <c r="E14" s="216">
        <f>УСЬОГО!E14-'12-жінки-ЦЗ'!E14</f>
        <v>312</v>
      </c>
      <c r="F14" s="217">
        <f>УСЬОГО!F14-'12-жінки-ЦЗ'!F14</f>
        <v>151</v>
      </c>
      <c r="G14" s="188">
        <f t="shared" si="1"/>
        <v>48.397435897435898</v>
      </c>
      <c r="H14" s="218">
        <f>УСЬОГО!H14-'12-жінки-ЦЗ'!H14</f>
        <v>16</v>
      </c>
      <c r="I14" s="218">
        <f>УСЬОГО!I14-'12-жінки-ЦЗ'!I14</f>
        <v>34</v>
      </c>
      <c r="J14" s="192">
        <f t="shared" si="2"/>
        <v>212.5</v>
      </c>
      <c r="K14" s="216">
        <f>УСЬОГО!N14-'12-жінки-ЦЗ'!K14</f>
        <v>16</v>
      </c>
      <c r="L14" s="217">
        <f>УСЬОГО!O14-'12-жінки-ЦЗ'!L14</f>
        <v>3</v>
      </c>
      <c r="M14" s="188">
        <f t="shared" si="8"/>
        <v>18.75</v>
      </c>
      <c r="N14" s="216">
        <f>УСЬОГО!Q14-'12-жінки-ЦЗ'!N14</f>
        <v>3</v>
      </c>
      <c r="O14" s="217">
        <f>УСЬОГО!R14-'12-жінки-ЦЗ'!O14</f>
        <v>0</v>
      </c>
      <c r="P14" s="192">
        <f t="shared" si="9"/>
        <v>0</v>
      </c>
      <c r="Q14" s="216">
        <f>УСЬОГО!T14-'12-жінки-ЦЗ'!Q14</f>
        <v>221</v>
      </c>
      <c r="R14" s="217">
        <f>УСЬОГО!U14-'12-жінки-ЦЗ'!R14</f>
        <v>95</v>
      </c>
      <c r="S14" s="188">
        <f t="shared" si="4"/>
        <v>42.986425339366512</v>
      </c>
      <c r="T14" s="218">
        <f>УСЬОГО!W14-'12-жінки-ЦЗ'!T14</f>
        <v>293</v>
      </c>
      <c r="U14" s="218">
        <f>УСЬОГО!X14-'12-жінки-ЦЗ'!U14</f>
        <v>123</v>
      </c>
      <c r="V14" s="192">
        <f t="shared" si="5"/>
        <v>41.979522184300343</v>
      </c>
      <c r="W14" s="216">
        <f>УСЬОГО!Z14-'12-жінки-ЦЗ'!W14</f>
        <v>264</v>
      </c>
      <c r="X14" s="217">
        <f>УСЬОГО!AA14-'12-жінки-ЦЗ'!X14</f>
        <v>94</v>
      </c>
      <c r="Y14" s="188">
        <f t="shared" si="6"/>
        <v>35.606060606060609</v>
      </c>
      <c r="Z14" s="218">
        <f>УСЬОГО!AC14-'12-жінки-ЦЗ'!Z14</f>
        <v>234</v>
      </c>
      <c r="AA14" s="218">
        <f>УСЬОГО!AD14-'12-жінки-ЦЗ'!AA14</f>
        <v>63</v>
      </c>
      <c r="AB14" s="188">
        <f t="shared" si="7"/>
        <v>26.923076923076923</v>
      </c>
      <c r="AC14" s="34"/>
      <c r="AD14" s="38"/>
    </row>
    <row r="15" spans="1:32" ht="15" customHeight="1" x14ac:dyDescent="0.2">
      <c r="A15" s="42"/>
      <c r="B15" s="42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S22"/>
  <sheetViews>
    <sheetView view="pageBreakPreview" zoomScale="80" zoomScaleNormal="70" zoomScaleSheetLayoutView="80" workbookViewId="0">
      <selection activeCell="L21" sqref="L21"/>
    </sheetView>
  </sheetViews>
  <sheetFormatPr defaultColWidth="8" defaultRowHeight="12.75" x14ac:dyDescent="0.2"/>
  <cols>
    <col min="1" max="1" width="57.42578125" style="2" customWidth="1"/>
    <col min="2" max="3" width="13.7109375" style="16" customWidth="1"/>
    <col min="4" max="4" width="8.7109375" style="2" customWidth="1"/>
    <col min="5" max="5" width="9.5703125" style="2" customWidth="1"/>
    <col min="6" max="7" width="13.7109375" style="2" customWidth="1"/>
    <col min="8" max="8" width="8.7109375" style="2" customWidth="1"/>
    <col min="9" max="10" width="10.7109375" style="2" customWidth="1"/>
    <col min="11" max="11" width="11.28515625" style="2" customWidth="1"/>
    <col min="12" max="12" width="11.7109375" style="2" customWidth="1"/>
    <col min="13" max="16384" width="8" style="2"/>
  </cols>
  <sheetData>
    <row r="1" spans="1:19" ht="27" customHeight="1" x14ac:dyDescent="0.2">
      <c r="A1" s="226" t="s">
        <v>63</v>
      </c>
      <c r="B1" s="226"/>
      <c r="C1" s="226"/>
      <c r="D1" s="226"/>
      <c r="E1" s="226"/>
      <c r="F1" s="226"/>
      <c r="G1" s="226"/>
      <c r="H1" s="226"/>
      <c r="I1" s="226"/>
      <c r="J1" s="53"/>
    </row>
    <row r="2" spans="1:19" ht="23.25" customHeight="1" x14ac:dyDescent="0.2">
      <c r="A2" s="348" t="s">
        <v>16</v>
      </c>
      <c r="B2" s="226"/>
      <c r="C2" s="226"/>
      <c r="D2" s="226"/>
      <c r="E2" s="226"/>
      <c r="F2" s="226"/>
      <c r="G2" s="226"/>
      <c r="H2" s="226"/>
      <c r="I2" s="226"/>
      <c r="J2" s="53"/>
    </row>
    <row r="3" spans="1:19" ht="14.1" customHeight="1" x14ac:dyDescent="0.2">
      <c r="A3" s="349"/>
      <c r="B3" s="349"/>
      <c r="C3" s="349"/>
      <c r="D3" s="349"/>
      <c r="E3" s="349"/>
    </row>
    <row r="4" spans="1:19" s="3" customFormat="1" ht="30.75" customHeight="1" x14ac:dyDescent="0.25">
      <c r="A4" s="231" t="s">
        <v>0</v>
      </c>
      <c r="B4" s="350" t="s">
        <v>17</v>
      </c>
      <c r="C4" s="351"/>
      <c r="D4" s="351"/>
      <c r="E4" s="352"/>
      <c r="F4" s="350" t="s">
        <v>18</v>
      </c>
      <c r="G4" s="351"/>
      <c r="H4" s="351"/>
      <c r="I4" s="352"/>
      <c r="J4" s="54"/>
    </row>
    <row r="5" spans="1:19" s="3" customFormat="1" ht="23.25" customHeight="1" x14ac:dyDescent="0.25">
      <c r="A5" s="325"/>
      <c r="B5" s="227" t="s">
        <v>98</v>
      </c>
      <c r="C5" s="227" t="s">
        <v>99</v>
      </c>
      <c r="D5" s="229" t="s">
        <v>1</v>
      </c>
      <c r="E5" s="230"/>
      <c r="F5" s="227" t="s">
        <v>98</v>
      </c>
      <c r="G5" s="227" t="s">
        <v>99</v>
      </c>
      <c r="H5" s="229" t="s">
        <v>1</v>
      </c>
      <c r="I5" s="230"/>
      <c r="J5" s="55"/>
    </row>
    <row r="6" spans="1:19" s="3" customFormat="1" ht="36.75" customHeight="1" x14ac:dyDescent="0.25">
      <c r="A6" s="232"/>
      <c r="B6" s="228"/>
      <c r="C6" s="228"/>
      <c r="D6" s="4" t="s">
        <v>2</v>
      </c>
      <c r="E6" s="5" t="s">
        <v>24</v>
      </c>
      <c r="F6" s="228"/>
      <c r="G6" s="228"/>
      <c r="H6" s="4" t="s">
        <v>2</v>
      </c>
      <c r="I6" s="5" t="s">
        <v>24</v>
      </c>
      <c r="J6" s="56"/>
    </row>
    <row r="7" spans="1:19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57"/>
    </row>
    <row r="8" spans="1:19" s="7" customFormat="1" ht="23.1" customHeight="1" x14ac:dyDescent="0.25">
      <c r="A8" s="13" t="s">
        <v>25</v>
      </c>
      <c r="B8" s="73">
        <f>'15-місто-ЦЗ'!B7</f>
        <v>10178</v>
      </c>
      <c r="C8" s="73">
        <f>'15-місто-ЦЗ'!C7</f>
        <v>5423</v>
      </c>
      <c r="D8" s="9">
        <f t="shared" ref="D8" si="0">C8*100/B8</f>
        <v>53.281587738258992</v>
      </c>
      <c r="E8" s="81">
        <f t="shared" ref="E8" si="1">C8-B8</f>
        <v>-4755</v>
      </c>
      <c r="F8" s="65">
        <f>'16-село-ЦЗ'!B7</f>
        <v>7110</v>
      </c>
      <c r="G8" s="65">
        <f>'16-село-ЦЗ'!C7</f>
        <v>3416</v>
      </c>
      <c r="H8" s="9">
        <f t="shared" ref="H8" si="2">G8*100/F8</f>
        <v>48.045007032348806</v>
      </c>
      <c r="I8" s="81">
        <f t="shared" ref="I8" si="3">G8-F8</f>
        <v>-3694</v>
      </c>
      <c r="J8" s="58"/>
      <c r="K8" s="84"/>
      <c r="L8" s="84"/>
      <c r="M8" s="48"/>
      <c r="R8" s="59"/>
      <c r="S8" s="59"/>
    </row>
    <row r="9" spans="1:19" s="3" customFormat="1" ht="23.1" customHeight="1" x14ac:dyDescent="0.25">
      <c r="A9" s="13" t="s">
        <v>26</v>
      </c>
      <c r="B9" s="65">
        <f>'15-місто-ЦЗ'!E7</f>
        <v>9279</v>
      </c>
      <c r="C9" s="65">
        <f>'15-місто-ЦЗ'!F7</f>
        <v>3977</v>
      </c>
      <c r="D9" s="9">
        <f t="shared" ref="D9:D13" si="4">C9*100/B9</f>
        <v>42.860222006681752</v>
      </c>
      <c r="E9" s="81">
        <f t="shared" ref="E9:E13" si="5">C9-B9</f>
        <v>-5302</v>
      </c>
      <c r="F9" s="65">
        <f>'16-село-ЦЗ'!E7</f>
        <v>6419</v>
      </c>
      <c r="G9" s="65">
        <f>'16-село-ЦЗ'!F7</f>
        <v>2582</v>
      </c>
      <c r="H9" s="9">
        <f t="shared" ref="H9:H13" si="6">G9*100/F9</f>
        <v>40.224334008412526</v>
      </c>
      <c r="I9" s="81">
        <f t="shared" ref="I9:I13" si="7">G9-F9</f>
        <v>-3837</v>
      </c>
      <c r="J9" s="58"/>
      <c r="K9" s="84"/>
      <c r="L9" s="84"/>
      <c r="M9" s="49"/>
      <c r="R9" s="59"/>
      <c r="S9" s="59"/>
    </row>
    <row r="10" spans="1:19" s="3" customFormat="1" ht="45" customHeight="1" x14ac:dyDescent="0.25">
      <c r="A10" s="12" t="s">
        <v>27</v>
      </c>
      <c r="B10" s="65">
        <f>'15-місто-ЦЗ'!H7</f>
        <v>692</v>
      </c>
      <c r="C10" s="65">
        <f>'15-місто-ЦЗ'!I7</f>
        <v>497</v>
      </c>
      <c r="D10" s="9">
        <f t="shared" si="4"/>
        <v>71.820809248554909</v>
      </c>
      <c r="E10" s="81">
        <f t="shared" si="5"/>
        <v>-195</v>
      </c>
      <c r="F10" s="65">
        <f>'16-село-ЦЗ'!H7</f>
        <v>321</v>
      </c>
      <c r="G10" s="65">
        <f>'16-село-ЦЗ'!I7</f>
        <v>250</v>
      </c>
      <c r="H10" s="9">
        <f t="shared" si="6"/>
        <v>77.881619937694708</v>
      </c>
      <c r="I10" s="81">
        <f t="shared" si="7"/>
        <v>-71</v>
      </c>
      <c r="J10" s="58"/>
      <c r="K10" s="84"/>
      <c r="L10" s="84"/>
      <c r="M10" s="49"/>
      <c r="R10" s="59"/>
      <c r="S10" s="59"/>
    </row>
    <row r="11" spans="1:19" s="3" customFormat="1" ht="21.75" customHeight="1" x14ac:dyDescent="0.25">
      <c r="A11" s="13" t="s">
        <v>28</v>
      </c>
      <c r="B11" s="65">
        <f>'15-місто-ЦЗ'!K7</f>
        <v>361</v>
      </c>
      <c r="C11" s="65">
        <f>'15-місто-ЦЗ'!L7</f>
        <v>180</v>
      </c>
      <c r="D11" s="9">
        <f t="shared" si="4"/>
        <v>49.86149584487535</v>
      </c>
      <c r="E11" s="66">
        <f t="shared" si="5"/>
        <v>-181</v>
      </c>
      <c r="F11" s="65">
        <f>'16-село-ЦЗ'!K7</f>
        <v>176</v>
      </c>
      <c r="G11" s="65">
        <f>'16-село-ЦЗ'!L7</f>
        <v>61</v>
      </c>
      <c r="H11" s="9">
        <f t="shared" si="6"/>
        <v>34.659090909090907</v>
      </c>
      <c r="I11" s="81">
        <f t="shared" si="7"/>
        <v>-115</v>
      </c>
      <c r="J11" s="58"/>
      <c r="K11" s="84"/>
      <c r="L11" s="84"/>
      <c r="M11" s="49"/>
      <c r="R11" s="59"/>
      <c r="S11" s="59"/>
    </row>
    <row r="12" spans="1:19" s="3" customFormat="1" ht="40.35" customHeight="1" x14ac:dyDescent="0.25">
      <c r="A12" s="13" t="s">
        <v>19</v>
      </c>
      <c r="B12" s="65">
        <f>'15-місто-ЦЗ'!N7</f>
        <v>2</v>
      </c>
      <c r="C12" s="65">
        <f>'15-місто-ЦЗ'!O7</f>
        <v>0</v>
      </c>
      <c r="D12" s="9">
        <f t="shared" si="4"/>
        <v>0</v>
      </c>
      <c r="E12" s="66">
        <f t="shared" si="5"/>
        <v>-2</v>
      </c>
      <c r="F12" s="65">
        <f>'16-село-ЦЗ'!N7</f>
        <v>6</v>
      </c>
      <c r="G12" s="65">
        <f>'16-село-ЦЗ'!O7</f>
        <v>0</v>
      </c>
      <c r="H12" s="9">
        <f t="shared" si="6"/>
        <v>0</v>
      </c>
      <c r="I12" s="81">
        <f t="shared" si="7"/>
        <v>-6</v>
      </c>
      <c r="J12" s="58"/>
      <c r="K12" s="84"/>
      <c r="L12" s="84"/>
      <c r="M12" s="49"/>
      <c r="R12" s="59"/>
      <c r="S12" s="59"/>
    </row>
    <row r="13" spans="1:19" s="3" customFormat="1" ht="40.35" customHeight="1" x14ac:dyDescent="0.25">
      <c r="A13" s="13" t="s">
        <v>29</v>
      </c>
      <c r="B13" s="65">
        <f>'15-місто-ЦЗ'!Q7</f>
        <v>3424</v>
      </c>
      <c r="C13" s="65">
        <f>'15-місто-ЦЗ'!R7</f>
        <v>1989</v>
      </c>
      <c r="D13" s="9">
        <f t="shared" si="4"/>
        <v>58.089953271028037</v>
      </c>
      <c r="E13" s="81">
        <f t="shared" si="5"/>
        <v>-1435</v>
      </c>
      <c r="F13" s="65">
        <f>'16-село-ЦЗ'!Q7</f>
        <v>2951</v>
      </c>
      <c r="G13" s="65">
        <f>'16-село-ЦЗ'!R7</f>
        <v>1183</v>
      </c>
      <c r="H13" s="9">
        <f t="shared" si="6"/>
        <v>40.08810572687225</v>
      </c>
      <c r="I13" s="81">
        <f t="shared" si="7"/>
        <v>-1768</v>
      </c>
      <c r="J13" s="58"/>
      <c r="K13" s="84"/>
      <c r="L13" s="84"/>
      <c r="M13" s="49"/>
      <c r="R13" s="59"/>
      <c r="S13" s="59"/>
    </row>
    <row r="14" spans="1:19" s="3" customFormat="1" ht="12.75" customHeight="1" x14ac:dyDescent="0.25">
      <c r="A14" s="233" t="s">
        <v>4</v>
      </c>
      <c r="B14" s="234"/>
      <c r="C14" s="234"/>
      <c r="D14" s="234"/>
      <c r="E14" s="234"/>
      <c r="F14" s="234"/>
      <c r="G14" s="234"/>
      <c r="H14" s="234"/>
      <c r="I14" s="234"/>
      <c r="J14" s="60"/>
      <c r="K14" s="23"/>
      <c r="L14" s="23"/>
      <c r="M14" s="49"/>
    </row>
    <row r="15" spans="1:19" s="3" customFormat="1" ht="18" customHeight="1" x14ac:dyDescent="0.25">
      <c r="A15" s="235"/>
      <c r="B15" s="236"/>
      <c r="C15" s="236"/>
      <c r="D15" s="236"/>
      <c r="E15" s="236"/>
      <c r="F15" s="236"/>
      <c r="G15" s="236"/>
      <c r="H15" s="236"/>
      <c r="I15" s="236"/>
      <c r="J15" s="60"/>
      <c r="K15" s="23"/>
      <c r="L15" s="23"/>
      <c r="M15" s="49"/>
    </row>
    <row r="16" spans="1:19" s="3" customFormat="1" ht="20.25" customHeight="1" x14ac:dyDescent="0.25">
      <c r="A16" s="231" t="s">
        <v>0</v>
      </c>
      <c r="B16" s="231" t="s">
        <v>100</v>
      </c>
      <c r="C16" s="231" t="s">
        <v>101</v>
      </c>
      <c r="D16" s="229" t="s">
        <v>1</v>
      </c>
      <c r="E16" s="230"/>
      <c r="F16" s="231" t="s">
        <v>100</v>
      </c>
      <c r="G16" s="231" t="s">
        <v>101</v>
      </c>
      <c r="H16" s="229" t="s">
        <v>1</v>
      </c>
      <c r="I16" s="230"/>
      <c r="J16" s="55"/>
      <c r="K16" s="23"/>
      <c r="L16" s="23"/>
      <c r="M16" s="49"/>
    </row>
    <row r="17" spans="1:13" ht="27" customHeight="1" x14ac:dyDescent="0.3">
      <c r="A17" s="232"/>
      <c r="B17" s="232"/>
      <c r="C17" s="232"/>
      <c r="D17" s="19" t="s">
        <v>2</v>
      </c>
      <c r="E17" s="5" t="s">
        <v>24</v>
      </c>
      <c r="F17" s="232"/>
      <c r="G17" s="232"/>
      <c r="H17" s="19" t="s">
        <v>2</v>
      </c>
      <c r="I17" s="5" t="s">
        <v>24</v>
      </c>
      <c r="J17" s="56"/>
      <c r="K17" s="61"/>
      <c r="L17" s="61"/>
      <c r="M17" s="50"/>
    </row>
    <row r="18" spans="1:13" ht="22.5" customHeight="1" x14ac:dyDescent="0.3">
      <c r="A18" s="8" t="s">
        <v>30</v>
      </c>
      <c r="B18" s="73">
        <f>'15-місто-ЦЗ'!T7</f>
        <v>8272</v>
      </c>
      <c r="C18" s="73">
        <f>'15-місто-ЦЗ'!U7</f>
        <v>3346</v>
      </c>
      <c r="D18" s="15">
        <f t="shared" ref="D18" si="8">C18*100/B18</f>
        <v>40.449709864603484</v>
      </c>
      <c r="E18" s="81">
        <f t="shared" ref="E18" si="9">C18-B18</f>
        <v>-4926</v>
      </c>
      <c r="F18" s="73">
        <f>'16-село-ЦЗ'!T7</f>
        <v>5828</v>
      </c>
      <c r="G18" s="73">
        <f>'16-село-ЦЗ'!U7</f>
        <v>2630</v>
      </c>
      <c r="H18" s="14">
        <f t="shared" ref="H18" si="10">G18*100/F18</f>
        <v>45.126973232669869</v>
      </c>
      <c r="I18" s="81">
        <f t="shared" ref="I18" si="11">G18-F18</f>
        <v>-3198</v>
      </c>
      <c r="J18" s="62"/>
      <c r="K18" s="85"/>
      <c r="L18" s="85"/>
      <c r="M18" s="50"/>
    </row>
    <row r="19" spans="1:13" ht="22.5" customHeight="1" x14ac:dyDescent="0.3">
      <c r="A19" s="1" t="s">
        <v>26</v>
      </c>
      <c r="B19" s="73">
        <f>'15-місто-ЦЗ'!W7</f>
        <v>7651</v>
      </c>
      <c r="C19" s="73">
        <f>'15-місто-ЦЗ'!X7</f>
        <v>2686</v>
      </c>
      <c r="D19" s="15">
        <f t="shared" ref="D19:D20" si="12">C19*100/B19</f>
        <v>35.10652202326493</v>
      </c>
      <c r="E19" s="81">
        <f t="shared" ref="E19:E20" si="13">C19-B19</f>
        <v>-4965</v>
      </c>
      <c r="F19" s="73">
        <f>'16-село-ЦЗ'!W7</f>
        <v>5397</v>
      </c>
      <c r="G19" s="73">
        <f>'16-село-ЦЗ'!X7</f>
        <v>1796</v>
      </c>
      <c r="H19" s="14">
        <f t="shared" ref="H19:H20" si="14">G19*100/F19</f>
        <v>33.277746896423942</v>
      </c>
      <c r="I19" s="81">
        <f t="shared" ref="I19:I20" si="15">G19-F19</f>
        <v>-3601</v>
      </c>
      <c r="J19" s="62"/>
      <c r="K19" s="85"/>
      <c r="L19" s="85"/>
      <c r="M19" s="50"/>
    </row>
    <row r="20" spans="1:13" ht="22.5" customHeight="1" x14ac:dyDescent="0.3">
      <c r="A20" s="1" t="s">
        <v>31</v>
      </c>
      <c r="B20" s="73">
        <f>'15-місто-ЦЗ'!Z7</f>
        <v>6536</v>
      </c>
      <c r="C20" s="73">
        <f>'15-місто-ЦЗ'!AA7</f>
        <v>1585</v>
      </c>
      <c r="D20" s="15">
        <f t="shared" si="12"/>
        <v>24.250305997552019</v>
      </c>
      <c r="E20" s="81">
        <f t="shared" si="13"/>
        <v>-4951</v>
      </c>
      <c r="F20" s="73">
        <f>'16-село-ЦЗ'!Z7</f>
        <v>4811</v>
      </c>
      <c r="G20" s="73">
        <f>'16-село-ЦЗ'!AA7</f>
        <v>1093</v>
      </c>
      <c r="H20" s="14">
        <f t="shared" si="14"/>
        <v>22.718769486593224</v>
      </c>
      <c r="I20" s="81">
        <f t="shared" si="15"/>
        <v>-3718</v>
      </c>
      <c r="J20" s="63"/>
      <c r="K20" s="85"/>
      <c r="L20" s="85"/>
      <c r="M20" s="50"/>
    </row>
    <row r="21" spans="1:13" ht="53.1" customHeight="1" x14ac:dyDescent="0.3">
      <c r="A21" s="225"/>
      <c r="B21" s="225"/>
      <c r="C21" s="225"/>
      <c r="D21" s="225"/>
      <c r="E21" s="225"/>
      <c r="F21" s="225"/>
      <c r="G21" s="225"/>
      <c r="H21" s="225"/>
      <c r="I21" s="225"/>
      <c r="K21" s="61"/>
      <c r="L21" s="61"/>
      <c r="M21" s="50"/>
    </row>
    <row r="22" spans="1:13" x14ac:dyDescent="0.2">
      <c r="K22" s="16"/>
    </row>
  </sheetData>
  <mergeCells count="21"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F67"/>
  <sheetViews>
    <sheetView view="pageBreakPreview" zoomScale="83" zoomScaleNormal="75" zoomScaleSheetLayoutView="8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I7" sqref="I7"/>
    </sheetView>
  </sheetViews>
  <sheetFormatPr defaultColWidth="9.28515625" defaultRowHeight="14.25" x14ac:dyDescent="0.2"/>
  <cols>
    <col min="1" max="1" width="25.7109375" style="41" customWidth="1"/>
    <col min="2" max="3" width="11.42578125" style="41" customWidth="1"/>
    <col min="4" max="4" width="8.28515625" style="41" customWidth="1"/>
    <col min="5" max="6" width="11.7109375" style="41" customWidth="1"/>
    <col min="7" max="7" width="7.42578125" style="41" customWidth="1"/>
    <col min="8" max="8" width="11.710937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28515625" style="41" customWidth="1"/>
    <col min="16" max="16" width="8.28515625" style="41" customWidth="1"/>
    <col min="17" max="18" width="9.5703125" style="41" customWidth="1"/>
    <col min="19" max="19" width="8.28515625" style="41" customWidth="1"/>
    <col min="20" max="21" width="11.7109375" style="41" customWidth="1"/>
    <col min="22" max="22" width="8.7109375" style="41" customWidth="1"/>
    <col min="23" max="24" width="9.7109375" style="41" customWidth="1"/>
    <col min="25" max="25" width="8.28515625" style="41" customWidth="1"/>
    <col min="26" max="27" width="9.42578125" style="41" bestFit="1" customWidth="1"/>
    <col min="28" max="28" width="9.5703125" style="41" customWidth="1"/>
    <col min="29" max="16384" width="9.28515625" style="41"/>
  </cols>
  <sheetData>
    <row r="1" spans="1:32" s="26" customFormat="1" ht="59.25" customHeight="1" x14ac:dyDescent="0.35">
      <c r="B1" s="238" t="s">
        <v>117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5"/>
      <c r="O1" s="25"/>
      <c r="P1" s="25"/>
      <c r="Q1" s="25"/>
      <c r="R1" s="25"/>
      <c r="S1" s="25"/>
      <c r="T1" s="25"/>
      <c r="U1" s="25"/>
      <c r="V1" s="25"/>
      <c r="W1" s="25"/>
      <c r="X1" s="249"/>
      <c r="Y1" s="249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3" t="s">
        <v>7</v>
      </c>
      <c r="N2" s="123"/>
      <c r="O2" s="28"/>
      <c r="P2" s="28"/>
      <c r="Q2" s="28"/>
      <c r="R2" s="28"/>
      <c r="S2" s="28"/>
      <c r="T2" s="28"/>
      <c r="U2" s="28"/>
      <c r="V2" s="28"/>
      <c r="X2" s="249"/>
      <c r="Y2" s="249"/>
      <c r="Z2" s="240"/>
      <c r="AA2" s="240"/>
      <c r="AB2" s="123" t="s">
        <v>7</v>
      </c>
      <c r="AC2" s="51"/>
    </row>
    <row r="3" spans="1:32" s="205" customFormat="1" ht="68.099999999999994" customHeight="1" thickBot="1" x14ac:dyDescent="0.3">
      <c r="A3" s="250"/>
      <c r="B3" s="329" t="s">
        <v>20</v>
      </c>
      <c r="C3" s="330"/>
      <c r="D3" s="331"/>
      <c r="E3" s="332" t="s">
        <v>21</v>
      </c>
      <c r="F3" s="333"/>
      <c r="G3" s="334"/>
      <c r="H3" s="335" t="s">
        <v>13</v>
      </c>
      <c r="I3" s="333"/>
      <c r="J3" s="347"/>
      <c r="K3" s="332" t="s">
        <v>9</v>
      </c>
      <c r="L3" s="333"/>
      <c r="M3" s="334"/>
      <c r="N3" s="332" t="s">
        <v>10</v>
      </c>
      <c r="O3" s="333"/>
      <c r="P3" s="347"/>
      <c r="Q3" s="329" t="s">
        <v>8</v>
      </c>
      <c r="R3" s="330"/>
      <c r="S3" s="331"/>
      <c r="T3" s="330" t="s">
        <v>15</v>
      </c>
      <c r="U3" s="330"/>
      <c r="V3" s="330"/>
      <c r="W3" s="332" t="s">
        <v>11</v>
      </c>
      <c r="X3" s="333"/>
      <c r="Y3" s="334"/>
      <c r="Z3" s="335" t="s">
        <v>12</v>
      </c>
      <c r="AA3" s="333"/>
      <c r="AB3" s="334"/>
    </row>
    <row r="4" spans="1:32" s="31" customFormat="1" ht="19.5" customHeight="1" x14ac:dyDescent="0.25">
      <c r="A4" s="270"/>
      <c r="B4" s="338" t="s">
        <v>87</v>
      </c>
      <c r="C4" s="340" t="s">
        <v>103</v>
      </c>
      <c r="D4" s="336" t="s">
        <v>2</v>
      </c>
      <c r="E4" s="338" t="s">
        <v>87</v>
      </c>
      <c r="F4" s="340" t="s">
        <v>103</v>
      </c>
      <c r="G4" s="336" t="s">
        <v>2</v>
      </c>
      <c r="H4" s="344" t="s">
        <v>87</v>
      </c>
      <c r="I4" s="340" t="s">
        <v>103</v>
      </c>
      <c r="J4" s="342" t="s">
        <v>2</v>
      </c>
      <c r="K4" s="338" t="s">
        <v>87</v>
      </c>
      <c r="L4" s="340" t="s">
        <v>103</v>
      </c>
      <c r="M4" s="336" t="s">
        <v>2</v>
      </c>
      <c r="N4" s="338" t="s">
        <v>87</v>
      </c>
      <c r="O4" s="340" t="s">
        <v>103</v>
      </c>
      <c r="P4" s="342" t="s">
        <v>2</v>
      </c>
      <c r="Q4" s="338" t="s">
        <v>87</v>
      </c>
      <c r="R4" s="340" t="s">
        <v>103</v>
      </c>
      <c r="S4" s="336" t="s">
        <v>2</v>
      </c>
      <c r="T4" s="344" t="s">
        <v>87</v>
      </c>
      <c r="U4" s="340" t="s">
        <v>103</v>
      </c>
      <c r="V4" s="342" t="s">
        <v>2</v>
      </c>
      <c r="W4" s="338" t="s">
        <v>87</v>
      </c>
      <c r="X4" s="340" t="s">
        <v>103</v>
      </c>
      <c r="Y4" s="336" t="s">
        <v>2</v>
      </c>
      <c r="Z4" s="344" t="s">
        <v>87</v>
      </c>
      <c r="AA4" s="340" t="s">
        <v>103</v>
      </c>
      <c r="AB4" s="336" t="s">
        <v>2</v>
      </c>
    </row>
    <row r="5" spans="1:32" s="31" customFormat="1" ht="4.5" customHeight="1" thickBot="1" x14ac:dyDescent="0.3">
      <c r="A5" s="346"/>
      <c r="B5" s="339"/>
      <c r="C5" s="341"/>
      <c r="D5" s="337"/>
      <c r="E5" s="339"/>
      <c r="F5" s="341"/>
      <c r="G5" s="337"/>
      <c r="H5" s="345"/>
      <c r="I5" s="341"/>
      <c r="J5" s="343"/>
      <c r="K5" s="339"/>
      <c r="L5" s="341"/>
      <c r="M5" s="337"/>
      <c r="N5" s="339"/>
      <c r="O5" s="341"/>
      <c r="P5" s="343"/>
      <c r="Q5" s="339"/>
      <c r="R5" s="341"/>
      <c r="S5" s="337"/>
      <c r="T5" s="345"/>
      <c r="U5" s="341"/>
      <c r="V5" s="343"/>
      <c r="W5" s="339"/>
      <c r="X5" s="341"/>
      <c r="Y5" s="337"/>
      <c r="Z5" s="345"/>
      <c r="AA5" s="341"/>
      <c r="AB5" s="337"/>
    </row>
    <row r="6" spans="1:32" s="47" customFormat="1" ht="12.75" thickBot="1" x14ac:dyDescent="0.25">
      <c r="A6" s="206" t="s">
        <v>3</v>
      </c>
      <c r="B6" s="207">
        <v>1</v>
      </c>
      <c r="C6" s="201">
        <v>2</v>
      </c>
      <c r="D6" s="208">
        <v>3</v>
      </c>
      <c r="E6" s="207">
        <v>4</v>
      </c>
      <c r="F6" s="201">
        <v>5</v>
      </c>
      <c r="G6" s="208">
        <v>6</v>
      </c>
      <c r="H6" s="209">
        <v>7</v>
      </c>
      <c r="I6" s="201">
        <v>8</v>
      </c>
      <c r="J6" s="210">
        <v>9</v>
      </c>
      <c r="K6" s="207">
        <v>10</v>
      </c>
      <c r="L6" s="201">
        <v>11</v>
      </c>
      <c r="M6" s="208">
        <v>12</v>
      </c>
      <c r="N6" s="207">
        <v>13</v>
      </c>
      <c r="O6" s="201">
        <v>14</v>
      </c>
      <c r="P6" s="210">
        <v>15</v>
      </c>
      <c r="Q6" s="207">
        <v>16</v>
      </c>
      <c r="R6" s="201">
        <v>17</v>
      </c>
      <c r="S6" s="208">
        <v>18</v>
      </c>
      <c r="T6" s="209">
        <v>19</v>
      </c>
      <c r="U6" s="201">
        <v>20</v>
      </c>
      <c r="V6" s="210">
        <v>21</v>
      </c>
      <c r="W6" s="207">
        <v>22</v>
      </c>
      <c r="X6" s="201">
        <v>23</v>
      </c>
      <c r="Y6" s="208">
        <v>24</v>
      </c>
      <c r="Z6" s="209">
        <v>25</v>
      </c>
      <c r="AA6" s="201">
        <v>26</v>
      </c>
      <c r="AB6" s="208">
        <v>27</v>
      </c>
    </row>
    <row r="7" spans="1:32" s="35" customFormat="1" ht="48.75" customHeight="1" thickBot="1" x14ac:dyDescent="0.3">
      <c r="A7" s="164" t="s">
        <v>32</v>
      </c>
      <c r="B7" s="165">
        <f>SUM(B8:B14)</f>
        <v>10178</v>
      </c>
      <c r="C7" s="166">
        <f>SUM(C8:C14)</f>
        <v>5423</v>
      </c>
      <c r="D7" s="167">
        <f>C7*100/B7</f>
        <v>53.281587738258992</v>
      </c>
      <c r="E7" s="213">
        <f>SUM(E8:E14)</f>
        <v>9279</v>
      </c>
      <c r="F7" s="166">
        <f>SUM(F8:F14)</f>
        <v>3977</v>
      </c>
      <c r="G7" s="167">
        <f>F7*100/E7</f>
        <v>42.860222006681752</v>
      </c>
      <c r="H7" s="169">
        <f>SUM(H8:H14)</f>
        <v>692</v>
      </c>
      <c r="I7" s="166">
        <f>SUM(I8:I14)</f>
        <v>497</v>
      </c>
      <c r="J7" s="170">
        <f>I7*100/H7</f>
        <v>71.820809248554909</v>
      </c>
      <c r="K7" s="213">
        <f>SUM(K8:K14)</f>
        <v>361</v>
      </c>
      <c r="L7" s="166">
        <f>SUM(L8:L14)</f>
        <v>180</v>
      </c>
      <c r="M7" s="167">
        <f>L7*100/K7</f>
        <v>49.86149584487535</v>
      </c>
      <c r="N7" s="213">
        <f>SUM(N8:N14)</f>
        <v>2</v>
      </c>
      <c r="O7" s="166">
        <f>SUM(O8:O14)</f>
        <v>0</v>
      </c>
      <c r="P7" s="170">
        <f>O7*100/N7</f>
        <v>0</v>
      </c>
      <c r="Q7" s="213">
        <f>SUM(Q8:Q14)</f>
        <v>3424</v>
      </c>
      <c r="R7" s="166">
        <f>SUM(R8:R14)</f>
        <v>1989</v>
      </c>
      <c r="S7" s="167">
        <f>R7*100/Q7</f>
        <v>58.089953271028037</v>
      </c>
      <c r="T7" s="169">
        <f>SUM(T8:T14)</f>
        <v>8272</v>
      </c>
      <c r="U7" s="166">
        <f>SUM(U8:U14)</f>
        <v>3346</v>
      </c>
      <c r="V7" s="170">
        <f>U7*100/T7</f>
        <v>40.449709864603484</v>
      </c>
      <c r="W7" s="213">
        <f>SUM(W8:W14)</f>
        <v>7651</v>
      </c>
      <c r="X7" s="166">
        <f>SUM(X8:X14)</f>
        <v>2686</v>
      </c>
      <c r="Y7" s="167">
        <f>X7*100/W7</f>
        <v>35.10652202326493</v>
      </c>
      <c r="Z7" s="169">
        <f>SUM(Z8:Z14)</f>
        <v>6536</v>
      </c>
      <c r="AA7" s="166">
        <f>SUM(AA8:AA14)</f>
        <v>1585</v>
      </c>
      <c r="AB7" s="167">
        <f>AA7*100/Z7</f>
        <v>24.250305997552019</v>
      </c>
      <c r="AC7" s="34"/>
      <c r="AF7" s="39"/>
    </row>
    <row r="8" spans="1:32" s="39" customFormat="1" ht="48.75" customHeight="1" x14ac:dyDescent="0.25">
      <c r="A8" s="146" t="s">
        <v>104</v>
      </c>
      <c r="B8" s="171">
        <f>УСЬОГО!B8-'16-село-ЦЗ'!B8</f>
        <v>1180</v>
      </c>
      <c r="C8" s="370">
        <f>УСЬОГО!C8-'16-село-ЦЗ'!C8</f>
        <v>453</v>
      </c>
      <c r="D8" s="172">
        <f t="shared" ref="D8:D14" si="0">C8*100/B8</f>
        <v>38.389830508474574</v>
      </c>
      <c r="E8" s="173">
        <f>УСЬОГО!E8-'16-село-ЦЗ'!E8</f>
        <v>1058</v>
      </c>
      <c r="F8" s="175">
        <f>УСЬОГО!F8-'16-село-ЦЗ'!F8</f>
        <v>286</v>
      </c>
      <c r="G8" s="172">
        <f t="shared" ref="G8:G14" si="1">F8*100/E8</f>
        <v>27.032136105860115</v>
      </c>
      <c r="H8" s="174">
        <f>УСЬОГО!H8-'16-село-ЦЗ'!H8</f>
        <v>98</v>
      </c>
      <c r="I8" s="174">
        <f>УСЬОГО!I8-'16-село-ЦЗ'!I8</f>
        <v>87</v>
      </c>
      <c r="J8" s="176">
        <f t="shared" ref="J8:J14" si="2">I8*100/H8</f>
        <v>88.775510204081627</v>
      </c>
      <c r="K8" s="173">
        <f>УСЬОГО!N8-'16-село-ЦЗ'!K8</f>
        <v>24</v>
      </c>
      <c r="L8" s="175">
        <f>УСЬОГО!O8-'16-село-ЦЗ'!L8</f>
        <v>7</v>
      </c>
      <c r="M8" s="172">
        <f t="shared" ref="M8" si="3">L8*100/K8</f>
        <v>29.166666666666668</v>
      </c>
      <c r="N8" s="173">
        <f>УСЬОГО!Q8-'16-село-ЦЗ'!N8</f>
        <v>1</v>
      </c>
      <c r="O8" s="175">
        <f>УСЬОГО!R8-'16-село-ЦЗ'!O8</f>
        <v>0</v>
      </c>
      <c r="P8" s="176">
        <f>IF(ISERROR(O8*100/N8),"-",(O8*100/N8))</f>
        <v>0</v>
      </c>
      <c r="Q8" s="173">
        <f>УСЬОГО!T8-'16-село-ЦЗ'!Q8</f>
        <v>528</v>
      </c>
      <c r="R8" s="175">
        <f>УСЬОГО!U8-'16-село-ЦЗ'!R8</f>
        <v>182</v>
      </c>
      <c r="S8" s="172">
        <f t="shared" ref="S8:S14" si="4">R8*100/Q8</f>
        <v>34.469696969696969</v>
      </c>
      <c r="T8" s="174">
        <f>УСЬОГО!W8-'16-село-ЦЗ'!T8</f>
        <v>922</v>
      </c>
      <c r="U8" s="174">
        <f>УСЬОГО!X8-'16-село-ЦЗ'!U8</f>
        <v>245</v>
      </c>
      <c r="V8" s="176">
        <f t="shared" ref="V8:V14" si="5">U8*100/T8</f>
        <v>26.572668112798265</v>
      </c>
      <c r="W8" s="173">
        <f>УСЬОГО!Z8-'16-село-ЦЗ'!W8</f>
        <v>846</v>
      </c>
      <c r="X8" s="175">
        <f>УСЬОГО!AA8-'16-село-ЦЗ'!X8</f>
        <v>163</v>
      </c>
      <c r="Y8" s="172">
        <f t="shared" ref="Y8:Y14" si="6">X8*100/W8</f>
        <v>19.267139479905438</v>
      </c>
      <c r="Z8" s="174">
        <f>УСЬОГО!AC8-'16-село-ЦЗ'!Z8</f>
        <v>643</v>
      </c>
      <c r="AA8" s="174">
        <f>УСЬОГО!AD8-'16-село-ЦЗ'!AA8</f>
        <v>42</v>
      </c>
      <c r="AB8" s="172">
        <f t="shared" ref="AB8:AB14" si="7">AA8*100/Z8</f>
        <v>6.5318818040435458</v>
      </c>
      <c r="AC8" s="34"/>
      <c r="AD8" s="38"/>
    </row>
    <row r="9" spans="1:32" s="40" customFormat="1" ht="48.75" customHeight="1" x14ac:dyDescent="0.25">
      <c r="A9" s="147" t="s">
        <v>105</v>
      </c>
      <c r="B9" s="171">
        <f>УСЬОГО!B9-'16-село-ЦЗ'!B9</f>
        <v>699</v>
      </c>
      <c r="C9" s="212">
        <f>УСЬОГО!C9-'16-село-ЦЗ'!C9</f>
        <v>399</v>
      </c>
      <c r="D9" s="181">
        <f t="shared" si="0"/>
        <v>57.081545064377686</v>
      </c>
      <c r="E9" s="173">
        <f>УСЬОГО!E9-'16-село-ЦЗ'!E9</f>
        <v>616</v>
      </c>
      <c r="F9" s="175">
        <f>УСЬОГО!F9-'16-село-ЦЗ'!F9</f>
        <v>312</v>
      </c>
      <c r="G9" s="181">
        <f t="shared" si="1"/>
        <v>50.649350649350652</v>
      </c>
      <c r="H9" s="174">
        <f>УСЬОГО!H9-'16-село-ЦЗ'!H9</f>
        <v>47</v>
      </c>
      <c r="I9" s="174">
        <f>УСЬОГО!I9-'16-село-ЦЗ'!I9</f>
        <v>59</v>
      </c>
      <c r="J9" s="184">
        <f t="shared" si="2"/>
        <v>125.53191489361703</v>
      </c>
      <c r="K9" s="173">
        <f>УСЬОГО!N9-'16-село-ЦЗ'!K9</f>
        <v>11</v>
      </c>
      <c r="L9" s="175">
        <f>УСЬОГО!O9-'16-село-ЦЗ'!L9</f>
        <v>11</v>
      </c>
      <c r="M9" s="181">
        <f t="shared" ref="M9:M14" si="8">IF(ISERROR(L9*100/K9),"-",(L9*100/K9))</f>
        <v>100</v>
      </c>
      <c r="N9" s="173">
        <f>УСЬОГО!Q9-'16-село-ЦЗ'!N9</f>
        <v>0</v>
      </c>
      <c r="O9" s="175">
        <f>УСЬОГО!R9-'16-село-ЦЗ'!O9</f>
        <v>0</v>
      </c>
      <c r="P9" s="184" t="str">
        <f t="shared" ref="P9:P14" si="9">IF(ISERROR(O9*100/N9),"-",(O9*100/N9))</f>
        <v>-</v>
      </c>
      <c r="Q9" s="173">
        <f>УСЬОГО!T9-'16-село-ЦЗ'!Q9</f>
        <v>304</v>
      </c>
      <c r="R9" s="175">
        <f>УСЬОГО!U9-'16-село-ЦЗ'!R9</f>
        <v>162</v>
      </c>
      <c r="S9" s="181">
        <f t="shared" si="4"/>
        <v>53.289473684210527</v>
      </c>
      <c r="T9" s="174">
        <f>УСЬОГО!W9-'16-село-ЦЗ'!T9</f>
        <v>567</v>
      </c>
      <c r="U9" s="174">
        <f>УСЬОГО!X9-'16-село-ЦЗ'!U9</f>
        <v>171</v>
      </c>
      <c r="V9" s="184">
        <f t="shared" si="5"/>
        <v>30.158730158730158</v>
      </c>
      <c r="W9" s="173">
        <f>УСЬОГО!Z9-'16-село-ЦЗ'!W9</f>
        <v>523</v>
      </c>
      <c r="X9" s="175">
        <f>УСЬОГО!AA9-'16-село-ЦЗ'!X9</f>
        <v>201</v>
      </c>
      <c r="Y9" s="181">
        <f t="shared" si="6"/>
        <v>38.432122370936902</v>
      </c>
      <c r="Z9" s="174">
        <f>УСЬОГО!AC9-'16-село-ЦЗ'!Z9</f>
        <v>478</v>
      </c>
      <c r="AA9" s="174">
        <f>УСЬОГО!AD9-'16-село-ЦЗ'!AA9</f>
        <v>115</v>
      </c>
      <c r="AB9" s="181">
        <f t="shared" si="7"/>
        <v>24.05857740585774</v>
      </c>
      <c r="AC9" s="34"/>
      <c r="AD9" s="38"/>
    </row>
    <row r="10" spans="1:32" s="39" customFormat="1" ht="48.75" customHeight="1" x14ac:dyDescent="0.25">
      <c r="A10" s="147" t="s">
        <v>106</v>
      </c>
      <c r="B10" s="171">
        <f>УСЬОГО!B10-'16-село-ЦЗ'!B10</f>
        <v>4842</v>
      </c>
      <c r="C10" s="212">
        <f>УСЬОГО!C10-'16-село-ЦЗ'!C10</f>
        <v>2349</v>
      </c>
      <c r="D10" s="181">
        <f t="shared" si="0"/>
        <v>48.513011152416354</v>
      </c>
      <c r="E10" s="173">
        <f>УСЬОГО!E10-'16-село-ЦЗ'!E10</f>
        <v>4521</v>
      </c>
      <c r="F10" s="175">
        <f>УСЬОГО!F10-'16-село-ЦЗ'!F10</f>
        <v>1605</v>
      </c>
      <c r="G10" s="181">
        <f t="shared" si="1"/>
        <v>35.500995355009955</v>
      </c>
      <c r="H10" s="174">
        <f>УСЬОГО!H10-'16-село-ЦЗ'!H10</f>
        <v>315</v>
      </c>
      <c r="I10" s="174">
        <f>УСЬОГО!I10-'16-село-ЦЗ'!I10</f>
        <v>118</v>
      </c>
      <c r="J10" s="184">
        <f t="shared" si="2"/>
        <v>37.460317460317462</v>
      </c>
      <c r="K10" s="173">
        <f>УСЬОГО!N10-'16-село-ЦЗ'!K10</f>
        <v>246</v>
      </c>
      <c r="L10" s="175">
        <f>УСЬОГО!O10-'16-село-ЦЗ'!L10</f>
        <v>131</v>
      </c>
      <c r="M10" s="181">
        <f t="shared" si="8"/>
        <v>53.252032520325201</v>
      </c>
      <c r="N10" s="173">
        <f>УСЬОГО!Q10-'16-село-ЦЗ'!N10</f>
        <v>0</v>
      </c>
      <c r="O10" s="175">
        <f>УСЬОГО!R10-'16-село-ЦЗ'!O10</f>
        <v>0</v>
      </c>
      <c r="P10" s="184" t="str">
        <f t="shared" si="9"/>
        <v>-</v>
      </c>
      <c r="Q10" s="173">
        <f>УСЬОГО!T10-'16-село-ЦЗ'!Q10</f>
        <v>1198</v>
      </c>
      <c r="R10" s="175">
        <f>УСЬОГО!U10-'16-село-ЦЗ'!R10</f>
        <v>852</v>
      </c>
      <c r="S10" s="181">
        <f t="shared" si="4"/>
        <v>71.11853088480801</v>
      </c>
      <c r="T10" s="174">
        <f>УСЬОГО!W10-'16-село-ЦЗ'!T10</f>
        <v>3992</v>
      </c>
      <c r="U10" s="174">
        <f>УСЬОГО!X10-'16-село-ЦЗ'!U10</f>
        <v>1685</v>
      </c>
      <c r="V10" s="184">
        <f t="shared" si="5"/>
        <v>42.209418837675351</v>
      </c>
      <c r="W10" s="173">
        <f>УСЬОГО!Z10-'16-село-ЦЗ'!W10</f>
        <v>3743</v>
      </c>
      <c r="X10" s="175">
        <f>УСЬОГО!AA10-'16-село-ЦЗ'!X10</f>
        <v>1103</v>
      </c>
      <c r="Y10" s="181">
        <f t="shared" si="6"/>
        <v>29.468340903018969</v>
      </c>
      <c r="Z10" s="174">
        <f>УСЬОГО!AC10-'16-село-ЦЗ'!Z10</f>
        <v>3244</v>
      </c>
      <c r="AA10" s="174">
        <f>УСЬОГО!AD10-'16-село-ЦЗ'!AA10</f>
        <v>697</v>
      </c>
      <c r="AB10" s="181">
        <f t="shared" si="7"/>
        <v>21.485819975339087</v>
      </c>
      <c r="AC10" s="34"/>
      <c r="AD10" s="38"/>
    </row>
    <row r="11" spans="1:32" s="39" customFormat="1" ht="48.75" customHeight="1" x14ac:dyDescent="0.25">
      <c r="A11" s="147" t="s">
        <v>107</v>
      </c>
      <c r="B11" s="171">
        <f>УСЬОГО!B11-'16-село-ЦЗ'!B11</f>
        <v>825</v>
      </c>
      <c r="C11" s="212">
        <f>УСЬОГО!C11-'16-село-ЦЗ'!C11</f>
        <v>550</v>
      </c>
      <c r="D11" s="181">
        <f t="shared" si="0"/>
        <v>66.666666666666671</v>
      </c>
      <c r="E11" s="173">
        <f>УСЬОГО!E11-'16-село-ЦЗ'!E11</f>
        <v>743</v>
      </c>
      <c r="F11" s="175">
        <f>УСЬОГО!F11-'16-село-ЦЗ'!F11</f>
        <v>443</v>
      </c>
      <c r="G11" s="181">
        <f t="shared" si="1"/>
        <v>59.623149394347244</v>
      </c>
      <c r="H11" s="174">
        <f>УСЬОГО!H11-'16-село-ЦЗ'!H11</f>
        <v>52</v>
      </c>
      <c r="I11" s="174">
        <f>УСЬОГО!I11-'16-село-ЦЗ'!I11</f>
        <v>61</v>
      </c>
      <c r="J11" s="184">
        <f t="shared" si="2"/>
        <v>117.30769230769231</v>
      </c>
      <c r="K11" s="173">
        <f>УСЬОГО!N11-'16-село-ЦЗ'!K11</f>
        <v>8</v>
      </c>
      <c r="L11" s="175">
        <f>УСЬОГО!O11-'16-село-ЦЗ'!L11</f>
        <v>6</v>
      </c>
      <c r="M11" s="181">
        <f t="shared" si="8"/>
        <v>75</v>
      </c>
      <c r="N11" s="173">
        <f>УСЬОГО!Q11-'16-село-ЦЗ'!N11</f>
        <v>0</v>
      </c>
      <c r="O11" s="175">
        <f>УСЬОГО!R11-'16-село-ЦЗ'!O11</f>
        <v>0</v>
      </c>
      <c r="P11" s="184" t="str">
        <f t="shared" si="9"/>
        <v>-</v>
      </c>
      <c r="Q11" s="173">
        <f>УСЬОГО!T11-'16-село-ЦЗ'!Q11</f>
        <v>275</v>
      </c>
      <c r="R11" s="175">
        <f>УСЬОГО!U11-'16-село-ЦЗ'!R11</f>
        <v>289</v>
      </c>
      <c r="S11" s="181">
        <f t="shared" si="4"/>
        <v>105.09090909090909</v>
      </c>
      <c r="T11" s="174">
        <f>УСЬОГО!W11-'16-село-ЦЗ'!T11</f>
        <v>671</v>
      </c>
      <c r="U11" s="174">
        <f>УСЬОГО!X11-'16-село-ЦЗ'!U11</f>
        <v>261</v>
      </c>
      <c r="V11" s="184">
        <f t="shared" si="5"/>
        <v>38.897168405365129</v>
      </c>
      <c r="W11" s="173">
        <f>УСЬОГО!Z11-'16-село-ЦЗ'!W11</f>
        <v>614</v>
      </c>
      <c r="X11" s="175">
        <f>УСЬОГО!AA11-'16-село-ЦЗ'!X11</f>
        <v>297</v>
      </c>
      <c r="Y11" s="181">
        <f t="shared" si="6"/>
        <v>48.371335504885991</v>
      </c>
      <c r="Z11" s="174">
        <f>УСЬОГО!AC11-'16-село-ЦЗ'!Z11</f>
        <v>547</v>
      </c>
      <c r="AA11" s="174">
        <f>УСЬОГО!AD11-'16-село-ЦЗ'!AA11</f>
        <v>158</v>
      </c>
      <c r="AB11" s="181">
        <f t="shared" si="7"/>
        <v>28.884826325411336</v>
      </c>
      <c r="AC11" s="34"/>
      <c r="AD11" s="38"/>
    </row>
    <row r="12" spans="1:32" s="39" customFormat="1" ht="48.75" customHeight="1" x14ac:dyDescent="0.25">
      <c r="A12" s="147" t="s">
        <v>108</v>
      </c>
      <c r="B12" s="171">
        <f>УСЬОГО!B12-'16-село-ЦЗ'!B12</f>
        <v>1421</v>
      </c>
      <c r="C12" s="212">
        <f>УСЬОГО!C12-'16-село-ЦЗ'!C12</f>
        <v>845</v>
      </c>
      <c r="D12" s="181">
        <f t="shared" si="0"/>
        <v>59.465165376495428</v>
      </c>
      <c r="E12" s="173">
        <f>УСЬОГО!E12-'16-село-ЦЗ'!E12</f>
        <v>1272</v>
      </c>
      <c r="F12" s="175">
        <f>УСЬОГО!F12-'16-село-ЦЗ'!F12</f>
        <v>685</v>
      </c>
      <c r="G12" s="181">
        <f t="shared" si="1"/>
        <v>53.852201257861637</v>
      </c>
      <c r="H12" s="174">
        <f>УСЬОГО!H12-'16-село-ЦЗ'!H12</f>
        <v>99</v>
      </c>
      <c r="I12" s="174">
        <f>УСЬОГО!I12-'16-село-ЦЗ'!I12</f>
        <v>68</v>
      </c>
      <c r="J12" s="184">
        <f t="shared" si="2"/>
        <v>68.686868686868692</v>
      </c>
      <c r="K12" s="173">
        <f>УСЬОГО!N12-'16-село-ЦЗ'!K12</f>
        <v>14</v>
      </c>
      <c r="L12" s="175">
        <f>УСЬОГО!O12-'16-село-ЦЗ'!L12</f>
        <v>6</v>
      </c>
      <c r="M12" s="181">
        <f t="shared" si="8"/>
        <v>42.857142857142854</v>
      </c>
      <c r="N12" s="173">
        <f>УСЬОГО!Q12-'16-село-ЦЗ'!N12</f>
        <v>0</v>
      </c>
      <c r="O12" s="175">
        <f>УСЬОГО!R12-'16-село-ЦЗ'!O12</f>
        <v>0</v>
      </c>
      <c r="P12" s="184" t="str">
        <f t="shared" si="9"/>
        <v>-</v>
      </c>
      <c r="Q12" s="173">
        <f>УСЬОГО!T12-'16-село-ЦЗ'!Q12</f>
        <v>529</v>
      </c>
      <c r="R12" s="175">
        <f>УСЬОГО!U12-'16-село-ЦЗ'!R12</f>
        <v>197</v>
      </c>
      <c r="S12" s="181">
        <f t="shared" si="4"/>
        <v>37.240075614366731</v>
      </c>
      <c r="T12" s="174">
        <f>УСЬОГО!W12-'16-село-ЦЗ'!T12</f>
        <v>1174</v>
      </c>
      <c r="U12" s="174">
        <f>УСЬОГО!X12-'16-село-ЦЗ'!U12</f>
        <v>494</v>
      </c>
      <c r="V12" s="184">
        <f t="shared" si="5"/>
        <v>42.078364565587734</v>
      </c>
      <c r="W12" s="173">
        <f>УСЬОГО!Z12-'16-село-ЦЗ'!W12</f>
        <v>1068</v>
      </c>
      <c r="X12" s="175">
        <f>УСЬОГО!AA12-'16-село-ЦЗ'!X12</f>
        <v>482</v>
      </c>
      <c r="Y12" s="181">
        <f t="shared" si="6"/>
        <v>45.131086142322097</v>
      </c>
      <c r="Z12" s="174">
        <f>УСЬОГО!AC12-'16-село-ЦЗ'!Z12</f>
        <v>918</v>
      </c>
      <c r="AA12" s="174">
        <f>УСЬОГО!AD12-'16-село-ЦЗ'!AA12</f>
        <v>265</v>
      </c>
      <c r="AB12" s="181">
        <f t="shared" si="7"/>
        <v>28.867102396514163</v>
      </c>
      <c r="AC12" s="34"/>
      <c r="AD12" s="38"/>
    </row>
    <row r="13" spans="1:32" s="39" customFormat="1" ht="48.75" customHeight="1" x14ac:dyDescent="0.25">
      <c r="A13" s="147" t="s">
        <v>109</v>
      </c>
      <c r="B13" s="171">
        <f>УСЬОГО!B13-'16-село-ЦЗ'!B13</f>
        <v>712</v>
      </c>
      <c r="C13" s="212">
        <f>УСЬОГО!C13-'16-село-ЦЗ'!C13</f>
        <v>475</v>
      </c>
      <c r="D13" s="181">
        <f t="shared" si="0"/>
        <v>66.713483146067418</v>
      </c>
      <c r="E13" s="173">
        <f>УСЬОГО!E13-'16-село-ЦЗ'!E13</f>
        <v>624</v>
      </c>
      <c r="F13" s="175">
        <f>УСЬОГО!F13-'16-село-ЦЗ'!F13</f>
        <v>348</v>
      </c>
      <c r="G13" s="181">
        <f t="shared" si="1"/>
        <v>55.769230769230766</v>
      </c>
      <c r="H13" s="174">
        <f>УСЬОГО!H13-'16-село-ЦЗ'!H13</f>
        <v>55</v>
      </c>
      <c r="I13" s="174">
        <f>УСЬОГО!I13-'16-село-ЦЗ'!I13</f>
        <v>58</v>
      </c>
      <c r="J13" s="184">
        <f t="shared" si="2"/>
        <v>105.45454545454545</v>
      </c>
      <c r="K13" s="173">
        <f>УСЬОГО!N13-'16-село-ЦЗ'!K13</f>
        <v>23</v>
      </c>
      <c r="L13" s="175">
        <f>УСЬОГО!O13-'16-село-ЦЗ'!L13</f>
        <v>2</v>
      </c>
      <c r="M13" s="181">
        <f t="shared" si="8"/>
        <v>8.695652173913043</v>
      </c>
      <c r="N13" s="173">
        <f>УСЬОГО!Q13-'16-село-ЦЗ'!N13</f>
        <v>0</v>
      </c>
      <c r="O13" s="175">
        <f>УСЬОГО!R13-'16-село-ЦЗ'!O13</f>
        <v>0</v>
      </c>
      <c r="P13" s="184" t="str">
        <f t="shared" si="9"/>
        <v>-</v>
      </c>
      <c r="Q13" s="173">
        <f>УСЬОГО!T13-'16-село-ЦЗ'!Q13</f>
        <v>294</v>
      </c>
      <c r="R13" s="175">
        <f>УСЬОГО!U13-'16-село-ЦЗ'!R13</f>
        <v>136</v>
      </c>
      <c r="S13" s="181">
        <f t="shared" si="4"/>
        <v>46.258503401360542</v>
      </c>
      <c r="T13" s="174">
        <f>УСЬОГО!W13-'16-село-ЦЗ'!T13</f>
        <v>540</v>
      </c>
      <c r="U13" s="174">
        <f>УСЬОГО!X13-'16-село-ЦЗ'!U13</f>
        <v>241</v>
      </c>
      <c r="V13" s="184">
        <f t="shared" si="5"/>
        <v>44.629629629629626</v>
      </c>
      <c r="W13" s="173">
        <f>УСЬОГО!Z13-'16-село-ЦЗ'!W13</f>
        <v>487</v>
      </c>
      <c r="X13" s="175">
        <f>УСЬОГО!AA13-'16-село-ЦЗ'!X13</f>
        <v>231</v>
      </c>
      <c r="Y13" s="181">
        <f t="shared" si="6"/>
        <v>47.433264887063658</v>
      </c>
      <c r="Z13" s="174">
        <f>УСЬОГО!AC13-'16-село-ЦЗ'!Z13</f>
        <v>407</v>
      </c>
      <c r="AA13" s="174">
        <f>УСЬОГО!AD13-'16-село-ЦЗ'!AA13</f>
        <v>180</v>
      </c>
      <c r="AB13" s="181">
        <f t="shared" si="7"/>
        <v>44.226044226044223</v>
      </c>
      <c r="AC13" s="34"/>
      <c r="AD13" s="38"/>
    </row>
    <row r="14" spans="1:32" s="39" customFormat="1" ht="48.75" customHeight="1" thickBot="1" x14ac:dyDescent="0.3">
      <c r="A14" s="148" t="s">
        <v>110</v>
      </c>
      <c r="B14" s="214">
        <f>УСЬОГО!B14-'16-село-ЦЗ'!B14</f>
        <v>499</v>
      </c>
      <c r="C14" s="215">
        <f>УСЬОГО!C14-'16-село-ЦЗ'!C14</f>
        <v>352</v>
      </c>
      <c r="D14" s="188">
        <f t="shared" si="0"/>
        <v>70.541082164328657</v>
      </c>
      <c r="E14" s="216">
        <f>УСЬОГО!E14-'16-село-ЦЗ'!E14</f>
        <v>445</v>
      </c>
      <c r="F14" s="217">
        <f>УСЬОГО!F14-'16-село-ЦЗ'!F14</f>
        <v>298</v>
      </c>
      <c r="G14" s="188">
        <f t="shared" si="1"/>
        <v>66.966292134831463</v>
      </c>
      <c r="H14" s="218">
        <f>УСЬОГО!H14-'16-село-ЦЗ'!H14</f>
        <v>26</v>
      </c>
      <c r="I14" s="218">
        <f>УСЬОГО!I14-'16-село-ЦЗ'!I14</f>
        <v>46</v>
      </c>
      <c r="J14" s="192">
        <f t="shared" si="2"/>
        <v>176.92307692307693</v>
      </c>
      <c r="K14" s="216">
        <f>УСЬОГО!N14-'16-село-ЦЗ'!K14</f>
        <v>35</v>
      </c>
      <c r="L14" s="217">
        <f>УСЬОГО!O14-'16-село-ЦЗ'!L14</f>
        <v>17</v>
      </c>
      <c r="M14" s="188">
        <f t="shared" si="8"/>
        <v>48.571428571428569</v>
      </c>
      <c r="N14" s="216">
        <f>УСЬОГО!Q14-'16-село-ЦЗ'!N14</f>
        <v>1</v>
      </c>
      <c r="O14" s="217">
        <f>УСЬОГО!R14-'16-село-ЦЗ'!O14</f>
        <v>0</v>
      </c>
      <c r="P14" s="192">
        <f t="shared" si="9"/>
        <v>0</v>
      </c>
      <c r="Q14" s="216">
        <f>УСЬОГО!T14-'16-село-ЦЗ'!Q14</f>
        <v>296</v>
      </c>
      <c r="R14" s="217">
        <f>УСЬОГО!U14-'16-село-ЦЗ'!R14</f>
        <v>171</v>
      </c>
      <c r="S14" s="188">
        <f t="shared" si="4"/>
        <v>57.770270270270274</v>
      </c>
      <c r="T14" s="218">
        <f>УСЬОГО!W14-'16-село-ЦЗ'!T14</f>
        <v>406</v>
      </c>
      <c r="U14" s="218">
        <f>УСЬОГО!X14-'16-село-ЦЗ'!U14</f>
        <v>249</v>
      </c>
      <c r="V14" s="192">
        <f t="shared" si="5"/>
        <v>61.330049261083744</v>
      </c>
      <c r="W14" s="216">
        <f>УСЬОГО!Z14-'16-село-ЦЗ'!W14</f>
        <v>370</v>
      </c>
      <c r="X14" s="217">
        <f>УСЬОГО!AA14-'16-село-ЦЗ'!X14</f>
        <v>209</v>
      </c>
      <c r="Y14" s="188">
        <f t="shared" si="6"/>
        <v>56.486486486486484</v>
      </c>
      <c r="Z14" s="218">
        <f>УСЬОГО!AC14-'16-село-ЦЗ'!Z14</f>
        <v>299</v>
      </c>
      <c r="AA14" s="218">
        <f>УСЬОГО!AD14-'16-село-ЦЗ'!AA14</f>
        <v>128</v>
      </c>
      <c r="AB14" s="188">
        <f t="shared" si="7"/>
        <v>42.809364548494983</v>
      </c>
      <c r="AC14" s="34"/>
      <c r="AD14" s="38"/>
    </row>
    <row r="15" spans="1:32" ht="15" customHeight="1" x14ac:dyDescent="0.2">
      <c r="A15" s="42"/>
      <c r="B15" s="42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0066"/>
  </sheetPr>
  <dimension ref="A1:AF67"/>
  <sheetViews>
    <sheetView view="pageBreakPreview" zoomScale="83" zoomScaleNormal="75" zoomScaleSheetLayoutView="8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N10" sqref="N10"/>
    </sheetView>
  </sheetViews>
  <sheetFormatPr defaultColWidth="9.28515625" defaultRowHeight="14.25" x14ac:dyDescent="0.2"/>
  <cols>
    <col min="1" max="1" width="25.7109375" style="41" customWidth="1"/>
    <col min="2" max="3" width="11.42578125" style="41" customWidth="1"/>
    <col min="4" max="4" width="8.28515625" style="41" customWidth="1"/>
    <col min="5" max="6" width="11.7109375" style="41" customWidth="1"/>
    <col min="7" max="7" width="7.42578125" style="41" customWidth="1"/>
    <col min="8" max="8" width="11.710937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28515625" style="41" customWidth="1"/>
    <col min="16" max="16" width="8.28515625" style="41" customWidth="1"/>
    <col min="17" max="18" width="9.5703125" style="41" customWidth="1"/>
    <col min="19" max="19" width="8.28515625" style="41" customWidth="1"/>
    <col min="20" max="21" width="11.7109375" style="41" customWidth="1"/>
    <col min="22" max="22" width="8.7109375" style="41" customWidth="1"/>
    <col min="23" max="24" width="9.7109375" style="41" customWidth="1"/>
    <col min="25" max="25" width="8.28515625" style="41" customWidth="1"/>
    <col min="26" max="27" width="9.42578125" style="41" bestFit="1" customWidth="1"/>
    <col min="28" max="28" width="9.5703125" style="41" customWidth="1"/>
    <col min="29" max="16384" width="9.28515625" style="41"/>
  </cols>
  <sheetData>
    <row r="1" spans="1:32" s="26" customFormat="1" ht="59.25" customHeight="1" x14ac:dyDescent="0.35">
      <c r="B1" s="238" t="s">
        <v>118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5"/>
      <c r="O1" s="25"/>
      <c r="P1" s="25"/>
      <c r="Q1" s="25"/>
      <c r="R1" s="25"/>
      <c r="S1" s="25"/>
      <c r="T1" s="25"/>
      <c r="U1" s="25"/>
      <c r="V1" s="25"/>
      <c r="W1" s="25"/>
      <c r="X1" s="249"/>
      <c r="Y1" s="249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3" t="s">
        <v>7</v>
      </c>
      <c r="N2" s="123"/>
      <c r="O2" s="28"/>
      <c r="P2" s="28"/>
      <c r="Q2" s="28"/>
      <c r="R2" s="28"/>
      <c r="S2" s="28"/>
      <c r="T2" s="28"/>
      <c r="U2" s="28"/>
      <c r="V2" s="28"/>
      <c r="X2" s="249"/>
      <c r="Y2" s="249"/>
      <c r="Z2" s="240"/>
      <c r="AA2" s="240"/>
      <c r="AB2" s="123" t="s">
        <v>7</v>
      </c>
      <c r="AC2" s="51"/>
    </row>
    <row r="3" spans="1:32" s="205" customFormat="1" ht="68.099999999999994" customHeight="1" thickBot="1" x14ac:dyDescent="0.3">
      <c r="A3" s="250"/>
      <c r="B3" s="329" t="s">
        <v>20</v>
      </c>
      <c r="C3" s="330"/>
      <c r="D3" s="330"/>
      <c r="E3" s="332" t="s">
        <v>21</v>
      </c>
      <c r="F3" s="333"/>
      <c r="G3" s="334"/>
      <c r="H3" s="335" t="s">
        <v>13</v>
      </c>
      <c r="I3" s="333"/>
      <c r="J3" s="347"/>
      <c r="K3" s="332" t="s">
        <v>9</v>
      </c>
      <c r="L3" s="333"/>
      <c r="M3" s="334"/>
      <c r="N3" s="332" t="s">
        <v>10</v>
      </c>
      <c r="O3" s="333"/>
      <c r="P3" s="347"/>
      <c r="Q3" s="329" t="s">
        <v>8</v>
      </c>
      <c r="R3" s="330"/>
      <c r="S3" s="331"/>
      <c r="T3" s="330" t="s">
        <v>15</v>
      </c>
      <c r="U3" s="330"/>
      <c r="V3" s="330"/>
      <c r="W3" s="332" t="s">
        <v>11</v>
      </c>
      <c r="X3" s="333"/>
      <c r="Y3" s="334"/>
      <c r="Z3" s="335" t="s">
        <v>12</v>
      </c>
      <c r="AA3" s="333"/>
      <c r="AB3" s="334"/>
    </row>
    <row r="4" spans="1:32" s="31" customFormat="1" ht="19.5" customHeight="1" x14ac:dyDescent="0.25">
      <c r="A4" s="270"/>
      <c r="B4" s="338" t="s">
        <v>87</v>
      </c>
      <c r="C4" s="340" t="s">
        <v>103</v>
      </c>
      <c r="D4" s="342" t="s">
        <v>2</v>
      </c>
      <c r="E4" s="338" t="s">
        <v>87</v>
      </c>
      <c r="F4" s="340" t="s">
        <v>103</v>
      </c>
      <c r="G4" s="336" t="s">
        <v>2</v>
      </c>
      <c r="H4" s="344" t="s">
        <v>87</v>
      </c>
      <c r="I4" s="340" t="s">
        <v>103</v>
      </c>
      <c r="J4" s="342" t="s">
        <v>2</v>
      </c>
      <c r="K4" s="338" t="s">
        <v>87</v>
      </c>
      <c r="L4" s="340" t="s">
        <v>103</v>
      </c>
      <c r="M4" s="336" t="s">
        <v>2</v>
      </c>
      <c r="N4" s="338" t="s">
        <v>87</v>
      </c>
      <c r="O4" s="340" t="s">
        <v>103</v>
      </c>
      <c r="P4" s="342" t="s">
        <v>2</v>
      </c>
      <c r="Q4" s="338" t="s">
        <v>87</v>
      </c>
      <c r="R4" s="340" t="s">
        <v>103</v>
      </c>
      <c r="S4" s="336" t="s">
        <v>2</v>
      </c>
      <c r="T4" s="344" t="s">
        <v>87</v>
      </c>
      <c r="U4" s="340" t="s">
        <v>103</v>
      </c>
      <c r="V4" s="342" t="s">
        <v>2</v>
      </c>
      <c r="W4" s="338" t="s">
        <v>87</v>
      </c>
      <c r="X4" s="340" t="s">
        <v>103</v>
      </c>
      <c r="Y4" s="336" t="s">
        <v>2</v>
      </c>
      <c r="Z4" s="344" t="s">
        <v>87</v>
      </c>
      <c r="AA4" s="340" t="s">
        <v>103</v>
      </c>
      <c r="AB4" s="336" t="s">
        <v>2</v>
      </c>
    </row>
    <row r="5" spans="1:32" s="31" customFormat="1" ht="4.5" customHeight="1" thickBot="1" x14ac:dyDescent="0.3">
      <c r="A5" s="346"/>
      <c r="B5" s="339"/>
      <c r="C5" s="341"/>
      <c r="D5" s="343"/>
      <c r="E5" s="339"/>
      <c r="F5" s="341"/>
      <c r="G5" s="337"/>
      <c r="H5" s="345"/>
      <c r="I5" s="341"/>
      <c r="J5" s="343"/>
      <c r="K5" s="339"/>
      <c r="L5" s="341"/>
      <c r="M5" s="337"/>
      <c r="N5" s="339"/>
      <c r="O5" s="341"/>
      <c r="P5" s="343"/>
      <c r="Q5" s="339"/>
      <c r="R5" s="341"/>
      <c r="S5" s="337"/>
      <c r="T5" s="345"/>
      <c r="U5" s="341"/>
      <c r="V5" s="343"/>
      <c r="W5" s="339"/>
      <c r="X5" s="341"/>
      <c r="Y5" s="337"/>
      <c r="Z5" s="345"/>
      <c r="AA5" s="341"/>
      <c r="AB5" s="337"/>
    </row>
    <row r="6" spans="1:32" s="47" customFormat="1" ht="12.75" thickBot="1" x14ac:dyDescent="0.25">
      <c r="A6" s="206" t="s">
        <v>3</v>
      </c>
      <c r="B6" s="207">
        <v>1</v>
      </c>
      <c r="C6" s="201">
        <v>2</v>
      </c>
      <c r="D6" s="210">
        <v>3</v>
      </c>
      <c r="E6" s="207">
        <v>4</v>
      </c>
      <c r="F6" s="201">
        <v>5</v>
      </c>
      <c r="G6" s="208">
        <v>6</v>
      </c>
      <c r="H6" s="209">
        <v>7</v>
      </c>
      <c r="I6" s="201">
        <v>8</v>
      </c>
      <c r="J6" s="210">
        <v>9</v>
      </c>
      <c r="K6" s="207">
        <v>10</v>
      </c>
      <c r="L6" s="201">
        <v>11</v>
      </c>
      <c r="M6" s="208">
        <v>12</v>
      </c>
      <c r="N6" s="207">
        <v>13</v>
      </c>
      <c r="O6" s="201">
        <v>14</v>
      </c>
      <c r="P6" s="210">
        <v>15</v>
      </c>
      <c r="Q6" s="207">
        <v>16</v>
      </c>
      <c r="R6" s="201">
        <v>17</v>
      </c>
      <c r="S6" s="208">
        <v>18</v>
      </c>
      <c r="T6" s="209">
        <v>19</v>
      </c>
      <c r="U6" s="201">
        <v>20</v>
      </c>
      <c r="V6" s="210">
        <v>21</v>
      </c>
      <c r="W6" s="207">
        <v>22</v>
      </c>
      <c r="X6" s="201">
        <v>23</v>
      </c>
      <c r="Y6" s="208">
        <v>24</v>
      </c>
      <c r="Z6" s="209">
        <v>25</v>
      </c>
      <c r="AA6" s="201">
        <v>26</v>
      </c>
      <c r="AB6" s="208">
        <v>27</v>
      </c>
    </row>
    <row r="7" spans="1:32" s="35" customFormat="1" ht="48.75" customHeight="1" thickBot="1" x14ac:dyDescent="0.3">
      <c r="A7" s="164" t="s">
        <v>32</v>
      </c>
      <c r="B7" s="165">
        <f>SUM(B8:B14)</f>
        <v>7110</v>
      </c>
      <c r="C7" s="166">
        <f>SUM(C8:C14)</f>
        <v>3416</v>
      </c>
      <c r="D7" s="170">
        <f>C7*100/B7</f>
        <v>48.045007032348806</v>
      </c>
      <c r="E7" s="168">
        <f>SUM(E8:E14)</f>
        <v>6419</v>
      </c>
      <c r="F7" s="166">
        <f>SUM(F8:F14)</f>
        <v>2582</v>
      </c>
      <c r="G7" s="167">
        <f>F7*100/E7</f>
        <v>40.224334008412526</v>
      </c>
      <c r="H7" s="169">
        <f>SUM(H8:H14)</f>
        <v>321</v>
      </c>
      <c r="I7" s="166">
        <f>SUM(I8:I14)</f>
        <v>250</v>
      </c>
      <c r="J7" s="170">
        <f>I7*100/H7</f>
        <v>77.881619937694708</v>
      </c>
      <c r="K7" s="168">
        <f>SUM(K8:K14)</f>
        <v>176</v>
      </c>
      <c r="L7" s="166">
        <f>SUM(L8:L14)</f>
        <v>61</v>
      </c>
      <c r="M7" s="167">
        <f>L7*100/K7</f>
        <v>34.659090909090907</v>
      </c>
      <c r="N7" s="168">
        <f>SUM(N8:N14)</f>
        <v>6</v>
      </c>
      <c r="O7" s="166">
        <f>SUM(O8:O14)</f>
        <v>0</v>
      </c>
      <c r="P7" s="170">
        <f>O7*100/N7</f>
        <v>0</v>
      </c>
      <c r="Q7" s="168">
        <f>SUM(Q8:Q14)</f>
        <v>2951</v>
      </c>
      <c r="R7" s="166">
        <f>SUM(R8:R14)</f>
        <v>1183</v>
      </c>
      <c r="S7" s="167">
        <f>R7*100/Q7</f>
        <v>40.08810572687225</v>
      </c>
      <c r="T7" s="169">
        <f>SUM(T8:T14)</f>
        <v>5828</v>
      </c>
      <c r="U7" s="166">
        <f>SUM(U8:U14)</f>
        <v>2630</v>
      </c>
      <c r="V7" s="170">
        <f>U7*100/T7</f>
        <v>45.126973232669869</v>
      </c>
      <c r="W7" s="168">
        <f>SUM(W8:W14)</f>
        <v>5397</v>
      </c>
      <c r="X7" s="166">
        <f>SUM(X8:X14)</f>
        <v>1796</v>
      </c>
      <c r="Y7" s="167">
        <f>X7*100/W7</f>
        <v>33.277746896423942</v>
      </c>
      <c r="Z7" s="169">
        <f>SUM(Z8:Z14)</f>
        <v>4811</v>
      </c>
      <c r="AA7" s="166">
        <f>SUM(AA8:AA14)</f>
        <v>1093</v>
      </c>
      <c r="AB7" s="167">
        <f>AA7*100/Z7</f>
        <v>22.718769486593224</v>
      </c>
      <c r="AC7" s="34"/>
      <c r="AF7" s="39"/>
    </row>
    <row r="8" spans="1:32" s="39" customFormat="1" ht="48.75" customHeight="1" x14ac:dyDescent="0.25">
      <c r="A8" s="146" t="s">
        <v>104</v>
      </c>
      <c r="B8" s="171">
        <v>360</v>
      </c>
      <c r="C8" s="161">
        <v>523</v>
      </c>
      <c r="D8" s="176">
        <f t="shared" ref="D8:D14" si="0">C8*100/B8</f>
        <v>145.27777777777777</v>
      </c>
      <c r="E8" s="173">
        <v>306</v>
      </c>
      <c r="F8" s="161">
        <v>431</v>
      </c>
      <c r="G8" s="172">
        <f t="shared" ref="G8:G14" si="1">F8*100/E8</f>
        <v>140.84967320261438</v>
      </c>
      <c r="H8" s="174">
        <v>28</v>
      </c>
      <c r="I8" s="175">
        <v>46</v>
      </c>
      <c r="J8" s="176">
        <f t="shared" ref="J8:J14" si="2">I8*100/H8</f>
        <v>164.28571428571428</v>
      </c>
      <c r="K8" s="177">
        <v>7</v>
      </c>
      <c r="L8" s="162">
        <v>8</v>
      </c>
      <c r="M8" s="172">
        <f t="shared" ref="M8" si="3">L8*100/K8</f>
        <v>114.28571428571429</v>
      </c>
      <c r="N8" s="173">
        <v>1</v>
      </c>
      <c r="O8" s="162">
        <v>0</v>
      </c>
      <c r="P8" s="176">
        <f>IF(ISERROR(O8*100/N8),"-",(O8*100/N8))</f>
        <v>0</v>
      </c>
      <c r="Q8" s="177">
        <v>158</v>
      </c>
      <c r="R8" s="175">
        <v>210</v>
      </c>
      <c r="S8" s="172">
        <f t="shared" ref="S8:S14" si="4">R8*100/Q8</f>
        <v>132.91139240506328</v>
      </c>
      <c r="T8" s="174">
        <v>261</v>
      </c>
      <c r="U8" s="179">
        <v>399</v>
      </c>
      <c r="V8" s="176">
        <f t="shared" ref="V8:V14" si="5">U8*100/T8</f>
        <v>152.87356321839081</v>
      </c>
      <c r="W8" s="173">
        <v>235</v>
      </c>
      <c r="X8" s="179">
        <v>307</v>
      </c>
      <c r="Y8" s="172">
        <f t="shared" ref="Y8:Y14" si="6">X8*100/W8</f>
        <v>130.63829787234042</v>
      </c>
      <c r="Z8" s="174">
        <v>196</v>
      </c>
      <c r="AA8" s="179">
        <v>207</v>
      </c>
      <c r="AB8" s="172">
        <f t="shared" ref="AB8:AB14" si="7">AA8*100/Z8</f>
        <v>105.61224489795919</v>
      </c>
      <c r="AC8" s="34"/>
      <c r="AD8" s="38"/>
    </row>
    <row r="9" spans="1:32" s="40" customFormat="1" ht="48.75" customHeight="1" x14ac:dyDescent="0.25">
      <c r="A9" s="147" t="s">
        <v>105</v>
      </c>
      <c r="B9" s="180">
        <v>866</v>
      </c>
      <c r="C9" s="131">
        <v>415</v>
      </c>
      <c r="D9" s="184">
        <f t="shared" si="0"/>
        <v>47.921478060046191</v>
      </c>
      <c r="E9" s="182">
        <v>750</v>
      </c>
      <c r="F9" s="131">
        <v>312</v>
      </c>
      <c r="G9" s="181">
        <f t="shared" si="1"/>
        <v>41.6</v>
      </c>
      <c r="H9" s="183">
        <v>39</v>
      </c>
      <c r="I9" s="136">
        <v>35</v>
      </c>
      <c r="J9" s="184">
        <f t="shared" si="2"/>
        <v>89.743589743589737</v>
      </c>
      <c r="K9" s="185">
        <v>17</v>
      </c>
      <c r="L9" s="135">
        <v>5</v>
      </c>
      <c r="M9" s="181">
        <f t="shared" ref="M9:M14" si="8">IF(ISERROR(L9*100/K9),"-",(L9*100/K9))</f>
        <v>29.411764705882351</v>
      </c>
      <c r="N9" s="182">
        <v>2</v>
      </c>
      <c r="O9" s="135">
        <v>0</v>
      </c>
      <c r="P9" s="184">
        <f t="shared" ref="P9:P14" si="9">IF(ISERROR(O9*100/N9),"-",(O9*100/N9))</f>
        <v>0</v>
      </c>
      <c r="Q9" s="185">
        <v>385</v>
      </c>
      <c r="R9" s="136">
        <v>151</v>
      </c>
      <c r="S9" s="181">
        <f t="shared" si="4"/>
        <v>39.220779220779221</v>
      </c>
      <c r="T9" s="183">
        <v>694</v>
      </c>
      <c r="U9" s="179">
        <v>326</v>
      </c>
      <c r="V9" s="184">
        <f t="shared" si="5"/>
        <v>46.97406340057637</v>
      </c>
      <c r="W9" s="182">
        <v>644</v>
      </c>
      <c r="X9" s="137">
        <v>223</v>
      </c>
      <c r="Y9" s="181">
        <f t="shared" si="6"/>
        <v>34.627329192546583</v>
      </c>
      <c r="Z9" s="183">
        <v>593</v>
      </c>
      <c r="AA9" s="137">
        <v>137</v>
      </c>
      <c r="AB9" s="181">
        <f t="shared" si="7"/>
        <v>23.102866779089375</v>
      </c>
      <c r="AC9" s="34"/>
      <c r="AD9" s="38"/>
    </row>
    <row r="10" spans="1:32" s="39" customFormat="1" ht="48.75" customHeight="1" x14ac:dyDescent="0.25">
      <c r="A10" s="147" t="s">
        <v>106</v>
      </c>
      <c r="B10" s="180">
        <v>1886</v>
      </c>
      <c r="C10" s="132">
        <v>812</v>
      </c>
      <c r="D10" s="184">
        <f t="shared" si="0"/>
        <v>43.05408271474019</v>
      </c>
      <c r="E10" s="182">
        <v>1761</v>
      </c>
      <c r="F10" s="132">
        <v>622</v>
      </c>
      <c r="G10" s="181">
        <f t="shared" si="1"/>
        <v>35.320840431572968</v>
      </c>
      <c r="H10" s="183">
        <v>71</v>
      </c>
      <c r="I10" s="136">
        <v>34</v>
      </c>
      <c r="J10" s="184">
        <f t="shared" si="2"/>
        <v>47.887323943661968</v>
      </c>
      <c r="K10" s="185">
        <v>68</v>
      </c>
      <c r="L10" s="134">
        <v>31</v>
      </c>
      <c r="M10" s="181">
        <f t="shared" si="8"/>
        <v>45.588235294117645</v>
      </c>
      <c r="N10" s="182">
        <v>0</v>
      </c>
      <c r="O10" s="134">
        <v>0</v>
      </c>
      <c r="P10" s="184" t="str">
        <f t="shared" si="9"/>
        <v>-</v>
      </c>
      <c r="Q10" s="185">
        <v>745</v>
      </c>
      <c r="R10" s="136">
        <v>284</v>
      </c>
      <c r="S10" s="181">
        <f t="shared" si="4"/>
        <v>38.120805369127517</v>
      </c>
      <c r="T10" s="183">
        <v>1560</v>
      </c>
      <c r="U10" s="179">
        <v>618</v>
      </c>
      <c r="V10" s="184">
        <f t="shared" si="5"/>
        <v>39.615384615384613</v>
      </c>
      <c r="W10" s="182">
        <v>1470</v>
      </c>
      <c r="X10" s="137">
        <v>428</v>
      </c>
      <c r="Y10" s="181">
        <f t="shared" si="6"/>
        <v>29.1156462585034</v>
      </c>
      <c r="Z10" s="183">
        <v>1274</v>
      </c>
      <c r="AA10" s="137">
        <v>300</v>
      </c>
      <c r="AB10" s="181">
        <f t="shared" si="7"/>
        <v>23.547880690737834</v>
      </c>
      <c r="AC10" s="34"/>
      <c r="AD10" s="38"/>
    </row>
    <row r="11" spans="1:32" s="39" customFormat="1" ht="48.75" customHeight="1" x14ac:dyDescent="0.25">
      <c r="A11" s="147" t="s">
        <v>107</v>
      </c>
      <c r="B11" s="180">
        <v>1512</v>
      </c>
      <c r="C11" s="132">
        <v>568</v>
      </c>
      <c r="D11" s="184">
        <f t="shared" si="0"/>
        <v>37.566137566137563</v>
      </c>
      <c r="E11" s="182">
        <v>1410</v>
      </c>
      <c r="F11" s="132">
        <v>429</v>
      </c>
      <c r="G11" s="181">
        <f t="shared" si="1"/>
        <v>30.425531914893618</v>
      </c>
      <c r="H11" s="183">
        <v>59</v>
      </c>
      <c r="I11" s="136">
        <v>38</v>
      </c>
      <c r="J11" s="184">
        <f t="shared" si="2"/>
        <v>64.406779661016955</v>
      </c>
      <c r="K11" s="185">
        <v>17</v>
      </c>
      <c r="L11" s="134">
        <v>2</v>
      </c>
      <c r="M11" s="181">
        <f t="shared" si="8"/>
        <v>11.764705882352942</v>
      </c>
      <c r="N11" s="182">
        <v>0</v>
      </c>
      <c r="O11" s="134">
        <v>0</v>
      </c>
      <c r="P11" s="184" t="str">
        <f t="shared" si="9"/>
        <v>-</v>
      </c>
      <c r="Q11" s="185">
        <v>586</v>
      </c>
      <c r="R11" s="136">
        <v>197</v>
      </c>
      <c r="S11" s="181">
        <f t="shared" si="4"/>
        <v>33.617747440273035</v>
      </c>
      <c r="T11" s="183">
        <v>1307</v>
      </c>
      <c r="U11" s="179">
        <v>447</v>
      </c>
      <c r="V11" s="184">
        <f t="shared" si="5"/>
        <v>34.200459066564655</v>
      </c>
      <c r="W11" s="182">
        <v>1243</v>
      </c>
      <c r="X11" s="137">
        <v>308</v>
      </c>
      <c r="Y11" s="181">
        <f t="shared" si="6"/>
        <v>24.778761061946902</v>
      </c>
      <c r="Z11" s="183">
        <v>1150</v>
      </c>
      <c r="AA11" s="137">
        <v>157</v>
      </c>
      <c r="AB11" s="181">
        <f t="shared" si="7"/>
        <v>13.652173913043478</v>
      </c>
      <c r="AC11" s="34"/>
      <c r="AD11" s="38"/>
    </row>
    <row r="12" spans="1:32" s="39" customFormat="1" ht="48.75" customHeight="1" x14ac:dyDescent="0.25">
      <c r="A12" s="147" t="s">
        <v>108</v>
      </c>
      <c r="B12" s="180">
        <v>1494</v>
      </c>
      <c r="C12" s="132">
        <v>626</v>
      </c>
      <c r="D12" s="184">
        <f t="shared" si="0"/>
        <v>41.900937081659976</v>
      </c>
      <c r="E12" s="182">
        <v>1304</v>
      </c>
      <c r="F12" s="132">
        <v>462</v>
      </c>
      <c r="G12" s="181">
        <f t="shared" si="1"/>
        <v>35.429447852760738</v>
      </c>
      <c r="H12" s="183">
        <v>75</v>
      </c>
      <c r="I12" s="136">
        <v>40</v>
      </c>
      <c r="J12" s="184">
        <f t="shared" si="2"/>
        <v>53.333333333333336</v>
      </c>
      <c r="K12" s="185">
        <v>23</v>
      </c>
      <c r="L12" s="134">
        <v>2</v>
      </c>
      <c r="M12" s="181">
        <f t="shared" si="8"/>
        <v>8.695652173913043</v>
      </c>
      <c r="N12" s="182">
        <v>1</v>
      </c>
      <c r="O12" s="134">
        <v>0</v>
      </c>
      <c r="P12" s="184">
        <f t="shared" si="9"/>
        <v>0</v>
      </c>
      <c r="Q12" s="185">
        <v>531</v>
      </c>
      <c r="R12" s="136">
        <v>127</v>
      </c>
      <c r="S12" s="181">
        <f t="shared" si="4"/>
        <v>23.917137476459509</v>
      </c>
      <c r="T12" s="183">
        <v>1203</v>
      </c>
      <c r="U12" s="179">
        <v>485</v>
      </c>
      <c r="V12" s="184">
        <f t="shared" si="5"/>
        <v>40.315876974231088</v>
      </c>
      <c r="W12" s="182">
        <v>1075</v>
      </c>
      <c r="X12" s="137">
        <v>321</v>
      </c>
      <c r="Y12" s="181">
        <f t="shared" si="6"/>
        <v>29.86046511627907</v>
      </c>
      <c r="Z12" s="183">
        <v>949</v>
      </c>
      <c r="AA12" s="137">
        <v>165</v>
      </c>
      <c r="AB12" s="181">
        <f t="shared" si="7"/>
        <v>17.386722866174921</v>
      </c>
      <c r="AC12" s="34"/>
      <c r="AD12" s="38"/>
    </row>
    <row r="13" spans="1:32" s="39" customFormat="1" ht="48.75" customHeight="1" x14ac:dyDescent="0.25">
      <c r="A13" s="147" t="s">
        <v>109</v>
      </c>
      <c r="B13" s="180">
        <v>517</v>
      </c>
      <c r="C13" s="132">
        <v>192</v>
      </c>
      <c r="D13" s="184">
        <f t="shared" si="0"/>
        <v>37.137330754352028</v>
      </c>
      <c r="E13" s="182">
        <v>447</v>
      </c>
      <c r="F13" s="132">
        <v>85</v>
      </c>
      <c r="G13" s="181">
        <f t="shared" si="1"/>
        <v>19.01565995525727</v>
      </c>
      <c r="H13" s="183">
        <v>25</v>
      </c>
      <c r="I13" s="136">
        <v>26</v>
      </c>
      <c r="J13" s="184">
        <f t="shared" si="2"/>
        <v>104</v>
      </c>
      <c r="K13" s="185">
        <v>14</v>
      </c>
      <c r="L13" s="134">
        <v>0</v>
      </c>
      <c r="M13" s="181">
        <f t="shared" si="8"/>
        <v>0</v>
      </c>
      <c r="N13" s="182">
        <v>0</v>
      </c>
      <c r="O13" s="134">
        <v>0</v>
      </c>
      <c r="P13" s="184" t="str">
        <f t="shared" si="9"/>
        <v>-</v>
      </c>
      <c r="Q13" s="185">
        <v>256</v>
      </c>
      <c r="R13" s="136">
        <v>69</v>
      </c>
      <c r="S13" s="181">
        <f t="shared" si="4"/>
        <v>26.953125</v>
      </c>
      <c r="T13" s="183">
        <v>424</v>
      </c>
      <c r="U13" s="179">
        <v>158</v>
      </c>
      <c r="V13" s="184">
        <f t="shared" si="5"/>
        <v>37.264150943396224</v>
      </c>
      <c r="W13" s="182">
        <v>375</v>
      </c>
      <c r="X13" s="137">
        <v>51</v>
      </c>
      <c r="Y13" s="181">
        <f t="shared" si="6"/>
        <v>13.6</v>
      </c>
      <c r="Z13" s="183">
        <v>341</v>
      </c>
      <c r="AA13" s="137">
        <v>33</v>
      </c>
      <c r="AB13" s="181">
        <f t="shared" si="7"/>
        <v>9.67741935483871</v>
      </c>
      <c r="AC13" s="34"/>
      <c r="AD13" s="38"/>
    </row>
    <row r="14" spans="1:32" s="39" customFormat="1" ht="48.75" customHeight="1" thickBot="1" x14ac:dyDescent="0.3">
      <c r="A14" s="148" t="s">
        <v>110</v>
      </c>
      <c r="B14" s="187">
        <v>475</v>
      </c>
      <c r="C14" s="149">
        <v>280</v>
      </c>
      <c r="D14" s="192">
        <f t="shared" si="0"/>
        <v>58.94736842105263</v>
      </c>
      <c r="E14" s="189">
        <v>441</v>
      </c>
      <c r="F14" s="149">
        <v>241</v>
      </c>
      <c r="G14" s="188">
        <f t="shared" si="1"/>
        <v>54.648526077097507</v>
      </c>
      <c r="H14" s="190">
        <v>24</v>
      </c>
      <c r="I14" s="191">
        <v>31</v>
      </c>
      <c r="J14" s="192">
        <f t="shared" si="2"/>
        <v>129.16666666666666</v>
      </c>
      <c r="K14" s="193">
        <v>30</v>
      </c>
      <c r="L14" s="150">
        <v>13</v>
      </c>
      <c r="M14" s="188">
        <f t="shared" si="8"/>
        <v>43.333333333333336</v>
      </c>
      <c r="N14" s="189">
        <v>2</v>
      </c>
      <c r="O14" s="150">
        <v>0</v>
      </c>
      <c r="P14" s="192">
        <f t="shared" si="9"/>
        <v>0</v>
      </c>
      <c r="Q14" s="193">
        <v>290</v>
      </c>
      <c r="R14" s="191">
        <v>145</v>
      </c>
      <c r="S14" s="188">
        <f t="shared" si="4"/>
        <v>50</v>
      </c>
      <c r="T14" s="190">
        <v>379</v>
      </c>
      <c r="U14" s="366">
        <v>197</v>
      </c>
      <c r="V14" s="192">
        <f t="shared" si="5"/>
        <v>51.978891820580472</v>
      </c>
      <c r="W14" s="189">
        <v>355</v>
      </c>
      <c r="X14" s="195">
        <v>158</v>
      </c>
      <c r="Y14" s="188">
        <f t="shared" si="6"/>
        <v>44.507042253521128</v>
      </c>
      <c r="Z14" s="190">
        <v>308</v>
      </c>
      <c r="AA14" s="195">
        <v>94</v>
      </c>
      <c r="AB14" s="188">
        <f t="shared" si="7"/>
        <v>30.519480519480521</v>
      </c>
      <c r="AC14" s="34"/>
      <c r="AD14" s="38"/>
    </row>
    <row r="15" spans="1:32" ht="15" customHeight="1" x14ac:dyDescent="0.2">
      <c r="A15" s="42"/>
      <c r="B15" s="42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F67"/>
  <sheetViews>
    <sheetView view="pageBreakPreview" zoomScale="87" zoomScaleNormal="75" zoomScaleSheetLayoutView="87" workbookViewId="0">
      <pane xSplit="1" ySplit="6" topLeftCell="I7" activePane="bottomRight" state="frozen"/>
      <selection activeCell="A4" sqref="A4:A6"/>
      <selection pane="topRight" activeCell="A4" sqref="A4:A6"/>
      <selection pane="bottomLeft" activeCell="A4" sqref="A4:A6"/>
      <selection pane="bottomRight" activeCell="W3" sqref="W3:Y14"/>
    </sheetView>
  </sheetViews>
  <sheetFormatPr defaultColWidth="9.28515625" defaultRowHeight="14.25" x14ac:dyDescent="0.2"/>
  <cols>
    <col min="1" max="1" width="25.7109375" style="41" customWidth="1"/>
    <col min="2" max="3" width="11.5703125" style="41" customWidth="1"/>
    <col min="4" max="4" width="7.28515625" style="41" customWidth="1"/>
    <col min="5" max="6" width="11.7109375" style="41" customWidth="1"/>
    <col min="7" max="7" width="7.42578125" style="41" customWidth="1"/>
    <col min="8" max="8" width="11.710937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1.5703125" style="41" customWidth="1"/>
    <col min="16" max="16" width="8.28515625" style="41" customWidth="1"/>
    <col min="17" max="18" width="15.7109375" style="41" customWidth="1"/>
    <col min="19" max="19" width="8.28515625" style="41" customWidth="1"/>
    <col min="20" max="21" width="16.140625" style="41" customWidth="1"/>
    <col min="22" max="22" width="7.85546875" style="41" customWidth="1"/>
    <col min="23" max="24" width="16.5703125" style="41" customWidth="1"/>
    <col min="25" max="25" width="8.28515625" style="41" customWidth="1"/>
    <col min="26" max="27" width="16.5703125" style="41" customWidth="1"/>
    <col min="28" max="28" width="9.5703125" style="41" customWidth="1"/>
    <col min="29" max="16384" width="9.28515625" style="41"/>
  </cols>
  <sheetData>
    <row r="1" spans="1:32" s="26" customFormat="1" ht="60" customHeight="1" x14ac:dyDescent="0.25">
      <c r="B1" s="238" t="s">
        <v>102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5"/>
      <c r="R1" s="25"/>
      <c r="S1" s="25"/>
      <c r="T1" s="25"/>
      <c r="U1" s="260" t="s">
        <v>14</v>
      </c>
      <c r="V1" s="260"/>
      <c r="W1" s="260"/>
      <c r="X1" s="260"/>
      <c r="Y1" s="260"/>
      <c r="Z1" s="260"/>
      <c r="AA1" s="260"/>
      <c r="AB1" s="260"/>
    </row>
    <row r="2" spans="1:32" s="29" customFormat="1" ht="33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0" t="s">
        <v>7</v>
      </c>
      <c r="N2" s="240"/>
      <c r="O2" s="240"/>
      <c r="P2" s="240"/>
      <c r="Q2" s="28"/>
      <c r="R2" s="28"/>
      <c r="S2" s="28"/>
      <c r="T2" s="28"/>
      <c r="U2" s="28"/>
      <c r="V2" s="28"/>
      <c r="X2" s="249"/>
      <c r="Y2" s="249"/>
      <c r="Z2" s="240" t="s">
        <v>7</v>
      </c>
      <c r="AA2" s="240"/>
      <c r="AB2" s="240"/>
      <c r="AC2" s="51"/>
    </row>
    <row r="3" spans="1:32" s="30" customFormat="1" ht="48.6" customHeight="1" x14ac:dyDescent="0.25">
      <c r="A3" s="250"/>
      <c r="B3" s="257" t="s">
        <v>20</v>
      </c>
      <c r="C3" s="258"/>
      <c r="D3" s="259"/>
      <c r="E3" s="252" t="s">
        <v>21</v>
      </c>
      <c r="F3" s="246"/>
      <c r="G3" s="247"/>
      <c r="H3" s="253" t="s">
        <v>13</v>
      </c>
      <c r="I3" s="246"/>
      <c r="J3" s="254"/>
      <c r="K3" s="252" t="s">
        <v>9</v>
      </c>
      <c r="L3" s="246"/>
      <c r="M3" s="247"/>
      <c r="N3" s="255" t="s">
        <v>10</v>
      </c>
      <c r="O3" s="256"/>
      <c r="P3" s="271"/>
      <c r="Q3" s="257" t="s">
        <v>8</v>
      </c>
      <c r="R3" s="258"/>
      <c r="S3" s="259"/>
      <c r="T3" s="253" t="s">
        <v>15</v>
      </c>
      <c r="U3" s="246"/>
      <c r="V3" s="254"/>
      <c r="W3" s="252" t="s">
        <v>11</v>
      </c>
      <c r="X3" s="246"/>
      <c r="Y3" s="247"/>
      <c r="Z3" s="253" t="s">
        <v>12</v>
      </c>
      <c r="AA3" s="246"/>
      <c r="AB3" s="247"/>
    </row>
    <row r="4" spans="1:32" s="31" customFormat="1" ht="19.5" customHeight="1" x14ac:dyDescent="0.25">
      <c r="A4" s="251"/>
      <c r="B4" s="261" t="s">
        <v>87</v>
      </c>
      <c r="C4" s="242" t="s">
        <v>103</v>
      </c>
      <c r="D4" s="262" t="s">
        <v>2</v>
      </c>
      <c r="E4" s="245" t="s">
        <v>87</v>
      </c>
      <c r="F4" s="242" t="s">
        <v>103</v>
      </c>
      <c r="G4" s="244" t="s">
        <v>2</v>
      </c>
      <c r="H4" s="241" t="s">
        <v>87</v>
      </c>
      <c r="I4" s="242" t="s">
        <v>103</v>
      </c>
      <c r="J4" s="243" t="s">
        <v>2</v>
      </c>
      <c r="K4" s="245" t="s">
        <v>87</v>
      </c>
      <c r="L4" s="242" t="s">
        <v>103</v>
      </c>
      <c r="M4" s="244" t="s">
        <v>2</v>
      </c>
      <c r="N4" s="241" t="s">
        <v>87</v>
      </c>
      <c r="O4" s="242" t="s">
        <v>103</v>
      </c>
      <c r="P4" s="243" t="s">
        <v>2</v>
      </c>
      <c r="Q4" s="245" t="s">
        <v>87</v>
      </c>
      <c r="R4" s="242" t="s">
        <v>103</v>
      </c>
      <c r="S4" s="244" t="s">
        <v>2</v>
      </c>
      <c r="T4" s="241" t="s">
        <v>87</v>
      </c>
      <c r="U4" s="248" t="s">
        <v>103</v>
      </c>
      <c r="V4" s="243" t="s">
        <v>2</v>
      </c>
      <c r="W4" s="245" t="s">
        <v>87</v>
      </c>
      <c r="X4" s="242" t="s">
        <v>103</v>
      </c>
      <c r="Y4" s="244" t="s">
        <v>2</v>
      </c>
      <c r="Z4" s="241" t="s">
        <v>87</v>
      </c>
      <c r="AA4" s="248" t="s">
        <v>103</v>
      </c>
      <c r="AB4" s="244" t="s">
        <v>2</v>
      </c>
    </row>
    <row r="5" spans="1:32" s="31" customFormat="1" ht="15.75" customHeight="1" x14ac:dyDescent="0.25">
      <c r="A5" s="251"/>
      <c r="B5" s="261"/>
      <c r="C5" s="242"/>
      <c r="D5" s="262"/>
      <c r="E5" s="245"/>
      <c r="F5" s="242"/>
      <c r="G5" s="244"/>
      <c r="H5" s="241"/>
      <c r="I5" s="242"/>
      <c r="J5" s="243"/>
      <c r="K5" s="245"/>
      <c r="L5" s="242"/>
      <c r="M5" s="244"/>
      <c r="N5" s="241"/>
      <c r="O5" s="242"/>
      <c r="P5" s="243"/>
      <c r="Q5" s="245"/>
      <c r="R5" s="242"/>
      <c r="S5" s="244"/>
      <c r="T5" s="241"/>
      <c r="U5" s="248"/>
      <c r="V5" s="243"/>
      <c r="W5" s="245"/>
      <c r="X5" s="242"/>
      <c r="Y5" s="244"/>
      <c r="Z5" s="241"/>
      <c r="AA5" s="248"/>
      <c r="AB5" s="244"/>
    </row>
    <row r="6" spans="1:32" s="47" customFormat="1" ht="11.25" customHeight="1" thickBot="1" x14ac:dyDescent="0.25">
      <c r="A6" s="154" t="s">
        <v>3</v>
      </c>
      <c r="B6" s="155">
        <v>1</v>
      </c>
      <c r="C6" s="156">
        <v>2</v>
      </c>
      <c r="D6" s="157">
        <v>3</v>
      </c>
      <c r="E6" s="158">
        <v>4</v>
      </c>
      <c r="F6" s="156">
        <v>5</v>
      </c>
      <c r="G6" s="157">
        <v>6</v>
      </c>
      <c r="H6" s="159">
        <v>7</v>
      </c>
      <c r="I6" s="156">
        <v>8</v>
      </c>
      <c r="J6" s="160">
        <v>9</v>
      </c>
      <c r="K6" s="158">
        <v>10</v>
      </c>
      <c r="L6" s="156">
        <v>11</v>
      </c>
      <c r="M6" s="157">
        <v>12</v>
      </c>
      <c r="N6" s="159">
        <v>13</v>
      </c>
      <c r="O6" s="156">
        <v>14</v>
      </c>
      <c r="P6" s="160">
        <v>15</v>
      </c>
      <c r="Q6" s="158">
        <v>16</v>
      </c>
      <c r="R6" s="156">
        <v>17</v>
      </c>
      <c r="S6" s="157">
        <v>18</v>
      </c>
      <c r="T6" s="159">
        <v>19</v>
      </c>
      <c r="U6" s="156">
        <v>20</v>
      </c>
      <c r="V6" s="160">
        <v>21</v>
      </c>
      <c r="W6" s="158">
        <v>22</v>
      </c>
      <c r="X6" s="156">
        <v>23</v>
      </c>
      <c r="Y6" s="157">
        <v>24</v>
      </c>
      <c r="Z6" s="159">
        <v>25</v>
      </c>
      <c r="AA6" s="156">
        <v>26</v>
      </c>
      <c r="AB6" s="157">
        <v>27</v>
      </c>
    </row>
    <row r="7" spans="1:32" s="35" customFormat="1" ht="58.5" customHeight="1" thickBot="1" x14ac:dyDescent="0.3">
      <c r="A7" s="164" t="s">
        <v>32</v>
      </c>
      <c r="B7" s="165">
        <f>SUM(B8:B14)</f>
        <v>4311</v>
      </c>
      <c r="C7" s="166">
        <f>SUM(C8:C14)</f>
        <v>1868</v>
      </c>
      <c r="D7" s="167">
        <f>C7*100/B7</f>
        <v>43.331013685919743</v>
      </c>
      <c r="E7" s="168">
        <f>SUM(E8:E14)</f>
        <v>4172</v>
      </c>
      <c r="F7" s="166">
        <f>SUM(F8:F14)</f>
        <v>1719</v>
      </c>
      <c r="G7" s="167">
        <f>F7*100/E7</f>
        <v>41.203259827420901</v>
      </c>
      <c r="H7" s="169">
        <f>SUM(H8:H14)</f>
        <v>109</v>
      </c>
      <c r="I7" s="166">
        <f>SUM(I8:I14)</f>
        <v>72</v>
      </c>
      <c r="J7" s="170">
        <f>I7*100/H7</f>
        <v>66.055045871559628</v>
      </c>
      <c r="K7" s="168">
        <f>SUM(K8:K14)</f>
        <v>92</v>
      </c>
      <c r="L7" s="166">
        <f>SUM(L8:L14)</f>
        <v>30</v>
      </c>
      <c r="M7" s="167">
        <f>L7*100/K7</f>
        <v>32.608695652173914</v>
      </c>
      <c r="N7" s="169">
        <f>SUM(N8:N14)</f>
        <v>1</v>
      </c>
      <c r="O7" s="166">
        <f>SUM(O8:O14)</f>
        <v>0</v>
      </c>
      <c r="P7" s="170">
        <f>O7*100/N7</f>
        <v>0</v>
      </c>
      <c r="Q7" s="168">
        <f>SUM(Q8:Q14)</f>
        <v>1615</v>
      </c>
      <c r="R7" s="166">
        <f>SUM(R8:R14)</f>
        <v>839</v>
      </c>
      <c r="S7" s="167">
        <f>R7*100/Q7</f>
        <v>51.950464396284829</v>
      </c>
      <c r="T7" s="169">
        <f>SUM(T8:T14)</f>
        <v>3536</v>
      </c>
      <c r="U7" s="166">
        <f>SUM(U8:U14)</f>
        <v>1304</v>
      </c>
      <c r="V7" s="170">
        <f>U7*100/T7</f>
        <v>36.877828054298639</v>
      </c>
      <c r="W7" s="168">
        <f>SUM(W8:W14)</f>
        <v>3447</v>
      </c>
      <c r="X7" s="166">
        <f>SUM(X8:X14)</f>
        <v>1155</v>
      </c>
      <c r="Y7" s="167">
        <f>X7*100/W7</f>
        <v>33.507397737162748</v>
      </c>
      <c r="Z7" s="169">
        <f>SUM(Z8:Z14)</f>
        <v>3065</v>
      </c>
      <c r="AA7" s="166">
        <f>SUM(AA8:AA14)</f>
        <v>767</v>
      </c>
      <c r="AB7" s="167">
        <f>AA7*100/Z7</f>
        <v>25.02446982055465</v>
      </c>
      <c r="AC7" s="34"/>
      <c r="AF7" s="39"/>
    </row>
    <row r="8" spans="1:32" s="39" customFormat="1" ht="45.75" customHeight="1" x14ac:dyDescent="0.25">
      <c r="A8" s="146" t="s">
        <v>104</v>
      </c>
      <c r="B8" s="171">
        <v>341</v>
      </c>
      <c r="C8" s="161">
        <v>163</v>
      </c>
      <c r="D8" s="172">
        <f t="shared" ref="D8:D14" si="0">C8*100/B8</f>
        <v>47.800586510263926</v>
      </c>
      <c r="E8" s="173">
        <v>333</v>
      </c>
      <c r="F8" s="161">
        <v>154</v>
      </c>
      <c r="G8" s="172">
        <f t="shared" ref="G8:G14" si="1">F8*100/E8</f>
        <v>46.246246246246244</v>
      </c>
      <c r="H8" s="174">
        <v>18</v>
      </c>
      <c r="I8" s="175">
        <v>9</v>
      </c>
      <c r="J8" s="176">
        <f t="shared" ref="J8:J14" si="2">IF(ISERROR(I8*100/H8),"-",(I8*100/H8))</f>
        <v>50</v>
      </c>
      <c r="K8" s="177">
        <v>3</v>
      </c>
      <c r="L8" s="175">
        <v>3</v>
      </c>
      <c r="M8" s="172">
        <f t="shared" ref="M8:M14" si="3">IF(ISERROR(L8*100/K8),"-",(L8*100/K8))</f>
        <v>100</v>
      </c>
      <c r="N8" s="178">
        <v>0</v>
      </c>
      <c r="O8" s="162">
        <v>0</v>
      </c>
      <c r="P8" s="176" t="str">
        <f>IF(ISERROR(O8*100/N8),"-",(O8*100/N8))</f>
        <v>-</v>
      </c>
      <c r="Q8" s="177">
        <v>153</v>
      </c>
      <c r="R8" s="175">
        <v>76</v>
      </c>
      <c r="S8" s="172">
        <f t="shared" ref="S8:S14" si="4">R8*100/Q8</f>
        <v>49.673202614379086</v>
      </c>
      <c r="T8" s="174">
        <v>269</v>
      </c>
      <c r="U8" s="179">
        <v>106</v>
      </c>
      <c r="V8" s="176">
        <f t="shared" ref="V8:V14" si="5">U8*100/T8</f>
        <v>39.405204460966544</v>
      </c>
      <c r="W8" s="173">
        <v>262</v>
      </c>
      <c r="X8" s="163">
        <v>97</v>
      </c>
      <c r="Y8" s="172">
        <f t="shared" ref="Y8:Y14" si="6">X8*100/W8</f>
        <v>37.022900763358777</v>
      </c>
      <c r="Z8" s="174">
        <v>214</v>
      </c>
      <c r="AA8" s="202">
        <v>55</v>
      </c>
      <c r="AB8" s="172">
        <f t="shared" ref="AB8:AB14" si="7">AA8*100/Z8</f>
        <v>25.700934579439252</v>
      </c>
      <c r="AC8" s="34"/>
      <c r="AD8" s="38"/>
    </row>
    <row r="9" spans="1:32" s="40" customFormat="1" ht="45.75" customHeight="1" x14ac:dyDescent="0.25">
      <c r="A9" s="147" t="s">
        <v>105</v>
      </c>
      <c r="B9" s="180">
        <v>477</v>
      </c>
      <c r="C9" s="131">
        <v>171</v>
      </c>
      <c r="D9" s="181">
        <f t="shared" si="0"/>
        <v>35.849056603773583</v>
      </c>
      <c r="E9" s="182">
        <v>461</v>
      </c>
      <c r="F9" s="131">
        <v>166</v>
      </c>
      <c r="G9" s="181">
        <f t="shared" si="1"/>
        <v>36.008676789587852</v>
      </c>
      <c r="H9" s="183">
        <v>12</v>
      </c>
      <c r="I9" s="136">
        <v>10</v>
      </c>
      <c r="J9" s="184">
        <f t="shared" si="2"/>
        <v>83.333333333333329</v>
      </c>
      <c r="K9" s="185">
        <v>4</v>
      </c>
      <c r="L9" s="136">
        <v>3</v>
      </c>
      <c r="M9" s="181">
        <f t="shared" si="3"/>
        <v>75</v>
      </c>
      <c r="N9" s="186">
        <v>0</v>
      </c>
      <c r="O9" s="135">
        <v>0</v>
      </c>
      <c r="P9" s="184" t="str">
        <f t="shared" ref="P9:P14" si="8">IF(ISERROR(O9*100/N9),"-",(O9*100/N9))</f>
        <v>-</v>
      </c>
      <c r="Q9" s="185">
        <v>264</v>
      </c>
      <c r="R9" s="136">
        <v>84</v>
      </c>
      <c r="S9" s="181">
        <f t="shared" si="4"/>
        <v>31.818181818181817</v>
      </c>
      <c r="T9" s="183">
        <v>399</v>
      </c>
      <c r="U9" s="179">
        <v>118</v>
      </c>
      <c r="V9" s="184">
        <f t="shared" si="5"/>
        <v>29.573934837092732</v>
      </c>
      <c r="W9" s="182">
        <v>391</v>
      </c>
      <c r="X9" s="135">
        <v>113</v>
      </c>
      <c r="Y9" s="181">
        <f t="shared" si="6"/>
        <v>28.900255754475705</v>
      </c>
      <c r="Z9" s="183">
        <v>366</v>
      </c>
      <c r="AA9" s="133">
        <v>70</v>
      </c>
      <c r="AB9" s="181">
        <f t="shared" si="7"/>
        <v>19.125683060109289</v>
      </c>
      <c r="AC9" s="34"/>
      <c r="AD9" s="38"/>
    </row>
    <row r="10" spans="1:32" s="39" customFormat="1" ht="45.75" customHeight="1" x14ac:dyDescent="0.25">
      <c r="A10" s="147" t="s">
        <v>106</v>
      </c>
      <c r="B10" s="180">
        <v>1701</v>
      </c>
      <c r="C10" s="132">
        <v>694</v>
      </c>
      <c r="D10" s="181">
        <f t="shared" si="0"/>
        <v>40.799529688418581</v>
      </c>
      <c r="E10" s="182">
        <v>1647</v>
      </c>
      <c r="F10" s="132">
        <v>597</v>
      </c>
      <c r="G10" s="181">
        <f t="shared" si="1"/>
        <v>36.247723132969035</v>
      </c>
      <c r="H10" s="183">
        <v>44</v>
      </c>
      <c r="I10" s="136">
        <v>20</v>
      </c>
      <c r="J10" s="184">
        <f t="shared" si="2"/>
        <v>45.454545454545453</v>
      </c>
      <c r="K10" s="185">
        <v>57</v>
      </c>
      <c r="L10" s="136">
        <v>19</v>
      </c>
      <c r="M10" s="181">
        <f t="shared" si="3"/>
        <v>33.333333333333336</v>
      </c>
      <c r="N10" s="186">
        <v>0</v>
      </c>
      <c r="O10" s="134">
        <v>0</v>
      </c>
      <c r="P10" s="184" t="str">
        <f t="shared" si="8"/>
        <v>-</v>
      </c>
      <c r="Q10" s="185">
        <v>477</v>
      </c>
      <c r="R10" s="136">
        <v>337</v>
      </c>
      <c r="S10" s="181">
        <f t="shared" si="4"/>
        <v>70.64989517819707</v>
      </c>
      <c r="T10" s="183">
        <v>1388</v>
      </c>
      <c r="U10" s="179">
        <v>487</v>
      </c>
      <c r="V10" s="184">
        <f t="shared" si="5"/>
        <v>35.086455331412104</v>
      </c>
      <c r="W10" s="182">
        <v>1352</v>
      </c>
      <c r="X10" s="135">
        <v>390</v>
      </c>
      <c r="Y10" s="181">
        <f t="shared" si="6"/>
        <v>28.846153846153847</v>
      </c>
      <c r="Z10" s="183">
        <v>1178</v>
      </c>
      <c r="AA10" s="133">
        <v>273</v>
      </c>
      <c r="AB10" s="181">
        <f t="shared" si="7"/>
        <v>23.174872665534807</v>
      </c>
      <c r="AC10" s="34"/>
      <c r="AD10" s="38"/>
    </row>
    <row r="11" spans="1:32" s="39" customFormat="1" ht="45.75" customHeight="1" x14ac:dyDescent="0.25">
      <c r="A11" s="147" t="s">
        <v>107</v>
      </c>
      <c r="B11" s="180">
        <v>630</v>
      </c>
      <c r="C11" s="132">
        <v>265</v>
      </c>
      <c r="D11" s="181">
        <f t="shared" si="0"/>
        <v>42.063492063492063</v>
      </c>
      <c r="E11" s="182">
        <v>613</v>
      </c>
      <c r="F11" s="132">
        <v>257</v>
      </c>
      <c r="G11" s="181">
        <f t="shared" si="1"/>
        <v>41.924959216965739</v>
      </c>
      <c r="H11" s="183">
        <v>9</v>
      </c>
      <c r="I11" s="136">
        <v>10</v>
      </c>
      <c r="J11" s="184">
        <f t="shared" si="2"/>
        <v>111.11111111111111</v>
      </c>
      <c r="K11" s="185">
        <v>2</v>
      </c>
      <c r="L11" s="136">
        <v>0</v>
      </c>
      <c r="M11" s="181">
        <f t="shared" si="3"/>
        <v>0</v>
      </c>
      <c r="N11" s="186">
        <v>0</v>
      </c>
      <c r="O11" s="134">
        <v>0</v>
      </c>
      <c r="P11" s="184" t="str">
        <f t="shared" si="8"/>
        <v>-</v>
      </c>
      <c r="Q11" s="185">
        <v>201</v>
      </c>
      <c r="R11" s="136">
        <v>143</v>
      </c>
      <c r="S11" s="181">
        <f t="shared" si="4"/>
        <v>71.144278606965173</v>
      </c>
      <c r="T11" s="183">
        <v>534</v>
      </c>
      <c r="U11" s="179">
        <v>188</v>
      </c>
      <c r="V11" s="184">
        <f t="shared" si="5"/>
        <v>35.205992509363298</v>
      </c>
      <c r="W11" s="182">
        <v>528</v>
      </c>
      <c r="X11" s="135">
        <v>180</v>
      </c>
      <c r="Y11" s="181">
        <f t="shared" si="6"/>
        <v>34.090909090909093</v>
      </c>
      <c r="Z11" s="183">
        <v>502</v>
      </c>
      <c r="AA11" s="133">
        <v>121</v>
      </c>
      <c r="AB11" s="181">
        <f t="shared" si="7"/>
        <v>24.10358565737052</v>
      </c>
      <c r="AC11" s="34"/>
      <c r="AD11" s="38"/>
    </row>
    <row r="12" spans="1:32" s="39" customFormat="1" ht="45.75" customHeight="1" x14ac:dyDescent="0.25">
      <c r="A12" s="147" t="s">
        <v>108</v>
      </c>
      <c r="B12" s="180">
        <v>598</v>
      </c>
      <c r="C12" s="132">
        <v>312</v>
      </c>
      <c r="D12" s="181">
        <f t="shared" si="0"/>
        <v>52.173913043478258</v>
      </c>
      <c r="E12" s="182">
        <v>576</v>
      </c>
      <c r="F12" s="132">
        <v>296</v>
      </c>
      <c r="G12" s="181">
        <f t="shared" si="1"/>
        <v>51.388888888888886</v>
      </c>
      <c r="H12" s="183">
        <v>18</v>
      </c>
      <c r="I12" s="136">
        <v>11</v>
      </c>
      <c r="J12" s="184">
        <f t="shared" si="2"/>
        <v>61.111111111111114</v>
      </c>
      <c r="K12" s="185">
        <v>9</v>
      </c>
      <c r="L12" s="136">
        <v>1</v>
      </c>
      <c r="M12" s="181">
        <f t="shared" si="3"/>
        <v>11.111111111111111</v>
      </c>
      <c r="N12" s="186">
        <v>0</v>
      </c>
      <c r="O12" s="134">
        <v>0</v>
      </c>
      <c r="P12" s="184" t="str">
        <f t="shared" si="8"/>
        <v>-</v>
      </c>
      <c r="Q12" s="185">
        <v>218</v>
      </c>
      <c r="R12" s="136">
        <v>70</v>
      </c>
      <c r="S12" s="181">
        <f t="shared" si="4"/>
        <v>32.110091743119263</v>
      </c>
      <c r="T12" s="183">
        <v>488</v>
      </c>
      <c r="U12" s="179">
        <v>227</v>
      </c>
      <c r="V12" s="184">
        <f t="shared" si="5"/>
        <v>46.516393442622949</v>
      </c>
      <c r="W12" s="182">
        <v>472</v>
      </c>
      <c r="X12" s="135">
        <v>211</v>
      </c>
      <c r="Y12" s="181">
        <f t="shared" si="6"/>
        <v>44.703389830508478</v>
      </c>
      <c r="Z12" s="183">
        <v>416</v>
      </c>
      <c r="AA12" s="133">
        <v>125</v>
      </c>
      <c r="AB12" s="181">
        <f t="shared" si="7"/>
        <v>30.048076923076923</v>
      </c>
      <c r="AC12" s="34"/>
      <c r="AD12" s="38"/>
    </row>
    <row r="13" spans="1:32" s="39" customFormat="1" ht="45.75" customHeight="1" x14ac:dyDescent="0.25">
      <c r="A13" s="147" t="s">
        <v>109</v>
      </c>
      <c r="B13" s="180">
        <v>317</v>
      </c>
      <c r="C13" s="132">
        <v>127</v>
      </c>
      <c r="D13" s="181">
        <f t="shared" si="0"/>
        <v>40.063091482649845</v>
      </c>
      <c r="E13" s="182">
        <v>302</v>
      </c>
      <c r="F13" s="132">
        <v>116</v>
      </c>
      <c r="G13" s="181">
        <f t="shared" si="1"/>
        <v>38.410596026490069</v>
      </c>
      <c r="H13" s="183">
        <v>3</v>
      </c>
      <c r="I13" s="136">
        <v>7</v>
      </c>
      <c r="J13" s="184">
        <f t="shared" si="2"/>
        <v>233.33333333333334</v>
      </c>
      <c r="K13" s="185">
        <v>7</v>
      </c>
      <c r="L13" s="136">
        <v>0</v>
      </c>
      <c r="M13" s="181">
        <f t="shared" si="3"/>
        <v>0</v>
      </c>
      <c r="N13" s="186">
        <v>0</v>
      </c>
      <c r="O13" s="134">
        <v>0</v>
      </c>
      <c r="P13" s="184" t="str">
        <f t="shared" si="8"/>
        <v>-</v>
      </c>
      <c r="Q13" s="185">
        <v>136</v>
      </c>
      <c r="R13" s="136">
        <v>54</v>
      </c>
      <c r="S13" s="181">
        <f t="shared" si="4"/>
        <v>39.705882352941174</v>
      </c>
      <c r="T13" s="183">
        <v>256</v>
      </c>
      <c r="U13" s="179">
        <v>87</v>
      </c>
      <c r="V13" s="184">
        <f t="shared" si="5"/>
        <v>33.984375</v>
      </c>
      <c r="W13" s="182">
        <v>244</v>
      </c>
      <c r="X13" s="135">
        <v>76</v>
      </c>
      <c r="Y13" s="181">
        <f t="shared" si="6"/>
        <v>31.147540983606557</v>
      </c>
      <c r="Z13" s="183">
        <v>215</v>
      </c>
      <c r="AA13" s="133">
        <v>59</v>
      </c>
      <c r="AB13" s="181">
        <f t="shared" si="7"/>
        <v>27.441860465116278</v>
      </c>
      <c r="AC13" s="34"/>
      <c r="AD13" s="38"/>
    </row>
    <row r="14" spans="1:32" s="39" customFormat="1" ht="45.75" customHeight="1" thickBot="1" x14ac:dyDescent="0.3">
      <c r="A14" s="148" t="s">
        <v>110</v>
      </c>
      <c r="B14" s="187">
        <v>247</v>
      </c>
      <c r="C14" s="149">
        <v>136</v>
      </c>
      <c r="D14" s="188">
        <f t="shared" si="0"/>
        <v>55.060728744939269</v>
      </c>
      <c r="E14" s="189">
        <v>240</v>
      </c>
      <c r="F14" s="149">
        <v>133</v>
      </c>
      <c r="G14" s="188">
        <f t="shared" si="1"/>
        <v>55.416666666666664</v>
      </c>
      <c r="H14" s="190">
        <v>5</v>
      </c>
      <c r="I14" s="191">
        <v>5</v>
      </c>
      <c r="J14" s="192">
        <f t="shared" si="2"/>
        <v>100</v>
      </c>
      <c r="K14" s="193">
        <v>10</v>
      </c>
      <c r="L14" s="191">
        <v>4</v>
      </c>
      <c r="M14" s="188">
        <f t="shared" si="3"/>
        <v>40</v>
      </c>
      <c r="N14" s="194">
        <v>1</v>
      </c>
      <c r="O14" s="150">
        <v>0</v>
      </c>
      <c r="P14" s="192">
        <f t="shared" si="8"/>
        <v>0</v>
      </c>
      <c r="Q14" s="193">
        <v>166</v>
      </c>
      <c r="R14" s="191">
        <v>75</v>
      </c>
      <c r="S14" s="188">
        <f t="shared" si="4"/>
        <v>45.180722891566262</v>
      </c>
      <c r="T14" s="190">
        <v>202</v>
      </c>
      <c r="U14" s="366">
        <v>91</v>
      </c>
      <c r="V14" s="192">
        <f t="shared" si="5"/>
        <v>45.049504950495049</v>
      </c>
      <c r="W14" s="189">
        <v>198</v>
      </c>
      <c r="X14" s="204">
        <v>88</v>
      </c>
      <c r="Y14" s="188">
        <f t="shared" si="6"/>
        <v>44.444444444444443</v>
      </c>
      <c r="Z14" s="190">
        <v>174</v>
      </c>
      <c r="AA14" s="203">
        <v>64</v>
      </c>
      <c r="AB14" s="188">
        <f t="shared" si="7"/>
        <v>36.781609195402297</v>
      </c>
      <c r="AC14" s="34"/>
      <c r="AD14" s="38"/>
    </row>
    <row r="15" spans="1:32" ht="66.75" customHeight="1" x14ac:dyDescent="0.25">
      <c r="A15" s="42"/>
      <c r="B15" s="42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U1:AB1"/>
    <mergeCell ref="Q3:S3"/>
    <mergeCell ref="T3:V3"/>
    <mergeCell ref="W3:Y3"/>
    <mergeCell ref="B4:B5"/>
    <mergeCell ref="C4:C5"/>
    <mergeCell ref="D4:D5"/>
    <mergeCell ref="E4:E5"/>
    <mergeCell ref="F4:F5"/>
    <mergeCell ref="Q4:Q5"/>
    <mergeCell ref="R4:R5"/>
    <mergeCell ref="S4:S5"/>
    <mergeCell ref="W4:W5"/>
    <mergeCell ref="T4:T5"/>
    <mergeCell ref="U4:U5"/>
    <mergeCell ref="V4:V5"/>
    <mergeCell ref="A3:A5"/>
    <mergeCell ref="E3:G3"/>
    <mergeCell ref="H3:J3"/>
    <mergeCell ref="K3:M3"/>
    <mergeCell ref="N3:P3"/>
    <mergeCell ref="L4:L5"/>
    <mergeCell ref="M4:M5"/>
    <mergeCell ref="B3:D3"/>
    <mergeCell ref="X4:X5"/>
    <mergeCell ref="Y4:Y5"/>
    <mergeCell ref="Z2:AB2"/>
    <mergeCell ref="Z3:AB3"/>
    <mergeCell ref="Z4:Z5"/>
    <mergeCell ref="AA4:AA5"/>
    <mergeCell ref="AB4:AB5"/>
    <mergeCell ref="X2:Y2"/>
    <mergeCell ref="B1:P1"/>
    <mergeCell ref="C15:P15"/>
    <mergeCell ref="M2:P2"/>
    <mergeCell ref="N4:N5"/>
    <mergeCell ref="I4:I5"/>
    <mergeCell ref="J4:J5"/>
    <mergeCell ref="O4:O5"/>
    <mergeCell ref="P4:P5"/>
    <mergeCell ref="G4:G5"/>
    <mergeCell ref="H4:H5"/>
    <mergeCell ref="K4:K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67"/>
  <sheetViews>
    <sheetView view="pageBreakPreview" zoomScale="68" zoomScaleNormal="75" zoomScaleSheetLayoutView="68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T8" sqref="T8"/>
    </sheetView>
  </sheetViews>
  <sheetFormatPr defaultColWidth="9.28515625" defaultRowHeight="14.25" x14ac:dyDescent="0.2"/>
  <cols>
    <col min="1" max="1" width="25.7109375" style="41" customWidth="1"/>
    <col min="2" max="2" width="11" style="41" customWidth="1"/>
    <col min="3" max="3" width="9.7109375" style="80" customWidth="1"/>
    <col min="4" max="4" width="8.28515625" style="41" customWidth="1"/>
    <col min="5" max="6" width="11.7109375" style="41" customWidth="1"/>
    <col min="7" max="7" width="7.42578125" style="41" customWidth="1"/>
    <col min="8" max="8" width="10.42578125" style="41" customWidth="1"/>
    <col min="9" max="9" width="11" style="80" customWidth="1"/>
    <col min="10" max="10" width="7.42578125" style="41" customWidth="1"/>
    <col min="11" max="11" width="8.7109375" style="41" customWidth="1"/>
    <col min="12" max="12" width="9.28515625" style="41" customWidth="1"/>
    <col min="13" max="13" width="7.42578125" style="41" customWidth="1"/>
    <col min="14" max="15" width="9.42578125" style="41" customWidth="1"/>
    <col min="16" max="16" width="9" style="41" customWidth="1"/>
    <col min="17" max="17" width="10" style="41" customWidth="1"/>
    <col min="18" max="18" width="9.28515625" style="41" customWidth="1"/>
    <col min="19" max="19" width="8.28515625" style="41" customWidth="1"/>
    <col min="20" max="21" width="9.5703125" style="41" customWidth="1"/>
    <col min="22" max="22" width="8.28515625" style="41" customWidth="1"/>
    <col min="23" max="23" width="10.5703125" style="41" customWidth="1"/>
    <col min="24" max="24" width="10.7109375" style="41" customWidth="1"/>
    <col min="25" max="25" width="8.28515625" style="41" customWidth="1"/>
    <col min="26" max="27" width="9.7109375" style="41" customWidth="1"/>
    <col min="28" max="28" width="8.28515625" style="41" customWidth="1"/>
    <col min="29" max="16384" width="9.28515625" style="41"/>
  </cols>
  <sheetData>
    <row r="1" spans="1:35" s="26" customFormat="1" ht="60" customHeight="1" x14ac:dyDescent="0.35">
      <c r="B1" s="238" t="s">
        <v>119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5"/>
      <c r="R1" s="25"/>
      <c r="S1" s="25"/>
      <c r="T1" s="25"/>
      <c r="U1" s="25"/>
      <c r="V1" s="25"/>
      <c r="W1" s="25"/>
      <c r="X1" s="25"/>
      <c r="Y1" s="25"/>
      <c r="Z1" s="25"/>
      <c r="AA1" s="249"/>
      <c r="AB1" s="249"/>
      <c r="AC1" s="44"/>
      <c r="AE1" s="64" t="s">
        <v>14</v>
      </c>
    </row>
    <row r="2" spans="1:35" s="29" customFormat="1" ht="14.25" customHeight="1" x14ac:dyDescent="0.25">
      <c r="A2" s="27"/>
      <c r="B2" s="27"/>
      <c r="C2" s="75"/>
      <c r="D2" s="27"/>
      <c r="E2" s="27"/>
      <c r="F2" s="27"/>
      <c r="G2" s="27"/>
      <c r="H2" s="27"/>
      <c r="I2" s="75"/>
      <c r="J2" s="27"/>
      <c r="K2" s="27"/>
      <c r="L2" s="27"/>
      <c r="M2" s="27"/>
      <c r="N2" s="27"/>
      <c r="O2" s="27"/>
      <c r="P2" s="51" t="s">
        <v>7</v>
      </c>
      <c r="Q2" s="51"/>
      <c r="R2" s="27"/>
      <c r="S2" s="27"/>
      <c r="T2" s="28"/>
      <c r="U2" s="28"/>
      <c r="V2" s="28"/>
      <c r="W2" s="28"/>
      <c r="X2" s="28"/>
      <c r="Y2" s="28"/>
      <c r="AA2" s="283"/>
      <c r="AB2" s="283"/>
      <c r="AC2" s="282"/>
      <c r="AD2" s="282"/>
      <c r="AE2" s="51" t="s">
        <v>7</v>
      </c>
      <c r="AF2" s="51"/>
    </row>
    <row r="3" spans="1:35" s="30" customFormat="1" ht="68.099999999999994" customHeight="1" x14ac:dyDescent="0.25">
      <c r="A3" s="360"/>
      <c r="B3" s="361" t="s">
        <v>20</v>
      </c>
      <c r="C3" s="361"/>
      <c r="D3" s="361"/>
      <c r="E3" s="361" t="s">
        <v>21</v>
      </c>
      <c r="F3" s="361"/>
      <c r="G3" s="361"/>
      <c r="H3" s="361" t="s">
        <v>13</v>
      </c>
      <c r="I3" s="361"/>
      <c r="J3" s="361"/>
      <c r="K3" s="353" t="s">
        <v>75</v>
      </c>
      <c r="L3" s="354"/>
      <c r="M3" s="355"/>
      <c r="N3" s="361" t="s">
        <v>9</v>
      </c>
      <c r="O3" s="361"/>
      <c r="P3" s="361"/>
      <c r="Q3" s="361" t="s">
        <v>10</v>
      </c>
      <c r="R3" s="361"/>
      <c r="S3" s="361"/>
      <c r="T3" s="362" t="s">
        <v>8</v>
      </c>
      <c r="U3" s="363"/>
      <c r="V3" s="364"/>
      <c r="W3" s="361" t="s">
        <v>15</v>
      </c>
      <c r="X3" s="361"/>
      <c r="Y3" s="361"/>
      <c r="Z3" s="361" t="s">
        <v>11</v>
      </c>
      <c r="AA3" s="361"/>
      <c r="AB3" s="361"/>
      <c r="AC3" s="361" t="s">
        <v>12</v>
      </c>
      <c r="AD3" s="361"/>
      <c r="AE3" s="361"/>
    </row>
    <row r="4" spans="1:35" s="31" customFormat="1" ht="19.5" customHeight="1" x14ac:dyDescent="0.25">
      <c r="A4" s="360"/>
      <c r="B4" s="365" t="s">
        <v>87</v>
      </c>
      <c r="C4" s="365" t="s">
        <v>103</v>
      </c>
      <c r="D4" s="359" t="s">
        <v>2</v>
      </c>
      <c r="E4" s="358" t="s">
        <v>87</v>
      </c>
      <c r="F4" s="358" t="s">
        <v>103</v>
      </c>
      <c r="G4" s="359" t="s">
        <v>2</v>
      </c>
      <c r="H4" s="358" t="s">
        <v>87</v>
      </c>
      <c r="I4" s="365" t="s">
        <v>103</v>
      </c>
      <c r="J4" s="359" t="s">
        <v>2</v>
      </c>
      <c r="K4" s="356" t="s">
        <v>87</v>
      </c>
      <c r="L4" s="356" t="s">
        <v>103</v>
      </c>
      <c r="M4" s="356" t="s">
        <v>2</v>
      </c>
      <c r="N4" s="358" t="s">
        <v>87</v>
      </c>
      <c r="O4" s="358" t="s">
        <v>103</v>
      </c>
      <c r="P4" s="359" t="s">
        <v>2</v>
      </c>
      <c r="Q4" s="358" t="s">
        <v>87</v>
      </c>
      <c r="R4" s="358" t="s">
        <v>103</v>
      </c>
      <c r="S4" s="359" t="s">
        <v>2</v>
      </c>
      <c r="T4" s="358" t="s">
        <v>87</v>
      </c>
      <c r="U4" s="358" t="s">
        <v>103</v>
      </c>
      <c r="V4" s="359" t="s">
        <v>2</v>
      </c>
      <c r="W4" s="365" t="s">
        <v>87</v>
      </c>
      <c r="X4" s="358" t="s">
        <v>103</v>
      </c>
      <c r="Y4" s="359" t="s">
        <v>2</v>
      </c>
      <c r="Z4" s="358" t="s">
        <v>87</v>
      </c>
      <c r="AA4" s="358" t="s">
        <v>103</v>
      </c>
      <c r="AB4" s="359" t="s">
        <v>2</v>
      </c>
      <c r="AC4" s="358" t="s">
        <v>87</v>
      </c>
      <c r="AD4" s="358" t="s">
        <v>103</v>
      </c>
      <c r="AE4" s="359" t="s">
        <v>2</v>
      </c>
    </row>
    <row r="5" spans="1:35" s="31" customFormat="1" ht="15.75" customHeight="1" x14ac:dyDescent="0.25">
      <c r="A5" s="360"/>
      <c r="B5" s="365"/>
      <c r="C5" s="365"/>
      <c r="D5" s="359"/>
      <c r="E5" s="358"/>
      <c r="F5" s="358"/>
      <c r="G5" s="359"/>
      <c r="H5" s="358"/>
      <c r="I5" s="365"/>
      <c r="J5" s="359"/>
      <c r="K5" s="357"/>
      <c r="L5" s="357"/>
      <c r="M5" s="357"/>
      <c r="N5" s="358"/>
      <c r="O5" s="358"/>
      <c r="P5" s="359"/>
      <c r="Q5" s="358"/>
      <c r="R5" s="358"/>
      <c r="S5" s="359"/>
      <c r="T5" s="358"/>
      <c r="U5" s="358"/>
      <c r="V5" s="359"/>
      <c r="W5" s="365"/>
      <c r="X5" s="358"/>
      <c r="Y5" s="359"/>
      <c r="Z5" s="358"/>
      <c r="AA5" s="358"/>
      <c r="AB5" s="359"/>
      <c r="AC5" s="358"/>
      <c r="AD5" s="358"/>
      <c r="AE5" s="359"/>
    </row>
    <row r="6" spans="1:35" s="47" customFormat="1" ht="11.25" customHeight="1" thickBot="1" x14ac:dyDescent="0.25">
      <c r="A6" s="45" t="s">
        <v>3</v>
      </c>
      <c r="B6" s="76">
        <v>1</v>
      </c>
      <c r="C6" s="76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76">
        <v>8</v>
      </c>
      <c r="J6" s="46">
        <v>9</v>
      </c>
      <c r="K6" s="119"/>
      <c r="L6" s="119"/>
      <c r="M6" s="119"/>
      <c r="N6" s="46">
        <v>10</v>
      </c>
      <c r="O6" s="46">
        <v>11</v>
      </c>
      <c r="P6" s="46">
        <v>12</v>
      </c>
      <c r="Q6" s="46">
        <v>13</v>
      </c>
      <c r="R6" s="46">
        <v>14</v>
      </c>
      <c r="S6" s="46">
        <v>15</v>
      </c>
      <c r="T6" s="46">
        <v>16</v>
      </c>
      <c r="U6" s="46">
        <v>17</v>
      </c>
      <c r="V6" s="46">
        <v>18</v>
      </c>
      <c r="W6" s="76">
        <v>19</v>
      </c>
      <c r="X6" s="46">
        <v>20</v>
      </c>
      <c r="Y6" s="46">
        <v>21</v>
      </c>
      <c r="Z6" s="46">
        <v>22</v>
      </c>
      <c r="AA6" s="46">
        <v>23</v>
      </c>
      <c r="AB6" s="46">
        <v>24</v>
      </c>
      <c r="AC6" s="46">
        <v>25</v>
      </c>
      <c r="AD6" s="46">
        <v>26</v>
      </c>
      <c r="AE6" s="46">
        <v>27</v>
      </c>
    </row>
    <row r="7" spans="1:35" s="35" customFormat="1" ht="54" customHeight="1" thickBot="1" x14ac:dyDescent="0.3">
      <c r="A7" s="164" t="s">
        <v>32</v>
      </c>
      <c r="B7" s="77">
        <v>17288</v>
      </c>
      <c r="C7" s="77">
        <v>8839</v>
      </c>
      <c r="D7" s="33"/>
      <c r="E7" s="32">
        <v>15698</v>
      </c>
      <c r="F7" s="32">
        <v>6559</v>
      </c>
      <c r="G7" s="33"/>
      <c r="H7" s="32">
        <v>1013</v>
      </c>
      <c r="I7" s="77">
        <v>747</v>
      </c>
      <c r="J7" s="33"/>
      <c r="K7" s="120">
        <v>910</v>
      </c>
      <c r="L7" s="120">
        <v>519</v>
      </c>
      <c r="M7" s="121"/>
      <c r="N7" s="32">
        <v>537</v>
      </c>
      <c r="O7" s="32">
        <v>241</v>
      </c>
      <c r="P7" s="33"/>
      <c r="Q7" s="32">
        <v>8</v>
      </c>
      <c r="R7" s="32">
        <v>0</v>
      </c>
      <c r="S7" s="33"/>
      <c r="T7" s="219">
        <f>SUM(T8:T14)</f>
        <v>6375</v>
      </c>
      <c r="U7" s="32">
        <f>SUM(U8:U14)</f>
        <v>3172</v>
      </c>
      <c r="V7" s="33"/>
      <c r="W7" s="77">
        <v>14100</v>
      </c>
      <c r="X7" s="32">
        <v>5976</v>
      </c>
      <c r="Y7" s="33"/>
      <c r="Z7" s="32">
        <v>13048</v>
      </c>
      <c r="AA7" s="32">
        <v>4482</v>
      </c>
      <c r="AB7" s="33"/>
      <c r="AC7" s="32">
        <v>11347</v>
      </c>
      <c r="AD7" s="32">
        <v>2678</v>
      </c>
      <c r="AE7" s="33"/>
      <c r="AF7" s="34"/>
      <c r="AI7" s="39"/>
    </row>
    <row r="8" spans="1:35" s="39" customFormat="1" ht="54" customHeight="1" x14ac:dyDescent="0.25">
      <c r="A8" s="146" t="s">
        <v>104</v>
      </c>
      <c r="B8" s="78">
        <v>1540</v>
      </c>
      <c r="C8" s="78">
        <v>976</v>
      </c>
      <c r="D8" s="33"/>
      <c r="E8" s="36">
        <v>1364</v>
      </c>
      <c r="F8" s="36">
        <v>717</v>
      </c>
      <c r="G8" s="37"/>
      <c r="H8" s="36">
        <v>126</v>
      </c>
      <c r="I8" s="78">
        <v>133</v>
      </c>
      <c r="J8" s="37"/>
      <c r="K8" s="126">
        <v>113</v>
      </c>
      <c r="L8" s="126">
        <v>93</v>
      </c>
      <c r="M8" s="122"/>
      <c r="N8" s="36">
        <v>31</v>
      </c>
      <c r="O8" s="36">
        <v>15</v>
      </c>
      <c r="P8" s="37"/>
      <c r="Q8" s="36">
        <v>2</v>
      </c>
      <c r="R8" s="36">
        <v>0</v>
      </c>
      <c r="S8" s="37"/>
      <c r="T8" s="220">
        <v>686</v>
      </c>
      <c r="U8" s="52">
        <v>392</v>
      </c>
      <c r="V8" s="37"/>
      <c r="W8" s="221">
        <v>1183</v>
      </c>
      <c r="X8" s="52">
        <v>644</v>
      </c>
      <c r="Y8" s="37"/>
      <c r="Z8" s="36">
        <v>1081</v>
      </c>
      <c r="AA8" s="52">
        <v>470</v>
      </c>
      <c r="AB8" s="37"/>
      <c r="AC8" s="36">
        <v>839</v>
      </c>
      <c r="AD8" s="52">
        <v>249</v>
      </c>
      <c r="AE8" s="37"/>
      <c r="AF8" s="34"/>
      <c r="AG8" s="38"/>
    </row>
    <row r="9" spans="1:35" s="40" customFormat="1" ht="54" customHeight="1" x14ac:dyDescent="0.25">
      <c r="A9" s="147" t="s">
        <v>105</v>
      </c>
      <c r="B9" s="78">
        <v>1565</v>
      </c>
      <c r="C9" s="78">
        <v>814</v>
      </c>
      <c r="D9" s="33"/>
      <c r="E9" s="36">
        <v>1366</v>
      </c>
      <c r="F9" s="36">
        <v>624</v>
      </c>
      <c r="G9" s="37"/>
      <c r="H9" s="36">
        <v>86</v>
      </c>
      <c r="I9" s="78">
        <v>94</v>
      </c>
      <c r="J9" s="37"/>
      <c r="K9" s="126">
        <v>75</v>
      </c>
      <c r="L9" s="126">
        <v>69</v>
      </c>
      <c r="M9" s="122"/>
      <c r="N9" s="36">
        <v>28</v>
      </c>
      <c r="O9" s="36">
        <v>16</v>
      </c>
      <c r="P9" s="37"/>
      <c r="Q9" s="36">
        <v>2</v>
      </c>
      <c r="R9" s="36">
        <v>0</v>
      </c>
      <c r="S9" s="37"/>
      <c r="T9" s="220">
        <v>689</v>
      </c>
      <c r="U9" s="52">
        <v>313</v>
      </c>
      <c r="V9" s="37"/>
      <c r="W9" s="221">
        <v>1261</v>
      </c>
      <c r="X9" s="52">
        <v>497</v>
      </c>
      <c r="Y9" s="37"/>
      <c r="Z9" s="36">
        <v>1167</v>
      </c>
      <c r="AA9" s="52">
        <v>424</v>
      </c>
      <c r="AB9" s="37"/>
      <c r="AC9" s="36">
        <v>1071</v>
      </c>
      <c r="AD9" s="52">
        <v>252</v>
      </c>
      <c r="AE9" s="37"/>
      <c r="AF9" s="34"/>
      <c r="AG9" s="38"/>
    </row>
    <row r="10" spans="1:35" s="39" customFormat="1" ht="54" customHeight="1" x14ac:dyDescent="0.25">
      <c r="A10" s="147" t="s">
        <v>106</v>
      </c>
      <c r="B10" s="78">
        <v>6728</v>
      </c>
      <c r="C10" s="78">
        <v>3161</v>
      </c>
      <c r="D10" s="33"/>
      <c r="E10" s="36">
        <v>6282</v>
      </c>
      <c r="F10" s="36">
        <v>2227</v>
      </c>
      <c r="G10" s="37"/>
      <c r="H10" s="36">
        <v>386</v>
      </c>
      <c r="I10" s="78">
        <v>152</v>
      </c>
      <c r="J10" s="37"/>
      <c r="K10" s="126">
        <v>373</v>
      </c>
      <c r="L10" s="126">
        <v>124</v>
      </c>
      <c r="M10" s="122"/>
      <c r="N10" s="36">
        <v>314</v>
      </c>
      <c r="O10" s="36">
        <v>162</v>
      </c>
      <c r="P10" s="37"/>
      <c r="Q10" s="36">
        <v>0</v>
      </c>
      <c r="R10" s="36">
        <v>0</v>
      </c>
      <c r="S10" s="37"/>
      <c r="T10" s="220">
        <v>1943</v>
      </c>
      <c r="U10" s="52">
        <v>1136</v>
      </c>
      <c r="V10" s="37"/>
      <c r="W10" s="221">
        <v>5552</v>
      </c>
      <c r="X10" s="52">
        <v>2303</v>
      </c>
      <c r="Y10" s="37"/>
      <c r="Z10" s="36">
        <v>5213</v>
      </c>
      <c r="AA10" s="52">
        <v>1531</v>
      </c>
      <c r="AB10" s="37"/>
      <c r="AC10" s="36">
        <v>4518</v>
      </c>
      <c r="AD10" s="52">
        <v>997</v>
      </c>
      <c r="AE10" s="37"/>
      <c r="AF10" s="34"/>
      <c r="AG10" s="38"/>
    </row>
    <row r="11" spans="1:35" s="39" customFormat="1" ht="54" customHeight="1" x14ac:dyDescent="0.25">
      <c r="A11" s="147" t="s">
        <v>107</v>
      </c>
      <c r="B11" s="78">
        <v>2337</v>
      </c>
      <c r="C11" s="78">
        <v>1118</v>
      </c>
      <c r="D11" s="33"/>
      <c r="E11" s="36">
        <v>2153</v>
      </c>
      <c r="F11" s="36">
        <v>872</v>
      </c>
      <c r="G11" s="37"/>
      <c r="H11" s="36">
        <v>111</v>
      </c>
      <c r="I11" s="78">
        <v>99</v>
      </c>
      <c r="J11" s="37"/>
      <c r="K11" s="126">
        <v>75</v>
      </c>
      <c r="L11" s="126">
        <v>60</v>
      </c>
      <c r="M11" s="122"/>
      <c r="N11" s="36">
        <v>25</v>
      </c>
      <c r="O11" s="36">
        <v>8</v>
      </c>
      <c r="P11" s="37"/>
      <c r="Q11" s="36">
        <v>0</v>
      </c>
      <c r="R11" s="36">
        <v>0</v>
      </c>
      <c r="S11" s="37"/>
      <c r="T11" s="220">
        <v>861</v>
      </c>
      <c r="U11" s="52">
        <v>486</v>
      </c>
      <c r="V11" s="37"/>
      <c r="W11" s="221">
        <v>1978</v>
      </c>
      <c r="X11" s="52">
        <v>708</v>
      </c>
      <c r="Y11" s="37"/>
      <c r="Z11" s="36">
        <v>1857</v>
      </c>
      <c r="AA11" s="52">
        <v>605</v>
      </c>
      <c r="AB11" s="37"/>
      <c r="AC11" s="36">
        <v>1697</v>
      </c>
      <c r="AD11" s="52">
        <v>315</v>
      </c>
      <c r="AE11" s="37"/>
      <c r="AF11" s="34"/>
      <c r="AG11" s="38"/>
    </row>
    <row r="12" spans="1:35" s="39" customFormat="1" ht="54" customHeight="1" x14ac:dyDescent="0.25">
      <c r="A12" s="147" t="s">
        <v>108</v>
      </c>
      <c r="B12" s="78">
        <v>2915</v>
      </c>
      <c r="C12" s="78">
        <v>1471</v>
      </c>
      <c r="D12" s="33"/>
      <c r="E12" s="36">
        <v>2576</v>
      </c>
      <c r="F12" s="36">
        <v>1147</v>
      </c>
      <c r="G12" s="37"/>
      <c r="H12" s="36">
        <v>174</v>
      </c>
      <c r="I12" s="78">
        <v>108</v>
      </c>
      <c r="J12" s="37"/>
      <c r="K12" s="126">
        <v>159</v>
      </c>
      <c r="L12" s="126">
        <v>73</v>
      </c>
      <c r="M12" s="122"/>
      <c r="N12" s="36">
        <v>37</v>
      </c>
      <c r="O12" s="36">
        <v>8</v>
      </c>
      <c r="P12" s="37"/>
      <c r="Q12" s="36">
        <v>1</v>
      </c>
      <c r="R12" s="36">
        <v>0</v>
      </c>
      <c r="S12" s="37"/>
      <c r="T12" s="220">
        <v>1060</v>
      </c>
      <c r="U12" s="52">
        <v>324</v>
      </c>
      <c r="V12" s="37"/>
      <c r="W12" s="221">
        <v>2377</v>
      </c>
      <c r="X12" s="52">
        <v>979</v>
      </c>
      <c r="Y12" s="37"/>
      <c r="Z12" s="36">
        <v>2143</v>
      </c>
      <c r="AA12" s="52">
        <v>803</v>
      </c>
      <c r="AB12" s="37"/>
      <c r="AC12" s="36">
        <v>1867</v>
      </c>
      <c r="AD12" s="52">
        <v>430</v>
      </c>
      <c r="AE12" s="37"/>
      <c r="AF12" s="34"/>
      <c r="AG12" s="38"/>
    </row>
    <row r="13" spans="1:35" s="39" customFormat="1" ht="54" customHeight="1" x14ac:dyDescent="0.25">
      <c r="A13" s="147" t="s">
        <v>109</v>
      </c>
      <c r="B13" s="78">
        <v>1229</v>
      </c>
      <c r="C13" s="78">
        <v>667</v>
      </c>
      <c r="D13" s="33"/>
      <c r="E13" s="36">
        <v>1071</v>
      </c>
      <c r="F13" s="36">
        <v>433</v>
      </c>
      <c r="G13" s="37"/>
      <c r="H13" s="36">
        <v>80</v>
      </c>
      <c r="I13" s="78">
        <v>84</v>
      </c>
      <c r="J13" s="37"/>
      <c r="K13" s="126">
        <v>72</v>
      </c>
      <c r="L13" s="126">
        <v>46</v>
      </c>
      <c r="M13" s="122"/>
      <c r="N13" s="36">
        <v>37</v>
      </c>
      <c r="O13" s="36">
        <v>2</v>
      </c>
      <c r="P13" s="37"/>
      <c r="Q13" s="36">
        <v>0</v>
      </c>
      <c r="R13" s="36">
        <v>0</v>
      </c>
      <c r="S13" s="37"/>
      <c r="T13" s="220">
        <v>550</v>
      </c>
      <c r="U13" s="52">
        <v>205</v>
      </c>
      <c r="V13" s="37"/>
      <c r="W13" s="221">
        <v>964</v>
      </c>
      <c r="X13" s="52">
        <v>399</v>
      </c>
      <c r="Y13" s="37"/>
      <c r="Z13" s="36">
        <v>862</v>
      </c>
      <c r="AA13" s="52">
        <v>282</v>
      </c>
      <c r="AB13" s="37"/>
      <c r="AC13" s="36">
        <v>748</v>
      </c>
      <c r="AD13" s="52">
        <v>213</v>
      </c>
      <c r="AE13" s="37"/>
      <c r="AF13" s="34"/>
      <c r="AG13" s="38"/>
    </row>
    <row r="14" spans="1:35" s="39" customFormat="1" ht="54" customHeight="1" thickBot="1" x14ac:dyDescent="0.3">
      <c r="A14" s="148" t="s">
        <v>110</v>
      </c>
      <c r="B14" s="78">
        <v>974</v>
      </c>
      <c r="C14" s="78">
        <v>632</v>
      </c>
      <c r="D14" s="33"/>
      <c r="E14" s="36">
        <v>886</v>
      </c>
      <c r="F14" s="36">
        <v>539</v>
      </c>
      <c r="G14" s="37"/>
      <c r="H14" s="36">
        <v>50</v>
      </c>
      <c r="I14" s="78">
        <v>77</v>
      </c>
      <c r="J14" s="37"/>
      <c r="K14" s="126">
        <v>43</v>
      </c>
      <c r="L14" s="126">
        <v>54</v>
      </c>
      <c r="M14" s="122"/>
      <c r="N14" s="36">
        <v>65</v>
      </c>
      <c r="O14" s="36">
        <v>30</v>
      </c>
      <c r="P14" s="37"/>
      <c r="Q14" s="36">
        <v>3</v>
      </c>
      <c r="R14" s="36">
        <v>0</v>
      </c>
      <c r="S14" s="37"/>
      <c r="T14" s="220">
        <v>586</v>
      </c>
      <c r="U14" s="52">
        <v>316</v>
      </c>
      <c r="V14" s="37"/>
      <c r="W14" s="221">
        <v>785</v>
      </c>
      <c r="X14" s="52">
        <v>446</v>
      </c>
      <c r="Y14" s="37"/>
      <c r="Z14" s="36">
        <v>725</v>
      </c>
      <c r="AA14" s="52">
        <v>367</v>
      </c>
      <c r="AB14" s="37"/>
      <c r="AC14" s="36">
        <v>607</v>
      </c>
      <c r="AD14" s="52">
        <v>222</v>
      </c>
      <c r="AE14" s="37"/>
      <c r="AF14" s="34"/>
      <c r="AG14" s="38"/>
    </row>
    <row r="15" spans="1:35" x14ac:dyDescent="0.2">
      <c r="A15" s="42"/>
      <c r="B15" s="42"/>
      <c r="C15" s="79"/>
      <c r="D15" s="42"/>
      <c r="E15" s="42"/>
      <c r="F15" s="42"/>
      <c r="G15" s="42"/>
      <c r="H15" s="42"/>
      <c r="I15" s="79"/>
      <c r="J15" s="42"/>
      <c r="K15" s="42"/>
      <c r="L15" s="42"/>
      <c r="M15" s="4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3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4:28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4:28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4:28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4:28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4:28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4:28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4:28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4:28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4:28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4:28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4:28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4:28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4:28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4:28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4:28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4:28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4:28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4:28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4:28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4:28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4:28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4:28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4:28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4:28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14:28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4:28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14:28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4:28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4:28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4:28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4:28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14:28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14:28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4:28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4:28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4:28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4:28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4:28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4:28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4:28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4:28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4:28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4:28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4:28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14:28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4:28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4:28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</row>
    <row r="64" spans="14:28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spans="14:28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4:28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</row>
    <row r="67" spans="14:28" x14ac:dyDescent="0.2"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</row>
  </sheetData>
  <mergeCells count="45">
    <mergeCell ref="AC4:AC5"/>
    <mergeCell ref="AD4:AD5"/>
    <mergeCell ref="AE4:AE5"/>
    <mergeCell ref="W4:W5"/>
    <mergeCell ref="X4:X5"/>
    <mergeCell ref="Y4:Y5"/>
    <mergeCell ref="Z4:Z5"/>
    <mergeCell ref="AA4:AA5"/>
    <mergeCell ref="AB4:AB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K3:M3"/>
    <mergeCell ref="K4:K5"/>
    <mergeCell ref="L4:L5"/>
    <mergeCell ref="M4:M5"/>
    <mergeCell ref="B1:P1"/>
    <mergeCell ref="E4:E5"/>
    <mergeCell ref="F4:F5"/>
    <mergeCell ref="G4:G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K18"/>
  <sheetViews>
    <sheetView view="pageBreakPreview" zoomScale="82" zoomScaleNormal="70" zoomScaleSheetLayoutView="82" workbookViewId="0">
      <selection sqref="A1:E1"/>
    </sheetView>
  </sheetViews>
  <sheetFormatPr defaultColWidth="8" defaultRowHeight="12.75" x14ac:dyDescent="0.2"/>
  <cols>
    <col min="1" max="1" width="60.7109375" style="2" customWidth="1"/>
    <col min="2" max="2" width="26.42578125" style="2" customWidth="1"/>
    <col min="3" max="3" width="25" style="2" customWidth="1"/>
    <col min="4" max="4" width="10.7109375" style="2" customWidth="1"/>
    <col min="5" max="5" width="11.5703125" style="2" customWidth="1"/>
    <col min="6" max="16384" width="8" style="2"/>
  </cols>
  <sheetData>
    <row r="1" spans="1:11" ht="54.75" customHeight="1" x14ac:dyDescent="0.2">
      <c r="A1" s="226" t="s">
        <v>66</v>
      </c>
      <c r="B1" s="226"/>
      <c r="C1" s="226"/>
      <c r="D1" s="226"/>
      <c r="E1" s="226"/>
    </row>
    <row r="2" spans="1:11" s="3" customFormat="1" ht="23.25" customHeight="1" x14ac:dyDescent="0.25">
      <c r="A2" s="231" t="s">
        <v>0</v>
      </c>
      <c r="B2" s="263" t="s">
        <v>98</v>
      </c>
      <c r="C2" s="263" t="s">
        <v>99</v>
      </c>
      <c r="D2" s="229" t="s">
        <v>1</v>
      </c>
      <c r="E2" s="230"/>
    </row>
    <row r="3" spans="1:11" s="3" customFormat="1" ht="42" customHeight="1" x14ac:dyDescent="0.25">
      <c r="A3" s="232"/>
      <c r="B3" s="264"/>
      <c r="C3" s="264"/>
      <c r="D3" s="4" t="s">
        <v>2</v>
      </c>
      <c r="E3" s="5" t="s">
        <v>24</v>
      </c>
    </row>
    <row r="4" spans="1:11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26.85" customHeight="1" x14ac:dyDescent="0.25">
      <c r="A5" s="8" t="s">
        <v>25</v>
      </c>
      <c r="B5" s="65">
        <f>'4(неповносправні-ЦЗ)'!B7</f>
        <v>1610</v>
      </c>
      <c r="C5" s="65">
        <f>'4(неповносправні-ЦЗ)'!C7</f>
        <v>765</v>
      </c>
      <c r="D5" s="9">
        <f t="shared" ref="D5" si="0">C5*100/B5</f>
        <v>47.515527950310556</v>
      </c>
      <c r="E5" s="66">
        <f t="shared" ref="E5" si="1">C5-B5</f>
        <v>-845</v>
      </c>
      <c r="K5" s="11"/>
    </row>
    <row r="6" spans="1:11" s="3" customFormat="1" ht="26.85" customHeight="1" x14ac:dyDescent="0.25">
      <c r="A6" s="8" t="s">
        <v>26</v>
      </c>
      <c r="B6" s="65">
        <f>'4(неповносправні-ЦЗ)'!E7</f>
        <v>1562</v>
      </c>
      <c r="C6" s="65">
        <f>'4(неповносправні-ЦЗ)'!F7</f>
        <v>690</v>
      </c>
      <c r="D6" s="9">
        <f t="shared" ref="D6:D10" si="2">C6*100/B6</f>
        <v>44.174135723431498</v>
      </c>
      <c r="E6" s="66">
        <f t="shared" ref="E6:E10" si="3">C6-B6</f>
        <v>-872</v>
      </c>
      <c r="K6" s="11"/>
    </row>
    <row r="7" spans="1:11" s="3" customFormat="1" ht="47.1" customHeight="1" x14ac:dyDescent="0.25">
      <c r="A7" s="12" t="s">
        <v>27</v>
      </c>
      <c r="B7" s="65">
        <f>'4(неповносправні-ЦЗ)'!H7</f>
        <v>45</v>
      </c>
      <c r="C7" s="65">
        <f>'4(неповносправні-ЦЗ)'!I7</f>
        <v>36</v>
      </c>
      <c r="D7" s="9">
        <f t="shared" si="2"/>
        <v>80</v>
      </c>
      <c r="E7" s="66">
        <f t="shared" si="3"/>
        <v>-9</v>
      </c>
      <c r="K7" s="11"/>
    </row>
    <row r="8" spans="1:11" s="3" customFormat="1" ht="27.6" customHeight="1" x14ac:dyDescent="0.25">
      <c r="A8" s="13" t="s">
        <v>28</v>
      </c>
      <c r="B8" s="65">
        <f>'4(неповносправні-ЦЗ)'!K7</f>
        <v>27</v>
      </c>
      <c r="C8" s="65">
        <f>'4(неповносправні-ЦЗ)'!L7</f>
        <v>13</v>
      </c>
      <c r="D8" s="9">
        <f t="shared" si="2"/>
        <v>48.148148148148145</v>
      </c>
      <c r="E8" s="66">
        <f t="shared" si="3"/>
        <v>-14</v>
      </c>
      <c r="K8" s="11"/>
    </row>
    <row r="9" spans="1:11" s="3" customFormat="1" ht="46.35" customHeight="1" x14ac:dyDescent="0.25">
      <c r="A9" s="13" t="s">
        <v>19</v>
      </c>
      <c r="B9" s="65">
        <f>'4(неповносправні-ЦЗ)'!N7</f>
        <v>0</v>
      </c>
      <c r="C9" s="65">
        <f>'4(неповносправні-ЦЗ)'!O7</f>
        <v>0</v>
      </c>
      <c r="D9" s="9" t="s">
        <v>120</v>
      </c>
      <c r="E9" s="66">
        <f t="shared" si="3"/>
        <v>0</v>
      </c>
      <c r="K9" s="11"/>
    </row>
    <row r="10" spans="1:11" s="3" customFormat="1" ht="46.35" customHeight="1" x14ac:dyDescent="0.25">
      <c r="A10" s="13" t="s">
        <v>29</v>
      </c>
      <c r="B10" s="65">
        <f>'4(неповносправні-ЦЗ)'!Q7</f>
        <v>688</v>
      </c>
      <c r="C10" s="65">
        <f>'4(неповносправні-ЦЗ)'!R7</f>
        <v>371</v>
      </c>
      <c r="D10" s="9">
        <f t="shared" si="2"/>
        <v>53.924418604651166</v>
      </c>
      <c r="E10" s="66">
        <f t="shared" si="3"/>
        <v>-317</v>
      </c>
      <c r="K10" s="11"/>
    </row>
    <row r="11" spans="1:11" s="3" customFormat="1" ht="12.75" customHeight="1" x14ac:dyDescent="0.25">
      <c r="A11" s="233" t="s">
        <v>4</v>
      </c>
      <c r="B11" s="234"/>
      <c r="C11" s="234"/>
      <c r="D11" s="234"/>
      <c r="E11" s="234"/>
      <c r="K11" s="11"/>
    </row>
    <row r="12" spans="1:11" s="3" customFormat="1" ht="15" customHeight="1" x14ac:dyDescent="0.25">
      <c r="A12" s="235"/>
      <c r="B12" s="236"/>
      <c r="C12" s="236"/>
      <c r="D12" s="236"/>
      <c r="E12" s="236"/>
      <c r="K12" s="11"/>
    </row>
    <row r="13" spans="1:11" s="3" customFormat="1" ht="20.25" customHeight="1" x14ac:dyDescent="0.25">
      <c r="A13" s="231" t="s">
        <v>0</v>
      </c>
      <c r="B13" s="237" t="s">
        <v>100</v>
      </c>
      <c r="C13" s="237" t="s">
        <v>101</v>
      </c>
      <c r="D13" s="229" t="s">
        <v>1</v>
      </c>
      <c r="E13" s="230"/>
      <c r="K13" s="11"/>
    </row>
    <row r="14" spans="1:11" ht="35.85" customHeight="1" x14ac:dyDescent="0.2">
      <c r="A14" s="232"/>
      <c r="B14" s="237"/>
      <c r="C14" s="237"/>
      <c r="D14" s="4" t="s">
        <v>2</v>
      </c>
      <c r="E14" s="5" t="s">
        <v>24</v>
      </c>
      <c r="K14" s="11"/>
    </row>
    <row r="15" spans="1:11" ht="27.75" customHeight="1" x14ac:dyDescent="0.2">
      <c r="A15" s="8" t="s">
        <v>30</v>
      </c>
      <c r="B15" s="65">
        <f>'4(неповносправні-ЦЗ)'!T7</f>
        <v>1322</v>
      </c>
      <c r="C15" s="65">
        <f>'4(неповносправні-ЦЗ)'!U7</f>
        <v>507</v>
      </c>
      <c r="D15" s="14">
        <f t="shared" ref="D15" si="4">C15*100/B15</f>
        <v>38.350983358547658</v>
      </c>
      <c r="E15" s="66">
        <f t="shared" ref="E15" si="5">C15-B15</f>
        <v>-815</v>
      </c>
      <c r="K15" s="11"/>
    </row>
    <row r="16" spans="1:11" ht="27.75" customHeight="1" x14ac:dyDescent="0.2">
      <c r="A16" s="1" t="s">
        <v>26</v>
      </c>
      <c r="B16" s="65">
        <f>'4(неповносправні-ЦЗ)'!W7</f>
        <v>1286</v>
      </c>
      <c r="C16" s="65">
        <f>'4(неповносправні-ЦЗ)'!X7</f>
        <v>451</v>
      </c>
      <c r="D16" s="14">
        <f t="shared" ref="D16:D17" si="6">C16*100/B16</f>
        <v>35.069984447900467</v>
      </c>
      <c r="E16" s="66">
        <f t="shared" ref="E16:E17" si="7">C16-B16</f>
        <v>-835</v>
      </c>
      <c r="K16" s="11"/>
    </row>
    <row r="17" spans="1:11" ht="27.75" customHeight="1" x14ac:dyDescent="0.2">
      <c r="A17" s="1" t="s">
        <v>31</v>
      </c>
      <c r="B17" s="65">
        <f>'4(неповносправні-ЦЗ)'!Z7</f>
        <v>1156</v>
      </c>
      <c r="C17" s="65">
        <f>'4(неповносправні-ЦЗ)'!AA7</f>
        <v>292</v>
      </c>
      <c r="D17" s="14">
        <f t="shared" si="6"/>
        <v>25.259515570934255</v>
      </c>
      <c r="E17" s="66">
        <f t="shared" si="7"/>
        <v>-864</v>
      </c>
      <c r="K17" s="11"/>
    </row>
    <row r="18" spans="1:11" ht="64.349999999999994" customHeight="1" x14ac:dyDescent="0.25">
      <c r="A18" s="225"/>
      <c r="B18" s="225"/>
      <c r="C18" s="225"/>
      <c r="D18" s="225"/>
      <c r="E18" s="225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V18" sqref="V18"/>
    </sheetView>
  </sheetViews>
  <sheetFormatPr defaultColWidth="9.28515625" defaultRowHeight="14.25" x14ac:dyDescent="0.2"/>
  <cols>
    <col min="1" max="1" width="27.5703125" style="41" customWidth="1"/>
    <col min="2" max="3" width="11.28515625" style="41" customWidth="1"/>
    <col min="4" max="4" width="7.5703125" style="41" customWidth="1"/>
    <col min="5" max="6" width="11.7109375" style="41" customWidth="1"/>
    <col min="7" max="7" width="7.42578125" style="41" customWidth="1"/>
    <col min="8" max="8" width="11.710937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1.5703125" style="41" customWidth="1"/>
    <col min="16" max="16" width="8.28515625" style="41" customWidth="1"/>
    <col min="17" max="18" width="15.85546875" style="41" customWidth="1"/>
    <col min="19" max="19" width="8.28515625" style="41" customWidth="1"/>
    <col min="20" max="21" width="16.140625" style="41" customWidth="1"/>
    <col min="22" max="22" width="8.28515625" style="41" customWidth="1"/>
    <col min="23" max="24" width="16.28515625" style="41" customWidth="1"/>
    <col min="25" max="25" width="8.28515625" style="41" customWidth="1"/>
    <col min="26" max="27" width="15.7109375" style="41" customWidth="1"/>
    <col min="28" max="28" width="15" style="41" customWidth="1"/>
    <col min="29" max="16384" width="9.28515625" style="41"/>
  </cols>
  <sheetData>
    <row r="1" spans="1:32" s="26" customFormat="1" ht="60" customHeight="1" x14ac:dyDescent="0.25">
      <c r="B1" s="238" t="s">
        <v>111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5"/>
      <c r="R1" s="25"/>
      <c r="S1" s="25"/>
      <c r="T1" s="25"/>
      <c r="U1" s="260" t="s">
        <v>14</v>
      </c>
      <c r="V1" s="260"/>
      <c r="W1" s="260"/>
      <c r="X1" s="260"/>
      <c r="Y1" s="260"/>
      <c r="Z1" s="260"/>
      <c r="AA1" s="260"/>
      <c r="AB1" s="260"/>
    </row>
    <row r="2" spans="1:32" s="29" customFormat="1" ht="33.7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68" t="s">
        <v>7</v>
      </c>
      <c r="N2" s="268"/>
      <c r="O2" s="268"/>
      <c r="P2" s="268"/>
      <c r="Q2" s="28"/>
      <c r="R2" s="28"/>
      <c r="S2" s="28"/>
      <c r="T2" s="28"/>
      <c r="U2" s="28"/>
      <c r="V2" s="28"/>
      <c r="X2" s="249"/>
      <c r="Y2" s="249"/>
      <c r="Z2" s="268" t="s">
        <v>7</v>
      </c>
      <c r="AA2" s="268"/>
      <c r="AB2" s="268"/>
      <c r="AC2" s="51"/>
    </row>
    <row r="3" spans="1:32" s="30" customFormat="1" ht="74.25" customHeight="1" x14ac:dyDescent="0.25">
      <c r="A3" s="269"/>
      <c r="B3" s="257" t="s">
        <v>20</v>
      </c>
      <c r="C3" s="258"/>
      <c r="D3" s="258"/>
      <c r="E3" s="252" t="s">
        <v>21</v>
      </c>
      <c r="F3" s="246"/>
      <c r="G3" s="247"/>
      <c r="H3" s="253" t="s">
        <v>13</v>
      </c>
      <c r="I3" s="246"/>
      <c r="J3" s="254"/>
      <c r="K3" s="252" t="s">
        <v>9</v>
      </c>
      <c r="L3" s="246"/>
      <c r="M3" s="247"/>
      <c r="N3" s="255" t="s">
        <v>10</v>
      </c>
      <c r="O3" s="256"/>
      <c r="P3" s="271"/>
      <c r="Q3" s="257" t="s">
        <v>8</v>
      </c>
      <c r="R3" s="258"/>
      <c r="S3" s="259"/>
      <c r="T3" s="253" t="s">
        <v>15</v>
      </c>
      <c r="U3" s="246"/>
      <c r="V3" s="254"/>
      <c r="W3" s="252" t="s">
        <v>11</v>
      </c>
      <c r="X3" s="246"/>
      <c r="Y3" s="247"/>
      <c r="Z3" s="252" t="s">
        <v>12</v>
      </c>
      <c r="AA3" s="246"/>
      <c r="AB3" s="247"/>
    </row>
    <row r="4" spans="1:32" s="31" customFormat="1" ht="19.5" customHeight="1" x14ac:dyDescent="0.25">
      <c r="A4" s="270"/>
      <c r="B4" s="261" t="s">
        <v>87</v>
      </c>
      <c r="C4" s="242" t="s">
        <v>103</v>
      </c>
      <c r="D4" s="267" t="s">
        <v>2</v>
      </c>
      <c r="E4" s="261" t="s">
        <v>87</v>
      </c>
      <c r="F4" s="242" t="s">
        <v>103</v>
      </c>
      <c r="G4" s="244" t="s">
        <v>2</v>
      </c>
      <c r="H4" s="266" t="s">
        <v>87</v>
      </c>
      <c r="I4" s="242" t="s">
        <v>103</v>
      </c>
      <c r="J4" s="243" t="s">
        <v>2</v>
      </c>
      <c r="K4" s="261" t="s">
        <v>87</v>
      </c>
      <c r="L4" s="242" t="s">
        <v>103</v>
      </c>
      <c r="M4" s="244" t="s">
        <v>2</v>
      </c>
      <c r="N4" s="266" t="s">
        <v>87</v>
      </c>
      <c r="O4" s="242" t="s">
        <v>103</v>
      </c>
      <c r="P4" s="243" t="s">
        <v>2</v>
      </c>
      <c r="Q4" s="261" t="s">
        <v>87</v>
      </c>
      <c r="R4" s="242" t="s">
        <v>103</v>
      </c>
      <c r="S4" s="244" t="s">
        <v>2</v>
      </c>
      <c r="T4" s="266" t="s">
        <v>87</v>
      </c>
      <c r="U4" s="242" t="s">
        <v>103</v>
      </c>
      <c r="V4" s="267" t="s">
        <v>2</v>
      </c>
      <c r="W4" s="245" t="s">
        <v>87</v>
      </c>
      <c r="X4" s="248" t="s">
        <v>103</v>
      </c>
      <c r="Y4" s="244" t="s">
        <v>2</v>
      </c>
      <c r="Z4" s="261" t="s">
        <v>87</v>
      </c>
      <c r="AA4" s="242" t="s">
        <v>103</v>
      </c>
      <c r="AB4" s="244" t="s">
        <v>2</v>
      </c>
    </row>
    <row r="5" spans="1:32" s="31" customFormat="1" ht="15.75" customHeight="1" x14ac:dyDescent="0.25">
      <c r="A5" s="270"/>
      <c r="B5" s="261"/>
      <c r="C5" s="242"/>
      <c r="D5" s="267"/>
      <c r="E5" s="261"/>
      <c r="F5" s="242"/>
      <c r="G5" s="244"/>
      <c r="H5" s="266"/>
      <c r="I5" s="242"/>
      <c r="J5" s="243"/>
      <c r="K5" s="261"/>
      <c r="L5" s="242"/>
      <c r="M5" s="244"/>
      <c r="N5" s="266"/>
      <c r="O5" s="242"/>
      <c r="P5" s="243"/>
      <c r="Q5" s="261"/>
      <c r="R5" s="242"/>
      <c r="S5" s="244"/>
      <c r="T5" s="266"/>
      <c r="U5" s="242"/>
      <c r="V5" s="267"/>
      <c r="W5" s="245"/>
      <c r="X5" s="248"/>
      <c r="Y5" s="244"/>
      <c r="Z5" s="261"/>
      <c r="AA5" s="242"/>
      <c r="AB5" s="244"/>
    </row>
    <row r="6" spans="1:32" s="47" customFormat="1" ht="12.75" thickBot="1" x14ac:dyDescent="0.25">
      <c r="A6" s="124" t="s">
        <v>3</v>
      </c>
      <c r="B6" s="46">
        <v>1</v>
      </c>
      <c r="C6" s="46">
        <v>2</v>
      </c>
      <c r="D6" s="153">
        <v>3</v>
      </c>
      <c r="E6" s="143">
        <v>4</v>
      </c>
      <c r="F6" s="46">
        <v>5</v>
      </c>
      <c r="G6" s="125">
        <v>6</v>
      </c>
      <c r="H6" s="152">
        <v>7</v>
      </c>
      <c r="I6" s="46">
        <v>8</v>
      </c>
      <c r="J6" s="153">
        <v>9</v>
      </c>
      <c r="K6" s="143">
        <v>10</v>
      </c>
      <c r="L6" s="46">
        <v>11</v>
      </c>
      <c r="M6" s="125">
        <v>12</v>
      </c>
      <c r="N6" s="152">
        <v>13</v>
      </c>
      <c r="O6" s="46">
        <v>14</v>
      </c>
      <c r="P6" s="153">
        <v>15</v>
      </c>
      <c r="Q6" s="143">
        <v>16</v>
      </c>
      <c r="R6" s="46">
        <v>17</v>
      </c>
      <c r="S6" s="125">
        <v>18</v>
      </c>
      <c r="T6" s="152">
        <v>19</v>
      </c>
      <c r="U6" s="46">
        <v>20</v>
      </c>
      <c r="V6" s="153">
        <v>21</v>
      </c>
      <c r="W6" s="143">
        <v>22</v>
      </c>
      <c r="X6" s="46">
        <v>23</v>
      </c>
      <c r="Y6" s="125">
        <v>24</v>
      </c>
      <c r="Z6" s="143">
        <v>25</v>
      </c>
      <c r="AA6" s="46">
        <v>26</v>
      </c>
      <c r="AB6" s="125">
        <v>27</v>
      </c>
    </row>
    <row r="7" spans="1:32" s="35" customFormat="1" ht="59.25" customHeight="1" thickBot="1" x14ac:dyDescent="0.3">
      <c r="A7" s="164" t="s">
        <v>32</v>
      </c>
      <c r="B7" s="165">
        <f>SUM(B8:B14)</f>
        <v>1610</v>
      </c>
      <c r="C7" s="166">
        <f>SUM(C8:C14)</f>
        <v>765</v>
      </c>
      <c r="D7" s="170">
        <f>C7*100/B7</f>
        <v>47.515527950310556</v>
      </c>
      <c r="E7" s="168">
        <f>SUM(E8:E14)</f>
        <v>1562</v>
      </c>
      <c r="F7" s="166">
        <f>SUM(F8:F14)</f>
        <v>690</v>
      </c>
      <c r="G7" s="167">
        <f>F7*100/E7</f>
        <v>44.174135723431498</v>
      </c>
      <c r="H7" s="169">
        <f>SUM(H8:H14)</f>
        <v>45</v>
      </c>
      <c r="I7" s="166">
        <f>SUM(I8:I14)</f>
        <v>36</v>
      </c>
      <c r="J7" s="170">
        <f>I7*100/H7</f>
        <v>80</v>
      </c>
      <c r="K7" s="168">
        <f>SUM(K8:K14)</f>
        <v>27</v>
      </c>
      <c r="L7" s="166">
        <f>SUM(L8:L14)</f>
        <v>13</v>
      </c>
      <c r="M7" s="167">
        <f>L7*100/K7</f>
        <v>48.148148148148145</v>
      </c>
      <c r="N7" s="169">
        <f>SUM(N8:N14)</f>
        <v>0</v>
      </c>
      <c r="O7" s="166">
        <f>SUM(O8:O14)</f>
        <v>0</v>
      </c>
      <c r="P7" s="170" t="str">
        <f>IF(ISERROR(O7*100/N7),"-",(O7*100/N7))</f>
        <v>-</v>
      </c>
      <c r="Q7" s="168">
        <f>SUM(Q8:Q14)</f>
        <v>688</v>
      </c>
      <c r="R7" s="166">
        <f>SUM(R8:R14)</f>
        <v>371</v>
      </c>
      <c r="S7" s="167">
        <f>R7*100/Q7</f>
        <v>53.924418604651166</v>
      </c>
      <c r="T7" s="169">
        <f>SUM(T8:T14)</f>
        <v>1322</v>
      </c>
      <c r="U7" s="166">
        <f>SUM(U8:U14)</f>
        <v>507</v>
      </c>
      <c r="V7" s="170">
        <f>U7*100/T7</f>
        <v>38.350983358547658</v>
      </c>
      <c r="W7" s="168">
        <f>SUM(W8:W14)</f>
        <v>1286</v>
      </c>
      <c r="X7" s="166">
        <f>SUM(X8:X14)</f>
        <v>451</v>
      </c>
      <c r="Y7" s="167">
        <f>X7*100/W7</f>
        <v>35.069984447900467</v>
      </c>
      <c r="Z7" s="168">
        <f>SUM(Z8:Z14)</f>
        <v>1156</v>
      </c>
      <c r="AA7" s="166">
        <f>SUM(AA8:AA14)</f>
        <v>292</v>
      </c>
      <c r="AB7" s="167">
        <f>AA7*100/Z7</f>
        <v>25.259515570934255</v>
      </c>
      <c r="AC7" s="34"/>
      <c r="AF7" s="39"/>
    </row>
    <row r="8" spans="1:32" s="39" customFormat="1" ht="45.75" customHeight="1" x14ac:dyDescent="0.25">
      <c r="A8" s="146" t="s">
        <v>104</v>
      </c>
      <c r="B8" s="171">
        <v>126</v>
      </c>
      <c r="C8" s="161">
        <v>63</v>
      </c>
      <c r="D8" s="224">
        <f t="shared" ref="D8:D14" si="0">C8*100/B8</f>
        <v>50</v>
      </c>
      <c r="E8" s="173">
        <v>123</v>
      </c>
      <c r="F8" s="161">
        <v>57</v>
      </c>
      <c r="G8" s="172">
        <f t="shared" ref="G8:G14" si="1">F8*100/E8</f>
        <v>46.341463414634148</v>
      </c>
      <c r="H8" s="174">
        <v>7</v>
      </c>
      <c r="I8" s="175">
        <v>4</v>
      </c>
      <c r="J8" s="176">
        <f t="shared" ref="J8:J14" si="2">IF(ISERROR(I8*100/H8),"-",(I8*100/H8))</f>
        <v>57.142857142857146</v>
      </c>
      <c r="K8" s="177">
        <v>1</v>
      </c>
      <c r="L8" s="202">
        <v>0</v>
      </c>
      <c r="M8" s="172">
        <f t="shared" ref="M8:M14" si="3">IF(ISERROR(L8*100/K8),"-",(L8*100/K8))</f>
        <v>0</v>
      </c>
      <c r="N8" s="178">
        <v>0</v>
      </c>
      <c r="O8" s="162">
        <v>0</v>
      </c>
      <c r="P8" s="176" t="str">
        <f>IF(ISERROR(O8*100/N8),"-",(O8*100/N8))</f>
        <v>-</v>
      </c>
      <c r="Q8" s="177">
        <v>60</v>
      </c>
      <c r="R8" s="175">
        <v>31</v>
      </c>
      <c r="S8" s="172">
        <f t="shared" ref="S8:S14" si="4">R8*100/Q8</f>
        <v>51.666666666666664</v>
      </c>
      <c r="T8" s="174">
        <v>101</v>
      </c>
      <c r="U8" s="179">
        <v>39</v>
      </c>
      <c r="V8" s="176">
        <f t="shared" ref="V8:V14" si="5">U8*100/T8</f>
        <v>38.613861386138616</v>
      </c>
      <c r="W8" s="173">
        <v>98</v>
      </c>
      <c r="X8" s="163">
        <v>35</v>
      </c>
      <c r="Y8" s="172">
        <f t="shared" ref="Y8:Y14" si="6">X8*100/W8</f>
        <v>35.714285714285715</v>
      </c>
      <c r="Z8" s="177">
        <v>83</v>
      </c>
      <c r="AA8" s="202">
        <v>21</v>
      </c>
      <c r="AB8" s="172">
        <f t="shared" ref="AB8:AB14" si="7">AA8*100/Z8</f>
        <v>25.301204819277107</v>
      </c>
      <c r="AC8" s="34"/>
      <c r="AD8" s="38"/>
    </row>
    <row r="9" spans="1:32" s="40" customFormat="1" ht="45.75" customHeight="1" x14ac:dyDescent="0.25">
      <c r="A9" s="147" t="s">
        <v>105</v>
      </c>
      <c r="B9" s="180">
        <v>216</v>
      </c>
      <c r="C9" s="131">
        <v>70</v>
      </c>
      <c r="D9" s="181">
        <f t="shared" si="0"/>
        <v>32.407407407407405</v>
      </c>
      <c r="E9" s="182">
        <v>210</v>
      </c>
      <c r="F9" s="131">
        <v>68</v>
      </c>
      <c r="G9" s="181">
        <f t="shared" si="1"/>
        <v>32.38095238095238</v>
      </c>
      <c r="H9" s="183">
        <v>6</v>
      </c>
      <c r="I9" s="136">
        <v>7</v>
      </c>
      <c r="J9" s="184">
        <f t="shared" si="2"/>
        <v>116.66666666666667</v>
      </c>
      <c r="K9" s="185">
        <v>1</v>
      </c>
      <c r="L9" s="133">
        <v>2</v>
      </c>
      <c r="M9" s="181">
        <f t="shared" si="3"/>
        <v>200</v>
      </c>
      <c r="N9" s="186">
        <v>0</v>
      </c>
      <c r="O9" s="135">
        <v>0</v>
      </c>
      <c r="P9" s="184" t="str">
        <f t="shared" ref="P9:P14" si="8">IF(ISERROR(O9*100/N9),"-",(O9*100/N9))</f>
        <v>-</v>
      </c>
      <c r="Q9" s="185">
        <v>133</v>
      </c>
      <c r="R9" s="136">
        <v>30</v>
      </c>
      <c r="S9" s="181">
        <f t="shared" si="4"/>
        <v>22.556390977443609</v>
      </c>
      <c r="T9" s="183">
        <v>178</v>
      </c>
      <c r="U9" s="137">
        <v>45</v>
      </c>
      <c r="V9" s="184">
        <f t="shared" si="5"/>
        <v>25.280898876404493</v>
      </c>
      <c r="W9" s="182">
        <v>173</v>
      </c>
      <c r="X9" s="135">
        <v>44</v>
      </c>
      <c r="Y9" s="181">
        <f t="shared" si="6"/>
        <v>25.433526011560694</v>
      </c>
      <c r="Z9" s="185">
        <v>162</v>
      </c>
      <c r="AA9" s="133">
        <v>22</v>
      </c>
      <c r="AB9" s="181">
        <f t="shared" si="7"/>
        <v>13.580246913580247</v>
      </c>
      <c r="AC9" s="34"/>
      <c r="AD9" s="38"/>
    </row>
    <row r="10" spans="1:32" s="39" customFormat="1" ht="45.75" customHeight="1" x14ac:dyDescent="0.25">
      <c r="A10" s="147" t="s">
        <v>106</v>
      </c>
      <c r="B10" s="180">
        <v>562</v>
      </c>
      <c r="C10" s="132">
        <v>319</v>
      </c>
      <c r="D10" s="181">
        <f t="shared" si="0"/>
        <v>56.761565836298935</v>
      </c>
      <c r="E10" s="182">
        <v>541</v>
      </c>
      <c r="F10" s="132">
        <v>266</v>
      </c>
      <c r="G10" s="181">
        <f t="shared" si="1"/>
        <v>49.168207024029577</v>
      </c>
      <c r="H10" s="183">
        <v>16</v>
      </c>
      <c r="I10" s="136">
        <v>10</v>
      </c>
      <c r="J10" s="184">
        <f t="shared" si="2"/>
        <v>62.5</v>
      </c>
      <c r="K10" s="185">
        <v>18</v>
      </c>
      <c r="L10" s="133">
        <v>9</v>
      </c>
      <c r="M10" s="181">
        <f t="shared" si="3"/>
        <v>50</v>
      </c>
      <c r="N10" s="186">
        <v>0</v>
      </c>
      <c r="O10" s="134">
        <v>0</v>
      </c>
      <c r="P10" s="184" t="str">
        <f t="shared" si="8"/>
        <v>-</v>
      </c>
      <c r="Q10" s="185">
        <v>185</v>
      </c>
      <c r="R10" s="136">
        <v>181</v>
      </c>
      <c r="S10" s="181">
        <f t="shared" si="4"/>
        <v>97.837837837837839</v>
      </c>
      <c r="T10" s="183">
        <v>467</v>
      </c>
      <c r="U10" s="137">
        <v>217</v>
      </c>
      <c r="V10" s="184">
        <f t="shared" si="5"/>
        <v>46.466809421841539</v>
      </c>
      <c r="W10" s="182">
        <v>451</v>
      </c>
      <c r="X10" s="135">
        <v>175</v>
      </c>
      <c r="Y10" s="181">
        <f t="shared" si="6"/>
        <v>38.802660753880268</v>
      </c>
      <c r="Z10" s="185">
        <v>388</v>
      </c>
      <c r="AA10" s="133">
        <v>123</v>
      </c>
      <c r="AB10" s="181">
        <f t="shared" si="7"/>
        <v>31.701030927835053</v>
      </c>
      <c r="AC10" s="34"/>
      <c r="AD10" s="38"/>
    </row>
    <row r="11" spans="1:32" s="39" customFormat="1" ht="45.75" customHeight="1" x14ac:dyDescent="0.25">
      <c r="A11" s="147" t="s">
        <v>107</v>
      </c>
      <c r="B11" s="180">
        <v>262</v>
      </c>
      <c r="C11" s="132">
        <v>84</v>
      </c>
      <c r="D11" s="181">
        <f t="shared" si="0"/>
        <v>32.061068702290079</v>
      </c>
      <c r="E11" s="182">
        <v>256</v>
      </c>
      <c r="F11" s="132">
        <v>80</v>
      </c>
      <c r="G11" s="181">
        <f t="shared" si="1"/>
        <v>31.25</v>
      </c>
      <c r="H11" s="183">
        <v>6</v>
      </c>
      <c r="I11" s="136">
        <v>5</v>
      </c>
      <c r="J11" s="184">
        <f t="shared" si="2"/>
        <v>83.333333333333329</v>
      </c>
      <c r="K11" s="185">
        <v>1</v>
      </c>
      <c r="L11" s="133">
        <v>0</v>
      </c>
      <c r="M11" s="181">
        <f t="shared" si="3"/>
        <v>0</v>
      </c>
      <c r="N11" s="186">
        <v>0</v>
      </c>
      <c r="O11" s="134">
        <v>0</v>
      </c>
      <c r="P11" s="184" t="str">
        <f t="shared" si="8"/>
        <v>-</v>
      </c>
      <c r="Q11" s="185">
        <v>101</v>
      </c>
      <c r="R11" s="136">
        <v>46</v>
      </c>
      <c r="S11" s="181">
        <f t="shared" si="4"/>
        <v>45.544554455445542</v>
      </c>
      <c r="T11" s="183">
        <v>221</v>
      </c>
      <c r="U11" s="137">
        <v>54</v>
      </c>
      <c r="V11" s="184">
        <f t="shared" si="5"/>
        <v>24.434389140271492</v>
      </c>
      <c r="W11" s="182">
        <v>218</v>
      </c>
      <c r="X11" s="135">
        <v>51</v>
      </c>
      <c r="Y11" s="181">
        <f t="shared" si="6"/>
        <v>23.394495412844037</v>
      </c>
      <c r="Z11" s="185">
        <v>208</v>
      </c>
      <c r="AA11" s="133">
        <v>35</v>
      </c>
      <c r="AB11" s="181">
        <f t="shared" si="7"/>
        <v>16.826923076923077</v>
      </c>
      <c r="AC11" s="34"/>
      <c r="AD11" s="38"/>
    </row>
    <row r="12" spans="1:32" s="39" customFormat="1" ht="45.75" customHeight="1" x14ac:dyDescent="0.25">
      <c r="A12" s="147" t="s">
        <v>108</v>
      </c>
      <c r="B12" s="180">
        <v>207</v>
      </c>
      <c r="C12" s="132">
        <v>109</v>
      </c>
      <c r="D12" s="181">
        <f t="shared" si="0"/>
        <v>52.657004830917877</v>
      </c>
      <c r="E12" s="182">
        <v>199</v>
      </c>
      <c r="F12" s="132">
        <v>103</v>
      </c>
      <c r="G12" s="181">
        <f t="shared" si="1"/>
        <v>51.758793969849243</v>
      </c>
      <c r="H12" s="183">
        <v>7</v>
      </c>
      <c r="I12" s="136">
        <v>5</v>
      </c>
      <c r="J12" s="184">
        <f t="shared" si="2"/>
        <v>71.428571428571431</v>
      </c>
      <c r="K12" s="185">
        <v>3</v>
      </c>
      <c r="L12" s="133">
        <v>1</v>
      </c>
      <c r="M12" s="181">
        <f t="shared" si="3"/>
        <v>33.333333333333336</v>
      </c>
      <c r="N12" s="186">
        <v>0</v>
      </c>
      <c r="O12" s="134">
        <v>0</v>
      </c>
      <c r="P12" s="184" t="str">
        <f t="shared" si="8"/>
        <v>-</v>
      </c>
      <c r="Q12" s="185">
        <v>80</v>
      </c>
      <c r="R12" s="136">
        <v>31</v>
      </c>
      <c r="S12" s="181">
        <f t="shared" si="4"/>
        <v>38.75</v>
      </c>
      <c r="T12" s="183">
        <v>167</v>
      </c>
      <c r="U12" s="137">
        <v>78</v>
      </c>
      <c r="V12" s="184">
        <f t="shared" si="5"/>
        <v>46.706586826347305</v>
      </c>
      <c r="W12" s="182">
        <v>161</v>
      </c>
      <c r="X12" s="135">
        <v>76</v>
      </c>
      <c r="Y12" s="181">
        <f t="shared" si="6"/>
        <v>47.204968944099377</v>
      </c>
      <c r="Z12" s="185">
        <v>150</v>
      </c>
      <c r="AA12" s="133">
        <v>44</v>
      </c>
      <c r="AB12" s="181">
        <f t="shared" si="7"/>
        <v>29.333333333333332</v>
      </c>
      <c r="AC12" s="34"/>
      <c r="AD12" s="38"/>
    </row>
    <row r="13" spans="1:32" s="39" customFormat="1" ht="45.75" customHeight="1" x14ac:dyDescent="0.25">
      <c r="A13" s="147" t="s">
        <v>109</v>
      </c>
      <c r="B13" s="180">
        <v>148</v>
      </c>
      <c r="C13" s="132">
        <v>64</v>
      </c>
      <c r="D13" s="181">
        <f t="shared" si="0"/>
        <v>43.243243243243242</v>
      </c>
      <c r="E13" s="182">
        <v>146</v>
      </c>
      <c r="F13" s="132">
        <v>60</v>
      </c>
      <c r="G13" s="181">
        <f t="shared" si="1"/>
        <v>41.095890410958901</v>
      </c>
      <c r="H13" s="183">
        <v>3</v>
      </c>
      <c r="I13" s="136">
        <v>2</v>
      </c>
      <c r="J13" s="184">
        <f t="shared" si="2"/>
        <v>66.666666666666671</v>
      </c>
      <c r="K13" s="185">
        <v>2</v>
      </c>
      <c r="L13" s="133">
        <v>0</v>
      </c>
      <c r="M13" s="181">
        <f t="shared" si="3"/>
        <v>0</v>
      </c>
      <c r="N13" s="186">
        <v>0</v>
      </c>
      <c r="O13" s="134">
        <v>0</v>
      </c>
      <c r="P13" s="184" t="str">
        <f t="shared" si="8"/>
        <v>-</v>
      </c>
      <c r="Q13" s="185">
        <v>64</v>
      </c>
      <c r="R13" s="136">
        <v>25</v>
      </c>
      <c r="S13" s="181">
        <f t="shared" si="4"/>
        <v>39.0625</v>
      </c>
      <c r="T13" s="183">
        <v>116</v>
      </c>
      <c r="U13" s="137">
        <v>41</v>
      </c>
      <c r="V13" s="184">
        <f t="shared" si="5"/>
        <v>35.344827586206897</v>
      </c>
      <c r="W13" s="182">
        <v>114</v>
      </c>
      <c r="X13" s="135">
        <v>37</v>
      </c>
      <c r="Y13" s="181">
        <f t="shared" si="6"/>
        <v>32.456140350877192</v>
      </c>
      <c r="Z13" s="185">
        <v>101</v>
      </c>
      <c r="AA13" s="133">
        <v>25</v>
      </c>
      <c r="AB13" s="181">
        <f t="shared" si="7"/>
        <v>24.752475247524753</v>
      </c>
      <c r="AC13" s="34"/>
      <c r="AD13" s="38"/>
    </row>
    <row r="14" spans="1:32" s="39" customFormat="1" ht="45.75" customHeight="1" thickBot="1" x14ac:dyDescent="0.3">
      <c r="A14" s="148" t="s">
        <v>110</v>
      </c>
      <c r="B14" s="187">
        <v>89</v>
      </c>
      <c r="C14" s="149">
        <v>56</v>
      </c>
      <c r="D14" s="223">
        <f t="shared" si="0"/>
        <v>62.921348314606739</v>
      </c>
      <c r="E14" s="189">
        <v>87</v>
      </c>
      <c r="F14" s="149">
        <v>56</v>
      </c>
      <c r="G14" s="188">
        <f t="shared" si="1"/>
        <v>64.367816091954026</v>
      </c>
      <c r="H14" s="190">
        <v>0</v>
      </c>
      <c r="I14" s="191">
        <v>3</v>
      </c>
      <c r="J14" s="192" t="str">
        <f t="shared" si="2"/>
        <v>-</v>
      </c>
      <c r="K14" s="193">
        <v>1</v>
      </c>
      <c r="L14" s="203">
        <v>1</v>
      </c>
      <c r="M14" s="188">
        <f t="shared" si="3"/>
        <v>100</v>
      </c>
      <c r="N14" s="194">
        <v>0</v>
      </c>
      <c r="O14" s="150">
        <v>0</v>
      </c>
      <c r="P14" s="192" t="str">
        <f t="shared" si="8"/>
        <v>-</v>
      </c>
      <c r="Q14" s="193">
        <v>65</v>
      </c>
      <c r="R14" s="191">
        <v>27</v>
      </c>
      <c r="S14" s="188">
        <f t="shared" si="4"/>
        <v>41.53846153846154</v>
      </c>
      <c r="T14" s="190">
        <v>72</v>
      </c>
      <c r="U14" s="195">
        <v>33</v>
      </c>
      <c r="V14" s="192">
        <f t="shared" si="5"/>
        <v>45.833333333333336</v>
      </c>
      <c r="W14" s="189">
        <v>71</v>
      </c>
      <c r="X14" s="204">
        <v>33</v>
      </c>
      <c r="Y14" s="188">
        <f t="shared" si="6"/>
        <v>46.478873239436616</v>
      </c>
      <c r="Z14" s="193">
        <v>64</v>
      </c>
      <c r="AA14" s="203">
        <v>22</v>
      </c>
      <c r="AB14" s="188">
        <f t="shared" si="7"/>
        <v>34.375</v>
      </c>
      <c r="AC14" s="34"/>
      <c r="AD14" s="38"/>
    </row>
    <row r="15" spans="1:32" ht="66.75" customHeight="1" x14ac:dyDescent="0.25">
      <c r="A15" s="42"/>
      <c r="B15" s="42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K4:K5"/>
    <mergeCell ref="L4:L5"/>
    <mergeCell ref="M4:M5"/>
    <mergeCell ref="M2:P2"/>
    <mergeCell ref="B1:P1"/>
    <mergeCell ref="B3:D3"/>
    <mergeCell ref="X2:Y2"/>
    <mergeCell ref="N3:P3"/>
    <mergeCell ref="Q3:S3"/>
    <mergeCell ref="T3:V3"/>
    <mergeCell ref="W3:Y3"/>
    <mergeCell ref="Z3:AB3"/>
    <mergeCell ref="Z2:AB2"/>
    <mergeCell ref="U1:AB1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C15:P1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S4:S5"/>
    <mergeCell ref="N4:N5"/>
    <mergeCell ref="O4:O5"/>
    <mergeCell ref="P4:P5"/>
    <mergeCell ref="Q4:Q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00"/>
  </sheetPr>
  <dimension ref="A1:I19"/>
  <sheetViews>
    <sheetView view="pageBreakPreview" zoomScale="80" zoomScaleNormal="70" zoomScaleSheetLayoutView="80" workbookViewId="0">
      <selection sqref="A1:E1"/>
    </sheetView>
  </sheetViews>
  <sheetFormatPr defaultColWidth="8" defaultRowHeight="12.75" x14ac:dyDescent="0.2"/>
  <cols>
    <col min="1" max="1" width="58" style="2" customWidth="1"/>
    <col min="2" max="2" width="25.28515625" style="16" customWidth="1"/>
    <col min="3" max="3" width="24.570312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80.849999999999994" customHeight="1" x14ac:dyDescent="0.2">
      <c r="A1" s="226" t="s">
        <v>96</v>
      </c>
      <c r="B1" s="226"/>
      <c r="C1" s="226"/>
      <c r="D1" s="226"/>
      <c r="E1" s="226"/>
    </row>
    <row r="2" spans="1:9" s="3" customFormat="1" ht="23.25" customHeight="1" x14ac:dyDescent="0.25">
      <c r="A2" s="231" t="s">
        <v>0</v>
      </c>
      <c r="B2" s="227" t="s">
        <v>98</v>
      </c>
      <c r="C2" s="227" t="s">
        <v>99</v>
      </c>
      <c r="D2" s="273" t="s">
        <v>1</v>
      </c>
      <c r="E2" s="274"/>
    </row>
    <row r="3" spans="1:9" s="3" customFormat="1" ht="30" x14ac:dyDescent="0.25">
      <c r="A3" s="232"/>
      <c r="B3" s="228"/>
      <c r="C3" s="228"/>
      <c r="D3" s="4" t="s">
        <v>2</v>
      </c>
      <c r="E3" s="5" t="s">
        <v>24</v>
      </c>
    </row>
    <row r="4" spans="1:9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9" s="7" customFormat="1" ht="20.25" x14ac:dyDescent="0.25">
      <c r="A5" s="8" t="s">
        <v>89</v>
      </c>
      <c r="B5" s="69">
        <f>'6-(УБД-ЦЗ)'!B7</f>
        <v>481</v>
      </c>
      <c r="C5" s="69">
        <f>'6-(УБД-ЦЗ)'!C7</f>
        <v>59</v>
      </c>
      <c r="D5" s="18">
        <f t="shared" ref="D5" si="0">C5*100/B5</f>
        <v>12.266112266112266</v>
      </c>
      <c r="E5" s="66">
        <f t="shared" ref="E5" si="1">C5-B5</f>
        <v>-422</v>
      </c>
      <c r="I5" s="11"/>
    </row>
    <row r="6" spans="1:9" s="3" customFormat="1" ht="20.25" x14ac:dyDescent="0.25">
      <c r="A6" s="8" t="s">
        <v>26</v>
      </c>
      <c r="B6" s="70">
        <f>'6-(УБД-ЦЗ)'!E7</f>
        <v>463</v>
      </c>
      <c r="C6" s="70">
        <f>'6-(УБД-ЦЗ)'!F7</f>
        <v>54</v>
      </c>
      <c r="D6" s="18">
        <f t="shared" ref="D6:D10" si="2">C6*100/B6</f>
        <v>11.663066954643629</v>
      </c>
      <c r="E6" s="66">
        <f t="shared" ref="E6:E10" si="3">C6-B6</f>
        <v>-409</v>
      </c>
      <c r="I6" s="11"/>
    </row>
    <row r="7" spans="1:9" s="3" customFormat="1" ht="40.5" customHeight="1" x14ac:dyDescent="0.25">
      <c r="A7" s="12" t="s">
        <v>27</v>
      </c>
      <c r="B7" s="70">
        <f>'6-(УБД-ЦЗ)'!H7</f>
        <v>7</v>
      </c>
      <c r="C7" s="70">
        <f>'6-(УБД-ЦЗ)'!I7</f>
        <v>0</v>
      </c>
      <c r="D7" s="18">
        <f t="shared" si="2"/>
        <v>0</v>
      </c>
      <c r="E7" s="66">
        <f t="shared" si="3"/>
        <v>-7</v>
      </c>
      <c r="I7" s="11"/>
    </row>
    <row r="8" spans="1:9" s="3" customFormat="1" ht="20.25" x14ac:dyDescent="0.25">
      <c r="A8" s="13" t="s">
        <v>28</v>
      </c>
      <c r="B8" s="70">
        <f>'6-(УБД-ЦЗ)'!K7</f>
        <v>8</v>
      </c>
      <c r="C8" s="70">
        <f>'6-(УБД-ЦЗ)'!L7</f>
        <v>0</v>
      </c>
      <c r="D8" s="18">
        <f t="shared" si="2"/>
        <v>0</v>
      </c>
      <c r="E8" s="66">
        <f t="shared" si="3"/>
        <v>-8</v>
      </c>
      <c r="I8" s="11"/>
    </row>
    <row r="9" spans="1:9" s="3" customFormat="1" ht="37.5" customHeight="1" x14ac:dyDescent="0.25">
      <c r="A9" s="13" t="s">
        <v>19</v>
      </c>
      <c r="B9" s="70">
        <f>'6-(УБД-ЦЗ)'!N7</f>
        <v>0</v>
      </c>
      <c r="C9" s="70">
        <f>'6-(УБД-ЦЗ)'!O7</f>
        <v>0</v>
      </c>
      <c r="D9" s="18" t="s">
        <v>120</v>
      </c>
      <c r="E9" s="66">
        <f t="shared" si="3"/>
        <v>0</v>
      </c>
      <c r="I9" s="11"/>
    </row>
    <row r="10" spans="1:9" s="3" customFormat="1" ht="38.25" customHeight="1" x14ac:dyDescent="0.25">
      <c r="A10" s="13" t="s">
        <v>29</v>
      </c>
      <c r="B10" s="65">
        <f>'6-(УБД-ЦЗ)'!Q7</f>
        <v>204</v>
      </c>
      <c r="C10" s="65">
        <f>'6-(УБД-ЦЗ)'!R7</f>
        <v>31</v>
      </c>
      <c r="D10" s="9">
        <f t="shared" si="2"/>
        <v>15.196078431372548</v>
      </c>
      <c r="E10" s="66">
        <f t="shared" si="3"/>
        <v>-173</v>
      </c>
      <c r="I10" s="11"/>
    </row>
    <row r="11" spans="1:9" s="3" customFormat="1" ht="12.75" customHeight="1" x14ac:dyDescent="0.25">
      <c r="A11" s="233" t="s">
        <v>4</v>
      </c>
      <c r="B11" s="234"/>
      <c r="C11" s="234"/>
      <c r="D11" s="234"/>
      <c r="E11" s="234"/>
      <c r="I11" s="11"/>
    </row>
    <row r="12" spans="1:9" s="3" customFormat="1" ht="18" customHeight="1" x14ac:dyDescent="0.25">
      <c r="A12" s="235"/>
      <c r="B12" s="236"/>
      <c r="C12" s="236"/>
      <c r="D12" s="236"/>
      <c r="E12" s="236"/>
      <c r="I12" s="11"/>
    </row>
    <row r="13" spans="1:9" s="3" customFormat="1" ht="20.25" customHeight="1" x14ac:dyDescent="0.25">
      <c r="A13" s="231" t="s">
        <v>0</v>
      </c>
      <c r="B13" s="237" t="s">
        <v>100</v>
      </c>
      <c r="C13" s="237" t="s">
        <v>101</v>
      </c>
      <c r="D13" s="273" t="s">
        <v>1</v>
      </c>
      <c r="E13" s="274"/>
      <c r="I13" s="11"/>
    </row>
    <row r="14" spans="1:9" ht="33" customHeight="1" x14ac:dyDescent="0.2">
      <c r="A14" s="232"/>
      <c r="B14" s="237"/>
      <c r="C14" s="237"/>
      <c r="D14" s="19" t="s">
        <v>2</v>
      </c>
      <c r="E14" s="5" t="s">
        <v>24</v>
      </c>
      <c r="I14" s="11"/>
    </row>
    <row r="15" spans="1:9" ht="27.75" customHeight="1" x14ac:dyDescent="0.2">
      <c r="A15" s="8" t="s">
        <v>86</v>
      </c>
      <c r="B15" s="67">
        <f>'6-(УБД-ЦЗ)'!T7</f>
        <v>433</v>
      </c>
      <c r="C15" s="67">
        <f>'6-(УБД-ЦЗ)'!U7</f>
        <v>44</v>
      </c>
      <c r="D15" s="20">
        <f t="shared" ref="D15" si="4">C15*100/B15</f>
        <v>10.161662817551964</v>
      </c>
      <c r="E15" s="66">
        <f t="shared" ref="E15" si="5">C15-B15</f>
        <v>-389</v>
      </c>
      <c r="I15" s="11"/>
    </row>
    <row r="16" spans="1:9" ht="27.75" customHeight="1" x14ac:dyDescent="0.2">
      <c r="A16" s="1" t="s">
        <v>26</v>
      </c>
      <c r="B16" s="68">
        <f>'6-(УБД-ЦЗ)'!W7</f>
        <v>417</v>
      </c>
      <c r="C16" s="68">
        <f>'6-(УБД-ЦЗ)'!X7</f>
        <v>40</v>
      </c>
      <c r="D16" s="20">
        <f t="shared" ref="D16:D17" si="6">C16*100/B16</f>
        <v>9.5923261390887298</v>
      </c>
      <c r="E16" s="66">
        <f t="shared" ref="E16:E17" si="7">C16-B16</f>
        <v>-377</v>
      </c>
      <c r="I16" s="11"/>
    </row>
    <row r="17" spans="1:9" ht="27.75" customHeight="1" x14ac:dyDescent="0.2">
      <c r="A17" s="1" t="s">
        <v>31</v>
      </c>
      <c r="B17" s="68">
        <f>'6-(УБД-ЦЗ)'!Z7</f>
        <v>389</v>
      </c>
      <c r="C17" s="68">
        <f>'6-(УБД-ЦЗ)'!AA7</f>
        <v>30</v>
      </c>
      <c r="D17" s="20">
        <f t="shared" si="6"/>
        <v>7.7120822622107967</v>
      </c>
      <c r="E17" s="66">
        <f t="shared" si="7"/>
        <v>-359</v>
      </c>
      <c r="I17" s="11"/>
    </row>
    <row r="18" spans="1:9" ht="56.25" customHeight="1" x14ac:dyDescent="0.2">
      <c r="A18" s="275" t="s">
        <v>122</v>
      </c>
      <c r="B18" s="275"/>
      <c r="C18" s="275"/>
      <c r="D18" s="275"/>
      <c r="E18" s="275"/>
      <c r="I18" s="11"/>
    </row>
    <row r="19" spans="1:9" ht="69" customHeight="1" x14ac:dyDescent="0.25">
      <c r="A19" s="272"/>
      <c r="B19" s="272"/>
      <c r="C19" s="272"/>
      <c r="D19" s="272"/>
      <c r="E19" s="272"/>
    </row>
  </sheetData>
  <mergeCells count="12">
    <mergeCell ref="A19:E19"/>
    <mergeCell ref="A1:E1"/>
    <mergeCell ref="B2:B3"/>
    <mergeCell ref="C2:C3"/>
    <mergeCell ref="D2:E2"/>
    <mergeCell ref="A2:A3"/>
    <mergeCell ref="A11:E12"/>
    <mergeCell ref="A13:A14"/>
    <mergeCell ref="B13:B14"/>
    <mergeCell ref="C13:C14"/>
    <mergeCell ref="D13:E13"/>
    <mergeCell ref="A18:E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CC00"/>
  </sheetPr>
  <dimension ref="A1:AF68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W3" sqref="W3:Y14"/>
    </sheetView>
  </sheetViews>
  <sheetFormatPr defaultColWidth="9.28515625" defaultRowHeight="14.25" x14ac:dyDescent="0.2"/>
  <cols>
    <col min="1" max="1" width="27.140625" style="41" customWidth="1"/>
    <col min="2" max="3" width="11.28515625" style="41" customWidth="1"/>
    <col min="4" max="4" width="7.5703125" style="41" customWidth="1"/>
    <col min="5" max="6" width="11.7109375" style="41" customWidth="1"/>
    <col min="7" max="7" width="7.42578125" style="41" customWidth="1"/>
    <col min="8" max="8" width="11.710937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4.5703125" style="41" customWidth="1"/>
    <col min="16" max="16" width="8.28515625" style="41" customWidth="1"/>
    <col min="17" max="18" width="14.5703125" style="41" customWidth="1"/>
    <col min="19" max="19" width="11.42578125" style="41" customWidth="1"/>
    <col min="20" max="21" width="16.7109375" style="41" customWidth="1"/>
    <col min="22" max="22" width="8.28515625" style="41" customWidth="1"/>
    <col min="23" max="24" width="14.5703125" style="41" customWidth="1"/>
    <col min="25" max="25" width="11.42578125" style="41" customWidth="1"/>
    <col min="26" max="27" width="14.5703125" style="41" customWidth="1"/>
    <col min="28" max="28" width="11.5703125" style="41" customWidth="1"/>
    <col min="29" max="31" width="9.28515625" style="41"/>
    <col min="32" max="32" width="9.7109375" style="41" customWidth="1"/>
    <col min="33" max="16384" width="9.28515625" style="41"/>
  </cols>
  <sheetData>
    <row r="1" spans="1:32" s="26" customFormat="1" ht="60" customHeight="1" x14ac:dyDescent="0.25">
      <c r="B1" s="238" t="s">
        <v>112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5"/>
      <c r="R1" s="25"/>
      <c r="S1" s="25"/>
      <c r="T1" s="25"/>
      <c r="U1" s="260" t="s">
        <v>14</v>
      </c>
      <c r="V1" s="260"/>
      <c r="W1" s="260"/>
      <c r="X1" s="260"/>
      <c r="Y1" s="260"/>
      <c r="Z1" s="260"/>
      <c r="AA1" s="260"/>
      <c r="AB1" s="260"/>
    </row>
    <row r="2" spans="1:32" s="29" customFormat="1" ht="33.7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3" t="s">
        <v>7</v>
      </c>
      <c r="N2" s="123"/>
      <c r="O2" s="28"/>
      <c r="P2" s="28"/>
      <c r="Q2" s="28"/>
      <c r="R2" s="28"/>
      <c r="S2" s="28"/>
      <c r="T2" s="28"/>
      <c r="U2" s="28"/>
      <c r="V2" s="28"/>
      <c r="X2" s="249"/>
      <c r="Y2" s="249"/>
      <c r="Z2" s="240" t="s">
        <v>7</v>
      </c>
      <c r="AA2" s="240"/>
      <c r="AB2" s="240"/>
      <c r="AC2" s="51"/>
    </row>
    <row r="3" spans="1:32" s="30" customFormat="1" ht="74.25" customHeight="1" x14ac:dyDescent="0.25">
      <c r="A3" s="269"/>
      <c r="B3" s="257" t="s">
        <v>20</v>
      </c>
      <c r="C3" s="258"/>
      <c r="D3" s="258"/>
      <c r="E3" s="252" t="s">
        <v>21</v>
      </c>
      <c r="F3" s="246"/>
      <c r="G3" s="247"/>
      <c r="H3" s="253" t="s">
        <v>13</v>
      </c>
      <c r="I3" s="246"/>
      <c r="J3" s="254"/>
      <c r="K3" s="252" t="s">
        <v>9</v>
      </c>
      <c r="L3" s="246"/>
      <c r="M3" s="247"/>
      <c r="N3" s="277" t="s">
        <v>10</v>
      </c>
      <c r="O3" s="256"/>
      <c r="P3" s="278"/>
      <c r="Q3" s="257" t="s">
        <v>8</v>
      </c>
      <c r="R3" s="258"/>
      <c r="S3" s="259"/>
      <c r="T3" s="252" t="s">
        <v>15</v>
      </c>
      <c r="U3" s="246"/>
      <c r="V3" s="247"/>
      <c r="W3" s="252" t="s">
        <v>11</v>
      </c>
      <c r="X3" s="246"/>
      <c r="Y3" s="247"/>
      <c r="Z3" s="253" t="s">
        <v>12</v>
      </c>
      <c r="AA3" s="246"/>
      <c r="AB3" s="247"/>
    </row>
    <row r="4" spans="1:32" s="31" customFormat="1" ht="19.5" customHeight="1" x14ac:dyDescent="0.25">
      <c r="A4" s="270"/>
      <c r="B4" s="261" t="s">
        <v>87</v>
      </c>
      <c r="C4" s="242" t="s">
        <v>103</v>
      </c>
      <c r="D4" s="267" t="s">
        <v>2</v>
      </c>
      <c r="E4" s="261" t="s">
        <v>87</v>
      </c>
      <c r="F4" s="242" t="s">
        <v>103</v>
      </c>
      <c r="G4" s="244" t="s">
        <v>2</v>
      </c>
      <c r="H4" s="266" t="s">
        <v>87</v>
      </c>
      <c r="I4" s="242" t="s">
        <v>103</v>
      </c>
      <c r="J4" s="243" t="s">
        <v>2</v>
      </c>
      <c r="K4" s="261" t="s">
        <v>87</v>
      </c>
      <c r="L4" s="242" t="s">
        <v>103</v>
      </c>
      <c r="M4" s="244" t="s">
        <v>2</v>
      </c>
      <c r="N4" s="261" t="s">
        <v>87</v>
      </c>
      <c r="O4" s="242" t="s">
        <v>103</v>
      </c>
      <c r="P4" s="244" t="s">
        <v>2</v>
      </c>
      <c r="Q4" s="261" t="s">
        <v>87</v>
      </c>
      <c r="R4" s="242" t="s">
        <v>103</v>
      </c>
      <c r="S4" s="244" t="s">
        <v>2</v>
      </c>
      <c r="T4" s="261" t="s">
        <v>87</v>
      </c>
      <c r="U4" s="242" t="s">
        <v>103</v>
      </c>
      <c r="V4" s="279" t="s">
        <v>2</v>
      </c>
      <c r="W4" s="245" t="s">
        <v>87</v>
      </c>
      <c r="X4" s="248" t="s">
        <v>103</v>
      </c>
      <c r="Y4" s="244" t="s">
        <v>2</v>
      </c>
      <c r="Z4" s="266" t="s">
        <v>87</v>
      </c>
      <c r="AA4" s="242" t="s">
        <v>103</v>
      </c>
      <c r="AB4" s="244" t="s">
        <v>2</v>
      </c>
    </row>
    <row r="5" spans="1:32" s="31" customFormat="1" ht="15.75" customHeight="1" x14ac:dyDescent="0.25">
      <c r="A5" s="270"/>
      <c r="B5" s="261"/>
      <c r="C5" s="242"/>
      <c r="D5" s="267"/>
      <c r="E5" s="261"/>
      <c r="F5" s="242"/>
      <c r="G5" s="244"/>
      <c r="H5" s="266"/>
      <c r="I5" s="242"/>
      <c r="J5" s="243"/>
      <c r="K5" s="261"/>
      <c r="L5" s="242"/>
      <c r="M5" s="244"/>
      <c r="N5" s="261"/>
      <c r="O5" s="242"/>
      <c r="P5" s="244"/>
      <c r="Q5" s="261"/>
      <c r="R5" s="242"/>
      <c r="S5" s="244"/>
      <c r="T5" s="261"/>
      <c r="U5" s="242"/>
      <c r="V5" s="279"/>
      <c r="W5" s="245"/>
      <c r="X5" s="248"/>
      <c r="Y5" s="244"/>
      <c r="Z5" s="266"/>
      <c r="AA5" s="242"/>
      <c r="AB5" s="244"/>
    </row>
    <row r="6" spans="1:32" s="47" customFormat="1" ht="11.25" customHeight="1" thickBot="1" x14ac:dyDescent="0.25">
      <c r="A6" s="124" t="s">
        <v>3</v>
      </c>
      <c r="B6" s="46">
        <v>1</v>
      </c>
      <c r="C6" s="46">
        <v>2</v>
      </c>
      <c r="D6" s="153">
        <v>3</v>
      </c>
      <c r="E6" s="143">
        <v>4</v>
      </c>
      <c r="F6" s="46">
        <v>5</v>
      </c>
      <c r="G6" s="125">
        <v>6</v>
      </c>
      <c r="H6" s="152">
        <v>7</v>
      </c>
      <c r="I6" s="46">
        <v>8</v>
      </c>
      <c r="J6" s="153">
        <v>9</v>
      </c>
      <c r="K6" s="143">
        <v>10</v>
      </c>
      <c r="L6" s="46">
        <v>11</v>
      </c>
      <c r="M6" s="125">
        <v>12</v>
      </c>
      <c r="N6" s="143">
        <v>13</v>
      </c>
      <c r="O6" s="46">
        <v>14</v>
      </c>
      <c r="P6" s="125">
        <v>15</v>
      </c>
      <c r="Q6" s="143">
        <v>16</v>
      </c>
      <c r="R6" s="46">
        <v>17</v>
      </c>
      <c r="S6" s="125">
        <v>18</v>
      </c>
      <c r="T6" s="143">
        <v>19</v>
      </c>
      <c r="U6" s="46">
        <v>20</v>
      </c>
      <c r="V6" s="125">
        <v>21</v>
      </c>
      <c r="W6" s="143">
        <v>22</v>
      </c>
      <c r="X6" s="46">
        <v>23</v>
      </c>
      <c r="Y6" s="125">
        <v>24</v>
      </c>
      <c r="Z6" s="152">
        <v>25</v>
      </c>
      <c r="AA6" s="46">
        <v>26</v>
      </c>
      <c r="AB6" s="46">
        <v>27</v>
      </c>
    </row>
    <row r="7" spans="1:32" s="35" customFormat="1" ht="60.75" customHeight="1" thickBot="1" x14ac:dyDescent="0.3">
      <c r="A7" s="164" t="s">
        <v>32</v>
      </c>
      <c r="B7" s="165">
        <f>SUM(B8:B14)</f>
        <v>481</v>
      </c>
      <c r="C7" s="166">
        <f>SUM(C8:C14)</f>
        <v>59</v>
      </c>
      <c r="D7" s="170">
        <f>IF(ISERROR(C7*100/B7),"-",(C7*100/B7))</f>
        <v>12.266112266112266</v>
      </c>
      <c r="E7" s="168">
        <f>SUM(E8:E14)</f>
        <v>463</v>
      </c>
      <c r="F7" s="166">
        <f>SUM(F8:F14)</f>
        <v>54</v>
      </c>
      <c r="G7" s="167">
        <f>IF(ISERROR(F7*100/E7),"-",(F7*100/E7))</f>
        <v>11.663066954643629</v>
      </c>
      <c r="H7" s="169">
        <f>SUM(H8:H14)</f>
        <v>7</v>
      </c>
      <c r="I7" s="166">
        <f>SUM(I8:I14)</f>
        <v>0</v>
      </c>
      <c r="J7" s="170">
        <f>IF(ISERROR(I7*100/H7),"-",(I7*100/H7))</f>
        <v>0</v>
      </c>
      <c r="K7" s="168">
        <f>SUM(K8:K14)</f>
        <v>8</v>
      </c>
      <c r="L7" s="166">
        <f>SUM(L8:L14)</f>
        <v>0</v>
      </c>
      <c r="M7" s="167">
        <f>IF(ISERROR(L7*100/K7),"-",(L7*100/K7))</f>
        <v>0</v>
      </c>
      <c r="N7" s="168">
        <f>SUM(N8:N14)</f>
        <v>0</v>
      </c>
      <c r="O7" s="166">
        <f>SUM(O8:O14)</f>
        <v>0</v>
      </c>
      <c r="P7" s="167" t="str">
        <f>IF(ISERROR(O7*100/N7),"-",(O7*100/N7))</f>
        <v>-</v>
      </c>
      <c r="Q7" s="168">
        <f>SUM(Q8:Q14)</f>
        <v>204</v>
      </c>
      <c r="R7" s="166">
        <f>SUM(R8:R14)</f>
        <v>31</v>
      </c>
      <c r="S7" s="167">
        <f>IF(ISERROR(R7*100/Q7),"-",(R7*100/Q7))</f>
        <v>15.196078431372548</v>
      </c>
      <c r="T7" s="168">
        <f>SUM(T8:T14)</f>
        <v>433</v>
      </c>
      <c r="U7" s="166">
        <f>SUM(U8:U14)</f>
        <v>44</v>
      </c>
      <c r="V7" s="167">
        <f>IF(ISERROR(U7*100/T7),"-",(U7*100/T7))</f>
        <v>10.161662817551964</v>
      </c>
      <c r="W7" s="168">
        <f>SUM(W8:W14)</f>
        <v>417</v>
      </c>
      <c r="X7" s="166">
        <f>SUM(X8:X14)</f>
        <v>40</v>
      </c>
      <c r="Y7" s="167">
        <f>IF(ISERROR(X7*100/W7),"-",(X7*100/W7))</f>
        <v>9.5923261390887298</v>
      </c>
      <c r="Z7" s="169">
        <f>SUM(Z8:Z14)</f>
        <v>389</v>
      </c>
      <c r="AA7" s="166">
        <f>SUM(AA8:AA14)</f>
        <v>30</v>
      </c>
      <c r="AB7" s="167">
        <f>IF(ISERROR(AA7*100/Z7),"-",(AA7*100/Z7))</f>
        <v>7.7120822622107967</v>
      </c>
      <c r="AC7" s="34"/>
      <c r="AF7" s="39"/>
    </row>
    <row r="8" spans="1:32" s="39" customFormat="1" ht="48" customHeight="1" x14ac:dyDescent="0.25">
      <c r="A8" s="146" t="s">
        <v>104</v>
      </c>
      <c r="B8" s="171">
        <v>25</v>
      </c>
      <c r="C8" s="161">
        <v>2</v>
      </c>
      <c r="D8" s="176">
        <f t="shared" ref="D8:D14" si="0">IF(ISERROR(C8*100/B8),"-",(C8*100/B8))</f>
        <v>8</v>
      </c>
      <c r="E8" s="173">
        <v>25</v>
      </c>
      <c r="F8" s="161">
        <v>2</v>
      </c>
      <c r="G8" s="172">
        <f>IF(ISERROR(F8*100/E8),"-",(F8*100/E8))</f>
        <v>8</v>
      </c>
      <c r="H8" s="174">
        <v>0</v>
      </c>
      <c r="I8" s="175">
        <v>0</v>
      </c>
      <c r="J8" s="176" t="str">
        <f>IF(ISERROR(I8*100/H8),"-",(I8*100/H8))</f>
        <v>-</v>
      </c>
      <c r="K8" s="177">
        <v>0</v>
      </c>
      <c r="L8" s="202">
        <v>0</v>
      </c>
      <c r="M8" s="172" t="str">
        <f>IF(ISERROR(L8*100/K8),"-",(L8*100/K8))</f>
        <v>-</v>
      </c>
      <c r="N8" s="173">
        <v>0</v>
      </c>
      <c r="O8" s="162">
        <v>0</v>
      </c>
      <c r="P8" s="172" t="str">
        <f>IF(ISERROR(O8*100/N8),"-",(O8*100/N8))</f>
        <v>-</v>
      </c>
      <c r="Q8" s="177">
        <v>13</v>
      </c>
      <c r="R8" s="175">
        <v>1</v>
      </c>
      <c r="S8" s="172">
        <f>IF(ISERROR(R8*100/Q8),"-",(R8*100/Q8))</f>
        <v>7.6923076923076925</v>
      </c>
      <c r="T8" s="177">
        <v>22</v>
      </c>
      <c r="U8" s="179">
        <v>2</v>
      </c>
      <c r="V8" s="172">
        <f t="shared" ref="V8:V14" si="1">IF(ISERROR(U8*100/T8),"-",(U8*100/T8))</f>
        <v>9.0909090909090917</v>
      </c>
      <c r="W8" s="173">
        <v>22</v>
      </c>
      <c r="X8" s="163">
        <v>2</v>
      </c>
      <c r="Y8" s="172">
        <f>IF(ISERROR(X8*100/W8),"-",(X8*100/W8))</f>
        <v>9.0909090909090917</v>
      </c>
      <c r="Z8" s="174">
        <v>21</v>
      </c>
      <c r="AA8" s="178">
        <v>2</v>
      </c>
      <c r="AB8" s="172">
        <f>IF(ISERROR(AA8*100/Z8),"-",(AA8*100/Z8))</f>
        <v>9.5238095238095237</v>
      </c>
      <c r="AC8" s="34"/>
      <c r="AD8" s="38"/>
    </row>
    <row r="9" spans="1:32" s="40" customFormat="1" ht="48" customHeight="1" x14ac:dyDescent="0.25">
      <c r="A9" s="147" t="s">
        <v>105</v>
      </c>
      <c r="B9" s="180">
        <v>76</v>
      </c>
      <c r="C9" s="131">
        <v>13</v>
      </c>
      <c r="D9" s="184">
        <f t="shared" si="0"/>
        <v>17.105263157894736</v>
      </c>
      <c r="E9" s="182">
        <v>76</v>
      </c>
      <c r="F9" s="131">
        <v>13</v>
      </c>
      <c r="G9" s="181">
        <f t="shared" ref="G9:G14" si="2">IF(ISERROR(F9*100/E9),"-",(F9*100/E9))</f>
        <v>17.105263157894736</v>
      </c>
      <c r="H9" s="183">
        <v>2</v>
      </c>
      <c r="I9" s="136">
        <v>0</v>
      </c>
      <c r="J9" s="184">
        <f t="shared" ref="J9:J14" si="3">IF(ISERROR(I9*100/H9),"-",(I9*100/H9))</f>
        <v>0</v>
      </c>
      <c r="K9" s="185">
        <v>1</v>
      </c>
      <c r="L9" s="133">
        <v>0</v>
      </c>
      <c r="M9" s="181">
        <f t="shared" ref="M9:M14" si="4">IF(ISERROR(L9*100/K9),"-",(L9*100/K9))</f>
        <v>0</v>
      </c>
      <c r="N9" s="182">
        <v>0</v>
      </c>
      <c r="O9" s="135">
        <v>0</v>
      </c>
      <c r="P9" s="181" t="str">
        <f t="shared" ref="P9:P14" si="5">IF(ISERROR(O9*100/N9),"-",(O9*100/N9))</f>
        <v>-</v>
      </c>
      <c r="Q9" s="185">
        <v>47</v>
      </c>
      <c r="R9" s="136">
        <v>9</v>
      </c>
      <c r="S9" s="181">
        <f t="shared" ref="S9:S14" si="6">IF(ISERROR(R9*100/Q9),"-",(R9*100/Q9))</f>
        <v>19.148936170212767</v>
      </c>
      <c r="T9" s="185">
        <v>69</v>
      </c>
      <c r="U9" s="137">
        <v>10</v>
      </c>
      <c r="V9" s="181">
        <f t="shared" si="1"/>
        <v>14.492753623188406</v>
      </c>
      <c r="W9" s="182">
        <v>69</v>
      </c>
      <c r="X9" s="135">
        <v>10</v>
      </c>
      <c r="Y9" s="181">
        <f t="shared" ref="Y9:Y14" si="7">IF(ISERROR(X9*100/W9),"-",(X9*100/W9))</f>
        <v>14.492753623188406</v>
      </c>
      <c r="Z9" s="183">
        <v>66</v>
      </c>
      <c r="AA9" s="186">
        <v>7</v>
      </c>
      <c r="AB9" s="181">
        <f t="shared" ref="AB9:AB14" si="8">IF(ISERROR(AA9*100/Z9),"-",(AA9*100/Z9))</f>
        <v>10.606060606060606</v>
      </c>
      <c r="AC9" s="34"/>
      <c r="AD9" s="38"/>
    </row>
    <row r="10" spans="1:32" s="39" customFormat="1" ht="48" customHeight="1" x14ac:dyDescent="0.25">
      <c r="A10" s="147" t="s">
        <v>106</v>
      </c>
      <c r="B10" s="180">
        <v>198</v>
      </c>
      <c r="C10" s="132">
        <v>16</v>
      </c>
      <c r="D10" s="184">
        <f t="shared" si="0"/>
        <v>8.0808080808080813</v>
      </c>
      <c r="E10" s="182">
        <v>190</v>
      </c>
      <c r="F10" s="132">
        <v>12</v>
      </c>
      <c r="G10" s="181">
        <f t="shared" si="2"/>
        <v>6.3157894736842106</v>
      </c>
      <c r="H10" s="183">
        <v>4</v>
      </c>
      <c r="I10" s="136">
        <v>0</v>
      </c>
      <c r="J10" s="184">
        <f t="shared" si="3"/>
        <v>0</v>
      </c>
      <c r="K10" s="185">
        <v>5</v>
      </c>
      <c r="L10" s="133">
        <v>0</v>
      </c>
      <c r="M10" s="181">
        <f t="shared" si="4"/>
        <v>0</v>
      </c>
      <c r="N10" s="182">
        <v>0</v>
      </c>
      <c r="O10" s="134">
        <v>0</v>
      </c>
      <c r="P10" s="181" t="str">
        <f t="shared" si="5"/>
        <v>-</v>
      </c>
      <c r="Q10" s="185">
        <v>61</v>
      </c>
      <c r="R10" s="136">
        <v>7</v>
      </c>
      <c r="S10" s="181">
        <f t="shared" si="6"/>
        <v>11.475409836065573</v>
      </c>
      <c r="T10" s="185">
        <v>178</v>
      </c>
      <c r="U10" s="137">
        <v>11</v>
      </c>
      <c r="V10" s="181">
        <f t="shared" si="1"/>
        <v>6.1797752808988768</v>
      </c>
      <c r="W10" s="182">
        <v>171</v>
      </c>
      <c r="X10" s="135">
        <v>8</v>
      </c>
      <c r="Y10" s="181">
        <f t="shared" si="7"/>
        <v>4.6783625730994149</v>
      </c>
      <c r="Z10" s="183">
        <v>158</v>
      </c>
      <c r="AA10" s="186">
        <v>8</v>
      </c>
      <c r="AB10" s="181">
        <f t="shared" si="8"/>
        <v>5.0632911392405067</v>
      </c>
      <c r="AC10" s="34"/>
      <c r="AD10" s="38"/>
    </row>
    <row r="11" spans="1:32" s="39" customFormat="1" ht="48" customHeight="1" x14ac:dyDescent="0.25">
      <c r="A11" s="147" t="s">
        <v>107</v>
      </c>
      <c r="B11" s="180">
        <v>44</v>
      </c>
      <c r="C11" s="132">
        <v>5</v>
      </c>
      <c r="D11" s="184">
        <f t="shared" si="0"/>
        <v>11.363636363636363</v>
      </c>
      <c r="E11" s="182">
        <v>44</v>
      </c>
      <c r="F11" s="132">
        <v>5</v>
      </c>
      <c r="G11" s="181">
        <f t="shared" si="2"/>
        <v>11.363636363636363</v>
      </c>
      <c r="H11" s="183">
        <v>1</v>
      </c>
      <c r="I11" s="136">
        <v>0</v>
      </c>
      <c r="J11" s="184">
        <f t="shared" si="3"/>
        <v>0</v>
      </c>
      <c r="K11" s="185">
        <v>1</v>
      </c>
      <c r="L11" s="133">
        <v>0</v>
      </c>
      <c r="M11" s="181">
        <f t="shared" si="4"/>
        <v>0</v>
      </c>
      <c r="N11" s="182">
        <v>0</v>
      </c>
      <c r="O11" s="134">
        <v>0</v>
      </c>
      <c r="P11" s="181" t="str">
        <f t="shared" si="5"/>
        <v>-</v>
      </c>
      <c r="Q11" s="185">
        <v>14</v>
      </c>
      <c r="R11" s="136">
        <v>2</v>
      </c>
      <c r="S11" s="181">
        <f t="shared" si="6"/>
        <v>14.285714285714286</v>
      </c>
      <c r="T11" s="185">
        <v>38</v>
      </c>
      <c r="U11" s="137">
        <v>3</v>
      </c>
      <c r="V11" s="181">
        <f t="shared" si="1"/>
        <v>7.8947368421052628</v>
      </c>
      <c r="W11" s="182">
        <v>38</v>
      </c>
      <c r="X11" s="135">
        <v>3</v>
      </c>
      <c r="Y11" s="181">
        <f t="shared" si="7"/>
        <v>7.8947368421052628</v>
      </c>
      <c r="Z11" s="183">
        <v>37</v>
      </c>
      <c r="AA11" s="186">
        <v>2</v>
      </c>
      <c r="AB11" s="181">
        <f t="shared" si="8"/>
        <v>5.4054054054054053</v>
      </c>
      <c r="AC11" s="34"/>
      <c r="AD11" s="38"/>
    </row>
    <row r="12" spans="1:32" s="39" customFormat="1" ht="48" customHeight="1" x14ac:dyDescent="0.25">
      <c r="A12" s="147" t="s">
        <v>108</v>
      </c>
      <c r="B12" s="180">
        <v>60</v>
      </c>
      <c r="C12" s="132">
        <v>5</v>
      </c>
      <c r="D12" s="184">
        <f t="shared" si="0"/>
        <v>8.3333333333333339</v>
      </c>
      <c r="E12" s="182">
        <v>57</v>
      </c>
      <c r="F12" s="132">
        <v>5</v>
      </c>
      <c r="G12" s="181">
        <f t="shared" si="2"/>
        <v>8.7719298245614041</v>
      </c>
      <c r="H12" s="183">
        <v>0</v>
      </c>
      <c r="I12" s="136">
        <v>0</v>
      </c>
      <c r="J12" s="184" t="str">
        <f t="shared" si="3"/>
        <v>-</v>
      </c>
      <c r="K12" s="185">
        <v>0</v>
      </c>
      <c r="L12" s="133">
        <v>0</v>
      </c>
      <c r="M12" s="181" t="str">
        <f t="shared" si="4"/>
        <v>-</v>
      </c>
      <c r="N12" s="182">
        <v>0</v>
      </c>
      <c r="O12" s="134">
        <v>0</v>
      </c>
      <c r="P12" s="181" t="str">
        <f t="shared" si="5"/>
        <v>-</v>
      </c>
      <c r="Q12" s="185">
        <v>25</v>
      </c>
      <c r="R12" s="136">
        <v>1</v>
      </c>
      <c r="S12" s="181">
        <f t="shared" si="6"/>
        <v>4</v>
      </c>
      <c r="T12" s="185">
        <v>56</v>
      </c>
      <c r="U12" s="137">
        <v>4</v>
      </c>
      <c r="V12" s="181">
        <f t="shared" si="1"/>
        <v>7.1428571428571432</v>
      </c>
      <c r="W12" s="182">
        <v>53</v>
      </c>
      <c r="X12" s="135">
        <v>4</v>
      </c>
      <c r="Y12" s="181">
        <f t="shared" si="7"/>
        <v>7.5471698113207548</v>
      </c>
      <c r="Z12" s="183">
        <v>49</v>
      </c>
      <c r="AA12" s="186">
        <v>1</v>
      </c>
      <c r="AB12" s="181">
        <f t="shared" si="8"/>
        <v>2.0408163265306123</v>
      </c>
      <c r="AC12" s="34"/>
      <c r="AD12" s="38"/>
    </row>
    <row r="13" spans="1:32" s="39" customFormat="1" ht="48" customHeight="1" x14ac:dyDescent="0.25">
      <c r="A13" s="147" t="s">
        <v>109</v>
      </c>
      <c r="B13" s="180">
        <v>43</v>
      </c>
      <c r="C13" s="132">
        <v>4</v>
      </c>
      <c r="D13" s="184">
        <f t="shared" si="0"/>
        <v>9.3023255813953494</v>
      </c>
      <c r="E13" s="182">
        <v>37</v>
      </c>
      <c r="F13" s="132">
        <v>3</v>
      </c>
      <c r="G13" s="181">
        <f t="shared" si="2"/>
        <v>8.1081081081081088</v>
      </c>
      <c r="H13" s="183">
        <v>0</v>
      </c>
      <c r="I13" s="136">
        <v>0</v>
      </c>
      <c r="J13" s="184" t="str">
        <f t="shared" si="3"/>
        <v>-</v>
      </c>
      <c r="K13" s="185">
        <v>1</v>
      </c>
      <c r="L13" s="133">
        <v>0</v>
      </c>
      <c r="M13" s="181">
        <f t="shared" si="4"/>
        <v>0</v>
      </c>
      <c r="N13" s="182">
        <v>0</v>
      </c>
      <c r="O13" s="134">
        <v>0</v>
      </c>
      <c r="P13" s="181" t="str">
        <f t="shared" si="5"/>
        <v>-</v>
      </c>
      <c r="Q13" s="185">
        <v>17</v>
      </c>
      <c r="R13" s="136">
        <v>2</v>
      </c>
      <c r="S13" s="181">
        <f t="shared" si="6"/>
        <v>11.764705882352942</v>
      </c>
      <c r="T13" s="185">
        <v>37</v>
      </c>
      <c r="U13" s="137">
        <v>4</v>
      </c>
      <c r="V13" s="181">
        <f t="shared" si="1"/>
        <v>10.810810810810811</v>
      </c>
      <c r="W13" s="182">
        <v>32</v>
      </c>
      <c r="X13" s="135">
        <v>3</v>
      </c>
      <c r="Y13" s="181">
        <f t="shared" si="7"/>
        <v>9.375</v>
      </c>
      <c r="Z13" s="183">
        <v>28</v>
      </c>
      <c r="AA13" s="186">
        <v>3</v>
      </c>
      <c r="AB13" s="181">
        <f t="shared" si="8"/>
        <v>10.714285714285714</v>
      </c>
      <c r="AC13" s="34"/>
      <c r="AD13" s="38"/>
    </row>
    <row r="14" spans="1:32" s="39" customFormat="1" ht="48" customHeight="1" thickBot="1" x14ac:dyDescent="0.3">
      <c r="A14" s="148" t="s">
        <v>110</v>
      </c>
      <c r="B14" s="187">
        <v>35</v>
      </c>
      <c r="C14" s="149">
        <v>14</v>
      </c>
      <c r="D14" s="192">
        <f t="shared" si="0"/>
        <v>40</v>
      </c>
      <c r="E14" s="189">
        <v>34</v>
      </c>
      <c r="F14" s="149">
        <v>14</v>
      </c>
      <c r="G14" s="188">
        <f t="shared" si="2"/>
        <v>41.176470588235297</v>
      </c>
      <c r="H14" s="190">
        <v>0</v>
      </c>
      <c r="I14" s="191">
        <v>0</v>
      </c>
      <c r="J14" s="192" t="str">
        <f t="shared" si="3"/>
        <v>-</v>
      </c>
      <c r="K14" s="193">
        <v>0</v>
      </c>
      <c r="L14" s="203">
        <v>0</v>
      </c>
      <c r="M14" s="188" t="str">
        <f t="shared" si="4"/>
        <v>-</v>
      </c>
      <c r="N14" s="189">
        <v>0</v>
      </c>
      <c r="O14" s="150">
        <v>0</v>
      </c>
      <c r="P14" s="188" t="str">
        <f t="shared" si="5"/>
        <v>-</v>
      </c>
      <c r="Q14" s="193">
        <v>27</v>
      </c>
      <c r="R14" s="191">
        <v>9</v>
      </c>
      <c r="S14" s="188">
        <f t="shared" si="6"/>
        <v>33.333333333333336</v>
      </c>
      <c r="T14" s="193">
        <v>33</v>
      </c>
      <c r="U14" s="195">
        <v>10</v>
      </c>
      <c r="V14" s="188">
        <f t="shared" si="1"/>
        <v>30.303030303030305</v>
      </c>
      <c r="W14" s="189">
        <v>32</v>
      </c>
      <c r="X14" s="204">
        <v>10</v>
      </c>
      <c r="Y14" s="188">
        <f t="shared" si="7"/>
        <v>31.25</v>
      </c>
      <c r="Z14" s="190">
        <v>30</v>
      </c>
      <c r="AA14" s="194">
        <v>7</v>
      </c>
      <c r="AB14" s="188">
        <f t="shared" si="8"/>
        <v>23.333333333333332</v>
      </c>
      <c r="AC14" s="34"/>
      <c r="AD14" s="38"/>
    </row>
    <row r="15" spans="1:32" s="39" customFormat="1" ht="28.5" customHeight="1" x14ac:dyDescent="0.25">
      <c r="A15" s="138"/>
      <c r="B15" s="139"/>
      <c r="C15" s="276" t="s">
        <v>121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139"/>
      <c r="R15" s="142"/>
      <c r="S15" s="141"/>
      <c r="T15" s="139"/>
      <c r="U15" s="142"/>
      <c r="V15" s="141"/>
      <c r="W15" s="139"/>
      <c r="X15" s="142"/>
      <c r="Y15" s="141"/>
      <c r="Z15" s="139"/>
      <c r="AA15" s="142"/>
      <c r="AB15" s="141"/>
      <c r="AC15" s="34"/>
      <c r="AD15" s="38"/>
    </row>
    <row r="16" spans="1:32" ht="47.45" customHeight="1" x14ac:dyDescent="0.25">
      <c r="A16" s="42"/>
      <c r="B16" s="42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1:25" x14ac:dyDescent="0.2"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</sheetData>
  <mergeCells count="43">
    <mergeCell ref="T3:V3"/>
    <mergeCell ref="W3:Y3"/>
    <mergeCell ref="K4:K5"/>
    <mergeCell ref="L4:L5"/>
    <mergeCell ref="M4:M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D3"/>
    <mergeCell ref="AA4:AA5"/>
    <mergeCell ref="AB4:AB5"/>
    <mergeCell ref="T4:T5"/>
    <mergeCell ref="U4:U5"/>
    <mergeCell ref="V4:V5"/>
    <mergeCell ref="W4:W5"/>
    <mergeCell ref="X4:X5"/>
    <mergeCell ref="Y4:Y5"/>
    <mergeCell ref="C15:P15"/>
    <mergeCell ref="C16:P16"/>
    <mergeCell ref="B1:P1"/>
    <mergeCell ref="R4:R5"/>
    <mergeCell ref="Z4:Z5"/>
    <mergeCell ref="S4:S5"/>
    <mergeCell ref="N4:N5"/>
    <mergeCell ref="O4:O5"/>
    <mergeCell ref="P4:P5"/>
    <mergeCell ref="Z3:AB3"/>
    <mergeCell ref="Z2:AB2"/>
    <mergeCell ref="U1:AB1"/>
    <mergeCell ref="Q4:Q5"/>
    <mergeCell ref="X2:Y2"/>
    <mergeCell ref="N3:P3"/>
    <mergeCell ref="Q3:S3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I19"/>
  <sheetViews>
    <sheetView view="pageBreakPreview" zoomScale="80" zoomScaleNormal="70" zoomScaleSheetLayoutView="80" workbookViewId="0">
      <selection activeCell="H23" sqref="H23"/>
    </sheetView>
  </sheetViews>
  <sheetFormatPr defaultColWidth="8" defaultRowHeight="12.75" x14ac:dyDescent="0.2"/>
  <cols>
    <col min="1" max="1" width="60.28515625" style="2" customWidth="1"/>
    <col min="2" max="3" width="19.7109375" style="2" customWidth="1"/>
    <col min="4" max="4" width="13.7109375" style="2" customWidth="1"/>
    <col min="5" max="5" width="13.28515625" style="2" customWidth="1"/>
    <col min="6" max="16384" width="8" style="2"/>
  </cols>
  <sheetData>
    <row r="1" spans="1:9" ht="52.5" customHeight="1" x14ac:dyDescent="0.2">
      <c r="A1" s="226" t="s">
        <v>61</v>
      </c>
      <c r="B1" s="226"/>
      <c r="C1" s="226"/>
      <c r="D1" s="226"/>
      <c r="E1" s="226"/>
    </row>
    <row r="2" spans="1:9" ht="29.25" customHeight="1" x14ac:dyDescent="0.2">
      <c r="A2" s="280"/>
      <c r="B2" s="280"/>
      <c r="C2" s="280"/>
      <c r="D2" s="280"/>
      <c r="E2" s="280"/>
    </row>
    <row r="3" spans="1:9" s="3" customFormat="1" ht="23.25" customHeight="1" x14ac:dyDescent="0.25">
      <c r="A3" s="231" t="s">
        <v>0</v>
      </c>
      <c r="B3" s="227" t="s">
        <v>98</v>
      </c>
      <c r="C3" s="227" t="s">
        <v>99</v>
      </c>
      <c r="D3" s="273" t="s">
        <v>1</v>
      </c>
      <c r="E3" s="274"/>
    </row>
    <row r="4" spans="1:9" s="3" customFormat="1" ht="30" x14ac:dyDescent="0.25">
      <c r="A4" s="232"/>
      <c r="B4" s="228"/>
      <c r="C4" s="228"/>
      <c r="D4" s="4" t="s">
        <v>2</v>
      </c>
      <c r="E4" s="5" t="s">
        <v>24</v>
      </c>
    </row>
    <row r="5" spans="1:9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19.350000000000001" customHeight="1" x14ac:dyDescent="0.25">
      <c r="A6" s="8" t="s">
        <v>25</v>
      </c>
      <c r="B6" s="71">
        <f>'8-ВПО-ЦЗ'!B7</f>
        <v>56</v>
      </c>
      <c r="C6" s="71">
        <f>'8-ВПО-ЦЗ'!C7</f>
        <v>872</v>
      </c>
      <c r="D6" s="129" t="str">
        <f>'8-ВПО-ЦЗ'!D7</f>
        <v>+15,6р.</v>
      </c>
      <c r="E6" s="66">
        <f t="shared" ref="E6" si="0">C6-B6</f>
        <v>816</v>
      </c>
      <c r="I6" s="11"/>
    </row>
    <row r="7" spans="1:9" s="3" customFormat="1" ht="19.350000000000001" customHeight="1" x14ac:dyDescent="0.25">
      <c r="A7" s="8" t="s">
        <v>26</v>
      </c>
      <c r="B7" s="71">
        <f>'8-ВПО-ЦЗ'!E7</f>
        <v>51</v>
      </c>
      <c r="C7" s="71">
        <f>'8-ВПО-ЦЗ'!F7</f>
        <v>675</v>
      </c>
      <c r="D7" s="129" t="str">
        <f>'8-ВПО-ЦЗ'!G7</f>
        <v>+13,2р.</v>
      </c>
      <c r="E7" s="66">
        <f t="shared" ref="E7:E11" si="1">C7-B7</f>
        <v>624</v>
      </c>
      <c r="I7" s="11"/>
    </row>
    <row r="8" spans="1:9" s="3" customFormat="1" ht="41.85" customHeight="1" x14ac:dyDescent="0.25">
      <c r="A8" s="12" t="s">
        <v>27</v>
      </c>
      <c r="B8" s="71">
        <f>'8-ВПО-ЦЗ'!H7</f>
        <v>4</v>
      </c>
      <c r="C8" s="71">
        <f>'8-ВПО-ЦЗ'!I7</f>
        <v>44</v>
      </c>
      <c r="D8" s="129" t="str">
        <f>'8-ВПО-ЦЗ'!J7</f>
        <v>+11р.</v>
      </c>
      <c r="E8" s="66">
        <f t="shared" si="1"/>
        <v>40</v>
      </c>
      <c r="I8" s="11"/>
    </row>
    <row r="9" spans="1:9" s="3" customFormat="1" ht="19.350000000000001" customHeight="1" x14ac:dyDescent="0.25">
      <c r="A9" s="8" t="s">
        <v>28</v>
      </c>
      <c r="B9" s="71">
        <f>'8-ВПО-ЦЗ'!K7</f>
        <v>3</v>
      </c>
      <c r="C9" s="71">
        <f>'8-ВПО-ЦЗ'!L7</f>
        <v>13</v>
      </c>
      <c r="D9" s="130" t="str">
        <f>'8-ВПО-ЦЗ'!M7</f>
        <v>+4,3р.</v>
      </c>
      <c r="E9" s="66">
        <f t="shared" si="1"/>
        <v>10</v>
      </c>
      <c r="I9" s="11"/>
    </row>
    <row r="10" spans="1:9" s="3" customFormat="1" ht="48.75" customHeight="1" x14ac:dyDescent="0.25">
      <c r="A10" s="13" t="s">
        <v>19</v>
      </c>
      <c r="B10" s="71">
        <f>'8-ВПО-ЦЗ'!N7</f>
        <v>0</v>
      </c>
      <c r="C10" s="71">
        <f>'8-ВПО-ЦЗ'!O7</f>
        <v>0</v>
      </c>
      <c r="D10" s="130" t="str">
        <f>'8-ВПО-ЦЗ'!P7</f>
        <v>-</v>
      </c>
      <c r="E10" s="66">
        <f t="shared" si="1"/>
        <v>0</v>
      </c>
      <c r="I10" s="11"/>
    </row>
    <row r="11" spans="1:9" s="3" customFormat="1" ht="44.85" customHeight="1" x14ac:dyDescent="0.25">
      <c r="A11" s="13" t="s">
        <v>29</v>
      </c>
      <c r="B11" s="72">
        <f>'8-ВПО-ЦЗ'!Q7</f>
        <v>14</v>
      </c>
      <c r="C11" s="72">
        <f>'8-ВПО-ЦЗ'!R7</f>
        <v>352</v>
      </c>
      <c r="D11" s="129" t="str">
        <f>'8-ВПО-ЦЗ'!S7</f>
        <v>+25,1р.</v>
      </c>
      <c r="E11" s="66">
        <f t="shared" si="1"/>
        <v>338</v>
      </c>
      <c r="I11" s="11"/>
    </row>
    <row r="12" spans="1:9" s="3" customFormat="1" ht="12.75" customHeight="1" x14ac:dyDescent="0.25">
      <c r="A12" s="233" t="s">
        <v>4</v>
      </c>
      <c r="B12" s="234"/>
      <c r="C12" s="234"/>
      <c r="D12" s="234"/>
      <c r="E12" s="234"/>
      <c r="I12" s="11"/>
    </row>
    <row r="13" spans="1:9" s="3" customFormat="1" ht="18" customHeight="1" x14ac:dyDescent="0.25">
      <c r="A13" s="235"/>
      <c r="B13" s="236"/>
      <c r="C13" s="236"/>
      <c r="D13" s="236"/>
      <c r="E13" s="236"/>
      <c r="I13" s="11"/>
    </row>
    <row r="14" spans="1:9" s="3" customFormat="1" ht="20.25" customHeight="1" x14ac:dyDescent="0.25">
      <c r="A14" s="231" t="s">
        <v>0</v>
      </c>
      <c r="B14" s="237" t="s">
        <v>100</v>
      </c>
      <c r="C14" s="237" t="s">
        <v>101</v>
      </c>
      <c r="D14" s="273" t="s">
        <v>1</v>
      </c>
      <c r="E14" s="274"/>
      <c r="I14" s="11"/>
    </row>
    <row r="15" spans="1:9" ht="32.1" customHeight="1" x14ac:dyDescent="0.2">
      <c r="A15" s="232"/>
      <c r="B15" s="237"/>
      <c r="C15" s="237"/>
      <c r="D15" s="19" t="s">
        <v>2</v>
      </c>
      <c r="E15" s="5" t="s">
        <v>24</v>
      </c>
      <c r="I15" s="11"/>
    </row>
    <row r="16" spans="1:9" ht="27.75" customHeight="1" x14ac:dyDescent="0.2">
      <c r="A16" s="8" t="s">
        <v>30</v>
      </c>
      <c r="B16" s="72">
        <f>'8-ВПО-ЦЗ'!T7</f>
        <v>47</v>
      </c>
      <c r="C16" s="72">
        <f>'8-ВПО-ЦЗ'!U7</f>
        <v>580</v>
      </c>
      <c r="D16" s="129" t="str">
        <f>'8-ВПО-ЦЗ'!V7</f>
        <v>+12,3р.</v>
      </c>
      <c r="E16" s="66">
        <f t="shared" ref="E16" si="2">C16-B16</f>
        <v>533</v>
      </c>
      <c r="I16" s="11"/>
    </row>
    <row r="17" spans="1:9" ht="27.75" customHeight="1" x14ac:dyDescent="0.2">
      <c r="A17" s="1" t="s">
        <v>26</v>
      </c>
      <c r="B17" s="72">
        <f>'8-ВПО-ЦЗ'!W7</f>
        <v>43</v>
      </c>
      <c r="C17" s="72">
        <f>'8-ВПО-ЦЗ'!X7</f>
        <v>433</v>
      </c>
      <c r="D17" s="129" t="str">
        <f>'8-ВПО-ЦЗ'!Y7</f>
        <v>+10,1р.</v>
      </c>
      <c r="E17" s="66">
        <f t="shared" ref="E17:E18" si="3">C17-B17</f>
        <v>390</v>
      </c>
      <c r="I17" s="11"/>
    </row>
    <row r="18" spans="1:9" ht="27.75" customHeight="1" x14ac:dyDescent="0.2">
      <c r="A18" s="1" t="s">
        <v>31</v>
      </c>
      <c r="B18" s="72">
        <f>'8-ВПО-ЦЗ'!Z7</f>
        <v>38</v>
      </c>
      <c r="C18" s="72">
        <f>'8-ВПО-ЦЗ'!AA7</f>
        <v>262</v>
      </c>
      <c r="D18" s="129" t="str">
        <f>'8-ВПО-ЦЗ'!AB7</f>
        <v>+6,9р.</v>
      </c>
      <c r="E18" s="66">
        <f t="shared" si="3"/>
        <v>224</v>
      </c>
      <c r="I18" s="11"/>
    </row>
    <row r="19" spans="1:9" ht="72" customHeight="1" x14ac:dyDescent="0.25">
      <c r="A19" s="225"/>
      <c r="B19" s="225"/>
      <c r="C19" s="225"/>
      <c r="D19" s="225"/>
      <c r="E19" s="225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AF67"/>
  <sheetViews>
    <sheetView view="pageBreakPreview" zoomScale="87" zoomScaleNormal="89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B14" sqref="AB14"/>
    </sheetView>
  </sheetViews>
  <sheetFormatPr defaultColWidth="9.28515625" defaultRowHeight="14.25" x14ac:dyDescent="0.2"/>
  <cols>
    <col min="1" max="1" width="25.7109375" style="41" customWidth="1"/>
    <col min="2" max="3" width="11.42578125" style="41" customWidth="1"/>
    <col min="4" max="4" width="10" style="41" customWidth="1"/>
    <col min="5" max="6" width="12.140625" style="41" customWidth="1"/>
    <col min="7" max="7" width="9.28515625" style="41" customWidth="1"/>
    <col min="8" max="8" width="11.7109375" style="41" customWidth="1"/>
    <col min="9" max="9" width="11" style="41" customWidth="1"/>
    <col min="10" max="10" width="10" style="41" customWidth="1"/>
    <col min="11" max="12" width="9.42578125" style="41" customWidth="1"/>
    <col min="13" max="13" width="9" style="41" customWidth="1"/>
    <col min="14" max="15" width="11.42578125" style="41" customWidth="1"/>
    <col min="16" max="16" width="8.28515625" style="41" customWidth="1"/>
    <col min="17" max="18" width="15.7109375" style="41" customWidth="1"/>
    <col min="19" max="19" width="9.7109375" style="41" customWidth="1"/>
    <col min="20" max="21" width="16.7109375" style="41" customWidth="1"/>
    <col min="22" max="22" width="10.85546875" style="41" customWidth="1"/>
    <col min="23" max="24" width="15.85546875" style="41" customWidth="1"/>
    <col min="25" max="25" width="10.140625" style="41" customWidth="1"/>
    <col min="26" max="27" width="15.7109375" style="41" customWidth="1"/>
    <col min="28" max="28" width="11.140625" style="41" customWidth="1"/>
    <col min="29" max="16384" width="9.28515625" style="41"/>
  </cols>
  <sheetData>
    <row r="1" spans="1:32" s="26" customFormat="1" ht="60.75" customHeight="1" x14ac:dyDescent="0.25">
      <c r="B1" s="238" t="s">
        <v>113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5"/>
      <c r="R1" s="25"/>
      <c r="S1" s="25"/>
      <c r="T1" s="25"/>
      <c r="U1" s="260" t="s">
        <v>14</v>
      </c>
      <c r="V1" s="260"/>
      <c r="W1" s="260"/>
      <c r="X1" s="260"/>
      <c r="Y1" s="260"/>
      <c r="Z1" s="260"/>
      <c r="AA1" s="260"/>
      <c r="AB1" s="260"/>
    </row>
    <row r="2" spans="1:32" s="29" customFormat="1" ht="33" customHeight="1" thickBot="1" x14ac:dyDescent="0.3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2" t="s">
        <v>7</v>
      </c>
      <c r="N2" s="282"/>
      <c r="O2" s="282"/>
      <c r="P2" s="282"/>
      <c r="Q2" s="28"/>
      <c r="R2" s="28"/>
      <c r="S2" s="28"/>
      <c r="T2" s="28"/>
      <c r="U2" s="28"/>
      <c r="V2" s="28"/>
      <c r="X2" s="283"/>
      <c r="Y2" s="283"/>
      <c r="Z2" s="282" t="s">
        <v>7</v>
      </c>
      <c r="AA2" s="282"/>
      <c r="AB2" s="282"/>
      <c r="AC2" s="51"/>
    </row>
    <row r="3" spans="1:32" s="30" customFormat="1" ht="74.25" customHeight="1" x14ac:dyDescent="0.25">
      <c r="A3" s="284"/>
      <c r="B3" s="257" t="s">
        <v>80</v>
      </c>
      <c r="C3" s="258"/>
      <c r="D3" s="259"/>
      <c r="E3" s="253" t="s">
        <v>21</v>
      </c>
      <c r="F3" s="246"/>
      <c r="G3" s="254"/>
      <c r="H3" s="252" t="s">
        <v>13</v>
      </c>
      <c r="I3" s="246"/>
      <c r="J3" s="247"/>
      <c r="K3" s="253" t="s">
        <v>9</v>
      </c>
      <c r="L3" s="246"/>
      <c r="M3" s="254"/>
      <c r="N3" s="277" t="s">
        <v>10</v>
      </c>
      <c r="O3" s="256"/>
      <c r="P3" s="278"/>
      <c r="Q3" s="257" t="s">
        <v>8</v>
      </c>
      <c r="R3" s="258"/>
      <c r="S3" s="259"/>
      <c r="T3" s="253" t="s">
        <v>90</v>
      </c>
      <c r="U3" s="246"/>
      <c r="V3" s="254"/>
      <c r="W3" s="252" t="s">
        <v>97</v>
      </c>
      <c r="X3" s="246"/>
      <c r="Y3" s="247"/>
      <c r="Z3" s="252" t="s">
        <v>12</v>
      </c>
      <c r="AA3" s="246"/>
      <c r="AB3" s="247"/>
    </row>
    <row r="4" spans="1:32" s="31" customFormat="1" ht="19.5" customHeight="1" x14ac:dyDescent="0.25">
      <c r="A4" s="285"/>
      <c r="B4" s="261" t="s">
        <v>87</v>
      </c>
      <c r="C4" s="242" t="s">
        <v>103</v>
      </c>
      <c r="D4" s="279" t="s">
        <v>2</v>
      </c>
      <c r="E4" s="266" t="s">
        <v>87</v>
      </c>
      <c r="F4" s="242" t="s">
        <v>103</v>
      </c>
      <c r="G4" s="243" t="s">
        <v>2</v>
      </c>
      <c r="H4" s="261" t="s">
        <v>87</v>
      </c>
      <c r="I4" s="242" t="s">
        <v>103</v>
      </c>
      <c r="J4" s="244" t="s">
        <v>2</v>
      </c>
      <c r="K4" s="266" t="s">
        <v>87</v>
      </c>
      <c r="L4" s="242" t="s">
        <v>103</v>
      </c>
      <c r="M4" s="243" t="s">
        <v>2</v>
      </c>
      <c r="N4" s="261" t="s">
        <v>87</v>
      </c>
      <c r="O4" s="242" t="s">
        <v>103</v>
      </c>
      <c r="P4" s="244" t="s">
        <v>2</v>
      </c>
      <c r="Q4" s="261" t="s">
        <v>87</v>
      </c>
      <c r="R4" s="242" t="s">
        <v>103</v>
      </c>
      <c r="S4" s="244" t="s">
        <v>2</v>
      </c>
      <c r="T4" s="266" t="s">
        <v>87</v>
      </c>
      <c r="U4" s="242" t="s">
        <v>103</v>
      </c>
      <c r="V4" s="267" t="s">
        <v>2</v>
      </c>
      <c r="W4" s="245" t="s">
        <v>87</v>
      </c>
      <c r="X4" s="248" t="s">
        <v>103</v>
      </c>
      <c r="Y4" s="244" t="s">
        <v>2</v>
      </c>
      <c r="Z4" s="261" t="s">
        <v>87</v>
      </c>
      <c r="AA4" s="242" t="s">
        <v>103</v>
      </c>
      <c r="AB4" s="244" t="s">
        <v>2</v>
      </c>
    </row>
    <row r="5" spans="1:32" s="31" customFormat="1" ht="15.75" customHeight="1" x14ac:dyDescent="0.25">
      <c r="A5" s="285"/>
      <c r="B5" s="261"/>
      <c r="C5" s="242"/>
      <c r="D5" s="279"/>
      <c r="E5" s="266"/>
      <c r="F5" s="242"/>
      <c r="G5" s="243"/>
      <c r="H5" s="261"/>
      <c r="I5" s="242"/>
      <c r="J5" s="244"/>
      <c r="K5" s="266"/>
      <c r="L5" s="242"/>
      <c r="M5" s="243"/>
      <c r="N5" s="261"/>
      <c r="O5" s="242"/>
      <c r="P5" s="244"/>
      <c r="Q5" s="261"/>
      <c r="R5" s="242"/>
      <c r="S5" s="244"/>
      <c r="T5" s="266"/>
      <c r="U5" s="242"/>
      <c r="V5" s="267"/>
      <c r="W5" s="245"/>
      <c r="X5" s="248"/>
      <c r="Y5" s="244"/>
      <c r="Z5" s="261"/>
      <c r="AA5" s="242"/>
      <c r="AB5" s="244"/>
    </row>
    <row r="6" spans="1:32" s="47" customFormat="1" ht="12.75" thickBot="1" x14ac:dyDescent="0.25">
      <c r="A6" s="196" t="s">
        <v>3</v>
      </c>
      <c r="B6" s="143">
        <v>1</v>
      </c>
      <c r="C6" s="46">
        <v>2</v>
      </c>
      <c r="D6" s="125">
        <v>3</v>
      </c>
      <c r="E6" s="152">
        <v>4</v>
      </c>
      <c r="F6" s="46">
        <v>5</v>
      </c>
      <c r="G6" s="153">
        <v>6</v>
      </c>
      <c r="H6" s="143">
        <v>7</v>
      </c>
      <c r="I6" s="46">
        <v>8</v>
      </c>
      <c r="J6" s="125">
        <v>9</v>
      </c>
      <c r="K6" s="152">
        <v>10</v>
      </c>
      <c r="L6" s="46">
        <v>11</v>
      </c>
      <c r="M6" s="153">
        <v>12</v>
      </c>
      <c r="N6" s="143">
        <v>13</v>
      </c>
      <c r="O6" s="46">
        <v>14</v>
      </c>
      <c r="P6" s="125">
        <v>15</v>
      </c>
      <c r="Q6" s="143">
        <v>16</v>
      </c>
      <c r="R6" s="46">
        <v>17</v>
      </c>
      <c r="S6" s="125">
        <v>18</v>
      </c>
      <c r="T6" s="152">
        <v>19</v>
      </c>
      <c r="U6" s="46">
        <v>20</v>
      </c>
      <c r="V6" s="153">
        <v>21</v>
      </c>
      <c r="W6" s="143">
        <v>22</v>
      </c>
      <c r="X6" s="46">
        <v>23</v>
      </c>
      <c r="Y6" s="125">
        <v>24</v>
      </c>
      <c r="Z6" s="143">
        <v>25</v>
      </c>
      <c r="AA6" s="46">
        <v>26</v>
      </c>
      <c r="AB6" s="125">
        <v>27</v>
      </c>
    </row>
    <row r="7" spans="1:32" s="35" customFormat="1" ht="48.75" customHeight="1" thickBot="1" x14ac:dyDescent="0.3">
      <c r="A7" s="197" t="s">
        <v>32</v>
      </c>
      <c r="B7" s="165">
        <f>SUM(B8:B14)</f>
        <v>56</v>
      </c>
      <c r="C7" s="166">
        <f>SUM(C8:C14)</f>
        <v>872</v>
      </c>
      <c r="D7" s="367" t="s">
        <v>123</v>
      </c>
      <c r="E7" s="169">
        <f>SUM(E8:E14)</f>
        <v>51</v>
      </c>
      <c r="F7" s="166">
        <f>SUM(F8:F14)</f>
        <v>675</v>
      </c>
      <c r="G7" s="367" t="s">
        <v>130</v>
      </c>
      <c r="H7" s="168">
        <f>SUM(H8:H14)</f>
        <v>4</v>
      </c>
      <c r="I7" s="166">
        <f>SUM(I8:I14)</f>
        <v>44</v>
      </c>
      <c r="J7" s="367" t="s">
        <v>137</v>
      </c>
      <c r="K7" s="169">
        <f>SUM(K8:K14)</f>
        <v>3</v>
      </c>
      <c r="L7" s="166">
        <f>SUM(L8:L14)</f>
        <v>13</v>
      </c>
      <c r="M7" s="367" t="s">
        <v>140</v>
      </c>
      <c r="N7" s="168">
        <f>SUM(N8:N14)</f>
        <v>0</v>
      </c>
      <c r="O7" s="166">
        <f>SUM(O8:O14)</f>
        <v>0</v>
      </c>
      <c r="P7" s="167" t="str">
        <f t="shared" ref="P7:P14" si="0">IF(ISERROR(O7*100/N7),"-",(O7*100/N7))</f>
        <v>-</v>
      </c>
      <c r="Q7" s="168">
        <f>SUM(Q8:Q14)</f>
        <v>14</v>
      </c>
      <c r="R7" s="166">
        <f>SUM(R8:R14)</f>
        <v>352</v>
      </c>
      <c r="S7" s="367" t="s">
        <v>142</v>
      </c>
      <c r="T7" s="169">
        <f>SUM(T8:T14)</f>
        <v>47</v>
      </c>
      <c r="U7" s="166">
        <f>SUM(U8:U14)</f>
        <v>580</v>
      </c>
      <c r="V7" s="367" t="s">
        <v>147</v>
      </c>
      <c r="W7" s="168">
        <f>SUM(W8:W14)</f>
        <v>43</v>
      </c>
      <c r="X7" s="166">
        <f>SUM(X8:X14)</f>
        <v>433</v>
      </c>
      <c r="Y7" s="367" t="s">
        <v>153</v>
      </c>
      <c r="Z7" s="168">
        <f>SUM(Z8:Z14)</f>
        <v>38</v>
      </c>
      <c r="AA7" s="166">
        <f>SUM(AA8:AA14)</f>
        <v>262</v>
      </c>
      <c r="AB7" s="367" t="s">
        <v>159</v>
      </c>
      <c r="AC7" s="34"/>
      <c r="AF7" s="39"/>
    </row>
    <row r="8" spans="1:32" s="39" customFormat="1" ht="48.75" customHeight="1" x14ac:dyDescent="0.25">
      <c r="A8" s="198" t="s">
        <v>104</v>
      </c>
      <c r="B8" s="171">
        <v>6</v>
      </c>
      <c r="C8" s="161">
        <v>121</v>
      </c>
      <c r="D8" s="368" t="s">
        <v>124</v>
      </c>
      <c r="E8" s="178">
        <v>4</v>
      </c>
      <c r="F8" s="161">
        <v>108</v>
      </c>
      <c r="G8" s="368" t="s">
        <v>131</v>
      </c>
      <c r="H8" s="177">
        <v>1</v>
      </c>
      <c r="I8" s="175">
        <v>13</v>
      </c>
      <c r="J8" s="368" t="s">
        <v>138</v>
      </c>
      <c r="K8" s="174">
        <v>1</v>
      </c>
      <c r="L8" s="202">
        <v>2</v>
      </c>
      <c r="M8" s="181">
        <f t="shared" ref="M7:M11" si="1">IF(ISERROR(L8*100/K8),"-",(L8*100/K8))</f>
        <v>200</v>
      </c>
      <c r="N8" s="173">
        <v>0</v>
      </c>
      <c r="O8" s="162">
        <v>0</v>
      </c>
      <c r="P8" s="172" t="str">
        <f t="shared" si="0"/>
        <v>-</v>
      </c>
      <c r="Q8" s="177">
        <v>1</v>
      </c>
      <c r="R8" s="175">
        <v>49</v>
      </c>
      <c r="S8" s="368" t="s">
        <v>143</v>
      </c>
      <c r="T8" s="174">
        <v>6</v>
      </c>
      <c r="U8" s="179">
        <v>65</v>
      </c>
      <c r="V8" s="368" t="s">
        <v>148</v>
      </c>
      <c r="W8" s="173">
        <v>4</v>
      </c>
      <c r="X8" s="163">
        <v>60</v>
      </c>
      <c r="Y8" s="368" t="s">
        <v>146</v>
      </c>
      <c r="Z8" s="177">
        <v>4</v>
      </c>
      <c r="AA8" s="202">
        <v>35</v>
      </c>
      <c r="AB8" s="368" t="s">
        <v>160</v>
      </c>
      <c r="AC8" s="34"/>
      <c r="AD8" s="38"/>
    </row>
    <row r="9" spans="1:32" s="40" customFormat="1" ht="48.75" customHeight="1" x14ac:dyDescent="0.25">
      <c r="A9" s="199" t="s">
        <v>105</v>
      </c>
      <c r="B9" s="180">
        <v>3</v>
      </c>
      <c r="C9" s="131">
        <v>46</v>
      </c>
      <c r="D9" s="369" t="s">
        <v>125</v>
      </c>
      <c r="E9" s="186">
        <v>3</v>
      </c>
      <c r="F9" s="131">
        <v>42</v>
      </c>
      <c r="G9" s="369" t="s">
        <v>132</v>
      </c>
      <c r="H9" s="185">
        <v>0</v>
      </c>
      <c r="I9" s="136">
        <v>2</v>
      </c>
      <c r="J9" s="369" t="str">
        <f t="shared" ref="J7:J14" si="2">IF(ISERROR(I9*100/H9),"-",(I9*100/H9))</f>
        <v>-</v>
      </c>
      <c r="K9" s="183">
        <v>0</v>
      </c>
      <c r="L9" s="133">
        <v>0</v>
      </c>
      <c r="M9" s="369" t="str">
        <f t="shared" si="1"/>
        <v>-</v>
      </c>
      <c r="N9" s="182">
        <v>0</v>
      </c>
      <c r="O9" s="135">
        <v>0</v>
      </c>
      <c r="P9" s="181" t="str">
        <f t="shared" si="0"/>
        <v>-</v>
      </c>
      <c r="Q9" s="185">
        <v>0</v>
      </c>
      <c r="R9" s="136">
        <v>20</v>
      </c>
      <c r="S9" s="369" t="str">
        <f t="shared" ref="S7:S14" si="3">IF(ISERROR(R9*100/Q9),"-",(R9*100/Q9))</f>
        <v>-</v>
      </c>
      <c r="T9" s="183">
        <v>3</v>
      </c>
      <c r="U9" s="137">
        <v>31</v>
      </c>
      <c r="V9" s="369" t="s">
        <v>149</v>
      </c>
      <c r="W9" s="182">
        <v>3</v>
      </c>
      <c r="X9" s="135">
        <v>29</v>
      </c>
      <c r="Y9" s="369" t="s">
        <v>154</v>
      </c>
      <c r="Z9" s="185">
        <v>3</v>
      </c>
      <c r="AA9" s="133">
        <v>16</v>
      </c>
      <c r="AB9" s="369" t="s">
        <v>161</v>
      </c>
      <c r="AC9" s="34"/>
      <c r="AD9" s="38"/>
    </row>
    <row r="10" spans="1:32" s="39" customFormat="1" ht="48.75" customHeight="1" x14ac:dyDescent="0.25">
      <c r="A10" s="199" t="s">
        <v>106</v>
      </c>
      <c r="B10" s="180">
        <v>38</v>
      </c>
      <c r="C10" s="132">
        <v>408</v>
      </c>
      <c r="D10" s="369" t="s">
        <v>126</v>
      </c>
      <c r="E10" s="186">
        <v>35</v>
      </c>
      <c r="F10" s="132">
        <v>272</v>
      </c>
      <c r="G10" s="369" t="s">
        <v>133</v>
      </c>
      <c r="H10" s="185">
        <v>2</v>
      </c>
      <c r="I10" s="136">
        <v>17</v>
      </c>
      <c r="J10" s="369" t="s">
        <v>139</v>
      </c>
      <c r="K10" s="183">
        <v>1</v>
      </c>
      <c r="L10" s="133">
        <v>10</v>
      </c>
      <c r="M10" s="369" t="s">
        <v>141</v>
      </c>
      <c r="N10" s="182">
        <v>0</v>
      </c>
      <c r="O10" s="134">
        <v>0</v>
      </c>
      <c r="P10" s="181" t="str">
        <f t="shared" si="0"/>
        <v>-</v>
      </c>
      <c r="Q10" s="185">
        <v>10</v>
      </c>
      <c r="R10" s="136">
        <v>184</v>
      </c>
      <c r="S10" s="369" t="s">
        <v>144</v>
      </c>
      <c r="T10" s="183">
        <v>31</v>
      </c>
      <c r="U10" s="137">
        <v>292</v>
      </c>
      <c r="V10" s="369" t="s">
        <v>150</v>
      </c>
      <c r="W10" s="182">
        <v>29</v>
      </c>
      <c r="X10" s="135">
        <v>174</v>
      </c>
      <c r="Y10" s="369" t="s">
        <v>155</v>
      </c>
      <c r="Z10" s="185">
        <v>24</v>
      </c>
      <c r="AA10" s="133">
        <v>113</v>
      </c>
      <c r="AB10" s="369" t="s">
        <v>162</v>
      </c>
      <c r="AC10" s="34"/>
      <c r="AD10" s="38"/>
    </row>
    <row r="11" spans="1:32" s="39" customFormat="1" ht="48.75" customHeight="1" x14ac:dyDescent="0.25">
      <c r="A11" s="199" t="s">
        <v>107</v>
      </c>
      <c r="B11" s="180">
        <v>2</v>
      </c>
      <c r="C11" s="132">
        <v>79</v>
      </c>
      <c r="D11" s="369" t="s">
        <v>127</v>
      </c>
      <c r="E11" s="186">
        <v>2</v>
      </c>
      <c r="F11" s="132">
        <v>76</v>
      </c>
      <c r="G11" s="369" t="s">
        <v>134</v>
      </c>
      <c r="H11" s="185">
        <v>0</v>
      </c>
      <c r="I11" s="136">
        <v>1</v>
      </c>
      <c r="J11" s="369" t="str">
        <f t="shared" si="2"/>
        <v>-</v>
      </c>
      <c r="K11" s="183">
        <v>0</v>
      </c>
      <c r="L11" s="133">
        <v>0</v>
      </c>
      <c r="M11" s="369" t="str">
        <f t="shared" si="1"/>
        <v>-</v>
      </c>
      <c r="N11" s="182">
        <v>0</v>
      </c>
      <c r="O11" s="134">
        <v>0</v>
      </c>
      <c r="P11" s="181" t="str">
        <f t="shared" si="0"/>
        <v>-</v>
      </c>
      <c r="Q11" s="185">
        <v>0</v>
      </c>
      <c r="R11" s="136">
        <v>44</v>
      </c>
      <c r="S11" s="369" t="str">
        <f t="shared" ref="S11" si="4">IF(ISERROR(R11*100/Q11),"-",(R11*100/Q11))</f>
        <v>-</v>
      </c>
      <c r="T11" s="183">
        <v>2</v>
      </c>
      <c r="U11" s="137">
        <v>57</v>
      </c>
      <c r="V11" s="369" t="s">
        <v>151</v>
      </c>
      <c r="W11" s="182">
        <v>2</v>
      </c>
      <c r="X11" s="135">
        <v>55</v>
      </c>
      <c r="Y11" s="369" t="s">
        <v>156</v>
      </c>
      <c r="Z11" s="185">
        <v>2</v>
      </c>
      <c r="AA11" s="133">
        <v>28</v>
      </c>
      <c r="AB11" s="369" t="s">
        <v>132</v>
      </c>
      <c r="AC11" s="34"/>
      <c r="AD11" s="38"/>
    </row>
    <row r="12" spans="1:32" s="39" customFormat="1" ht="48.75" customHeight="1" x14ac:dyDescent="0.25">
      <c r="A12" s="199" t="s">
        <v>108</v>
      </c>
      <c r="B12" s="180">
        <v>2</v>
      </c>
      <c r="C12" s="132">
        <v>121</v>
      </c>
      <c r="D12" s="369" t="s">
        <v>128</v>
      </c>
      <c r="E12" s="186">
        <v>2</v>
      </c>
      <c r="F12" s="132">
        <v>105</v>
      </c>
      <c r="G12" s="369" t="s">
        <v>135</v>
      </c>
      <c r="H12" s="185">
        <v>0</v>
      </c>
      <c r="I12" s="136">
        <v>5</v>
      </c>
      <c r="J12" s="369" t="str">
        <f t="shared" si="2"/>
        <v>-</v>
      </c>
      <c r="K12" s="183">
        <v>0</v>
      </c>
      <c r="L12" s="133">
        <v>0</v>
      </c>
      <c r="M12" s="369" t="str">
        <f t="shared" ref="M10:M14" si="5">IF(ISERROR(L12*100/K12),"-",(L12*100/K12))</f>
        <v>-</v>
      </c>
      <c r="N12" s="182">
        <v>0</v>
      </c>
      <c r="O12" s="134">
        <v>0</v>
      </c>
      <c r="P12" s="181" t="str">
        <f t="shared" si="0"/>
        <v>-</v>
      </c>
      <c r="Q12" s="185">
        <v>2</v>
      </c>
      <c r="R12" s="136">
        <v>25</v>
      </c>
      <c r="S12" s="369" t="s">
        <v>145</v>
      </c>
      <c r="T12" s="183">
        <v>2</v>
      </c>
      <c r="U12" s="137">
        <v>77</v>
      </c>
      <c r="V12" s="369" t="s">
        <v>152</v>
      </c>
      <c r="W12" s="182">
        <v>2</v>
      </c>
      <c r="X12" s="135">
        <v>68</v>
      </c>
      <c r="Y12" s="369" t="s">
        <v>157</v>
      </c>
      <c r="Z12" s="185">
        <v>2</v>
      </c>
      <c r="AA12" s="133">
        <v>39</v>
      </c>
      <c r="AB12" s="369" t="s">
        <v>163</v>
      </c>
      <c r="AC12" s="34"/>
      <c r="AD12" s="38"/>
    </row>
    <row r="13" spans="1:32" s="39" customFormat="1" ht="48.75" customHeight="1" x14ac:dyDescent="0.25">
      <c r="A13" s="199" t="s">
        <v>109</v>
      </c>
      <c r="B13" s="180">
        <v>5</v>
      </c>
      <c r="C13" s="132">
        <v>52</v>
      </c>
      <c r="D13" s="369" t="s">
        <v>129</v>
      </c>
      <c r="E13" s="186">
        <v>5</v>
      </c>
      <c r="F13" s="132">
        <v>34</v>
      </c>
      <c r="G13" s="369" t="s">
        <v>136</v>
      </c>
      <c r="H13" s="185">
        <v>1</v>
      </c>
      <c r="I13" s="136">
        <v>2</v>
      </c>
      <c r="J13" s="181">
        <f t="shared" si="2"/>
        <v>200</v>
      </c>
      <c r="K13" s="183">
        <v>1</v>
      </c>
      <c r="L13" s="133">
        <v>0</v>
      </c>
      <c r="M13" s="184">
        <f t="shared" si="5"/>
        <v>0</v>
      </c>
      <c r="N13" s="182">
        <v>0</v>
      </c>
      <c r="O13" s="134">
        <v>0</v>
      </c>
      <c r="P13" s="181" t="str">
        <f t="shared" si="0"/>
        <v>-</v>
      </c>
      <c r="Q13" s="185">
        <v>1</v>
      </c>
      <c r="R13" s="136">
        <v>15</v>
      </c>
      <c r="S13" s="369" t="s">
        <v>146</v>
      </c>
      <c r="T13" s="183">
        <v>3</v>
      </c>
      <c r="U13" s="137">
        <v>31</v>
      </c>
      <c r="V13" s="369" t="s">
        <v>149</v>
      </c>
      <c r="W13" s="182">
        <v>3</v>
      </c>
      <c r="X13" s="135">
        <v>25</v>
      </c>
      <c r="Y13" s="369" t="s">
        <v>158</v>
      </c>
      <c r="Z13" s="185">
        <v>3</v>
      </c>
      <c r="AA13" s="133">
        <v>17</v>
      </c>
      <c r="AB13" s="369" t="s">
        <v>164</v>
      </c>
      <c r="AC13" s="34"/>
      <c r="AD13" s="38"/>
    </row>
    <row r="14" spans="1:32" s="39" customFormat="1" ht="48.75" customHeight="1" thickBot="1" x14ac:dyDescent="0.3">
      <c r="A14" s="200" t="s">
        <v>110</v>
      </c>
      <c r="B14" s="187">
        <v>0</v>
      </c>
      <c r="C14" s="149">
        <v>45</v>
      </c>
      <c r="D14" s="188" t="str">
        <f t="shared" ref="D8:D14" si="6">IF(ISERROR(C14*100/B14),"-",(C14*100/B14))</f>
        <v>-</v>
      </c>
      <c r="E14" s="194">
        <v>0</v>
      </c>
      <c r="F14" s="149">
        <v>38</v>
      </c>
      <c r="G14" s="188" t="str">
        <f t="shared" ref="G7:G14" si="7">IF(ISERROR(F14*100/E14),"-",(F14*100/E14))</f>
        <v>-</v>
      </c>
      <c r="H14" s="193">
        <v>0</v>
      </c>
      <c r="I14" s="191">
        <v>4</v>
      </c>
      <c r="J14" s="188" t="str">
        <f t="shared" si="2"/>
        <v>-</v>
      </c>
      <c r="K14" s="190">
        <v>0</v>
      </c>
      <c r="L14" s="203">
        <v>1</v>
      </c>
      <c r="M14" s="188" t="str">
        <f t="shared" si="5"/>
        <v>-</v>
      </c>
      <c r="N14" s="189">
        <v>0</v>
      </c>
      <c r="O14" s="150">
        <v>0</v>
      </c>
      <c r="P14" s="188" t="str">
        <f t="shared" si="0"/>
        <v>-</v>
      </c>
      <c r="Q14" s="193">
        <v>0</v>
      </c>
      <c r="R14" s="191">
        <v>15</v>
      </c>
      <c r="S14" s="188" t="str">
        <f t="shared" si="3"/>
        <v>-</v>
      </c>
      <c r="T14" s="190">
        <v>0</v>
      </c>
      <c r="U14" s="195">
        <v>27</v>
      </c>
      <c r="V14" s="188" t="str">
        <f t="shared" ref="V8:V14" si="8">IF(ISERROR(U14*100/T14),"-",(U14*100/T14))</f>
        <v>-</v>
      </c>
      <c r="W14" s="189">
        <v>0</v>
      </c>
      <c r="X14" s="204">
        <v>22</v>
      </c>
      <c r="Y14" s="188" t="str">
        <f t="shared" ref="Y7:Y14" si="9">IF(ISERROR(X14*100/W14),"-",(X14*100/W14))</f>
        <v>-</v>
      </c>
      <c r="Z14" s="193">
        <v>0</v>
      </c>
      <c r="AA14" s="203">
        <v>14</v>
      </c>
      <c r="AB14" s="188" t="str">
        <f t="shared" ref="AB7:AB14" si="10">IF(ISERROR(AA14*100/Z14),"-",(AA14*100/Z14))</f>
        <v>-</v>
      </c>
      <c r="AC14" s="34"/>
      <c r="AD14" s="38"/>
    </row>
    <row r="15" spans="1:32" ht="67.5" customHeight="1" x14ac:dyDescent="0.25">
      <c r="A15" s="42"/>
      <c r="B15" s="42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145"/>
      <c r="R15" s="140"/>
      <c r="S15" s="145"/>
      <c r="T15" s="145"/>
      <c r="U15" s="145"/>
      <c r="V15" s="145"/>
      <c r="W15" s="145"/>
      <c r="X15" s="140"/>
      <c r="Y15" s="145"/>
      <c r="Z15" s="145"/>
      <c r="AA15" s="145"/>
      <c r="AB15" s="145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T3:V3"/>
    <mergeCell ref="W3:Y3"/>
    <mergeCell ref="K4:K5"/>
    <mergeCell ref="L4:L5"/>
    <mergeCell ref="M4:M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D3"/>
    <mergeCell ref="AA4:AA5"/>
    <mergeCell ref="AB4:AB5"/>
    <mergeCell ref="T4:T5"/>
    <mergeCell ref="U4:U5"/>
    <mergeCell ref="V4:V5"/>
    <mergeCell ref="W4:W5"/>
    <mergeCell ref="X4:X5"/>
    <mergeCell ref="Y4:Y5"/>
    <mergeCell ref="C15:P15"/>
    <mergeCell ref="B1:P1"/>
    <mergeCell ref="M2:P2"/>
    <mergeCell ref="R4:R5"/>
    <mergeCell ref="Z4:Z5"/>
    <mergeCell ref="S4:S5"/>
    <mergeCell ref="N4:N5"/>
    <mergeCell ref="O4:O5"/>
    <mergeCell ref="P4:P5"/>
    <mergeCell ref="Z3:AB3"/>
    <mergeCell ref="Z2:AB2"/>
    <mergeCell ref="U1:AB1"/>
    <mergeCell ref="Q4:Q5"/>
    <mergeCell ref="X2:Y2"/>
    <mergeCell ref="N3:P3"/>
    <mergeCell ref="Q3:S3"/>
  </mergeCells>
  <pageMargins left="0.31496062992125984" right="0.31496062992125984" top="0.35433070866141736" bottom="0.15748031496062992" header="0.31496062992125984" footer="0.31496062992125984"/>
  <pageSetup paperSize="9" scale="72" orientation="landscape" r:id="rId1"/>
  <colBreaks count="1" manualBreakCount="1">
    <brk id="16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20"/>
  <sheetViews>
    <sheetView view="pageBreakPreview" zoomScale="66" zoomScaleNormal="70" zoomScaleSheetLayoutView="66" workbookViewId="0">
      <selection activeCell="A13" sqref="A13:E14"/>
    </sheetView>
  </sheetViews>
  <sheetFormatPr defaultColWidth="8" defaultRowHeight="12.75" x14ac:dyDescent="0.2"/>
  <cols>
    <col min="1" max="1" width="60.28515625" style="2" customWidth="1"/>
    <col min="2" max="3" width="21.7109375" style="2" customWidth="1"/>
    <col min="4" max="4" width="11" style="2" customWidth="1"/>
    <col min="5" max="5" width="11.5703125" style="2" customWidth="1"/>
    <col min="6" max="16384" width="8" style="2"/>
  </cols>
  <sheetData>
    <row r="1" spans="1:11" ht="27" customHeight="1" x14ac:dyDescent="0.2">
      <c r="A1" s="226" t="s">
        <v>62</v>
      </c>
      <c r="B1" s="226"/>
      <c r="C1" s="226"/>
      <c r="D1" s="226"/>
      <c r="E1" s="226"/>
    </row>
    <row r="2" spans="1:11" ht="23.25" customHeight="1" x14ac:dyDescent="0.2">
      <c r="A2" s="226" t="s">
        <v>22</v>
      </c>
      <c r="B2" s="226"/>
      <c r="C2" s="226"/>
      <c r="D2" s="226"/>
      <c r="E2" s="226"/>
    </row>
    <row r="3" spans="1:11" ht="6" customHeight="1" x14ac:dyDescent="0.2">
      <c r="A3" s="24"/>
    </row>
    <row r="4" spans="1:11" s="3" customFormat="1" ht="23.25" customHeight="1" x14ac:dyDescent="0.25">
      <c r="A4" s="286"/>
      <c r="B4" s="227" t="s">
        <v>98</v>
      </c>
      <c r="C4" s="227" t="s">
        <v>99</v>
      </c>
      <c r="D4" s="273" t="s">
        <v>1</v>
      </c>
      <c r="E4" s="274"/>
    </row>
    <row r="5" spans="1:11" s="3" customFormat="1" ht="32.25" customHeight="1" x14ac:dyDescent="0.25">
      <c r="A5" s="286"/>
      <c r="B5" s="228"/>
      <c r="C5" s="228"/>
      <c r="D5" s="4" t="s">
        <v>2</v>
      </c>
      <c r="E5" s="5" t="s">
        <v>24</v>
      </c>
    </row>
    <row r="6" spans="1:11" s="7" customFormat="1" ht="15.75" customHeight="1" x14ac:dyDescent="0.25">
      <c r="A6" s="6" t="s">
        <v>3</v>
      </c>
      <c r="B6" s="6">
        <v>5</v>
      </c>
      <c r="C6" s="6">
        <v>6</v>
      </c>
      <c r="D6" s="6">
        <v>7</v>
      </c>
      <c r="E6" s="6">
        <v>8</v>
      </c>
    </row>
    <row r="7" spans="1:11" s="7" customFormat="1" ht="20.85" customHeight="1" x14ac:dyDescent="0.25">
      <c r="A7" s="8" t="s">
        <v>25</v>
      </c>
      <c r="B7" s="73">
        <f>'10-молодь-ЦЗ'!B7</f>
        <v>5393</v>
      </c>
      <c r="C7" s="73">
        <f>'10-молодь-ЦЗ'!C7</f>
        <v>2507</v>
      </c>
      <c r="D7" s="9">
        <f t="shared" ref="D7" si="0">C7*100/B7</f>
        <v>46.486185796402744</v>
      </c>
      <c r="E7" s="81">
        <f t="shared" ref="E7" si="1">C7-B7</f>
        <v>-2886</v>
      </c>
      <c r="K7" s="11"/>
    </row>
    <row r="8" spans="1:11" s="3" customFormat="1" ht="20.85" customHeight="1" x14ac:dyDescent="0.25">
      <c r="A8" s="8" t="s">
        <v>26</v>
      </c>
      <c r="B8" s="73">
        <f>'10-молодь-ЦЗ'!E7</f>
        <v>4839</v>
      </c>
      <c r="C8" s="73">
        <f>'10-молодь-ЦЗ'!F7</f>
        <v>1808</v>
      </c>
      <c r="D8" s="9">
        <f t="shared" ref="D8:D12" si="2">C8*100/B8</f>
        <v>37.363091547840462</v>
      </c>
      <c r="E8" s="81">
        <f t="shared" ref="E8:E12" si="3">C8-B8</f>
        <v>-3031</v>
      </c>
      <c r="K8" s="11"/>
    </row>
    <row r="9" spans="1:11" s="3" customFormat="1" ht="37.5" x14ac:dyDescent="0.25">
      <c r="A9" s="12" t="s">
        <v>27</v>
      </c>
      <c r="B9" s="73">
        <f>'10-молодь-ЦЗ'!H7</f>
        <v>256</v>
      </c>
      <c r="C9" s="73">
        <f>'10-молодь-ЦЗ'!I7</f>
        <v>233</v>
      </c>
      <c r="D9" s="9">
        <f t="shared" si="2"/>
        <v>91.015625</v>
      </c>
      <c r="E9" s="81">
        <f t="shared" si="3"/>
        <v>-23</v>
      </c>
      <c r="K9" s="11"/>
    </row>
    <row r="10" spans="1:11" s="3" customFormat="1" ht="21.6" customHeight="1" x14ac:dyDescent="0.25">
      <c r="A10" s="13" t="s">
        <v>28</v>
      </c>
      <c r="B10" s="73">
        <f>'10-молодь-ЦЗ'!K7</f>
        <v>178</v>
      </c>
      <c r="C10" s="73">
        <f>'10-молодь-ЦЗ'!L7</f>
        <v>60</v>
      </c>
      <c r="D10" s="10">
        <f t="shared" si="2"/>
        <v>33.707865168539328</v>
      </c>
      <c r="E10" s="81">
        <f t="shared" si="3"/>
        <v>-118</v>
      </c>
      <c r="K10" s="11"/>
    </row>
    <row r="11" spans="1:11" s="3" customFormat="1" ht="45.75" customHeight="1" x14ac:dyDescent="0.25">
      <c r="A11" s="13" t="s">
        <v>19</v>
      </c>
      <c r="B11" s="73">
        <f>'10-молодь-ЦЗ'!N7</f>
        <v>0</v>
      </c>
      <c r="C11" s="73">
        <f>'10-молодь-ЦЗ'!O7</f>
        <v>0</v>
      </c>
      <c r="D11" s="222" t="e">
        <f t="shared" si="2"/>
        <v>#DIV/0!</v>
      </c>
      <c r="E11" s="81">
        <f t="shared" si="3"/>
        <v>0</v>
      </c>
      <c r="K11" s="11"/>
    </row>
    <row r="12" spans="1:11" s="3" customFormat="1" ht="55.5" customHeight="1" x14ac:dyDescent="0.25">
      <c r="A12" s="13" t="s">
        <v>29</v>
      </c>
      <c r="B12" s="73">
        <f>'10-молодь-ЦЗ'!Q7</f>
        <v>1818</v>
      </c>
      <c r="C12" s="73">
        <f>'10-молодь-ЦЗ'!R7</f>
        <v>853</v>
      </c>
      <c r="D12" s="10">
        <f t="shared" si="2"/>
        <v>46.919691969196919</v>
      </c>
      <c r="E12" s="81">
        <f t="shared" si="3"/>
        <v>-965</v>
      </c>
      <c r="K12" s="11"/>
    </row>
    <row r="13" spans="1:11" s="3" customFormat="1" ht="12.75" customHeight="1" x14ac:dyDescent="0.25">
      <c r="A13" s="233" t="s">
        <v>4</v>
      </c>
      <c r="B13" s="234"/>
      <c r="C13" s="234"/>
      <c r="D13" s="234"/>
      <c r="E13" s="234"/>
      <c r="K13" s="11"/>
    </row>
    <row r="14" spans="1:11" s="3" customFormat="1" ht="15" customHeight="1" x14ac:dyDescent="0.25">
      <c r="A14" s="235"/>
      <c r="B14" s="236"/>
      <c r="C14" s="236"/>
      <c r="D14" s="236"/>
      <c r="E14" s="236"/>
      <c r="K14" s="11"/>
    </row>
    <row r="15" spans="1:11" s="3" customFormat="1" ht="20.25" customHeight="1" x14ac:dyDescent="0.25">
      <c r="A15" s="231" t="s">
        <v>0</v>
      </c>
      <c r="B15" s="237" t="s">
        <v>100</v>
      </c>
      <c r="C15" s="237" t="s">
        <v>101</v>
      </c>
      <c r="D15" s="273" t="s">
        <v>1</v>
      </c>
      <c r="E15" s="274"/>
      <c r="K15" s="11"/>
    </row>
    <row r="16" spans="1:11" ht="35.85" customHeight="1" x14ac:dyDescent="0.2">
      <c r="A16" s="232"/>
      <c r="B16" s="237"/>
      <c r="C16" s="237"/>
      <c r="D16" s="4" t="s">
        <v>2</v>
      </c>
      <c r="E16" s="5" t="s">
        <v>24</v>
      </c>
      <c r="K16" s="11"/>
    </row>
    <row r="17" spans="1:11" ht="30.75" customHeight="1" x14ac:dyDescent="0.2">
      <c r="A17" s="8" t="s">
        <v>30</v>
      </c>
      <c r="B17" s="73">
        <f>'10-молодь-ЦЗ'!T7</f>
        <v>4312</v>
      </c>
      <c r="C17" s="73">
        <f>'10-молодь-ЦЗ'!U7</f>
        <v>1713</v>
      </c>
      <c r="D17" s="15">
        <f t="shared" ref="D17" si="4">C17*100/B17</f>
        <v>39.726345083487942</v>
      </c>
      <c r="E17" s="81">
        <f t="shared" ref="E17" si="5">C17-B17</f>
        <v>-2599</v>
      </c>
      <c r="K17" s="11"/>
    </row>
    <row r="18" spans="1:11" ht="30.75" customHeight="1" x14ac:dyDescent="0.2">
      <c r="A18" s="1" t="s">
        <v>26</v>
      </c>
      <c r="B18" s="73">
        <f>'10-молодь-ЦЗ'!W7</f>
        <v>3934</v>
      </c>
      <c r="C18" s="73">
        <f>'10-молодь-ЦЗ'!X7</f>
        <v>1192</v>
      </c>
      <c r="D18" s="15">
        <f t="shared" ref="D18:D19" si="6">C18*100/B18</f>
        <v>30.299949161159127</v>
      </c>
      <c r="E18" s="81">
        <f t="shared" ref="E18:E19" si="7">C18-B18</f>
        <v>-2742</v>
      </c>
      <c r="K18" s="11"/>
    </row>
    <row r="19" spans="1:11" ht="30.75" customHeight="1" x14ac:dyDescent="0.2">
      <c r="A19" s="1" t="s">
        <v>31</v>
      </c>
      <c r="B19" s="73">
        <f>'10-молодь-ЦЗ'!Z7</f>
        <v>3302</v>
      </c>
      <c r="C19" s="73">
        <f>'10-молодь-ЦЗ'!AA7</f>
        <v>679</v>
      </c>
      <c r="D19" s="15">
        <f t="shared" si="6"/>
        <v>20.56329497274379</v>
      </c>
      <c r="E19" s="81">
        <f t="shared" si="7"/>
        <v>-2623</v>
      </c>
      <c r="K19" s="11"/>
    </row>
    <row r="20" spans="1:11" ht="66.599999999999994" customHeight="1" x14ac:dyDescent="0.25">
      <c r="A20" s="225"/>
      <c r="B20" s="225"/>
      <c r="C20" s="225"/>
      <c r="D20" s="225"/>
      <c r="E20" s="225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5-УБД</vt:lpstr>
      <vt:lpstr>6-(УБД-ЦЗ)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'6-(УБД-ЦЗ)'!Заголовки_для_друку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'5-УБД'!Область_друку</vt:lpstr>
      <vt:lpstr>'6-(УБД-ЦЗ)'!Область_друку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stat1</cp:lastModifiedBy>
  <cp:lastPrinted>2023-02-13T13:03:27Z</cp:lastPrinted>
  <dcterms:created xsi:type="dcterms:W3CDTF">2020-12-10T10:35:03Z</dcterms:created>
  <dcterms:modified xsi:type="dcterms:W3CDTF">2023-02-13T13:35:14Z</dcterms:modified>
</cp:coreProperties>
</file>