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2.СТАТИСТИЧНА ІНФОРМАЦІЯ\2.2.Надання послуг окремим категоріям населення\"/>
    </mc:Choice>
  </mc:AlternateContent>
  <xr:revisionPtr revIDLastSave="0" documentId="13_ncr:1_{F7A6DD54-43E8-4067-A92E-30CD0FB386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'1(5%квота)'!$A$1:$E$19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57" l="1"/>
  <c r="U22" i="57"/>
  <c r="U30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AA8" i="57"/>
  <c r="Z8" i="57"/>
  <c r="W9" i="57"/>
  <c r="X9" i="57"/>
  <c r="W10" i="57"/>
  <c r="X10" i="57"/>
  <c r="W11" i="57"/>
  <c r="X11" i="57"/>
  <c r="W12" i="57"/>
  <c r="X12" i="57"/>
  <c r="W13" i="57"/>
  <c r="X13" i="57"/>
  <c r="W14" i="57"/>
  <c r="X14" i="57"/>
  <c r="W15" i="57"/>
  <c r="X15" i="57"/>
  <c r="W16" i="57"/>
  <c r="X16" i="57"/>
  <c r="W17" i="57"/>
  <c r="X17" i="57"/>
  <c r="W18" i="57"/>
  <c r="X18" i="57"/>
  <c r="W19" i="57"/>
  <c r="X19" i="57"/>
  <c r="W20" i="57"/>
  <c r="X20" i="57"/>
  <c r="W21" i="57"/>
  <c r="X21" i="57"/>
  <c r="W22" i="57"/>
  <c r="X22" i="57"/>
  <c r="W23" i="57"/>
  <c r="X23" i="57"/>
  <c r="W24" i="57"/>
  <c r="X24" i="57"/>
  <c r="W25" i="57"/>
  <c r="X25" i="57"/>
  <c r="W26" i="57"/>
  <c r="X26" i="57"/>
  <c r="W27" i="57"/>
  <c r="X27" i="57"/>
  <c r="W28" i="57"/>
  <c r="X28" i="57"/>
  <c r="W29" i="57"/>
  <c r="X29" i="57"/>
  <c r="W30" i="57"/>
  <c r="X30" i="57"/>
  <c r="W31" i="57"/>
  <c r="X31" i="57"/>
  <c r="W32" i="57"/>
  <c r="X32" i="57"/>
  <c r="W33" i="57"/>
  <c r="X33" i="57"/>
  <c r="W34" i="57"/>
  <c r="X34" i="57"/>
  <c r="W35" i="57"/>
  <c r="X35" i="57"/>
  <c r="X8" i="57"/>
  <c r="W8" i="57"/>
  <c r="U9" i="57"/>
  <c r="U10" i="57"/>
  <c r="U11" i="57"/>
  <c r="U12" i="57"/>
  <c r="U13" i="57"/>
  <c r="U15" i="57"/>
  <c r="U16" i="57"/>
  <c r="U17" i="57"/>
  <c r="U18" i="57"/>
  <c r="U19" i="57"/>
  <c r="U20" i="57"/>
  <c r="U21" i="57"/>
  <c r="U23" i="57"/>
  <c r="U24" i="57"/>
  <c r="U25" i="57"/>
  <c r="U26" i="57"/>
  <c r="U27" i="57"/>
  <c r="U28" i="57"/>
  <c r="U29" i="57"/>
  <c r="U31" i="57"/>
  <c r="U32" i="57"/>
  <c r="U33" i="57"/>
  <c r="U34" i="57"/>
  <c r="U35" i="57"/>
  <c r="U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R8" i="57"/>
  <c r="Q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O8" i="57"/>
  <c r="N8" i="57"/>
  <c r="L8" i="57"/>
  <c r="L9" i="57"/>
  <c r="L10" i="57"/>
  <c r="L11" i="57"/>
  <c r="L12" i="57"/>
  <c r="L13" i="57"/>
  <c r="L14" i="57"/>
  <c r="L15" i="57"/>
  <c r="L16" i="57"/>
  <c r="L17" i="57"/>
  <c r="L18" i="57"/>
  <c r="L19" i="57"/>
  <c r="L20" i="57"/>
  <c r="L21" i="57"/>
  <c r="L22" i="57"/>
  <c r="L23" i="57"/>
  <c r="L24" i="57"/>
  <c r="L25" i="57"/>
  <c r="L26" i="57"/>
  <c r="L27" i="57"/>
  <c r="L28" i="57"/>
  <c r="L29" i="57"/>
  <c r="L30" i="57"/>
  <c r="L31" i="57"/>
  <c r="L32" i="57"/>
  <c r="L33" i="57"/>
  <c r="L34" i="57"/>
  <c r="L35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8" i="57"/>
  <c r="I8" i="57"/>
  <c r="I9" i="57"/>
  <c r="I10" i="57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8" i="57"/>
  <c r="F8" i="57"/>
  <c r="F9" i="57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8" i="57"/>
  <c r="M35" i="58" l="1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M15" i="57"/>
  <c r="M19" i="57"/>
  <c r="M23" i="57"/>
  <c r="M27" i="57"/>
  <c r="M31" i="57"/>
  <c r="M35" i="57"/>
  <c r="T8" i="57"/>
  <c r="T9" i="57"/>
  <c r="T10" i="57"/>
  <c r="T11" i="57"/>
  <c r="T12" i="57"/>
  <c r="T13" i="57"/>
  <c r="T14" i="57"/>
  <c r="T15" i="57"/>
  <c r="T16" i="57"/>
  <c r="T17" i="57"/>
  <c r="T18" i="57"/>
  <c r="T19" i="57"/>
  <c r="T20" i="57"/>
  <c r="T21" i="57"/>
  <c r="T22" i="57"/>
  <c r="T23" i="57"/>
  <c r="T24" i="57"/>
  <c r="T25" i="57"/>
  <c r="T26" i="57"/>
  <c r="T27" i="57"/>
  <c r="T28" i="57"/>
  <c r="T29" i="57"/>
  <c r="T30" i="57"/>
  <c r="T31" i="57"/>
  <c r="T32" i="57"/>
  <c r="T33" i="57"/>
  <c r="T34" i="57"/>
  <c r="T35" i="57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M21" i="49"/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8" i="39"/>
  <c r="J10" i="48" l="1"/>
  <c r="J32" i="49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D10" i="57"/>
  <c r="D12" i="57"/>
  <c r="D14" i="57"/>
  <c r="D16" i="57"/>
  <c r="D20" i="57"/>
  <c r="D22" i="57"/>
  <c r="D24" i="57"/>
  <c r="D26" i="57"/>
  <c r="D30" i="57"/>
  <c r="D34" i="57"/>
  <c r="D35" i="57"/>
  <c r="AB35" i="58"/>
  <c r="Y35" i="58"/>
  <c r="S35" i="58"/>
  <c r="G35" i="58"/>
  <c r="D35" i="58"/>
  <c r="AB34" i="58"/>
  <c r="Y34" i="58"/>
  <c r="S34" i="58"/>
  <c r="G34" i="58"/>
  <c r="D34" i="58"/>
  <c r="AB33" i="58"/>
  <c r="Y33" i="58"/>
  <c r="S33" i="58"/>
  <c r="G33" i="58"/>
  <c r="D33" i="58"/>
  <c r="AB32" i="58"/>
  <c r="Y32" i="58"/>
  <c r="S32" i="58"/>
  <c r="G32" i="58"/>
  <c r="D32" i="58"/>
  <c r="AB31" i="58"/>
  <c r="Y31" i="58"/>
  <c r="S31" i="58"/>
  <c r="G31" i="58"/>
  <c r="D31" i="58"/>
  <c r="AB30" i="58"/>
  <c r="Y30" i="58"/>
  <c r="S30" i="58"/>
  <c r="G30" i="58"/>
  <c r="D30" i="58"/>
  <c r="AB29" i="58"/>
  <c r="Y29" i="58"/>
  <c r="S29" i="58"/>
  <c r="G29" i="58"/>
  <c r="D29" i="58"/>
  <c r="AB28" i="58"/>
  <c r="Y28" i="58"/>
  <c r="S28" i="58"/>
  <c r="G28" i="58"/>
  <c r="D28" i="58"/>
  <c r="AB27" i="58"/>
  <c r="Y27" i="58"/>
  <c r="S27" i="58"/>
  <c r="G27" i="58"/>
  <c r="D27" i="58"/>
  <c r="AB26" i="58"/>
  <c r="Y26" i="58"/>
  <c r="S26" i="58"/>
  <c r="G26" i="58"/>
  <c r="D26" i="58"/>
  <c r="AB25" i="58"/>
  <c r="Y25" i="58"/>
  <c r="S25" i="58"/>
  <c r="G25" i="58"/>
  <c r="D25" i="58"/>
  <c r="AB24" i="58"/>
  <c r="Y24" i="58"/>
  <c r="S24" i="58"/>
  <c r="G24" i="58"/>
  <c r="D24" i="58"/>
  <c r="AB23" i="58"/>
  <c r="Y23" i="58"/>
  <c r="S23" i="58"/>
  <c r="G23" i="58"/>
  <c r="D23" i="58"/>
  <c r="AB22" i="58"/>
  <c r="Y22" i="58"/>
  <c r="S22" i="58"/>
  <c r="G22" i="58"/>
  <c r="D22" i="58"/>
  <c r="AB21" i="58"/>
  <c r="Y21" i="58"/>
  <c r="S21" i="58"/>
  <c r="G21" i="58"/>
  <c r="D21" i="58"/>
  <c r="AB20" i="58"/>
  <c r="Y20" i="58"/>
  <c r="S20" i="58"/>
  <c r="G20" i="58"/>
  <c r="D20" i="58"/>
  <c r="AB19" i="58"/>
  <c r="Y19" i="58"/>
  <c r="S19" i="58"/>
  <c r="G19" i="58"/>
  <c r="D19" i="58"/>
  <c r="AB18" i="58"/>
  <c r="Y18" i="58"/>
  <c r="S18" i="58"/>
  <c r="G18" i="58"/>
  <c r="D18" i="58"/>
  <c r="AB17" i="58"/>
  <c r="Y17" i="58"/>
  <c r="S17" i="58"/>
  <c r="G17" i="58"/>
  <c r="D17" i="58"/>
  <c r="AB16" i="58"/>
  <c r="Y16" i="58"/>
  <c r="S16" i="58"/>
  <c r="G16" i="58"/>
  <c r="D16" i="58"/>
  <c r="AB15" i="58"/>
  <c r="Y15" i="58"/>
  <c r="S15" i="58"/>
  <c r="G15" i="58"/>
  <c r="D15" i="58"/>
  <c r="AB14" i="58"/>
  <c r="Y14" i="58"/>
  <c r="S14" i="58"/>
  <c r="G14" i="58"/>
  <c r="D14" i="58"/>
  <c r="AB13" i="58"/>
  <c r="Y13" i="58"/>
  <c r="S13" i="58"/>
  <c r="G13" i="58"/>
  <c r="D13" i="58"/>
  <c r="AB12" i="58"/>
  <c r="Y12" i="58"/>
  <c r="S12" i="58"/>
  <c r="G12" i="58"/>
  <c r="D12" i="58"/>
  <c r="AB11" i="58"/>
  <c r="Y11" i="58"/>
  <c r="S11" i="58"/>
  <c r="G11" i="58"/>
  <c r="D11" i="58"/>
  <c r="AB10" i="58"/>
  <c r="Y10" i="58"/>
  <c r="S10" i="58"/>
  <c r="G10" i="58"/>
  <c r="D10" i="58"/>
  <c r="AB9" i="58"/>
  <c r="Y9" i="58"/>
  <c r="S9" i="58"/>
  <c r="G9" i="58"/>
  <c r="D9" i="58"/>
  <c r="AB8" i="58"/>
  <c r="Y8" i="58"/>
  <c r="S8" i="58"/>
  <c r="G8" i="58"/>
  <c r="D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D31" i="57"/>
  <c r="D29" i="57"/>
  <c r="S27" i="57"/>
  <c r="D13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F8" i="25" s="1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Y7" i="57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9" i="45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B17" i="43" s="1"/>
  <c r="U7" i="50"/>
  <c r="T7" i="50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V35" i="48"/>
  <c r="S35" i="48"/>
  <c r="G35" i="48"/>
  <c r="D35" i="48"/>
  <c r="AB34" i="48"/>
  <c r="Y34" i="48"/>
  <c r="V34" i="48"/>
  <c r="S34" i="48"/>
  <c r="G34" i="48"/>
  <c r="D34" i="48"/>
  <c r="AB33" i="48"/>
  <c r="Y33" i="48"/>
  <c r="V33" i="48"/>
  <c r="S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G19" i="48"/>
  <c r="D19" i="48"/>
  <c r="AB18" i="48"/>
  <c r="Y18" i="48"/>
  <c r="V18" i="48"/>
  <c r="S18" i="48"/>
  <c r="G18" i="48"/>
  <c r="D18" i="48"/>
  <c r="AB17" i="48"/>
  <c r="Y17" i="48"/>
  <c r="V17" i="48"/>
  <c r="S17" i="48"/>
  <c r="G17" i="48"/>
  <c r="D17" i="48"/>
  <c r="AB16" i="48"/>
  <c r="Y16" i="48"/>
  <c r="V16" i="48"/>
  <c r="S16" i="48"/>
  <c r="G16" i="48"/>
  <c r="D16" i="48"/>
  <c r="AB15" i="48"/>
  <c r="Y15" i="48"/>
  <c r="V15" i="48"/>
  <c r="S15" i="48"/>
  <c r="G15" i="48"/>
  <c r="D15" i="48"/>
  <c r="AB14" i="48"/>
  <c r="Y14" i="48"/>
  <c r="V14" i="48"/>
  <c r="S14" i="48"/>
  <c r="G14" i="48"/>
  <c r="D14" i="48"/>
  <c r="AB13" i="48"/>
  <c r="Y13" i="48"/>
  <c r="V13" i="48"/>
  <c r="S13" i="48"/>
  <c r="G13" i="48"/>
  <c r="D13" i="48"/>
  <c r="AB12" i="48"/>
  <c r="Y12" i="48"/>
  <c r="V12" i="48"/>
  <c r="S12" i="48"/>
  <c r="G12" i="48"/>
  <c r="D12" i="48"/>
  <c r="AB11" i="48"/>
  <c r="Y11" i="48"/>
  <c r="V11" i="48"/>
  <c r="S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G9" i="48"/>
  <c r="D9" i="48"/>
  <c r="AB8" i="48"/>
  <c r="Y8" i="48"/>
  <c r="V8" i="48"/>
  <c r="S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P7" i="48" l="1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F18" i="25"/>
  <c r="H18" i="25" s="1"/>
  <c r="V7" i="57"/>
  <c r="C18" i="45"/>
  <c r="M7" i="57"/>
  <c r="D19" i="40"/>
  <c r="D11" i="40"/>
  <c r="D7" i="55"/>
  <c r="I8" i="2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G7" i="50"/>
  <c r="C8" i="43"/>
  <c r="E8" i="43" s="1"/>
  <c r="J7" i="50"/>
  <c r="M7" i="50"/>
  <c r="C10" i="43"/>
  <c r="P7" i="50"/>
  <c r="S7" i="50"/>
  <c r="C16" i="43"/>
  <c r="V7" i="50"/>
  <c r="Y7" i="50"/>
  <c r="C18" i="43"/>
  <c r="AB7" i="50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H8" i="25"/>
  <c r="D17" i="23"/>
  <c r="E18" i="23"/>
  <c r="D9" i="23"/>
  <c r="D7" i="23"/>
  <c r="D7" i="39"/>
  <c r="D9" i="42" l="1"/>
  <c r="E17" i="24"/>
  <c r="D6" i="24"/>
  <c r="D8" i="24"/>
  <c r="D16" i="24"/>
  <c r="E12" i="45"/>
  <c r="D10" i="24"/>
  <c r="I18" i="25"/>
  <c r="D18" i="43"/>
  <c r="D8" i="43"/>
  <c r="D10" i="23"/>
  <c r="D9" i="4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D17" i="43"/>
  <c r="E17" i="43"/>
  <c r="E10" i="43"/>
  <c r="E7" i="43"/>
  <c r="D7" i="43"/>
  <c r="D8" i="23"/>
</calcChain>
</file>

<file path=xl/sharedStrings.xml><?xml version="1.0" encoding="utf-8"?>
<sst xmlns="http://schemas.openxmlformats.org/spreadsheetml/2006/main" count="1074" uniqueCount="128">
  <si>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</si>
  <si>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</si>
  <si>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</si>
  <si>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</si>
  <si>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</si>
  <si>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</si>
  <si>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</si>
  <si>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</si>
  <si>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</si>
  <si>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</si>
  <si>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</si>
  <si>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</si>
  <si>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</si>
  <si>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</si>
  <si>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</si>
  <si>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</si>
  <si>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</si>
  <si>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</si>
  <si>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</si>
  <si>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</si>
  <si>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</si>
  <si>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</si>
  <si>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</si>
  <si>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</si>
  <si>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</si>
  <si>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</si>
  <si>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</si>
  <si>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</si>
  <si>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</si>
  <si>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</si>
  <si>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</si>
  <si>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</si>
  <si>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</si>
  <si>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</si>
  <si>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</si>
  <si>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</si>
  <si>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</si>
  <si>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</si>
  <si>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</si>
  <si>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</si>
  <si>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</si>
  <si>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</si>
  <si>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</si>
  <si>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</si>
  <si>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</si>
  <si>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</si>
  <si>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</si>
  <si>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</si>
  <si>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</si>
  <si>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</si>
  <si>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</si>
  <si>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</si>
  <si>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</si>
  <si>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</si>
  <si>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</si>
  <si>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</si>
  <si>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</si>
  <si>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</si>
  <si>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</si>
  <si>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</si>
  <si>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</si>
  <si>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</si>
  <si>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</si>
  <si>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</si>
  <si>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</si>
  <si>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</si>
  <si>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</si>
  <si>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</si>
  <si>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</si>
  <si>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</si>
  <si>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</si>
  <si>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</si>
  <si>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</si>
  <si>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</si>
  <si>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</si>
  <si>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</si>
  <si>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</si>
  <si>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</si>
  <si>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</si>
  <si>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</si>
  <si>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</si>
  <si>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</si>
  <si>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</si>
  <si>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</si>
  <si>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</si>
  <si>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</si>
  <si>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</si>
  <si>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</si>
  <si>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</si>
  <si>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</si>
  <si>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</si>
  <si>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Станом на 01.12.2021: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</si>
  <si>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</si>
  <si>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</si>
  <si>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</si>
  <si>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</si>
  <si>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січень 2021 року</t>
  </si>
  <si>
    <t>січень 2022 року</t>
  </si>
  <si>
    <t>2022*</t>
  </si>
  <si>
    <t xml:space="preserve">  1 лютого           2021 р.</t>
  </si>
  <si>
    <t xml:space="preserve">  1 лютого             2022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</si>
  <si>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2021 - 2022 рр.</t>
    </r>
  </si>
  <si>
    <t>Надання послуг Львівською обласною службою зайнятості чоловікам
у січні 2021 - 2022 рр.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</si>
  <si>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</si>
  <si>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</si>
  <si>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</si>
  <si>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</si>
  <si>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t>січень-лютий 2021 року</t>
  </si>
  <si>
    <t>січень-лютий 2022 року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</si>
  <si>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</si>
  <si>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t xml:space="preserve">  1 березня           2021 р.</t>
  </si>
  <si>
    <t xml:space="preserve">  1 березня             2022 р.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</si>
  <si>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</si>
  <si>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січні-лютому 2021-2022 рр.</t>
    </r>
  </si>
  <si>
    <t xml:space="preserve">  1 березня 2021 р.</t>
  </si>
  <si>
    <t xml:space="preserve">  1 березня 2022 р.</t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</si>
  <si>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січні-лютому 2021-2022 рр.</t>
    </r>
  </si>
  <si>
    <t>січень - лютий 2021 року</t>
  </si>
  <si>
    <t>січень - лютий 2022 року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</si>
  <si>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січні-лютому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</si>
  <si>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січні-лютому 2021-2022 рр.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</si>
  <si>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січні-лютому 2021-2022 рр.</t>
    </r>
  </si>
  <si>
    <t>у січні - лютому 2022 року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</si>
  <si>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січні-лютому 2022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</si>
  <si>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січні-лютому 2022 року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</si>
  <si>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лютому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</si>
  <si>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 лютому 2021 -2022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</si>
  <si>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лютому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</si>
</sst>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8" fillId="0" borderId="0"/>
    <xf numFmtId="0" fontId="55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8" fillId="16" borderId="21" applyNumberFormat="0" applyAlignment="0" applyProtection="0"/>
    <xf numFmtId="0" fontId="69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67" fillId="38" borderId="0" applyNumberFormat="0" applyBorder="0" applyAlignment="0" applyProtection="0"/>
    <xf numFmtId="0" fontId="9" fillId="0" borderId="0"/>
    <xf numFmtId="0" fontId="9" fillId="0" borderId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5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80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0" fontId="11" fillId="0" borderId="0" xfId="7" applyFont="1" applyFill="1"/>
    <xf numFmtId="3" fontId="11" fillId="0" borderId="0" xfId="7" applyNumberFormat="1" applyFont="1" applyFill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4" fillId="0" borderId="0" xfId="8" applyFont="1" applyAlignment="1">
      <alignment vertical="center" wrapText="1"/>
    </xf>
    <xf numFmtId="0" fontId="24" fillId="0" borderId="0" xfId="7" applyFont="1"/>
    <xf numFmtId="165" fontId="24" fillId="0" borderId="0" xfId="8" applyNumberFormat="1" applyFont="1" applyAlignment="1">
      <alignment vertical="center" wrapText="1"/>
    </xf>
    <xf numFmtId="0" fontId="14" fillId="0" borderId="0" xfId="8" applyFont="1" applyFill="1" applyAlignment="1">
      <alignment horizontal="center" vertical="top" wrapText="1"/>
    </xf>
    <xf numFmtId="0" fontId="27" fillId="0" borderId="0" xfId="12" applyFont="1" applyFill="1" applyBorder="1" applyAlignment="1">
      <alignment vertical="top" wrapText="1"/>
    </xf>
    <xf numFmtId="0" fontId="21" fillId="0" borderId="0" xfId="12" applyFont="1" applyFill="1" applyBorder="1"/>
    <xf numFmtId="0" fontId="28" fillId="0" borderId="1" xfId="12" applyFont="1" applyFill="1" applyBorder="1" applyAlignment="1">
      <alignment horizontal="center" vertical="top"/>
    </xf>
    <xf numFmtId="0" fontId="28" fillId="0" borderId="0" xfId="12" applyFont="1" applyFill="1" applyBorder="1" applyAlignment="1">
      <alignment horizontal="center" vertical="top"/>
    </xf>
    <xf numFmtId="0" fontId="29" fillId="0" borderId="0" xfId="12" applyFont="1" applyFill="1" applyAlignment="1">
      <alignment vertical="top"/>
    </xf>
    <xf numFmtId="0" fontId="30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vertical="center" wrapText="1"/>
    </xf>
    <xf numFmtId="0" fontId="25" fillId="0" borderId="3" xfId="12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164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3" fontId="23" fillId="0" borderId="6" xfId="12" applyNumberFormat="1" applyFont="1" applyFill="1" applyBorder="1" applyAlignment="1">
      <alignment horizontal="center" vertical="center"/>
    </xf>
    <xf numFmtId="164" fontId="23" fillId="0" borderId="6" xfId="12" applyNumberFormat="1" applyFont="1" applyFill="1" applyBorder="1" applyAlignment="1">
      <alignment horizontal="center" vertical="center"/>
    </xf>
    <xf numFmtId="3" fontId="23" fillId="0" borderId="0" xfId="12" applyNumberFormat="1" applyFont="1" applyFill="1"/>
    <xf numFmtId="0" fontId="23" fillId="0" borderId="0" xfId="12" applyFont="1" applyFill="1"/>
    <xf numFmtId="0" fontId="23" fillId="0" borderId="0" xfId="12" applyFont="1" applyFill="1" applyAlignment="1">
      <alignment horizontal="center" vertical="top"/>
    </xf>
    <xf numFmtId="0" fontId="29" fillId="0" borderId="0" xfId="12" applyFont="1" applyFill="1"/>
    <xf numFmtId="0" fontId="32" fillId="0" borderId="0" xfId="12" applyFont="1" applyFill="1"/>
    <xf numFmtId="0" fontId="22" fillId="0" borderId="0" xfId="14" applyFont="1" applyFill="1"/>
    <xf numFmtId="0" fontId="1" fillId="0" borderId="0" xfId="8" applyFont="1" applyFill="1" applyAlignment="1">
      <alignment vertical="center" wrapText="1"/>
    </xf>
    <xf numFmtId="0" fontId="34" fillId="0" borderId="0" xfId="12" applyFont="1" applyFill="1" applyBorder="1"/>
    <xf numFmtId="0" fontId="35" fillId="0" borderId="6" xfId="12" applyFont="1" applyFill="1" applyBorder="1" applyAlignment="1">
      <alignment horizontal="center" wrapText="1"/>
    </xf>
    <xf numFmtId="1" fontId="35" fillId="0" borderId="6" xfId="12" applyNumberFormat="1" applyFont="1" applyFill="1" applyBorder="1" applyAlignment="1">
      <alignment horizontal="center" wrapText="1"/>
    </xf>
    <xf numFmtId="0" fontId="35" fillId="0" borderId="0" xfId="12" applyFont="1" applyFill="1" applyAlignment="1">
      <alignment vertical="center" wrapText="1"/>
    </xf>
    <xf numFmtId="0" fontId="1" fillId="0" borderId="0" xfId="7" applyFont="1" applyFill="1"/>
    <xf numFmtId="0" fontId="8" fillId="0" borderId="0" xfId="8" applyFont="1" applyFill="1" applyAlignment="1">
      <alignment vertical="center" wrapText="1"/>
    </xf>
    <xf numFmtId="0" fontId="4" fillId="0" borderId="6" xfId="8" applyFont="1" applyFill="1" applyBorder="1" applyAlignment="1">
      <alignment vertical="center" wrapText="1"/>
    </xf>
    <xf numFmtId="0" fontId="17" fillId="0" borderId="0" xfId="8" applyFont="1" applyFill="1" applyAlignment="1">
      <alignment vertical="center" wrapText="1"/>
    </xf>
    <xf numFmtId="0" fontId="7" fillId="0" borderId="0" xfId="8" applyFont="1" applyFill="1" applyAlignment="1">
      <alignment vertical="center" wrapText="1"/>
    </xf>
    <xf numFmtId="0" fontId="4" fillId="0" borderId="6" xfId="7" applyFont="1" applyFill="1" applyBorder="1" applyAlignment="1">
      <alignment horizontal="left" vertical="center" wrapText="1"/>
    </xf>
    <xf numFmtId="0" fontId="7" fillId="0" borderId="0" xfId="7" applyFont="1" applyFill="1"/>
    <xf numFmtId="0" fontId="20" fillId="0" borderId="1" xfId="12" applyFont="1" applyFill="1" applyBorder="1" applyAlignment="1">
      <alignment vertical="top"/>
    </xf>
    <xf numFmtId="3" fontId="12" fillId="0" borderId="6" xfId="13" applyNumberFormat="1" applyFont="1" applyFill="1" applyBorder="1" applyAlignment="1">
      <alignment horizontal="center" vertical="center"/>
    </xf>
    <xf numFmtId="0" fontId="23" fillId="0" borderId="6" xfId="12" applyFont="1" applyFill="1" applyBorder="1" applyAlignment="1">
      <alignment horizontal="left" vertical="center"/>
    </xf>
    <xf numFmtId="0" fontId="14" fillId="0" borderId="0" xfId="7" applyFont="1" applyFill="1" applyAlignment="1">
      <alignment horizontal="center" vertical="top" wrapText="1"/>
    </xf>
    <xf numFmtId="0" fontId="2" fillId="0" borderId="0" xfId="8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8" fillId="0" borderId="0" xfId="8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Fill="1" applyBorder="1" applyAlignment="1">
      <alignment horizontal="center" vertical="center" wrapText="1"/>
    </xf>
    <xf numFmtId="166" fontId="38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Fill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1" fontId="4" fillId="0" borderId="6" xfId="7" applyNumberFormat="1" applyFont="1" applyFill="1" applyBorder="1" applyAlignment="1">
      <alignment horizontal="center" vertical="center" wrapText="1"/>
    </xf>
    <xf numFmtId="3" fontId="4" fillId="0" borderId="6" xfId="8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horizontal="center" vertical="top"/>
    </xf>
    <xf numFmtId="1" fontId="35" fillId="2" borderId="6" xfId="12" applyNumberFormat="1" applyFont="1" applyFill="1" applyBorder="1" applyAlignment="1">
      <alignment horizontal="center" wrapText="1"/>
    </xf>
    <xf numFmtId="3" fontId="25" fillId="2" borderId="6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/>
    <xf numFmtId="0" fontId="29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3" fillId="0" borderId="6" xfId="12" quotePrefix="1" applyNumberFormat="1" applyFont="1" applyFill="1" applyBorder="1" applyAlignment="1">
      <alignment horizontal="center" vertical="center"/>
    </xf>
    <xf numFmtId="3" fontId="23" fillId="0" borderId="0" xfId="12" applyNumberFormat="1" applyFont="1" applyFill="1" applyAlignment="1">
      <alignment vertical="center"/>
    </xf>
    <xf numFmtId="0" fontId="22" fillId="0" borderId="0" xfId="12" applyFont="1" applyFill="1"/>
    <xf numFmtId="0" fontId="31" fillId="0" borderId="0" xfId="12" applyFont="1" applyFill="1"/>
    <xf numFmtId="1" fontId="24" fillId="0" borderId="0" xfId="8" applyNumberFormat="1" applyFont="1" applyAlignment="1">
      <alignment vertical="center" wrapText="1"/>
    </xf>
    <xf numFmtId="1" fontId="24" fillId="0" borderId="0" xfId="7" applyNumberFormat="1" applyFont="1"/>
    <xf numFmtId="167" fontId="25" fillId="0" borderId="6" xfId="12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5" fillId="0" borderId="6" xfId="12" applyNumberFormat="1" applyFont="1" applyFill="1" applyBorder="1" applyAlignment="1">
      <alignment horizontal="center" vertical="center"/>
    </xf>
    <xf numFmtId="164" fontId="46" fillId="0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7" fontId="47" fillId="0" borderId="6" xfId="13" applyNumberFormat="1" applyFont="1" applyFill="1" applyBorder="1" applyAlignment="1">
      <alignment horizontal="center" vertical="center"/>
    </xf>
    <xf numFmtId="164" fontId="45" fillId="0" borderId="6" xfId="12" quotePrefix="1" applyNumberFormat="1" applyFont="1" applyFill="1" applyBorder="1" applyAlignment="1">
      <alignment horizontal="center" vertical="center"/>
    </xf>
    <xf numFmtId="164" fontId="23" fillId="2" borderId="6" xfId="12" applyNumberFormat="1" applyFont="1" applyFill="1" applyBorder="1" applyAlignment="1">
      <alignment horizontal="center" vertical="center"/>
    </xf>
    <xf numFmtId="164" fontId="25" fillId="2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164" fontId="49" fillId="0" borderId="6" xfId="12" applyNumberFormat="1" applyFont="1" applyFill="1" applyBorder="1" applyAlignment="1">
      <alignment horizontal="center" vertical="center"/>
    </xf>
    <xf numFmtId="167" fontId="49" fillId="0" borderId="6" xfId="12" applyNumberFormat="1" applyFont="1" applyFill="1" applyBorder="1" applyAlignment="1">
      <alignment horizontal="center" vertical="center"/>
    </xf>
    <xf numFmtId="167" fontId="50" fillId="0" borderId="6" xfId="12" applyNumberFormat="1" applyFont="1" applyFill="1" applyBorder="1" applyAlignment="1">
      <alignment horizontal="center" vertical="center"/>
    </xf>
    <xf numFmtId="164" fontId="50" fillId="0" borderId="6" xfId="12" applyNumberFormat="1" applyFont="1" applyFill="1" applyBorder="1" applyAlignment="1">
      <alignment horizontal="center" vertical="center"/>
    </xf>
    <xf numFmtId="167" fontId="51" fillId="0" borderId="6" xfId="13" applyNumberFormat="1" applyFont="1" applyFill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1" fillId="0" borderId="0" xfId="8" applyFont="1" applyFill="1" applyAlignment="1">
      <alignment vertical="center" wrapText="1"/>
    </xf>
    <xf numFmtId="0" fontId="17" fillId="0" borderId="0" xfId="8" applyFont="1" applyFill="1" applyAlignment="1">
      <alignment horizontal="right" vertical="center" wrapText="1"/>
    </xf>
    <xf numFmtId="0" fontId="53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Fill="1" applyProtection="1">
      <protection locked="0"/>
    </xf>
    <xf numFmtId="1" fontId="75" fillId="0" borderId="1" xfId="6" applyNumberFormat="1" applyFont="1" applyFill="1" applyBorder="1" applyAlignment="1" applyProtection="1">
      <protection locked="0"/>
    </xf>
    <xf numFmtId="1" fontId="76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6" applyNumberFormat="1" applyFont="1" applyFill="1" applyAlignment="1" applyProtection="1">
      <alignment horizontal="right"/>
      <protection locked="0"/>
    </xf>
    <xf numFmtId="1" fontId="78" fillId="0" borderId="0" xfId="6" applyNumberFormat="1" applyFont="1" applyFill="1" applyProtection="1">
      <protection locked="0"/>
    </xf>
    <xf numFmtId="1" fontId="78" fillId="0" borderId="0" xfId="6" applyNumberFormat="1" applyFont="1" applyFill="1" applyBorder="1" applyAlignment="1" applyProtection="1">
      <protection locked="0"/>
    </xf>
    <xf numFmtId="1" fontId="79" fillId="0" borderId="6" xfId="6" applyNumberFormat="1" applyFont="1" applyFill="1" applyBorder="1" applyAlignment="1" applyProtection="1">
      <alignment horizontal="center"/>
    </xf>
    <xf numFmtId="1" fontId="79" fillId="0" borderId="0" xfId="6" applyNumberFormat="1" applyFont="1" applyFill="1" applyProtection="1">
      <protection locked="0"/>
    </xf>
    <xf numFmtId="0" fontId="80" fillId="0" borderId="6" xfId="6" applyNumberFormat="1" applyFont="1" applyFill="1" applyBorder="1" applyAlignment="1" applyProtection="1">
      <alignment horizontal="center" vertical="center" wrapText="1" shrinkToFit="1"/>
    </xf>
    <xf numFmtId="1" fontId="81" fillId="0" borderId="0" xfId="6" applyNumberFormat="1" applyFont="1" applyFill="1" applyBorder="1" applyAlignment="1" applyProtection="1">
      <alignment vertical="center"/>
      <protection locked="0"/>
    </xf>
    <xf numFmtId="0" fontId="3" fillId="0" borderId="6" xfId="107" applyFont="1" applyFill="1" applyBorder="1" applyAlignment="1">
      <alignment horizontal="left"/>
    </xf>
    <xf numFmtId="1" fontId="3" fillId="0" borderId="0" xfId="6" applyNumberFormat="1" applyFont="1" applyFill="1" applyBorder="1" applyAlignment="1" applyProtection="1">
      <alignment horizontal="right"/>
      <protection locked="0"/>
    </xf>
    <xf numFmtId="0" fontId="3" fillId="0" borderId="6" xfId="106" applyFont="1" applyFill="1" applyBorder="1" applyAlignment="1">
      <alignment horizontal="left"/>
    </xf>
    <xf numFmtId="0" fontId="3" fillId="0" borderId="6" xfId="106" applyFont="1" applyFill="1" applyBorder="1" applyAlignment="1">
      <alignment horizontal="left" wrapText="1"/>
    </xf>
    <xf numFmtId="1" fontId="3" fillId="2" borderId="0" xfId="6" applyNumberFormat="1" applyFont="1" applyFill="1" applyBorder="1" applyAlignment="1" applyProtection="1">
      <alignment horizontal="right"/>
      <protection locked="0"/>
    </xf>
    <xf numFmtId="1" fontId="3" fillId="0" borderId="0" xfId="6" applyNumberFormat="1" applyFont="1" applyFill="1" applyBorder="1" applyAlignment="1" applyProtection="1">
      <alignment horizontal="left" wrapText="1" shrinkToFit="1"/>
      <protection locked="0"/>
    </xf>
    <xf numFmtId="1" fontId="2" fillId="0" borderId="6" xfId="7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6" xfId="7" applyNumberFormat="1" applyFont="1" applyBorder="1" applyAlignment="1">
      <alignment horizontal="center"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Fill="1" applyBorder="1" applyAlignment="1">
      <alignment horizontal="center" vertical="center" wrapText="1"/>
    </xf>
    <xf numFmtId="1" fontId="35" fillId="40" borderId="6" xfId="12" applyNumberFormat="1" applyFont="1" applyFill="1" applyBorder="1" applyAlignment="1">
      <alignment horizontal="center" wrapText="1"/>
    </xf>
    <xf numFmtId="3" fontId="25" fillId="40" borderId="6" xfId="12" applyNumberFormat="1" applyFont="1" applyFill="1" applyBorder="1" applyAlignment="1">
      <alignment horizontal="center" vertical="center"/>
    </xf>
    <xf numFmtId="164" fontId="25" fillId="40" borderId="6" xfId="12" applyNumberFormat="1" applyFont="1" applyFill="1" applyBorder="1" applyAlignment="1">
      <alignment horizontal="center" vertical="center"/>
    </xf>
    <xf numFmtId="164" fontId="23" fillId="40" borderId="6" xfId="12" applyNumberFormat="1" applyFont="1" applyFill="1" applyBorder="1" applyAlignment="1">
      <alignment horizontal="center" vertical="center"/>
    </xf>
    <xf numFmtId="3" fontId="23" fillId="0" borderId="2" xfId="12" applyNumberFormat="1" applyFont="1" applyFill="1" applyBorder="1" applyAlignment="1">
      <alignment horizontal="center" vertical="center"/>
    </xf>
    <xf numFmtId="0" fontId="20" fillId="0" borderId="0" xfId="12" applyFont="1" applyFill="1" applyBorder="1" applyAlignment="1">
      <alignment vertical="top"/>
    </xf>
    <xf numFmtId="0" fontId="35" fillId="0" borderId="32" xfId="12" applyFont="1" applyFill="1" applyBorder="1" applyAlignment="1">
      <alignment horizontal="center" wrapText="1"/>
    </xf>
    <xf numFmtId="1" fontId="35" fillId="0" borderId="33" xfId="12" applyNumberFormat="1" applyFont="1" applyFill="1" applyBorder="1" applyAlignment="1">
      <alignment horizontal="center" wrapText="1"/>
    </xf>
    <xf numFmtId="0" fontId="25" fillId="0" borderId="34" xfId="12" applyFont="1" applyFill="1" applyBorder="1" applyAlignment="1">
      <alignment horizontal="left" vertical="center"/>
    </xf>
    <xf numFmtId="0" fontId="23" fillId="0" borderId="32" xfId="12" applyFont="1" applyFill="1" applyBorder="1" applyAlignment="1">
      <alignment horizontal="left" vertical="center"/>
    </xf>
    <xf numFmtId="0" fontId="23" fillId="0" borderId="36" xfId="12" applyFont="1" applyFill="1" applyBorder="1" applyAlignment="1">
      <alignment horizontal="left" vertical="center"/>
    </xf>
    <xf numFmtId="3" fontId="23" fillId="0" borderId="13" xfId="12" applyNumberFormat="1" applyFont="1" applyFill="1" applyBorder="1" applyAlignment="1">
      <alignment horizontal="center" vertical="center"/>
    </xf>
    <xf numFmtId="1" fontId="35" fillId="41" borderId="6" xfId="12" applyNumberFormat="1" applyFont="1" applyFill="1" applyBorder="1" applyAlignment="1">
      <alignment horizontal="center" wrapText="1"/>
    </xf>
    <xf numFmtId="3" fontId="25" fillId="41" borderId="6" xfId="12" applyNumberFormat="1" applyFont="1" applyFill="1" applyBorder="1" applyAlignment="1">
      <alignment horizontal="center" vertical="center"/>
    </xf>
    <xf numFmtId="0" fontId="25" fillId="2" borderId="6" xfId="12" applyFont="1" applyFill="1" applyBorder="1" applyAlignment="1">
      <alignment horizontal="center" vertical="center" wrapText="1"/>
    </xf>
    <xf numFmtId="0" fontId="25" fillId="2" borderId="27" xfId="12" applyFont="1" applyFill="1" applyBorder="1" applyAlignment="1">
      <alignment horizontal="center" vertical="center" wrapText="1"/>
    </xf>
    <xf numFmtId="0" fontId="25" fillId="0" borderId="6" xfId="12" applyFont="1" applyFill="1" applyBorder="1" applyAlignment="1">
      <alignment horizontal="center" vertical="center" wrapText="1"/>
    </xf>
    <xf numFmtId="3" fontId="23" fillId="40" borderId="6" xfId="12" applyNumberFormat="1" applyFont="1" applyFill="1" applyBorder="1" applyAlignment="1">
      <alignment horizontal="center" vertical="center"/>
    </xf>
    <xf numFmtId="0" fontId="25" fillId="2" borderId="6" xfId="12" applyFont="1" applyFill="1" applyBorder="1" applyAlignment="1">
      <alignment vertical="center" wrapText="1"/>
    </xf>
    <xf numFmtId="0" fontId="25" fillId="2" borderId="27" xfId="12" applyFont="1" applyFill="1" applyBorder="1" applyAlignment="1">
      <alignment vertical="center" wrapText="1"/>
    </xf>
    <xf numFmtId="0" fontId="25" fillId="0" borderId="6" xfId="12" applyFont="1" applyFill="1" applyBorder="1" applyAlignment="1">
      <alignment vertical="center" wrapText="1"/>
    </xf>
    <xf numFmtId="3" fontId="25" fillId="42" borderId="6" xfId="12" applyNumberFormat="1" applyFont="1" applyFill="1" applyBorder="1" applyAlignment="1">
      <alignment horizontal="center" vertical="center"/>
    </xf>
    <xf numFmtId="164" fontId="25" fillId="42" borderId="6" xfId="12" applyNumberFormat="1" applyFont="1" applyFill="1" applyBorder="1" applyAlignment="1">
      <alignment horizontal="center" vertical="center"/>
    </xf>
    <xf numFmtId="3" fontId="23" fillId="42" borderId="6" xfId="12" applyNumberFormat="1" applyFont="1" applyFill="1" applyBorder="1" applyAlignment="1">
      <alignment horizontal="center" vertical="center"/>
    </xf>
    <xf numFmtId="164" fontId="23" fillId="42" borderId="6" xfId="12" applyNumberFormat="1" applyFont="1" applyFill="1" applyBorder="1" applyAlignment="1">
      <alignment horizontal="center" vertical="center"/>
    </xf>
    <xf numFmtId="3" fontId="23" fillId="42" borderId="13" xfId="12" applyNumberFormat="1" applyFont="1" applyFill="1" applyBorder="1" applyAlignment="1">
      <alignment horizontal="center" vertical="center"/>
    </xf>
    <xf numFmtId="164" fontId="25" fillId="42" borderId="13" xfId="12" applyNumberFormat="1" applyFont="1" applyFill="1" applyBorder="1" applyAlignment="1">
      <alignment horizontal="center" vertical="center"/>
    </xf>
    <xf numFmtId="164" fontId="23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3" fillId="0" borderId="13" xfId="12" applyNumberFormat="1" applyFont="1" applyFill="1" applyBorder="1" applyAlignment="1">
      <alignment horizontal="center" vertical="center"/>
    </xf>
    <xf numFmtId="165" fontId="12" fillId="0" borderId="5" xfId="17" applyNumberFormat="1" applyFont="1" applyFill="1" applyBorder="1" applyAlignment="1">
      <alignment horizontal="center" vertical="center"/>
    </xf>
    <xf numFmtId="1" fontId="8" fillId="0" borderId="0" xfId="15" applyNumberFormat="1" applyFont="1" applyFill="1" applyAlignment="1" applyProtection="1">
      <alignment horizontal="right" vertical="top"/>
      <protection locked="0"/>
    </xf>
    <xf numFmtId="164" fontId="25" fillId="0" borderId="33" xfId="12" applyNumberFormat="1" applyFont="1" applyFill="1" applyBorder="1" applyAlignment="1">
      <alignment horizontal="center" vertical="center"/>
    </xf>
    <xf numFmtId="164" fontId="23" fillId="0" borderId="35" xfId="12" applyNumberFormat="1" applyFont="1" applyFill="1" applyBorder="1" applyAlignment="1">
      <alignment horizontal="center" vertical="center"/>
    </xf>
    <xf numFmtId="164" fontId="23" fillId="0" borderId="37" xfId="12" applyNumberFormat="1" applyFont="1" applyFill="1" applyBorder="1" applyAlignment="1">
      <alignment horizontal="center" vertical="center"/>
    </xf>
    <xf numFmtId="3" fontId="12" fillId="2" borderId="5" xfId="18" applyNumberFormat="1" applyFont="1" applyFill="1" applyBorder="1" applyAlignment="1" applyProtection="1">
      <alignment horizontal="center" vertical="center"/>
      <protection locked="0"/>
    </xf>
    <xf numFmtId="3" fontId="12" fillId="2" borderId="12" xfId="18" applyNumberFormat="1" applyFont="1" applyFill="1" applyBorder="1" applyAlignment="1" applyProtection="1">
      <alignment horizontal="center" vertical="center"/>
      <protection locked="0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3" fillId="0" borderId="10" xfId="12" applyFont="1" applyFill="1" applyBorder="1" applyAlignment="1">
      <alignment horizontal="left" wrapText="1"/>
    </xf>
    <xf numFmtId="0" fontId="25" fillId="2" borderId="6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49" fontId="31" fillId="2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22" fillId="0" borderId="10" xfId="14" applyFont="1" applyFill="1" applyBorder="1" applyAlignment="1">
      <alignment horizontal="left" wrapText="1"/>
    </xf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5" fillId="2" borderId="3" xfId="12" applyFont="1" applyFill="1" applyBorder="1" applyAlignment="1">
      <alignment horizontal="center" vertical="center" wrapText="1"/>
    </xf>
    <xf numFmtId="0" fontId="25" fillId="2" borderId="11" xfId="12" applyFont="1" applyFill="1" applyBorder="1" applyAlignment="1">
      <alignment horizontal="center" vertical="center" wrapText="1"/>
    </xf>
    <xf numFmtId="0" fontId="25" fillId="2" borderId="4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49" fontId="31" fillId="40" borderId="6" xfId="12" applyNumberFormat="1" applyFont="1" applyFill="1" applyBorder="1" applyAlignment="1">
      <alignment horizontal="center" vertical="center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22" fillId="0" borderId="33" xfId="12" applyFont="1" applyFill="1" applyBorder="1" applyAlignment="1">
      <alignment horizontal="center" vertical="center" wrapText="1"/>
    </xf>
    <xf numFmtId="0" fontId="22" fillId="2" borderId="6" xfId="12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left" wrapText="1"/>
    </xf>
    <xf numFmtId="0" fontId="19" fillId="0" borderId="26" xfId="12" applyFont="1" applyFill="1" applyBorder="1" applyAlignment="1">
      <alignment horizontal="center" vertical="center" wrapText="1"/>
    </xf>
    <xf numFmtId="0" fontId="19" fillId="0" borderId="32" xfId="12" applyFont="1" applyFill="1" applyBorder="1" applyAlignment="1">
      <alignment horizontal="center" vertical="center" wrapText="1"/>
    </xf>
    <xf numFmtId="0" fontId="25" fillId="2" borderId="27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right" vertical="top"/>
    </xf>
    <xf numFmtId="0" fontId="25" fillId="2" borderId="28" xfId="12" applyFont="1" applyFill="1" applyBorder="1" applyAlignment="1">
      <alignment horizontal="center" vertical="center" wrapText="1"/>
    </xf>
    <xf numFmtId="0" fontId="25" fillId="2" borderId="29" xfId="12" applyFont="1" applyFill="1" applyBorder="1" applyAlignment="1">
      <alignment horizontal="center" vertical="center" wrapText="1"/>
    </xf>
    <xf numFmtId="0" fontId="25" fillId="2" borderId="30" xfId="12" applyFont="1" applyFill="1" applyBorder="1" applyAlignment="1">
      <alignment horizontal="center" vertical="center" wrapText="1"/>
    </xf>
    <xf numFmtId="0" fontId="25" fillId="2" borderId="31" xfId="1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31" fillId="0" borderId="10" xfId="14" applyFont="1" applyFill="1" applyBorder="1" applyAlignment="1">
      <alignment horizontal="left" wrapText="1"/>
    </xf>
    <xf numFmtId="0" fontId="17" fillId="0" borderId="1" xfId="8" applyFont="1" applyFill="1" applyBorder="1" applyAlignment="1">
      <alignment horizontal="center" vertical="top" wrapText="1"/>
    </xf>
    <xf numFmtId="0" fontId="25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25" fillId="0" borderId="11" xfId="12" applyFont="1" applyFill="1" applyBorder="1" applyAlignment="1">
      <alignment horizontal="center" vertical="center" wrapText="1"/>
    </xf>
    <xf numFmtId="0" fontId="25" fillId="0" borderId="4" xfId="12" applyFont="1" applyFill="1" applyBorder="1" applyAlignment="1">
      <alignment horizontal="center" vertical="center" wrapText="1"/>
    </xf>
    <xf numFmtId="0" fontId="83" fillId="0" borderId="6" xfId="1" applyFont="1" applyFill="1" applyBorder="1" applyAlignment="1">
      <alignment horizontal="center" vertical="center" wrapText="1"/>
    </xf>
    <xf numFmtId="0" fontId="54" fillId="0" borderId="9" xfId="9" applyFont="1" applyFill="1" applyBorder="1" applyAlignment="1">
      <alignment horizontal="center" vertical="center" wrapText="1"/>
    </xf>
    <xf numFmtId="0" fontId="54" fillId="0" borderId="10" xfId="9" applyFont="1" applyFill="1" applyBorder="1" applyAlignment="1">
      <alignment horizontal="center" vertical="center" wrapText="1"/>
    </xf>
    <xf numFmtId="0" fontId="54" fillId="0" borderId="8" xfId="9" applyFont="1" applyFill="1" applyBorder="1" applyAlignment="1">
      <alignment horizontal="center" vertical="center" wrapText="1"/>
    </xf>
    <xf numFmtId="0" fontId="54" fillId="0" borderId="1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top" wrapText="1"/>
    </xf>
    <xf numFmtId="1" fontId="80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8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7" xfId="6" applyNumberFormat="1" applyFont="1" applyFill="1" applyBorder="1" applyAlignment="1" applyProtection="1">
      <alignment horizontal="center" vertical="center" wrapText="1"/>
    </xf>
    <xf numFmtId="1" fontId="1" fillId="0" borderId="5" xfId="6" applyNumberFormat="1" applyFont="1" applyFill="1" applyBorder="1" applyAlignment="1" applyProtection="1">
      <alignment horizontal="center" vertical="center" wrapText="1"/>
    </xf>
    <xf numFmtId="1" fontId="52" fillId="0" borderId="0" xfId="6" applyNumberFormat="1" applyFont="1" applyFill="1" applyAlignment="1" applyProtection="1">
      <alignment horizontal="center" vertical="center" wrapText="1"/>
      <protection locked="0"/>
    </xf>
    <xf numFmtId="1" fontId="77" fillId="0" borderId="2" xfId="6" applyNumberFormat="1" applyFont="1" applyFill="1" applyBorder="1" applyAlignment="1" applyProtection="1">
      <alignment horizontal="center"/>
      <protection locked="0"/>
    </xf>
    <xf numFmtId="1" fontId="77" fillId="0" borderId="7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6" applyNumberFormat="1" applyFont="1" applyFill="1" applyBorder="1" applyAlignment="1" applyProtection="1">
      <alignment horizontal="center" vertical="center" wrapText="1"/>
    </xf>
    <xf numFmtId="1" fontId="3" fillId="0" borderId="2" xfId="6" applyNumberFormat="1" applyFont="1" applyFill="1" applyBorder="1" applyAlignment="1" applyProtection="1">
      <alignment horizontal="center" vertical="center" wrapText="1"/>
    </xf>
    <xf numFmtId="1" fontId="3" fillId="0" borderId="7" xfId="6" applyNumberFormat="1" applyFont="1" applyFill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left" wrapText="1"/>
    </xf>
    <xf numFmtId="49" fontId="31" fillId="41" borderId="6" xfId="12" applyNumberFormat="1" applyFont="1" applyFill="1" applyBorder="1" applyAlignment="1">
      <alignment horizontal="center" vertical="center" wrapText="1"/>
    </xf>
    <xf numFmtId="0" fontId="82" fillId="0" borderId="2" xfId="1" applyFont="1" applyFill="1" applyBorder="1" applyAlignment="1">
      <alignment horizontal="center" vertical="center" wrapText="1"/>
    </xf>
    <xf numFmtId="0" fontId="82" fillId="0" borderId="5" xfId="1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center" vertical="top" wrapText="1"/>
    </xf>
    <xf numFmtId="0" fontId="37" fillId="0" borderId="0" xfId="7" applyFont="1" applyFill="1" applyAlignment="1">
      <alignment horizontal="center" vertical="top" wrapText="1"/>
    </xf>
    <xf numFmtId="0" fontId="14" fillId="0" borderId="1" xfId="8" applyFont="1" applyFill="1" applyBorder="1" applyAlignment="1">
      <alignment horizontal="center" vertical="top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5" fillId="40" borderId="3" xfId="12" applyFont="1" applyFill="1" applyBorder="1" applyAlignment="1">
      <alignment horizontal="center" vertical="center" wrapText="1"/>
    </xf>
    <xf numFmtId="0" fontId="25" fillId="40" borderId="11" xfId="12" applyFont="1" applyFill="1" applyBorder="1" applyAlignment="1">
      <alignment horizontal="center" vertical="center" wrapText="1"/>
    </xf>
    <xf numFmtId="0" fontId="25" fillId="40" borderId="4" xfId="12" applyFont="1" applyFill="1" applyBorder="1" applyAlignment="1">
      <alignment horizontal="center" vertical="center" wrapText="1"/>
    </xf>
    <xf numFmtId="0" fontId="31" fillId="40" borderId="2" xfId="12" applyFont="1" applyFill="1" applyBorder="1" applyAlignment="1">
      <alignment horizontal="center" vertical="center" wrapText="1"/>
    </xf>
    <xf numFmtId="0" fontId="31" fillId="40" borderId="5" xfId="12" applyFont="1" applyFill="1" applyBorder="1" applyAlignment="1">
      <alignment horizontal="center" vertical="center" wrapText="1"/>
    </xf>
  </cellXfs>
  <cellStyles count="115">
    <cellStyle name=" 1" xfId="19" xr:uid="{00000000-0005-0000-0000-000000000000}"/>
    <cellStyle name="20% - Accent1" xfId="20" xr:uid="{00000000-0005-0000-0000-000001000000}"/>
    <cellStyle name="20% - Accent1 2" xfId="21" xr:uid="{00000000-0005-0000-0000-000002000000}"/>
    <cellStyle name="20% - Accent2" xfId="22" xr:uid="{00000000-0005-0000-0000-000003000000}"/>
    <cellStyle name="20% - Accent2 2" xfId="23" xr:uid="{00000000-0005-0000-0000-000004000000}"/>
    <cellStyle name="20% - Accent3" xfId="24" xr:uid="{00000000-0005-0000-0000-000005000000}"/>
    <cellStyle name="20% - Accent3 2" xfId="25" xr:uid="{00000000-0005-0000-0000-000006000000}"/>
    <cellStyle name="20% - Accent4" xfId="26" xr:uid="{00000000-0005-0000-0000-000007000000}"/>
    <cellStyle name="20% - Accent4 2" xfId="27" xr:uid="{00000000-0005-0000-0000-000008000000}"/>
    <cellStyle name="20% - Accent5" xfId="28" xr:uid="{00000000-0005-0000-0000-000009000000}"/>
    <cellStyle name="20% - Accent5 2" xfId="29" xr:uid="{00000000-0005-0000-0000-00000A000000}"/>
    <cellStyle name="20% - Accent6" xfId="30" xr:uid="{00000000-0005-0000-0000-00000B000000}"/>
    <cellStyle name="20% - Accent6 2" xfId="31" xr:uid="{00000000-0005-0000-0000-00000C000000}"/>
    <cellStyle name="20% - Акцент1" xfId="32" xr:uid="{00000000-0005-0000-0000-00000D000000}"/>
    <cellStyle name="20% - Акцент2" xfId="33" xr:uid="{00000000-0005-0000-0000-00000E000000}"/>
    <cellStyle name="20% - Акцент3" xfId="34" xr:uid="{00000000-0005-0000-0000-00000F000000}"/>
    <cellStyle name="20% - Акцент4" xfId="35" xr:uid="{00000000-0005-0000-0000-000010000000}"/>
    <cellStyle name="20% - Акцент5" xfId="36" xr:uid="{00000000-0005-0000-0000-000011000000}"/>
    <cellStyle name="20% - Акцент6" xfId="37" xr:uid="{00000000-0005-0000-0000-000012000000}"/>
    <cellStyle name="40% - Accent1" xfId="38" xr:uid="{00000000-0005-0000-0000-000013000000}"/>
    <cellStyle name="40% - Accent1 2" xfId="39" xr:uid="{00000000-0005-0000-0000-000014000000}"/>
    <cellStyle name="40% - Accent2" xfId="40" xr:uid="{00000000-0005-0000-0000-000015000000}"/>
    <cellStyle name="40% - Accent2 2" xfId="41" xr:uid="{00000000-0005-0000-0000-000016000000}"/>
    <cellStyle name="40% - Accent3" xfId="42" xr:uid="{00000000-0005-0000-0000-000017000000}"/>
    <cellStyle name="40% - Accent3 2" xfId="43" xr:uid="{00000000-0005-0000-0000-000018000000}"/>
    <cellStyle name="40% - Accent4" xfId="44" xr:uid="{00000000-0005-0000-0000-000019000000}"/>
    <cellStyle name="40% - Accent4 2" xfId="45" xr:uid="{00000000-0005-0000-0000-00001A000000}"/>
    <cellStyle name="40% - Accent5" xfId="46" xr:uid="{00000000-0005-0000-0000-00001B000000}"/>
    <cellStyle name="40% - Accent5 2" xfId="47" xr:uid="{00000000-0005-0000-0000-00001C000000}"/>
    <cellStyle name="40% - Accent6" xfId="48" xr:uid="{00000000-0005-0000-0000-00001D000000}"/>
    <cellStyle name="40% - Accent6 2" xfId="49" xr:uid="{00000000-0005-0000-0000-00001E000000}"/>
    <cellStyle name="40% - Акцент1" xfId="50" xr:uid="{00000000-0005-0000-0000-00001F000000}"/>
    <cellStyle name="40% - Акцент2" xfId="51" xr:uid="{00000000-0005-0000-0000-000020000000}"/>
    <cellStyle name="40% - Акцент3" xfId="52" xr:uid="{00000000-0005-0000-0000-000021000000}"/>
    <cellStyle name="40% - Акцент4" xfId="53" xr:uid="{00000000-0005-0000-0000-000022000000}"/>
    <cellStyle name="40% - Акцент5" xfId="54" xr:uid="{00000000-0005-0000-0000-000023000000}"/>
    <cellStyle name="40% - Акцент6" xfId="55" xr:uid="{00000000-0005-0000-0000-000024000000}"/>
    <cellStyle name="60% - Accent1" xfId="56" xr:uid="{00000000-0005-0000-0000-000025000000}"/>
    <cellStyle name="60% - Accent2" xfId="57" xr:uid="{00000000-0005-0000-0000-000026000000}"/>
    <cellStyle name="60% - Accent3" xfId="58" xr:uid="{00000000-0005-0000-0000-000027000000}"/>
    <cellStyle name="60% - Accent4" xfId="59" xr:uid="{00000000-0005-0000-0000-000028000000}"/>
    <cellStyle name="60% - Accent5" xfId="60" xr:uid="{00000000-0005-0000-0000-000029000000}"/>
    <cellStyle name="60% - Accent6" xfId="61" xr:uid="{00000000-0005-0000-0000-00002A000000}"/>
    <cellStyle name="60% - Акцент1" xfId="62" xr:uid="{00000000-0005-0000-0000-00002B000000}"/>
    <cellStyle name="60% - Акцент2" xfId="63" xr:uid="{00000000-0005-0000-0000-00002C000000}"/>
    <cellStyle name="60% - Акцент3" xfId="64" xr:uid="{00000000-0005-0000-0000-00002D000000}"/>
    <cellStyle name="60% - Акцент4" xfId="65" xr:uid="{00000000-0005-0000-0000-00002E000000}"/>
    <cellStyle name="60% - Акцент5" xfId="66" xr:uid="{00000000-0005-0000-0000-00002F000000}"/>
    <cellStyle name="60% - Акцент6" xfId="67" xr:uid="{00000000-0005-0000-0000-000030000000}"/>
    <cellStyle name="Accent1" xfId="68" xr:uid="{00000000-0005-0000-0000-000031000000}"/>
    <cellStyle name="Accent2" xfId="69" xr:uid="{00000000-0005-0000-0000-000032000000}"/>
    <cellStyle name="Accent3" xfId="70" xr:uid="{00000000-0005-0000-0000-000033000000}"/>
    <cellStyle name="Accent4" xfId="71" xr:uid="{00000000-0005-0000-0000-000034000000}"/>
    <cellStyle name="Accent5" xfId="72" xr:uid="{00000000-0005-0000-0000-000035000000}"/>
    <cellStyle name="Accent6" xfId="73" xr:uid="{00000000-0005-0000-0000-000036000000}"/>
    <cellStyle name="Bad" xfId="74" xr:uid="{00000000-0005-0000-0000-000037000000}"/>
    <cellStyle name="Calculation" xfId="75" xr:uid="{00000000-0005-0000-0000-000038000000}"/>
    <cellStyle name="Check Cell" xfId="76" xr:uid="{00000000-0005-0000-0000-000039000000}"/>
    <cellStyle name="Explanatory Text" xfId="77" xr:uid="{00000000-0005-0000-0000-00003A000000}"/>
    <cellStyle name="Good" xfId="78" xr:uid="{00000000-0005-0000-0000-00003B000000}"/>
    <cellStyle name="Heading 1" xfId="79" xr:uid="{00000000-0005-0000-0000-00003C000000}"/>
    <cellStyle name="Heading 2" xfId="80" xr:uid="{00000000-0005-0000-0000-00003D000000}"/>
    <cellStyle name="Heading 3" xfId="81" xr:uid="{00000000-0005-0000-0000-00003E000000}"/>
    <cellStyle name="Heading 4" xfId="82" xr:uid="{00000000-0005-0000-0000-00003F000000}"/>
    <cellStyle name="Input" xfId="83" xr:uid="{00000000-0005-0000-0000-000040000000}"/>
    <cellStyle name="Linked Cell" xfId="84" xr:uid="{00000000-0005-0000-0000-000041000000}"/>
    <cellStyle name="Neutral" xfId="85" xr:uid="{00000000-0005-0000-0000-000042000000}"/>
    <cellStyle name="Note" xfId="86" xr:uid="{00000000-0005-0000-0000-000043000000}"/>
    <cellStyle name="Note 2" xfId="87" xr:uid="{00000000-0005-0000-0000-000044000000}"/>
    <cellStyle name="Output" xfId="88" xr:uid="{00000000-0005-0000-0000-000045000000}"/>
    <cellStyle name="Title" xfId="89" xr:uid="{00000000-0005-0000-0000-000046000000}"/>
    <cellStyle name="Total" xfId="90" xr:uid="{00000000-0005-0000-0000-000047000000}"/>
    <cellStyle name="Warning Text" xfId="91" xr:uid="{00000000-0005-0000-0000-000048000000}"/>
    <cellStyle name="Акцент1 2" xfId="92" xr:uid="{00000000-0005-0000-0000-000049000000}"/>
    <cellStyle name="Акцент2 2" xfId="93" xr:uid="{00000000-0005-0000-0000-00004A000000}"/>
    <cellStyle name="Акцент3 2" xfId="94" xr:uid="{00000000-0005-0000-0000-00004B000000}"/>
    <cellStyle name="Акцент4 2" xfId="95" xr:uid="{00000000-0005-0000-0000-00004C000000}"/>
    <cellStyle name="Акцент5 2" xfId="96" xr:uid="{00000000-0005-0000-0000-00004D000000}"/>
    <cellStyle name="Акцент6 2" xfId="97" xr:uid="{00000000-0005-0000-0000-00004E000000}"/>
    <cellStyle name="Вывод 2" xfId="98" xr:uid="{00000000-0005-0000-0000-00004F000000}"/>
    <cellStyle name="Вычисление 2" xfId="99" xr:uid="{00000000-0005-0000-0000-000050000000}"/>
    <cellStyle name="Заголовок 1 2" xfId="100" xr:uid="{00000000-0005-0000-0000-000051000000}"/>
    <cellStyle name="Заголовок 2 2" xfId="101" xr:uid="{00000000-0005-0000-0000-000052000000}"/>
    <cellStyle name="Заголовок 3 2" xfId="102" xr:uid="{00000000-0005-0000-0000-000053000000}"/>
    <cellStyle name="Заголовок 4 2" xfId="103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 2" xfId="4" xr:uid="{00000000-0005-0000-0000-000058000000}"/>
    <cellStyle name="Итог 2" xfId="104" xr:uid="{00000000-0005-0000-0000-000059000000}"/>
    <cellStyle name="Нейтральный 2" xfId="105" xr:uid="{00000000-0005-0000-0000-00005A000000}"/>
    <cellStyle name="Обычный 2" xfId="5" xr:uid="{00000000-0005-0000-0000-00005B000000}"/>
    <cellStyle name="Обычный 2 2" xfId="6" xr:uid="{00000000-0005-0000-0000-00005C000000}"/>
    <cellStyle name="Обычный 4" xfId="10" xr:uid="{00000000-0005-0000-0000-00005D000000}"/>
    <cellStyle name="Обычный 5" xfId="3" xr:uid="{00000000-0005-0000-0000-00005E000000}"/>
    <cellStyle name="Обычный 6" xfId="1" xr:uid="{00000000-0005-0000-0000-00005F000000}"/>
    <cellStyle name="Обычный 6 2" xfId="9" xr:uid="{00000000-0005-0000-0000-000060000000}"/>
    <cellStyle name="Обычный 6 3" xfId="2" xr:uid="{00000000-0005-0000-0000-000061000000}"/>
    <cellStyle name="Обычный_06" xfId="18" xr:uid="{00000000-0005-0000-0000-000062000000}"/>
    <cellStyle name="Обычный_12 Зинкевич" xfId="106" xr:uid="{00000000-0005-0000-0000-000063000000}"/>
    <cellStyle name="Обычный_4 категории вмесмте СОЦ_УРАЗЛИВІ__ТАБО_4 категорії Квота!!!_2014 рік" xfId="7" xr:uid="{00000000-0005-0000-0000-000064000000}"/>
    <cellStyle name="Обычный_5% квота (б)" xfId="17" xr:uid="{00000000-0005-0000-0000-000065000000}"/>
    <cellStyle name="Обычный_АктЗах_5%квот Оксана" xfId="14" xr:uid="{00000000-0005-0000-0000-000066000000}"/>
    <cellStyle name="Обычный_Інваліди_Лайт1111" xfId="13" xr:uid="{00000000-0005-0000-0000-000067000000}"/>
    <cellStyle name="Обычный_Молодь_сравн_04_14" xfId="15" xr:uid="{00000000-0005-0000-0000-000068000000}"/>
    <cellStyle name="Обычный_Перевірка_Молодь_до 18 років" xfId="8" xr:uid="{00000000-0005-0000-0000-000069000000}"/>
    <cellStyle name="Обычный_Табл. 3.15" xfId="12" xr:uid="{00000000-0005-0000-0000-00006A000000}"/>
    <cellStyle name="Обычный_Укомплектування_11_2013" xfId="107" xr:uid="{00000000-0005-0000-0000-00006B000000}"/>
    <cellStyle name="Плохой 2" xfId="108" xr:uid="{00000000-0005-0000-0000-00006C000000}"/>
    <cellStyle name="Пояснение 2" xfId="109" xr:uid="{00000000-0005-0000-0000-00006D000000}"/>
    <cellStyle name="Примечание 2" xfId="110" xr:uid="{00000000-0005-0000-0000-00006E000000}"/>
    <cellStyle name="Стиль 1" xfId="111" xr:uid="{00000000-0005-0000-0000-00006F000000}"/>
    <cellStyle name="Тысячи [0]_Анализ" xfId="112" xr:uid="{00000000-0005-0000-0000-000070000000}"/>
    <cellStyle name="Тысячи_Анализ" xfId="113" xr:uid="{00000000-0005-0000-0000-000071000000}"/>
    <cellStyle name="ФинᎰнсовый_Лист1 (3)_1" xfId="114" xr:uid="{00000000-0005-0000-0000-000072000000}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85" zoomScaleNormal="70" zoomScaleSheetLayoutView="85" workbookViewId="0">
      <selection activeCell="A26" sqref="A26"/>
    </sheetView>
  </sheetViews>
  <sheetFormatPr defaultColWidth="8" defaultRowHeight="12.75" x14ac:dyDescent="0.2"/>
  <cols>
    <col min="1" max="1" width="61.140625" style="3" customWidth="1"/>
    <col min="2" max="3" width="24.42578125" style="52" customWidth="1"/>
    <col min="4" max="5" width="11.5703125" style="3" customWidth="1"/>
    <col min="6" max="16384" width="8" style="3"/>
  </cols>
  <sheetData>
    <row r="1" spans="1:11" ht="78" customHeight="1" x14ac:dyDescent="0.2">
      <c r="A1" s="187" t="s">
        <v>25</v>
      </c>
      <c r="B1" s="187"/>
      <c r="C1" s="187"/>
      <c r="D1" s="187"/>
      <c r="E1" s="187"/>
    </row>
    <row r="2" spans="1:11" ht="17.45" customHeight="1" x14ac:dyDescent="0.2">
      <c r="A2" s="187"/>
      <c r="B2" s="187"/>
      <c r="C2" s="187"/>
      <c r="D2" s="187"/>
      <c r="E2" s="187"/>
    </row>
    <row r="3" spans="1:11" s="4" customFormat="1" ht="23.25" customHeight="1" x14ac:dyDescent="0.25">
      <c r="A3" s="192" t="s">
        <v>0</v>
      </c>
      <c r="B3" s="188" t="s">
        <v>117</v>
      </c>
      <c r="C3" s="188" t="s">
        <v>118</v>
      </c>
      <c r="D3" s="190" t="s">
        <v>1</v>
      </c>
      <c r="E3" s="191"/>
    </row>
    <row r="4" spans="1:11" s="4" customFormat="1" ht="27.75" customHeight="1" x14ac:dyDescent="0.25">
      <c r="A4" s="193"/>
      <c r="B4" s="189"/>
      <c r="C4" s="189"/>
      <c r="D4" s="5" t="s">
        <v>2</v>
      </c>
      <c r="E4" s="6" t="s">
        <v>26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3.1" customHeight="1" x14ac:dyDescent="0.25">
      <c r="A6" s="10" t="s">
        <v>105</v>
      </c>
      <c r="B6" s="74" t="s">
        <v>93</v>
      </c>
      <c r="C6" s="74">
        <f>'2(5%квота-ЦЗ)'!C7</f>
        <v>5031</v>
      </c>
      <c r="D6" s="16" t="s">
        <v>93</v>
      </c>
      <c r="E6" s="98" t="s">
        <v>93</v>
      </c>
      <c r="K6" s="13"/>
    </row>
    <row r="7" spans="1:11" s="4" customFormat="1" ht="23.1" customHeight="1" x14ac:dyDescent="0.25">
      <c r="A7" s="10" t="s">
        <v>28</v>
      </c>
      <c r="B7" s="74">
        <f>'2(5%квота-ЦЗ)'!E7</f>
        <v>8119</v>
      </c>
      <c r="C7" s="74">
        <f>'2(5%квота-ЦЗ)'!F7</f>
        <v>4848</v>
      </c>
      <c r="D7" s="16">
        <f t="shared" ref="D7:D11" si="0">C7*100/B7</f>
        <v>59.711787165907133</v>
      </c>
      <c r="E7" s="90">
        <f t="shared" ref="E7:E11" si="1">C7-B7</f>
        <v>-3271</v>
      </c>
      <c r="K7" s="13"/>
    </row>
    <row r="8" spans="1:11" s="4" customFormat="1" ht="45" customHeight="1" x14ac:dyDescent="0.25">
      <c r="A8" s="14" t="s">
        <v>29</v>
      </c>
      <c r="B8" s="74">
        <f>'2(5%квота-ЦЗ)'!H7</f>
        <v>368</v>
      </c>
      <c r="C8" s="74">
        <f>'2(5%квота-ЦЗ)'!I7</f>
        <v>290</v>
      </c>
      <c r="D8" s="16">
        <f t="shared" si="0"/>
        <v>78.804347826086953</v>
      </c>
      <c r="E8" s="98">
        <f t="shared" si="1"/>
        <v>-78</v>
      </c>
      <c r="K8" s="13"/>
    </row>
    <row r="9" spans="1:11" s="4" customFormat="1" ht="23.1" customHeight="1" x14ac:dyDescent="0.25">
      <c r="A9" s="10" t="s">
        <v>30</v>
      </c>
      <c r="B9" s="74">
        <f>'2(5%квота-ЦЗ)'!K7</f>
        <v>139</v>
      </c>
      <c r="C9" s="74">
        <f>'2(5%квота-ЦЗ)'!L7</f>
        <v>136</v>
      </c>
      <c r="D9" s="16">
        <f t="shared" si="0"/>
        <v>97.841726618705039</v>
      </c>
      <c r="E9" s="90">
        <f t="shared" si="1"/>
        <v>-3</v>
      </c>
      <c r="K9" s="13"/>
    </row>
    <row r="10" spans="1:11" s="4" customFormat="1" ht="45.6" customHeight="1" x14ac:dyDescent="0.25">
      <c r="A10" s="15" t="s">
        <v>20</v>
      </c>
      <c r="B10" s="74">
        <f>'2(5%квота-ЦЗ)'!N7</f>
        <v>12</v>
      </c>
      <c r="C10" s="74">
        <f>'2(5%квота-ЦЗ)'!O7</f>
        <v>6</v>
      </c>
      <c r="D10" s="16">
        <f t="shared" si="0"/>
        <v>50</v>
      </c>
      <c r="E10" s="98">
        <f t="shared" si="1"/>
        <v>-6</v>
      </c>
      <c r="K10" s="13"/>
    </row>
    <row r="11" spans="1:11" s="4" customFormat="1" ht="45.6" customHeight="1" x14ac:dyDescent="0.25">
      <c r="A11" s="15" t="s">
        <v>31</v>
      </c>
      <c r="B11" s="74">
        <f>'2(5%квота-ЦЗ)'!Q7</f>
        <v>4495</v>
      </c>
      <c r="C11" s="74">
        <f>'2(5%квота-ЦЗ)'!R7</f>
        <v>2762</v>
      </c>
      <c r="D11" s="16">
        <f t="shared" si="0"/>
        <v>61.446051167964406</v>
      </c>
      <c r="E11" s="90">
        <f t="shared" si="1"/>
        <v>-1733</v>
      </c>
      <c r="K11" s="13"/>
    </row>
    <row r="12" spans="1:11" s="4" customFormat="1" ht="12.75" customHeight="1" x14ac:dyDescent="0.25">
      <c r="A12" s="194" t="s">
        <v>4</v>
      </c>
      <c r="B12" s="195"/>
      <c r="C12" s="195"/>
      <c r="D12" s="195"/>
      <c r="E12" s="195"/>
      <c r="K12" s="13"/>
    </row>
    <row r="13" spans="1:11" s="4" customFormat="1" ht="15" customHeight="1" x14ac:dyDescent="0.25">
      <c r="A13" s="196"/>
      <c r="B13" s="197"/>
      <c r="C13" s="197"/>
      <c r="D13" s="197"/>
      <c r="E13" s="197"/>
      <c r="K13" s="13"/>
    </row>
    <row r="14" spans="1:11" s="4" customFormat="1" ht="24" customHeight="1" x14ac:dyDescent="0.25">
      <c r="A14" s="192" t="s">
        <v>0</v>
      </c>
      <c r="B14" s="198" t="s">
        <v>114</v>
      </c>
      <c r="C14" s="198" t="s">
        <v>115</v>
      </c>
      <c r="D14" s="190" t="s">
        <v>1</v>
      </c>
      <c r="E14" s="191"/>
      <c r="K14" s="13" t="s">
        <v>69</v>
      </c>
    </row>
    <row r="15" spans="1:11" ht="35.450000000000003" customHeight="1" x14ac:dyDescent="0.2">
      <c r="A15" s="193"/>
      <c r="B15" s="198"/>
      <c r="C15" s="198"/>
      <c r="D15" s="5" t="s">
        <v>2</v>
      </c>
      <c r="E15" s="6" t="s">
        <v>26</v>
      </c>
      <c r="K15" s="13"/>
    </row>
    <row r="16" spans="1:11" ht="23.1" customHeight="1" x14ac:dyDescent="0.2">
      <c r="A16" s="10" t="s">
        <v>92</v>
      </c>
      <c r="B16" s="74" t="s">
        <v>93</v>
      </c>
      <c r="C16" s="74">
        <f>'2(5%квота-ЦЗ)'!U7</f>
        <v>3498</v>
      </c>
      <c r="D16" s="16" t="s">
        <v>93</v>
      </c>
      <c r="E16" s="98" t="s">
        <v>93</v>
      </c>
      <c r="K16" s="13"/>
    </row>
    <row r="17" spans="1:11" ht="23.1" customHeight="1" x14ac:dyDescent="0.2">
      <c r="A17" s="1" t="s">
        <v>28</v>
      </c>
      <c r="B17" s="74">
        <f>'2(5%квота-ЦЗ)'!W7</f>
        <v>6272</v>
      </c>
      <c r="C17" s="74">
        <f>'2(5%квота-ЦЗ)'!X7</f>
        <v>3399</v>
      </c>
      <c r="D17" s="16">
        <f t="shared" ref="D17:D18" si="2">C17*100/B17</f>
        <v>54.193239795918366</v>
      </c>
      <c r="E17" s="98">
        <f t="shared" ref="E17:E18" si="3">C17-B17</f>
        <v>-2873</v>
      </c>
      <c r="K17" s="13"/>
    </row>
    <row r="18" spans="1:11" ht="23.1" customHeight="1" x14ac:dyDescent="0.2">
      <c r="A18" s="1" t="s">
        <v>33</v>
      </c>
      <c r="B18" s="74">
        <f>'2(5%квота-ЦЗ)'!Z7</f>
        <v>5586</v>
      </c>
      <c r="C18" s="74">
        <f>'2(5%квота-ЦЗ)'!AA7</f>
        <v>3089</v>
      </c>
      <c r="D18" s="16">
        <f t="shared" si="2"/>
        <v>55.298961689939134</v>
      </c>
      <c r="E18" s="98">
        <f t="shared" si="3"/>
        <v>-2497</v>
      </c>
      <c r="K18" s="13"/>
    </row>
    <row r="19" spans="1:11" ht="50.25" customHeight="1" x14ac:dyDescent="0.25">
      <c r="A19" s="186" t="s">
        <v>94</v>
      </c>
      <c r="B19" s="186"/>
      <c r="C19" s="186"/>
      <c r="D19" s="186"/>
      <c r="E19" s="186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88"/>
  <sheetViews>
    <sheetView view="pageBreakPreview" zoomScale="61" zoomScaleNormal="75" zoomScaleSheetLayoutView="6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22" sqref="Z22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37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140625" style="44" customWidth="1"/>
    <col min="17" max="18" width="12.5703125" style="44" customWidth="1"/>
    <col min="19" max="19" width="8.140625" style="44" customWidth="1"/>
    <col min="20" max="20" width="10.5703125" style="44" hidden="1" customWidth="1"/>
    <col min="21" max="21" width="17.8554687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5.6" customHeight="1" x14ac:dyDescent="0.35">
      <c r="B1" s="210" t="s">
        <v>121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56.85" customHeight="1" x14ac:dyDescent="0.25">
      <c r="A3" s="212"/>
      <c r="B3" s="167"/>
      <c r="C3" s="163" t="s">
        <v>103</v>
      </c>
      <c r="D3" s="167"/>
      <c r="E3" s="231" t="s">
        <v>22</v>
      </c>
      <c r="F3" s="231"/>
      <c r="G3" s="231"/>
      <c r="H3" s="231" t="s">
        <v>13</v>
      </c>
      <c r="I3" s="231"/>
      <c r="J3" s="231"/>
      <c r="K3" s="231" t="s">
        <v>9</v>
      </c>
      <c r="L3" s="231"/>
      <c r="M3" s="231"/>
      <c r="N3" s="231" t="s">
        <v>10</v>
      </c>
      <c r="O3" s="231"/>
      <c r="P3" s="231"/>
      <c r="Q3" s="232" t="s">
        <v>8</v>
      </c>
      <c r="R3" s="233"/>
      <c r="S3" s="234"/>
      <c r="T3" s="231" t="s">
        <v>16</v>
      </c>
      <c r="U3" s="231"/>
      <c r="V3" s="231"/>
      <c r="W3" s="231" t="s">
        <v>11</v>
      </c>
      <c r="X3" s="231"/>
      <c r="Y3" s="231"/>
      <c r="Z3" s="231" t="s">
        <v>12</v>
      </c>
      <c r="AA3" s="231"/>
      <c r="AB3" s="231"/>
    </row>
    <row r="4" spans="1:32" s="33" customFormat="1" ht="19.5" customHeight="1" x14ac:dyDescent="0.25">
      <c r="A4" s="212"/>
      <c r="B4" s="201" t="s">
        <v>63</v>
      </c>
      <c r="C4" s="201" t="s">
        <v>95</v>
      </c>
      <c r="D4" s="203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1" t="s">
        <v>95</v>
      </c>
      <c r="J4" s="203" t="s">
        <v>2</v>
      </c>
      <c r="K4" s="201" t="s">
        <v>63</v>
      </c>
      <c r="L4" s="201" t="s">
        <v>95</v>
      </c>
      <c r="M4" s="203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1" t="s">
        <v>95</v>
      </c>
      <c r="S4" s="203" t="s">
        <v>2</v>
      </c>
      <c r="T4" s="201" t="s">
        <v>15</v>
      </c>
      <c r="U4" s="202" t="s">
        <v>98</v>
      </c>
      <c r="V4" s="203" t="s">
        <v>2</v>
      </c>
      <c r="W4" s="201" t="s">
        <v>63</v>
      </c>
      <c r="X4" s="201" t="s">
        <v>95</v>
      </c>
      <c r="Y4" s="203" t="s">
        <v>2</v>
      </c>
      <c r="Z4" s="201" t="s">
        <v>63</v>
      </c>
      <c r="AA4" s="201" t="s">
        <v>95</v>
      </c>
      <c r="AB4" s="203" t="s">
        <v>2</v>
      </c>
    </row>
    <row r="5" spans="1:32" s="33" customFormat="1" ht="15.75" customHeight="1" x14ac:dyDescent="0.25">
      <c r="A5" s="212"/>
      <c r="B5" s="201"/>
      <c r="C5" s="201"/>
      <c r="D5" s="203"/>
      <c r="E5" s="201"/>
      <c r="F5" s="201"/>
      <c r="G5" s="203"/>
      <c r="H5" s="201"/>
      <c r="I5" s="201"/>
      <c r="J5" s="203"/>
      <c r="K5" s="201"/>
      <c r="L5" s="201"/>
      <c r="M5" s="203"/>
      <c r="N5" s="201"/>
      <c r="O5" s="201"/>
      <c r="P5" s="203"/>
      <c r="Q5" s="201"/>
      <c r="R5" s="201"/>
      <c r="S5" s="203"/>
      <c r="T5" s="201"/>
      <c r="U5" s="202"/>
      <c r="V5" s="203"/>
      <c r="W5" s="201"/>
      <c r="X5" s="201"/>
      <c r="Y5" s="203"/>
      <c r="Z5" s="201"/>
      <c r="AA5" s="201"/>
      <c r="AB5" s="20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38007</v>
      </c>
      <c r="C7" s="35">
        <f>SUM(C8:C35)</f>
        <v>6351</v>
      </c>
      <c r="D7" s="36">
        <f>C7*100/B7</f>
        <v>16.710079722156443</v>
      </c>
      <c r="E7" s="35">
        <f>SUM(E8:E35)</f>
        <v>13310</v>
      </c>
      <c r="F7" s="35">
        <f>SUM(F8:F35)</f>
        <v>5690</v>
      </c>
      <c r="G7" s="36">
        <f>F7*100/E7</f>
        <v>42.749812171299773</v>
      </c>
      <c r="H7" s="35">
        <f>SUM(H8:H35)</f>
        <v>1358</v>
      </c>
      <c r="I7" s="35">
        <f>SUM(I8:I35)</f>
        <v>709</v>
      </c>
      <c r="J7" s="36">
        <f>I7*100/H7</f>
        <v>52.209131075110456</v>
      </c>
      <c r="K7" s="35">
        <f>SUM(K8:K35)</f>
        <v>368</v>
      </c>
      <c r="L7" s="35">
        <f>SUM(L8:L35)</f>
        <v>260</v>
      </c>
      <c r="M7" s="36">
        <f>L7*100/K7</f>
        <v>70.652173913043484</v>
      </c>
      <c r="N7" s="35">
        <f>SUM(N8:N35)</f>
        <v>33</v>
      </c>
      <c r="O7" s="35">
        <f>SUM(O8:O35)</f>
        <v>2</v>
      </c>
      <c r="P7" s="36">
        <f>IF(ISERROR(O7*100/N7),"-",(O7*100/N7))</f>
        <v>6.0606060606060606</v>
      </c>
      <c r="Q7" s="35">
        <f>SUM(Q8:Q35)</f>
        <v>6519</v>
      </c>
      <c r="R7" s="35">
        <f>SUM(R8:R35)</f>
        <v>3233</v>
      </c>
      <c r="S7" s="36">
        <f>R7*100/Q7</f>
        <v>49.59349593495935</v>
      </c>
      <c r="T7" s="35">
        <f>SUM(T8:T35)</f>
        <v>36358</v>
      </c>
      <c r="U7" s="35">
        <f>SUM(U8:U35)</f>
        <v>4153</v>
      </c>
      <c r="V7" s="36">
        <f>U7*100/T7</f>
        <v>11.422520490676055</v>
      </c>
      <c r="W7" s="35">
        <f>SUM(W8:W35)</f>
        <v>10099</v>
      </c>
      <c r="X7" s="35">
        <f>SUM(X8:X35)</f>
        <v>3796</v>
      </c>
      <c r="Y7" s="36">
        <f>X7*100/W7</f>
        <v>37.587879988117635</v>
      </c>
      <c r="Z7" s="35">
        <f>SUM(Z8:Z35)</f>
        <v>8401</v>
      </c>
      <c r="AA7" s="35">
        <f>SUM(AA8:AA35)</f>
        <v>3217</v>
      </c>
      <c r="AB7" s="36">
        <f>AA7*100/Z7</f>
        <v>38.293060349958338</v>
      </c>
      <c r="AC7" s="37"/>
      <c r="AF7" s="42"/>
    </row>
    <row r="8" spans="1:32" s="42" customFormat="1" ht="15.75" customHeight="1" x14ac:dyDescent="0.25">
      <c r="A8" s="61" t="s">
        <v>35</v>
      </c>
      <c r="B8" s="39">
        <v>9094</v>
      </c>
      <c r="C8" s="39">
        <v>1935</v>
      </c>
      <c r="D8" s="40">
        <f t="shared" ref="D8:D35" si="0">C8*100/B8</f>
        <v>21.2777655597097</v>
      </c>
      <c r="E8" s="39">
        <v>3791</v>
      </c>
      <c r="F8" s="39">
        <v>1797</v>
      </c>
      <c r="G8" s="40">
        <f t="shared" ref="G8:G35" si="1">F8*100/E8</f>
        <v>47.401740965444475</v>
      </c>
      <c r="H8" s="39">
        <v>114</v>
      </c>
      <c r="I8" s="39">
        <v>94</v>
      </c>
      <c r="J8" s="36">
        <f>IF(ISERROR(I8*100/H8),"-",(I8*100/H8))</f>
        <v>82.456140350877192</v>
      </c>
      <c r="K8" s="39">
        <v>103</v>
      </c>
      <c r="L8" s="39">
        <v>105</v>
      </c>
      <c r="M8" s="40">
        <f>IF(ISERROR(L8*100/K8),"-",(L8*100/K8))</f>
        <v>101.94174757281553</v>
      </c>
      <c r="N8" s="39">
        <v>1</v>
      </c>
      <c r="O8" s="39">
        <v>0</v>
      </c>
      <c r="P8" s="40">
        <f>IF(ISERROR(O8*100/N8),"-",(O8*100/N8))</f>
        <v>0</v>
      </c>
      <c r="Q8" s="39">
        <v>877</v>
      </c>
      <c r="R8" s="60">
        <v>672</v>
      </c>
      <c r="S8" s="40">
        <f t="shared" ref="S8:S35" si="2">R8*100/Q8</f>
        <v>76.6248574686431</v>
      </c>
      <c r="T8" s="39">
        <v>8699</v>
      </c>
      <c r="U8" s="60">
        <v>1366</v>
      </c>
      <c r="V8" s="40">
        <f t="shared" ref="V8:V35" si="3">U8*100/T8</f>
        <v>15.702954362570411</v>
      </c>
      <c r="W8" s="39">
        <v>2968</v>
      </c>
      <c r="X8" s="60">
        <v>1275</v>
      </c>
      <c r="Y8" s="40">
        <f t="shared" ref="Y8:Y35" si="4">X8*100/W8</f>
        <v>42.958221024258762</v>
      </c>
      <c r="Z8" s="39">
        <v>2413</v>
      </c>
      <c r="AA8" s="60">
        <v>1102</v>
      </c>
      <c r="AB8" s="40">
        <f t="shared" ref="AB8:AB35" si="5">AA8*100/Z8</f>
        <v>45.669291338582674</v>
      </c>
      <c r="AC8" s="92"/>
      <c r="AD8" s="41"/>
    </row>
    <row r="9" spans="1:32" s="43" customFormat="1" ht="15.75" customHeight="1" x14ac:dyDescent="0.25">
      <c r="A9" s="61" t="s">
        <v>36</v>
      </c>
      <c r="B9" s="39">
        <v>1491</v>
      </c>
      <c r="C9" s="39">
        <v>202</v>
      </c>
      <c r="D9" s="40">
        <f t="shared" si="0"/>
        <v>13.547954393024815</v>
      </c>
      <c r="E9" s="39">
        <v>604</v>
      </c>
      <c r="F9" s="39">
        <v>175</v>
      </c>
      <c r="G9" s="40">
        <f t="shared" si="1"/>
        <v>28.973509933774835</v>
      </c>
      <c r="H9" s="39">
        <v>43</v>
      </c>
      <c r="I9" s="39">
        <v>27</v>
      </c>
      <c r="J9" s="36">
        <f t="shared" ref="J9:J35" si="6">IF(ISERROR(I9*100/H9),"-",(I9*100/H9))</f>
        <v>62.790697674418603</v>
      </c>
      <c r="K9" s="39">
        <v>12</v>
      </c>
      <c r="L9" s="39">
        <v>3</v>
      </c>
      <c r="M9" s="40">
        <f t="shared" ref="M9:M35" si="7">IF(ISERROR(L9*100/K9),"-",(L9*100/K9))</f>
        <v>25</v>
      </c>
      <c r="N9" s="39">
        <v>2</v>
      </c>
      <c r="O9" s="39">
        <v>0</v>
      </c>
      <c r="P9" s="91">
        <f t="shared" ref="P9:P35" si="8">IF(ISERROR(O9*100/N9),"-",(O9*100/N9))</f>
        <v>0</v>
      </c>
      <c r="Q9" s="39">
        <v>347</v>
      </c>
      <c r="R9" s="60">
        <v>87</v>
      </c>
      <c r="S9" s="40">
        <f t="shared" si="2"/>
        <v>25.072046109510087</v>
      </c>
      <c r="T9" s="39">
        <v>1428</v>
      </c>
      <c r="U9" s="60">
        <v>123</v>
      </c>
      <c r="V9" s="40">
        <f t="shared" si="3"/>
        <v>8.6134453781512601</v>
      </c>
      <c r="W9" s="39">
        <v>439</v>
      </c>
      <c r="X9" s="60">
        <v>116</v>
      </c>
      <c r="Y9" s="40">
        <f t="shared" si="4"/>
        <v>26.42369020501139</v>
      </c>
      <c r="Z9" s="39">
        <v>301</v>
      </c>
      <c r="AA9" s="60">
        <v>79</v>
      </c>
      <c r="AB9" s="40">
        <f t="shared" si="5"/>
        <v>26.245847176079735</v>
      </c>
      <c r="AC9" s="92"/>
      <c r="AD9" s="41"/>
    </row>
    <row r="10" spans="1:32" s="42" customFormat="1" ht="15.75" customHeight="1" x14ac:dyDescent="0.25">
      <c r="A10" s="61" t="s">
        <v>37</v>
      </c>
      <c r="B10" s="39">
        <v>129</v>
      </c>
      <c r="C10" s="39">
        <v>25</v>
      </c>
      <c r="D10" s="40">
        <f t="shared" si="0"/>
        <v>19.379844961240309</v>
      </c>
      <c r="E10" s="39">
        <v>91</v>
      </c>
      <c r="F10" s="39">
        <v>24</v>
      </c>
      <c r="G10" s="40">
        <f t="shared" si="1"/>
        <v>26.373626373626372</v>
      </c>
      <c r="H10" s="39">
        <v>7</v>
      </c>
      <c r="I10" s="39">
        <v>1</v>
      </c>
      <c r="J10" s="36">
        <f t="shared" si="6"/>
        <v>14.285714285714286</v>
      </c>
      <c r="K10" s="39">
        <v>1</v>
      </c>
      <c r="L10" s="39">
        <v>0</v>
      </c>
      <c r="M10" s="40">
        <f t="shared" si="7"/>
        <v>0</v>
      </c>
      <c r="N10" s="39">
        <v>3</v>
      </c>
      <c r="O10" s="39">
        <v>0</v>
      </c>
      <c r="P10" s="91">
        <f t="shared" si="8"/>
        <v>0</v>
      </c>
      <c r="Q10" s="39">
        <v>54</v>
      </c>
      <c r="R10" s="60">
        <v>16</v>
      </c>
      <c r="S10" s="40">
        <f t="shared" si="2"/>
        <v>29.62962962962963</v>
      </c>
      <c r="T10" s="39">
        <v>125</v>
      </c>
      <c r="U10" s="60">
        <v>14</v>
      </c>
      <c r="V10" s="40">
        <f t="shared" si="3"/>
        <v>11.2</v>
      </c>
      <c r="W10" s="39">
        <v>63</v>
      </c>
      <c r="X10" s="60">
        <v>14</v>
      </c>
      <c r="Y10" s="40">
        <f t="shared" si="4"/>
        <v>22.222222222222221</v>
      </c>
      <c r="Z10" s="39">
        <v>51</v>
      </c>
      <c r="AA10" s="60">
        <v>12</v>
      </c>
      <c r="AB10" s="40">
        <f t="shared" si="5"/>
        <v>23.529411764705884</v>
      </c>
      <c r="AC10" s="92"/>
      <c r="AD10" s="41"/>
    </row>
    <row r="11" spans="1:32" s="42" customFormat="1" ht="15.75" customHeight="1" x14ac:dyDescent="0.25">
      <c r="A11" s="61" t="s">
        <v>38</v>
      </c>
      <c r="B11" s="39">
        <v>753</v>
      </c>
      <c r="C11" s="39">
        <v>172</v>
      </c>
      <c r="D11" s="40">
        <f t="shared" si="0"/>
        <v>22.841965471447544</v>
      </c>
      <c r="E11" s="39">
        <v>295</v>
      </c>
      <c r="F11" s="39">
        <v>146</v>
      </c>
      <c r="G11" s="40">
        <f t="shared" si="1"/>
        <v>49.491525423728817</v>
      </c>
      <c r="H11" s="39">
        <v>31</v>
      </c>
      <c r="I11" s="39">
        <v>23</v>
      </c>
      <c r="J11" s="36">
        <f t="shared" si="6"/>
        <v>74.193548387096769</v>
      </c>
      <c r="K11" s="39">
        <v>5</v>
      </c>
      <c r="L11" s="39">
        <v>5</v>
      </c>
      <c r="M11" s="40">
        <f t="shared" si="7"/>
        <v>100</v>
      </c>
      <c r="N11" s="39">
        <v>1</v>
      </c>
      <c r="O11" s="39">
        <v>0</v>
      </c>
      <c r="P11" s="40">
        <f t="shared" si="8"/>
        <v>0</v>
      </c>
      <c r="Q11" s="39">
        <v>209</v>
      </c>
      <c r="R11" s="60">
        <v>78</v>
      </c>
      <c r="S11" s="40">
        <f t="shared" si="2"/>
        <v>37.320574162679428</v>
      </c>
      <c r="T11" s="39">
        <v>711</v>
      </c>
      <c r="U11" s="60">
        <v>108</v>
      </c>
      <c r="V11" s="40">
        <f t="shared" si="3"/>
        <v>15.189873417721518</v>
      </c>
      <c r="W11" s="39">
        <v>202</v>
      </c>
      <c r="X11" s="60">
        <v>91</v>
      </c>
      <c r="Y11" s="40">
        <f t="shared" si="4"/>
        <v>45.049504950495049</v>
      </c>
      <c r="Z11" s="39">
        <v>166</v>
      </c>
      <c r="AA11" s="60">
        <v>73</v>
      </c>
      <c r="AB11" s="40">
        <f t="shared" si="5"/>
        <v>43.975903614457835</v>
      </c>
      <c r="AC11" s="92"/>
      <c r="AD11" s="41"/>
    </row>
    <row r="12" spans="1:32" s="42" customFormat="1" ht="15.75" customHeight="1" x14ac:dyDescent="0.25">
      <c r="A12" s="61" t="s">
        <v>39</v>
      </c>
      <c r="B12" s="39">
        <v>1497</v>
      </c>
      <c r="C12" s="39">
        <v>165</v>
      </c>
      <c r="D12" s="40">
        <f t="shared" si="0"/>
        <v>11.022044088176353</v>
      </c>
      <c r="E12" s="39">
        <v>363</v>
      </c>
      <c r="F12" s="39">
        <v>145</v>
      </c>
      <c r="G12" s="40">
        <f t="shared" si="1"/>
        <v>39.944903581267219</v>
      </c>
      <c r="H12" s="39">
        <v>50</v>
      </c>
      <c r="I12" s="39">
        <v>27</v>
      </c>
      <c r="J12" s="36">
        <f t="shared" si="6"/>
        <v>54</v>
      </c>
      <c r="K12" s="39">
        <v>25</v>
      </c>
      <c r="L12" s="39">
        <v>8</v>
      </c>
      <c r="M12" s="40">
        <f t="shared" si="7"/>
        <v>32</v>
      </c>
      <c r="N12" s="39">
        <v>3</v>
      </c>
      <c r="O12" s="39">
        <v>0</v>
      </c>
      <c r="P12" s="40">
        <f t="shared" si="8"/>
        <v>0</v>
      </c>
      <c r="Q12" s="39">
        <v>271</v>
      </c>
      <c r="R12" s="60">
        <v>113</v>
      </c>
      <c r="S12" s="40">
        <f t="shared" si="2"/>
        <v>41.697416974169741</v>
      </c>
      <c r="T12" s="39">
        <v>1474</v>
      </c>
      <c r="U12" s="60">
        <v>107</v>
      </c>
      <c r="V12" s="40">
        <f t="shared" si="3"/>
        <v>7.2591587516960647</v>
      </c>
      <c r="W12" s="39">
        <v>269</v>
      </c>
      <c r="X12" s="60">
        <v>91</v>
      </c>
      <c r="Y12" s="40">
        <f t="shared" si="4"/>
        <v>33.828996282527882</v>
      </c>
      <c r="Z12" s="39">
        <v>201</v>
      </c>
      <c r="AA12" s="60">
        <v>72</v>
      </c>
      <c r="AB12" s="40">
        <f t="shared" si="5"/>
        <v>35.820895522388057</v>
      </c>
      <c r="AC12" s="92"/>
      <c r="AD12" s="41"/>
    </row>
    <row r="13" spans="1:32" s="42" customFormat="1" ht="15.75" customHeight="1" x14ac:dyDescent="0.25">
      <c r="A13" s="61" t="s">
        <v>40</v>
      </c>
      <c r="B13" s="39">
        <v>521</v>
      </c>
      <c r="C13" s="39">
        <v>85</v>
      </c>
      <c r="D13" s="40">
        <f t="shared" si="0"/>
        <v>16.314779270633398</v>
      </c>
      <c r="E13" s="39">
        <v>241</v>
      </c>
      <c r="F13" s="39">
        <v>81</v>
      </c>
      <c r="G13" s="40">
        <f t="shared" si="1"/>
        <v>33.609958506224068</v>
      </c>
      <c r="H13" s="39">
        <v>26</v>
      </c>
      <c r="I13" s="39">
        <v>13</v>
      </c>
      <c r="J13" s="36">
        <f t="shared" si="6"/>
        <v>50</v>
      </c>
      <c r="K13" s="39">
        <v>5</v>
      </c>
      <c r="L13" s="39">
        <v>1</v>
      </c>
      <c r="M13" s="40">
        <f t="shared" si="7"/>
        <v>20</v>
      </c>
      <c r="N13" s="39">
        <v>0</v>
      </c>
      <c r="O13" s="39">
        <v>0</v>
      </c>
      <c r="P13" s="91" t="str">
        <f t="shared" si="8"/>
        <v>-</v>
      </c>
      <c r="Q13" s="39">
        <v>184</v>
      </c>
      <c r="R13" s="60">
        <v>68</v>
      </c>
      <c r="S13" s="40">
        <f t="shared" si="2"/>
        <v>36.956521739130437</v>
      </c>
      <c r="T13" s="39">
        <v>515</v>
      </c>
      <c r="U13" s="60">
        <v>47</v>
      </c>
      <c r="V13" s="40">
        <f t="shared" si="3"/>
        <v>9.1262135922330092</v>
      </c>
      <c r="W13" s="39">
        <v>157</v>
      </c>
      <c r="X13" s="60">
        <v>46</v>
      </c>
      <c r="Y13" s="40">
        <f t="shared" si="4"/>
        <v>29.29936305732484</v>
      </c>
      <c r="Z13" s="39">
        <v>134</v>
      </c>
      <c r="AA13" s="60">
        <v>35</v>
      </c>
      <c r="AB13" s="40">
        <f t="shared" si="5"/>
        <v>26.119402985074625</v>
      </c>
      <c r="AC13" s="92"/>
      <c r="AD13" s="41"/>
    </row>
    <row r="14" spans="1:32" s="42" customFormat="1" ht="15.75" customHeight="1" x14ac:dyDescent="0.25">
      <c r="A14" s="61" t="s">
        <v>41</v>
      </c>
      <c r="B14" s="39">
        <v>359</v>
      </c>
      <c r="C14" s="39">
        <v>60</v>
      </c>
      <c r="D14" s="40">
        <f t="shared" si="0"/>
        <v>16.713091922005571</v>
      </c>
      <c r="E14" s="39">
        <v>217</v>
      </c>
      <c r="F14" s="39">
        <v>55</v>
      </c>
      <c r="G14" s="40">
        <f t="shared" si="1"/>
        <v>25.345622119815669</v>
      </c>
      <c r="H14" s="39">
        <v>23</v>
      </c>
      <c r="I14" s="39">
        <v>4</v>
      </c>
      <c r="J14" s="36">
        <f t="shared" si="6"/>
        <v>17.391304347826086</v>
      </c>
      <c r="K14" s="39">
        <v>3</v>
      </c>
      <c r="L14" s="39">
        <v>3</v>
      </c>
      <c r="M14" s="40">
        <f t="shared" si="7"/>
        <v>100</v>
      </c>
      <c r="N14" s="39">
        <v>0</v>
      </c>
      <c r="O14" s="39">
        <v>0</v>
      </c>
      <c r="P14" s="91" t="str">
        <f t="shared" si="8"/>
        <v>-</v>
      </c>
      <c r="Q14" s="39">
        <v>164</v>
      </c>
      <c r="R14" s="60">
        <v>42</v>
      </c>
      <c r="S14" s="40">
        <f t="shared" si="2"/>
        <v>25.609756097560975</v>
      </c>
      <c r="T14" s="39">
        <v>339</v>
      </c>
      <c r="U14" s="60">
        <v>40</v>
      </c>
      <c r="V14" s="40">
        <f t="shared" si="3"/>
        <v>11.799410029498524</v>
      </c>
      <c r="W14" s="39">
        <v>135</v>
      </c>
      <c r="X14" s="60">
        <v>40</v>
      </c>
      <c r="Y14" s="40">
        <f t="shared" si="4"/>
        <v>29.62962962962963</v>
      </c>
      <c r="Z14" s="39">
        <v>117</v>
      </c>
      <c r="AA14" s="60">
        <v>30</v>
      </c>
      <c r="AB14" s="40">
        <f t="shared" si="5"/>
        <v>25.641025641025642</v>
      </c>
      <c r="AC14" s="92"/>
      <c r="AD14" s="41"/>
    </row>
    <row r="15" spans="1:32" s="42" customFormat="1" ht="15.75" customHeight="1" x14ac:dyDescent="0.25">
      <c r="A15" s="61" t="s">
        <v>42</v>
      </c>
      <c r="B15" s="39">
        <v>3245</v>
      </c>
      <c r="C15" s="39">
        <v>278</v>
      </c>
      <c r="D15" s="40">
        <f t="shared" si="0"/>
        <v>8.5670261941448373</v>
      </c>
      <c r="E15" s="39">
        <v>502</v>
      </c>
      <c r="F15" s="39">
        <v>256</v>
      </c>
      <c r="G15" s="40">
        <f t="shared" si="1"/>
        <v>50.996015936254977</v>
      </c>
      <c r="H15" s="39">
        <v>101</v>
      </c>
      <c r="I15" s="39">
        <v>59</v>
      </c>
      <c r="J15" s="36">
        <f t="shared" si="6"/>
        <v>58.415841584158414</v>
      </c>
      <c r="K15" s="39">
        <v>17</v>
      </c>
      <c r="L15" s="39">
        <v>16</v>
      </c>
      <c r="M15" s="40">
        <f t="shared" si="7"/>
        <v>94.117647058823536</v>
      </c>
      <c r="N15" s="39">
        <v>0</v>
      </c>
      <c r="O15" s="39">
        <v>0</v>
      </c>
      <c r="P15" s="91" t="str">
        <f t="shared" si="8"/>
        <v>-</v>
      </c>
      <c r="Q15" s="39">
        <v>221</v>
      </c>
      <c r="R15" s="60">
        <v>157</v>
      </c>
      <c r="S15" s="40">
        <f t="shared" si="2"/>
        <v>71.040723981900456</v>
      </c>
      <c r="T15" s="39">
        <v>3229</v>
      </c>
      <c r="U15" s="60">
        <v>132</v>
      </c>
      <c r="V15" s="40">
        <f t="shared" si="3"/>
        <v>4.0879529266026635</v>
      </c>
      <c r="W15" s="39">
        <v>370</v>
      </c>
      <c r="X15" s="60">
        <v>124</v>
      </c>
      <c r="Y15" s="40">
        <f t="shared" si="4"/>
        <v>33.513513513513516</v>
      </c>
      <c r="Z15" s="39">
        <v>295</v>
      </c>
      <c r="AA15" s="60">
        <v>100</v>
      </c>
      <c r="AB15" s="40">
        <f t="shared" si="5"/>
        <v>33.898305084745765</v>
      </c>
      <c r="AC15" s="92"/>
      <c r="AD15" s="41"/>
    </row>
    <row r="16" spans="1:32" s="42" customFormat="1" ht="15.75" customHeight="1" x14ac:dyDescent="0.25">
      <c r="A16" s="61" t="s">
        <v>43</v>
      </c>
      <c r="B16" s="39">
        <v>1311</v>
      </c>
      <c r="C16" s="39">
        <v>231</v>
      </c>
      <c r="D16" s="40">
        <f t="shared" si="0"/>
        <v>17.620137299771166</v>
      </c>
      <c r="E16" s="39">
        <v>550</v>
      </c>
      <c r="F16" s="39">
        <v>211</v>
      </c>
      <c r="G16" s="40">
        <f t="shared" si="1"/>
        <v>38.363636363636367</v>
      </c>
      <c r="H16" s="39">
        <v>114</v>
      </c>
      <c r="I16" s="39">
        <v>33</v>
      </c>
      <c r="J16" s="36">
        <f t="shared" si="6"/>
        <v>28.94736842105263</v>
      </c>
      <c r="K16" s="39">
        <v>30</v>
      </c>
      <c r="L16" s="39">
        <v>7</v>
      </c>
      <c r="M16" s="40">
        <f t="shared" si="7"/>
        <v>23.333333333333332</v>
      </c>
      <c r="N16" s="39">
        <v>13</v>
      </c>
      <c r="O16" s="39">
        <v>0</v>
      </c>
      <c r="P16" s="40">
        <f t="shared" si="8"/>
        <v>0</v>
      </c>
      <c r="Q16" s="39">
        <v>336</v>
      </c>
      <c r="R16" s="60">
        <v>148</v>
      </c>
      <c r="S16" s="40">
        <f t="shared" si="2"/>
        <v>44.047619047619051</v>
      </c>
      <c r="T16" s="39">
        <v>1190</v>
      </c>
      <c r="U16" s="60">
        <v>127</v>
      </c>
      <c r="V16" s="40">
        <f t="shared" si="3"/>
        <v>10.672268907563025</v>
      </c>
      <c r="W16" s="39">
        <v>369</v>
      </c>
      <c r="X16" s="60">
        <v>118</v>
      </c>
      <c r="Y16" s="40">
        <f t="shared" si="4"/>
        <v>31.978319783197833</v>
      </c>
      <c r="Z16" s="39">
        <v>271</v>
      </c>
      <c r="AA16" s="60">
        <v>100</v>
      </c>
      <c r="AB16" s="40">
        <f t="shared" si="5"/>
        <v>36.900369003690038</v>
      </c>
      <c r="AC16" s="92"/>
      <c r="AD16" s="41"/>
    </row>
    <row r="17" spans="1:30" s="42" customFormat="1" ht="15.75" customHeight="1" x14ac:dyDescent="0.25">
      <c r="A17" s="61" t="s">
        <v>44</v>
      </c>
      <c r="B17" s="39">
        <v>2688</v>
      </c>
      <c r="C17" s="39">
        <v>406</v>
      </c>
      <c r="D17" s="40">
        <f t="shared" si="0"/>
        <v>15.104166666666666</v>
      </c>
      <c r="E17" s="39">
        <v>719</v>
      </c>
      <c r="F17" s="39">
        <v>356</v>
      </c>
      <c r="G17" s="40">
        <f t="shared" si="1"/>
        <v>49.513212795549371</v>
      </c>
      <c r="H17" s="39">
        <v>54</v>
      </c>
      <c r="I17" s="39">
        <v>48</v>
      </c>
      <c r="J17" s="36">
        <f t="shared" si="6"/>
        <v>88.888888888888886</v>
      </c>
      <c r="K17" s="39">
        <v>25</v>
      </c>
      <c r="L17" s="39">
        <v>13</v>
      </c>
      <c r="M17" s="40">
        <f t="shared" si="7"/>
        <v>52</v>
      </c>
      <c r="N17" s="39">
        <v>1</v>
      </c>
      <c r="O17" s="39">
        <v>0</v>
      </c>
      <c r="P17" s="91">
        <f t="shared" si="8"/>
        <v>0</v>
      </c>
      <c r="Q17" s="39">
        <v>235</v>
      </c>
      <c r="R17" s="60">
        <v>183</v>
      </c>
      <c r="S17" s="40">
        <f t="shared" si="2"/>
        <v>77.872340425531917</v>
      </c>
      <c r="T17" s="39">
        <v>2569</v>
      </c>
      <c r="U17" s="60">
        <v>267</v>
      </c>
      <c r="V17" s="40">
        <f t="shared" si="3"/>
        <v>10.393149085247178</v>
      </c>
      <c r="W17" s="39">
        <v>589</v>
      </c>
      <c r="X17" s="60">
        <v>238</v>
      </c>
      <c r="Y17" s="40">
        <f t="shared" si="4"/>
        <v>40.407470288624786</v>
      </c>
      <c r="Z17" s="39">
        <v>518</v>
      </c>
      <c r="AA17" s="60">
        <v>210</v>
      </c>
      <c r="AB17" s="40">
        <f t="shared" si="5"/>
        <v>40.54054054054054</v>
      </c>
      <c r="AC17" s="92"/>
      <c r="AD17" s="41"/>
    </row>
    <row r="18" spans="1:30" s="42" customFormat="1" ht="15.75" customHeight="1" x14ac:dyDescent="0.25">
      <c r="A18" s="61" t="s">
        <v>45</v>
      </c>
      <c r="B18" s="39">
        <v>893</v>
      </c>
      <c r="C18" s="39">
        <v>237</v>
      </c>
      <c r="D18" s="40">
        <f t="shared" si="0"/>
        <v>26.539753639417693</v>
      </c>
      <c r="E18" s="39">
        <v>553</v>
      </c>
      <c r="F18" s="39">
        <v>209</v>
      </c>
      <c r="G18" s="40">
        <f t="shared" si="1"/>
        <v>37.793851717902349</v>
      </c>
      <c r="H18" s="39">
        <v>85</v>
      </c>
      <c r="I18" s="39">
        <v>40</v>
      </c>
      <c r="J18" s="36">
        <f t="shared" si="6"/>
        <v>47.058823529411768</v>
      </c>
      <c r="K18" s="39">
        <v>7</v>
      </c>
      <c r="L18" s="39">
        <v>2</v>
      </c>
      <c r="M18" s="40">
        <f t="shared" si="7"/>
        <v>28.571428571428573</v>
      </c>
      <c r="N18" s="39">
        <v>1</v>
      </c>
      <c r="O18" s="39">
        <v>0</v>
      </c>
      <c r="P18" s="40">
        <f t="shared" si="8"/>
        <v>0</v>
      </c>
      <c r="Q18" s="39">
        <v>275</v>
      </c>
      <c r="R18" s="60">
        <v>136</v>
      </c>
      <c r="S18" s="40">
        <f t="shared" si="2"/>
        <v>49.454545454545453</v>
      </c>
      <c r="T18" s="39">
        <v>839</v>
      </c>
      <c r="U18" s="60">
        <v>146</v>
      </c>
      <c r="V18" s="40">
        <f t="shared" si="3"/>
        <v>17.401668653158524</v>
      </c>
      <c r="W18" s="39">
        <v>373</v>
      </c>
      <c r="X18" s="60">
        <v>131</v>
      </c>
      <c r="Y18" s="40">
        <f t="shared" si="4"/>
        <v>35.120643431635386</v>
      </c>
      <c r="Z18" s="39">
        <v>329</v>
      </c>
      <c r="AA18" s="60">
        <v>114</v>
      </c>
      <c r="AB18" s="40">
        <f t="shared" si="5"/>
        <v>34.650455927051674</v>
      </c>
      <c r="AC18" s="92"/>
      <c r="AD18" s="41"/>
    </row>
    <row r="19" spans="1:30" s="42" customFormat="1" ht="15.75" customHeight="1" x14ac:dyDescent="0.25">
      <c r="A19" s="61" t="s">
        <v>46</v>
      </c>
      <c r="B19" s="39">
        <v>1466</v>
      </c>
      <c r="C19" s="39">
        <v>182</v>
      </c>
      <c r="D19" s="40">
        <f t="shared" si="0"/>
        <v>12.414733969986358</v>
      </c>
      <c r="E19" s="39">
        <v>384</v>
      </c>
      <c r="F19" s="39">
        <v>160</v>
      </c>
      <c r="G19" s="40">
        <f t="shared" si="1"/>
        <v>41.666666666666664</v>
      </c>
      <c r="H19" s="39">
        <v>74</v>
      </c>
      <c r="I19" s="39">
        <v>36</v>
      </c>
      <c r="J19" s="36">
        <f t="shared" si="6"/>
        <v>48.648648648648646</v>
      </c>
      <c r="K19" s="39">
        <v>17</v>
      </c>
      <c r="L19" s="39">
        <v>19</v>
      </c>
      <c r="M19" s="40">
        <f t="shared" si="7"/>
        <v>111.76470588235294</v>
      </c>
      <c r="N19" s="39">
        <v>2</v>
      </c>
      <c r="O19" s="39">
        <v>0</v>
      </c>
      <c r="P19" s="40">
        <f t="shared" si="8"/>
        <v>0</v>
      </c>
      <c r="Q19" s="39">
        <v>275</v>
      </c>
      <c r="R19" s="60">
        <v>117</v>
      </c>
      <c r="S19" s="40">
        <f t="shared" si="2"/>
        <v>42.545454545454547</v>
      </c>
      <c r="T19" s="39">
        <v>1413</v>
      </c>
      <c r="U19" s="60">
        <v>115</v>
      </c>
      <c r="V19" s="40">
        <f t="shared" si="3"/>
        <v>8.1387119603680116</v>
      </c>
      <c r="W19" s="39">
        <v>295</v>
      </c>
      <c r="X19" s="60">
        <v>104</v>
      </c>
      <c r="Y19" s="40">
        <f t="shared" si="4"/>
        <v>35.254237288135592</v>
      </c>
      <c r="Z19" s="39">
        <v>250</v>
      </c>
      <c r="AA19" s="60">
        <v>91</v>
      </c>
      <c r="AB19" s="40">
        <f t="shared" si="5"/>
        <v>36.4</v>
      </c>
      <c r="AC19" s="92"/>
      <c r="AD19" s="41"/>
    </row>
    <row r="20" spans="1:30" s="42" customFormat="1" ht="15.75" customHeight="1" x14ac:dyDescent="0.25">
      <c r="A20" s="61" t="s">
        <v>47</v>
      </c>
      <c r="B20" s="39">
        <v>952</v>
      </c>
      <c r="C20" s="39">
        <v>119</v>
      </c>
      <c r="D20" s="40">
        <f t="shared" si="0"/>
        <v>12.5</v>
      </c>
      <c r="E20" s="39">
        <v>234</v>
      </c>
      <c r="F20" s="39">
        <v>102</v>
      </c>
      <c r="G20" s="40">
        <f t="shared" si="1"/>
        <v>43.589743589743591</v>
      </c>
      <c r="H20" s="39">
        <v>22</v>
      </c>
      <c r="I20" s="39">
        <v>12</v>
      </c>
      <c r="J20" s="36">
        <f t="shared" si="6"/>
        <v>54.545454545454547</v>
      </c>
      <c r="K20" s="39">
        <v>0</v>
      </c>
      <c r="L20" s="39">
        <v>2</v>
      </c>
      <c r="M20" s="40" t="str">
        <f t="shared" si="7"/>
        <v>-</v>
      </c>
      <c r="N20" s="39">
        <v>1</v>
      </c>
      <c r="O20" s="39">
        <v>0</v>
      </c>
      <c r="P20" s="40">
        <f t="shared" si="8"/>
        <v>0</v>
      </c>
      <c r="Q20" s="39">
        <v>116</v>
      </c>
      <c r="R20" s="60">
        <v>59</v>
      </c>
      <c r="S20" s="40">
        <f t="shared" si="2"/>
        <v>50.862068965517238</v>
      </c>
      <c r="T20" s="39">
        <v>913</v>
      </c>
      <c r="U20" s="60">
        <v>79</v>
      </c>
      <c r="V20" s="40">
        <f t="shared" si="3"/>
        <v>8.6527929901423875</v>
      </c>
      <c r="W20" s="39">
        <v>187</v>
      </c>
      <c r="X20" s="60">
        <v>71</v>
      </c>
      <c r="Y20" s="40">
        <f t="shared" si="4"/>
        <v>37.967914438502675</v>
      </c>
      <c r="Z20" s="39">
        <v>169</v>
      </c>
      <c r="AA20" s="60">
        <v>63</v>
      </c>
      <c r="AB20" s="40">
        <f t="shared" si="5"/>
        <v>37.278106508875737</v>
      </c>
      <c r="AC20" s="92"/>
      <c r="AD20" s="41"/>
    </row>
    <row r="21" spans="1:30" s="42" customFormat="1" ht="15.75" customHeight="1" x14ac:dyDescent="0.25">
      <c r="A21" s="61" t="s">
        <v>48</v>
      </c>
      <c r="B21" s="39">
        <v>467</v>
      </c>
      <c r="C21" s="39">
        <v>69</v>
      </c>
      <c r="D21" s="40">
        <f t="shared" si="0"/>
        <v>14.775160599571734</v>
      </c>
      <c r="E21" s="39">
        <v>203</v>
      </c>
      <c r="F21" s="39">
        <v>62</v>
      </c>
      <c r="G21" s="40">
        <f t="shared" si="1"/>
        <v>30.541871921182267</v>
      </c>
      <c r="H21" s="39">
        <v>20</v>
      </c>
      <c r="I21" s="39">
        <v>6</v>
      </c>
      <c r="J21" s="36">
        <f t="shared" si="6"/>
        <v>30</v>
      </c>
      <c r="K21" s="39">
        <v>1</v>
      </c>
      <c r="L21" s="39">
        <v>3</v>
      </c>
      <c r="M21" s="40">
        <f t="shared" si="7"/>
        <v>300</v>
      </c>
      <c r="N21" s="39">
        <v>0</v>
      </c>
      <c r="O21" s="39">
        <v>0</v>
      </c>
      <c r="P21" s="91" t="str">
        <f t="shared" si="8"/>
        <v>-</v>
      </c>
      <c r="Q21" s="39">
        <v>132</v>
      </c>
      <c r="R21" s="60">
        <v>38</v>
      </c>
      <c r="S21" s="40">
        <f t="shared" si="2"/>
        <v>28.787878787878789</v>
      </c>
      <c r="T21" s="39">
        <v>409</v>
      </c>
      <c r="U21" s="60">
        <v>39</v>
      </c>
      <c r="V21" s="40">
        <f t="shared" si="3"/>
        <v>9.5354523227383865</v>
      </c>
      <c r="W21" s="39">
        <v>166</v>
      </c>
      <c r="X21" s="60">
        <v>37</v>
      </c>
      <c r="Y21" s="40">
        <f t="shared" si="4"/>
        <v>22.289156626506024</v>
      </c>
      <c r="Z21" s="39">
        <v>142</v>
      </c>
      <c r="AA21" s="60">
        <v>33</v>
      </c>
      <c r="AB21" s="40">
        <f t="shared" si="5"/>
        <v>23.239436619718308</v>
      </c>
      <c r="AC21" s="92"/>
      <c r="AD21" s="41"/>
    </row>
    <row r="22" spans="1:30" s="42" customFormat="1" ht="15.75" customHeight="1" x14ac:dyDescent="0.25">
      <c r="A22" s="61" t="s">
        <v>49</v>
      </c>
      <c r="B22" s="39">
        <v>1383</v>
      </c>
      <c r="C22" s="39">
        <v>248</v>
      </c>
      <c r="D22" s="40">
        <f t="shared" si="0"/>
        <v>17.932031814895154</v>
      </c>
      <c r="E22" s="39">
        <v>463</v>
      </c>
      <c r="F22" s="39">
        <v>222</v>
      </c>
      <c r="G22" s="40">
        <f t="shared" si="1"/>
        <v>47.948164146868251</v>
      </c>
      <c r="H22" s="39">
        <v>65</v>
      </c>
      <c r="I22" s="39">
        <v>43</v>
      </c>
      <c r="J22" s="36">
        <f t="shared" si="6"/>
        <v>66.15384615384616</v>
      </c>
      <c r="K22" s="39">
        <v>8</v>
      </c>
      <c r="L22" s="39">
        <v>4</v>
      </c>
      <c r="M22" s="40">
        <f t="shared" si="7"/>
        <v>50</v>
      </c>
      <c r="N22" s="39">
        <v>0</v>
      </c>
      <c r="O22" s="39">
        <v>0</v>
      </c>
      <c r="P22" s="91" t="str">
        <f t="shared" si="8"/>
        <v>-</v>
      </c>
      <c r="Q22" s="39">
        <v>252</v>
      </c>
      <c r="R22" s="60">
        <v>154</v>
      </c>
      <c r="S22" s="40">
        <f t="shared" si="2"/>
        <v>61.111111111111114</v>
      </c>
      <c r="T22" s="39">
        <v>1292</v>
      </c>
      <c r="U22" s="60">
        <v>145</v>
      </c>
      <c r="V22" s="40">
        <f t="shared" si="3"/>
        <v>11.222910216718267</v>
      </c>
      <c r="W22" s="39">
        <v>359</v>
      </c>
      <c r="X22" s="60">
        <v>133</v>
      </c>
      <c r="Y22" s="40">
        <f t="shared" si="4"/>
        <v>37.047353760445681</v>
      </c>
      <c r="Z22" s="39">
        <v>298</v>
      </c>
      <c r="AA22" s="60">
        <v>106</v>
      </c>
      <c r="AB22" s="40">
        <f t="shared" si="5"/>
        <v>35.570469798657719</v>
      </c>
      <c r="AC22" s="92"/>
      <c r="AD22" s="41"/>
    </row>
    <row r="23" spans="1:30" s="42" customFormat="1" ht="15.75" customHeight="1" x14ac:dyDescent="0.25">
      <c r="A23" s="61" t="s">
        <v>50</v>
      </c>
      <c r="B23" s="39">
        <v>764</v>
      </c>
      <c r="C23" s="39">
        <v>216</v>
      </c>
      <c r="D23" s="40">
        <f t="shared" si="0"/>
        <v>28.272251308900522</v>
      </c>
      <c r="E23" s="39">
        <v>552</v>
      </c>
      <c r="F23" s="39">
        <v>206</v>
      </c>
      <c r="G23" s="40">
        <f t="shared" si="1"/>
        <v>37.318840579710148</v>
      </c>
      <c r="H23" s="39">
        <v>40</v>
      </c>
      <c r="I23" s="39">
        <v>20</v>
      </c>
      <c r="J23" s="36">
        <f t="shared" si="6"/>
        <v>50</v>
      </c>
      <c r="K23" s="39">
        <v>8</v>
      </c>
      <c r="L23" s="39">
        <v>6</v>
      </c>
      <c r="M23" s="40">
        <f t="shared" si="7"/>
        <v>75</v>
      </c>
      <c r="N23" s="39">
        <v>0</v>
      </c>
      <c r="O23" s="39">
        <v>0</v>
      </c>
      <c r="P23" s="40" t="str">
        <f t="shared" si="8"/>
        <v>-</v>
      </c>
      <c r="Q23" s="39">
        <v>339</v>
      </c>
      <c r="R23" s="60">
        <v>125</v>
      </c>
      <c r="S23" s="40">
        <f t="shared" si="2"/>
        <v>36.873156342182888</v>
      </c>
      <c r="T23" s="39">
        <v>664</v>
      </c>
      <c r="U23" s="60">
        <v>137</v>
      </c>
      <c r="V23" s="40">
        <f t="shared" si="3"/>
        <v>20.632530120481928</v>
      </c>
      <c r="W23" s="39">
        <v>437</v>
      </c>
      <c r="X23" s="60">
        <v>132</v>
      </c>
      <c r="Y23" s="40">
        <f t="shared" si="4"/>
        <v>30.205949656750573</v>
      </c>
      <c r="Z23" s="39">
        <v>348</v>
      </c>
      <c r="AA23" s="60">
        <v>96</v>
      </c>
      <c r="AB23" s="40">
        <f t="shared" si="5"/>
        <v>27.586206896551722</v>
      </c>
      <c r="AC23" s="92"/>
      <c r="AD23" s="41"/>
    </row>
    <row r="24" spans="1:30" s="42" customFormat="1" ht="15.75" customHeight="1" x14ac:dyDescent="0.25">
      <c r="A24" s="61" t="s">
        <v>51</v>
      </c>
      <c r="B24" s="39">
        <v>596</v>
      </c>
      <c r="C24" s="39">
        <v>230</v>
      </c>
      <c r="D24" s="40">
        <f t="shared" si="0"/>
        <v>38.590604026845639</v>
      </c>
      <c r="E24" s="39">
        <v>420</v>
      </c>
      <c r="F24" s="39">
        <v>191</v>
      </c>
      <c r="G24" s="40">
        <f t="shared" si="1"/>
        <v>45.476190476190474</v>
      </c>
      <c r="H24" s="39">
        <v>47</v>
      </c>
      <c r="I24" s="39">
        <v>11</v>
      </c>
      <c r="J24" s="36">
        <f t="shared" si="6"/>
        <v>23.404255319148938</v>
      </c>
      <c r="K24" s="39">
        <v>7</v>
      </c>
      <c r="L24" s="39">
        <v>3</v>
      </c>
      <c r="M24" s="40">
        <f t="shared" si="7"/>
        <v>42.857142857142854</v>
      </c>
      <c r="N24" s="39">
        <v>0</v>
      </c>
      <c r="O24" s="39">
        <v>0</v>
      </c>
      <c r="P24" s="91" t="str">
        <f t="shared" si="8"/>
        <v>-</v>
      </c>
      <c r="Q24" s="39">
        <v>273</v>
      </c>
      <c r="R24" s="60">
        <v>125</v>
      </c>
      <c r="S24" s="40">
        <f t="shared" si="2"/>
        <v>45.787545787545788</v>
      </c>
      <c r="T24" s="39">
        <v>586</v>
      </c>
      <c r="U24" s="60">
        <v>150</v>
      </c>
      <c r="V24" s="40">
        <f t="shared" si="3"/>
        <v>25.597269624573379</v>
      </c>
      <c r="W24" s="39">
        <v>315</v>
      </c>
      <c r="X24" s="60">
        <v>138</v>
      </c>
      <c r="Y24" s="40">
        <f t="shared" si="4"/>
        <v>43.80952380952381</v>
      </c>
      <c r="Z24" s="39">
        <v>287</v>
      </c>
      <c r="AA24" s="60">
        <v>123</v>
      </c>
      <c r="AB24" s="40">
        <f t="shared" si="5"/>
        <v>42.857142857142854</v>
      </c>
      <c r="AC24" s="92"/>
      <c r="AD24" s="41"/>
    </row>
    <row r="25" spans="1:30" s="42" customFormat="1" ht="15.75" customHeight="1" x14ac:dyDescent="0.25">
      <c r="A25" s="61" t="s">
        <v>52</v>
      </c>
      <c r="B25" s="39">
        <v>2038</v>
      </c>
      <c r="C25" s="39">
        <v>66</v>
      </c>
      <c r="D25" s="40">
        <f t="shared" si="0"/>
        <v>3.2384690873405297</v>
      </c>
      <c r="E25" s="39">
        <v>207</v>
      </c>
      <c r="F25" s="39">
        <v>64</v>
      </c>
      <c r="G25" s="40">
        <f t="shared" si="1"/>
        <v>30.917874396135264</v>
      </c>
      <c r="H25" s="39">
        <v>57</v>
      </c>
      <c r="I25" s="39">
        <v>21</v>
      </c>
      <c r="J25" s="36">
        <f t="shared" si="6"/>
        <v>36.842105263157897</v>
      </c>
      <c r="K25" s="39">
        <v>4</v>
      </c>
      <c r="L25" s="39">
        <v>4</v>
      </c>
      <c r="M25" s="40">
        <f t="shared" si="7"/>
        <v>100</v>
      </c>
      <c r="N25" s="39">
        <v>0</v>
      </c>
      <c r="O25" s="39">
        <v>0</v>
      </c>
      <c r="P25" s="91" t="str">
        <f t="shared" si="8"/>
        <v>-</v>
      </c>
      <c r="Q25" s="39">
        <v>125</v>
      </c>
      <c r="R25" s="60">
        <v>38</v>
      </c>
      <c r="S25" s="40">
        <f t="shared" si="2"/>
        <v>30.4</v>
      </c>
      <c r="T25" s="39">
        <v>2020</v>
      </c>
      <c r="U25" s="60">
        <v>31</v>
      </c>
      <c r="V25" s="40">
        <f t="shared" si="3"/>
        <v>1.5346534653465347</v>
      </c>
      <c r="W25" s="39">
        <v>162</v>
      </c>
      <c r="X25" s="60">
        <v>29</v>
      </c>
      <c r="Y25" s="40">
        <f t="shared" si="4"/>
        <v>17.901234567901234</v>
      </c>
      <c r="Z25" s="39">
        <v>135</v>
      </c>
      <c r="AA25" s="60">
        <v>25</v>
      </c>
      <c r="AB25" s="40">
        <f t="shared" si="5"/>
        <v>18.518518518518519</v>
      </c>
      <c r="AC25" s="92"/>
      <c r="AD25" s="41"/>
    </row>
    <row r="26" spans="1:30" s="42" customFormat="1" ht="15.75" customHeight="1" x14ac:dyDescent="0.25">
      <c r="A26" s="61" t="s">
        <v>53</v>
      </c>
      <c r="B26" s="39">
        <v>880</v>
      </c>
      <c r="C26" s="39">
        <v>264</v>
      </c>
      <c r="D26" s="40">
        <f t="shared" si="0"/>
        <v>30</v>
      </c>
      <c r="E26" s="39">
        <v>389</v>
      </c>
      <c r="F26" s="39">
        <v>238</v>
      </c>
      <c r="G26" s="40">
        <f t="shared" si="1"/>
        <v>61.182519280205653</v>
      </c>
      <c r="H26" s="39">
        <v>24</v>
      </c>
      <c r="I26" s="39">
        <v>24</v>
      </c>
      <c r="J26" s="36">
        <f t="shared" si="6"/>
        <v>100</v>
      </c>
      <c r="K26" s="39">
        <v>3</v>
      </c>
      <c r="L26" s="39">
        <v>5</v>
      </c>
      <c r="M26" s="40">
        <f t="shared" si="7"/>
        <v>166.66666666666666</v>
      </c>
      <c r="N26" s="39">
        <v>0</v>
      </c>
      <c r="O26" s="39">
        <v>0</v>
      </c>
      <c r="P26" s="91" t="str">
        <f t="shared" si="8"/>
        <v>-</v>
      </c>
      <c r="Q26" s="39">
        <v>235</v>
      </c>
      <c r="R26" s="60">
        <v>139</v>
      </c>
      <c r="S26" s="40">
        <f t="shared" si="2"/>
        <v>59.148936170212764</v>
      </c>
      <c r="T26" s="39">
        <v>853</v>
      </c>
      <c r="U26" s="60">
        <v>190</v>
      </c>
      <c r="V26" s="40">
        <f t="shared" si="3"/>
        <v>22.27432590855803</v>
      </c>
      <c r="W26" s="39">
        <v>317</v>
      </c>
      <c r="X26" s="60">
        <v>170</v>
      </c>
      <c r="Y26" s="40">
        <f t="shared" si="4"/>
        <v>53.627760252365931</v>
      </c>
      <c r="Z26" s="39">
        <v>263</v>
      </c>
      <c r="AA26" s="60">
        <v>136</v>
      </c>
      <c r="AB26" s="40">
        <f t="shared" si="5"/>
        <v>51.71102661596958</v>
      </c>
      <c r="AC26" s="92"/>
      <c r="AD26" s="41"/>
    </row>
    <row r="27" spans="1:30" s="42" customFormat="1" ht="15.75" customHeight="1" x14ac:dyDescent="0.25">
      <c r="A27" s="61" t="s">
        <v>54</v>
      </c>
      <c r="B27" s="39">
        <v>678</v>
      </c>
      <c r="C27" s="39">
        <v>67</v>
      </c>
      <c r="D27" s="40">
        <f t="shared" si="0"/>
        <v>9.882005899705014</v>
      </c>
      <c r="E27" s="39">
        <v>214</v>
      </c>
      <c r="F27" s="39">
        <v>61</v>
      </c>
      <c r="G27" s="40">
        <f t="shared" si="1"/>
        <v>28.504672897196262</v>
      </c>
      <c r="H27" s="39">
        <v>29</v>
      </c>
      <c r="I27" s="39">
        <v>7</v>
      </c>
      <c r="J27" s="36">
        <f t="shared" si="6"/>
        <v>24.137931034482758</v>
      </c>
      <c r="K27" s="39">
        <v>19</v>
      </c>
      <c r="L27" s="39">
        <v>7</v>
      </c>
      <c r="M27" s="40">
        <f t="shared" si="7"/>
        <v>36.842105263157897</v>
      </c>
      <c r="N27" s="39">
        <v>0</v>
      </c>
      <c r="O27" s="39">
        <v>1</v>
      </c>
      <c r="P27" s="91" t="str">
        <f t="shared" si="8"/>
        <v>-</v>
      </c>
      <c r="Q27" s="39">
        <v>109</v>
      </c>
      <c r="R27" s="60">
        <v>48</v>
      </c>
      <c r="S27" s="40">
        <f t="shared" si="2"/>
        <v>44.036697247706421</v>
      </c>
      <c r="T27" s="39">
        <v>635</v>
      </c>
      <c r="U27" s="60">
        <v>44</v>
      </c>
      <c r="V27" s="40">
        <f t="shared" si="3"/>
        <v>6.9291338582677167</v>
      </c>
      <c r="W27" s="39">
        <v>156</v>
      </c>
      <c r="X27" s="60">
        <v>42</v>
      </c>
      <c r="Y27" s="40">
        <f t="shared" si="4"/>
        <v>26.923076923076923</v>
      </c>
      <c r="Z27" s="39">
        <v>144</v>
      </c>
      <c r="AA27" s="60">
        <v>34</v>
      </c>
      <c r="AB27" s="40">
        <f t="shared" si="5"/>
        <v>23.611111111111111</v>
      </c>
      <c r="AC27" s="92"/>
      <c r="AD27" s="41"/>
    </row>
    <row r="28" spans="1:30" s="42" customFormat="1" ht="15.75" customHeight="1" x14ac:dyDescent="0.25">
      <c r="A28" s="61" t="s">
        <v>55</v>
      </c>
      <c r="B28" s="39">
        <v>577</v>
      </c>
      <c r="C28" s="39">
        <v>103</v>
      </c>
      <c r="D28" s="40">
        <f t="shared" si="0"/>
        <v>17.850953206239168</v>
      </c>
      <c r="E28" s="39">
        <v>164</v>
      </c>
      <c r="F28" s="39">
        <v>77</v>
      </c>
      <c r="G28" s="40">
        <f t="shared" si="1"/>
        <v>46.951219512195124</v>
      </c>
      <c r="H28" s="39">
        <v>29</v>
      </c>
      <c r="I28" s="39">
        <v>21</v>
      </c>
      <c r="J28" s="36">
        <f t="shared" si="6"/>
        <v>72.41379310344827</v>
      </c>
      <c r="K28" s="39">
        <v>3</v>
      </c>
      <c r="L28" s="39">
        <v>0</v>
      </c>
      <c r="M28" s="40">
        <f t="shared" si="7"/>
        <v>0</v>
      </c>
      <c r="N28" s="39">
        <v>0</v>
      </c>
      <c r="O28" s="39">
        <v>0</v>
      </c>
      <c r="P28" s="40" t="str">
        <f t="shared" si="8"/>
        <v>-</v>
      </c>
      <c r="Q28" s="39">
        <v>141</v>
      </c>
      <c r="R28" s="60">
        <v>71</v>
      </c>
      <c r="S28" s="40">
        <f t="shared" si="2"/>
        <v>50.354609929078016</v>
      </c>
      <c r="T28" s="39">
        <v>547</v>
      </c>
      <c r="U28" s="60">
        <v>56</v>
      </c>
      <c r="V28" s="40">
        <f t="shared" si="3"/>
        <v>10.237659963436929</v>
      </c>
      <c r="W28" s="39">
        <v>130</v>
      </c>
      <c r="X28" s="60">
        <v>52</v>
      </c>
      <c r="Y28" s="40">
        <f t="shared" si="4"/>
        <v>40</v>
      </c>
      <c r="Z28" s="39">
        <v>123</v>
      </c>
      <c r="AA28" s="60">
        <v>49</v>
      </c>
      <c r="AB28" s="40">
        <f t="shared" si="5"/>
        <v>39.837398373983739</v>
      </c>
      <c r="AC28" s="92"/>
      <c r="AD28" s="41"/>
    </row>
    <row r="29" spans="1:30" s="42" customFormat="1" ht="15.75" customHeight="1" x14ac:dyDescent="0.25">
      <c r="A29" s="61" t="s">
        <v>56</v>
      </c>
      <c r="B29" s="39">
        <v>632</v>
      </c>
      <c r="C29" s="39">
        <v>123</v>
      </c>
      <c r="D29" s="40">
        <f t="shared" si="0"/>
        <v>19.462025316455698</v>
      </c>
      <c r="E29" s="39">
        <v>350</v>
      </c>
      <c r="F29" s="39">
        <v>116</v>
      </c>
      <c r="G29" s="40">
        <f t="shared" si="1"/>
        <v>33.142857142857146</v>
      </c>
      <c r="H29" s="39">
        <v>29</v>
      </c>
      <c r="I29" s="39">
        <v>8</v>
      </c>
      <c r="J29" s="36">
        <f t="shared" si="6"/>
        <v>27.586206896551722</v>
      </c>
      <c r="K29" s="39">
        <v>20</v>
      </c>
      <c r="L29" s="39">
        <v>13</v>
      </c>
      <c r="M29" s="40">
        <f t="shared" si="7"/>
        <v>65</v>
      </c>
      <c r="N29" s="39">
        <v>0</v>
      </c>
      <c r="O29" s="39">
        <v>0</v>
      </c>
      <c r="P29" s="40" t="str">
        <f t="shared" si="8"/>
        <v>-</v>
      </c>
      <c r="Q29" s="39">
        <v>200</v>
      </c>
      <c r="R29" s="60">
        <v>67</v>
      </c>
      <c r="S29" s="40">
        <f t="shared" si="2"/>
        <v>33.5</v>
      </c>
      <c r="T29" s="39">
        <v>578</v>
      </c>
      <c r="U29" s="60">
        <v>85</v>
      </c>
      <c r="V29" s="40">
        <f t="shared" si="3"/>
        <v>14.705882352941176</v>
      </c>
      <c r="W29" s="39">
        <v>262</v>
      </c>
      <c r="X29" s="60">
        <v>82</v>
      </c>
      <c r="Y29" s="40">
        <f t="shared" si="4"/>
        <v>31.297709923664122</v>
      </c>
      <c r="Z29" s="39">
        <v>237</v>
      </c>
      <c r="AA29" s="60">
        <v>77</v>
      </c>
      <c r="AB29" s="40">
        <f t="shared" si="5"/>
        <v>32.489451476793249</v>
      </c>
      <c r="AC29" s="92"/>
      <c r="AD29" s="41"/>
    </row>
    <row r="30" spans="1:30" s="42" customFormat="1" ht="15.75" customHeight="1" x14ac:dyDescent="0.25">
      <c r="A30" s="61" t="s">
        <v>57</v>
      </c>
      <c r="B30" s="39">
        <v>1041</v>
      </c>
      <c r="C30" s="39">
        <v>104</v>
      </c>
      <c r="D30" s="40">
        <f t="shared" si="0"/>
        <v>9.9903938520653224</v>
      </c>
      <c r="E30" s="39">
        <v>175</v>
      </c>
      <c r="F30" s="39">
        <v>86</v>
      </c>
      <c r="G30" s="40">
        <f t="shared" si="1"/>
        <v>49.142857142857146</v>
      </c>
      <c r="H30" s="39">
        <v>28</v>
      </c>
      <c r="I30" s="39">
        <v>5</v>
      </c>
      <c r="J30" s="36">
        <f t="shared" si="6"/>
        <v>17.857142857142858</v>
      </c>
      <c r="K30" s="39">
        <v>2</v>
      </c>
      <c r="L30" s="39">
        <v>2</v>
      </c>
      <c r="M30" s="40">
        <f t="shared" si="7"/>
        <v>100</v>
      </c>
      <c r="N30" s="39">
        <v>4</v>
      </c>
      <c r="O30" s="39">
        <v>0</v>
      </c>
      <c r="P30" s="91">
        <f t="shared" si="8"/>
        <v>0</v>
      </c>
      <c r="Q30" s="39">
        <v>126</v>
      </c>
      <c r="R30" s="60">
        <v>69</v>
      </c>
      <c r="S30" s="40">
        <f t="shared" si="2"/>
        <v>54.761904761904759</v>
      </c>
      <c r="T30" s="39">
        <v>1000</v>
      </c>
      <c r="U30" s="60">
        <v>76</v>
      </c>
      <c r="V30" s="40">
        <f t="shared" si="3"/>
        <v>7.6</v>
      </c>
      <c r="W30" s="39">
        <v>139</v>
      </c>
      <c r="X30" s="60">
        <v>70</v>
      </c>
      <c r="Y30" s="40">
        <f t="shared" si="4"/>
        <v>50.359712230215827</v>
      </c>
      <c r="Z30" s="39">
        <v>127</v>
      </c>
      <c r="AA30" s="60">
        <v>65</v>
      </c>
      <c r="AB30" s="40">
        <f t="shared" si="5"/>
        <v>51.181102362204726</v>
      </c>
      <c r="AC30" s="92"/>
      <c r="AD30" s="41"/>
    </row>
    <row r="31" spans="1:30" s="42" customFormat="1" ht="15.75" customHeight="1" x14ac:dyDescent="0.25">
      <c r="A31" s="61" t="s">
        <v>58</v>
      </c>
      <c r="B31" s="39">
        <v>978</v>
      </c>
      <c r="C31" s="39">
        <v>138</v>
      </c>
      <c r="D31" s="40">
        <f t="shared" si="0"/>
        <v>14.110429447852761</v>
      </c>
      <c r="E31" s="39">
        <v>213</v>
      </c>
      <c r="F31" s="39">
        <v>95</v>
      </c>
      <c r="G31" s="40">
        <f t="shared" si="1"/>
        <v>44.600938967136152</v>
      </c>
      <c r="H31" s="39">
        <v>38</v>
      </c>
      <c r="I31" s="39">
        <v>21</v>
      </c>
      <c r="J31" s="36">
        <f t="shared" si="6"/>
        <v>55.263157894736842</v>
      </c>
      <c r="K31" s="39">
        <v>5</v>
      </c>
      <c r="L31" s="39">
        <v>2</v>
      </c>
      <c r="M31" s="40">
        <f t="shared" si="7"/>
        <v>40</v>
      </c>
      <c r="N31" s="39">
        <v>0</v>
      </c>
      <c r="O31" s="39">
        <v>0</v>
      </c>
      <c r="P31" s="91" t="str">
        <f t="shared" si="8"/>
        <v>-</v>
      </c>
      <c r="Q31" s="39">
        <v>157</v>
      </c>
      <c r="R31" s="60">
        <v>71</v>
      </c>
      <c r="S31" s="40">
        <f t="shared" si="2"/>
        <v>45.222929936305732</v>
      </c>
      <c r="T31" s="39">
        <v>962</v>
      </c>
      <c r="U31" s="60">
        <v>89</v>
      </c>
      <c r="V31" s="40">
        <f t="shared" si="3"/>
        <v>9.251559251559252</v>
      </c>
      <c r="W31" s="39">
        <v>167</v>
      </c>
      <c r="X31" s="60">
        <v>65</v>
      </c>
      <c r="Y31" s="40">
        <f t="shared" si="4"/>
        <v>38.922155688622752</v>
      </c>
      <c r="Z31" s="39">
        <v>147</v>
      </c>
      <c r="AA31" s="60">
        <v>56</v>
      </c>
      <c r="AB31" s="40">
        <f t="shared" si="5"/>
        <v>38.095238095238095</v>
      </c>
      <c r="AC31" s="92"/>
      <c r="AD31" s="41"/>
    </row>
    <row r="32" spans="1:30" s="42" customFormat="1" ht="15.75" customHeight="1" x14ac:dyDescent="0.25">
      <c r="A32" s="61" t="s">
        <v>59</v>
      </c>
      <c r="B32" s="39">
        <v>1436</v>
      </c>
      <c r="C32" s="39">
        <v>111</v>
      </c>
      <c r="D32" s="40">
        <f t="shared" si="0"/>
        <v>7.7298050139275762</v>
      </c>
      <c r="E32" s="39">
        <v>258</v>
      </c>
      <c r="F32" s="39">
        <v>83</v>
      </c>
      <c r="G32" s="40">
        <f t="shared" si="1"/>
        <v>32.170542635658911</v>
      </c>
      <c r="H32" s="39">
        <v>75</v>
      </c>
      <c r="I32" s="39">
        <v>46</v>
      </c>
      <c r="J32" s="36">
        <f t="shared" si="6"/>
        <v>61.333333333333336</v>
      </c>
      <c r="K32" s="39">
        <v>16</v>
      </c>
      <c r="L32" s="39">
        <v>5</v>
      </c>
      <c r="M32" s="40">
        <f t="shared" si="7"/>
        <v>31.25</v>
      </c>
      <c r="N32" s="39">
        <v>1</v>
      </c>
      <c r="O32" s="39">
        <v>0</v>
      </c>
      <c r="P32" s="91">
        <f t="shared" si="8"/>
        <v>0</v>
      </c>
      <c r="Q32" s="39">
        <v>143</v>
      </c>
      <c r="R32" s="60">
        <v>71</v>
      </c>
      <c r="S32" s="40">
        <f t="shared" si="2"/>
        <v>49.650349650349654</v>
      </c>
      <c r="T32" s="39">
        <v>1447</v>
      </c>
      <c r="U32" s="60">
        <v>59</v>
      </c>
      <c r="V32" s="40">
        <f t="shared" si="3"/>
        <v>4.0774015203870073</v>
      </c>
      <c r="W32" s="39">
        <v>170</v>
      </c>
      <c r="X32" s="60">
        <v>38</v>
      </c>
      <c r="Y32" s="40">
        <f t="shared" si="4"/>
        <v>22.352941176470587</v>
      </c>
      <c r="Z32" s="39">
        <v>135</v>
      </c>
      <c r="AA32" s="60">
        <v>29</v>
      </c>
      <c r="AB32" s="40">
        <f t="shared" si="5"/>
        <v>21.481481481481481</v>
      </c>
      <c r="AC32" s="92"/>
      <c r="AD32" s="41"/>
    </row>
    <row r="33" spans="1:30" s="42" customFormat="1" ht="15.75" customHeight="1" x14ac:dyDescent="0.25">
      <c r="A33" s="61" t="s">
        <v>60</v>
      </c>
      <c r="B33" s="39">
        <v>831</v>
      </c>
      <c r="C33" s="39">
        <v>245</v>
      </c>
      <c r="D33" s="40">
        <f t="shared" si="0"/>
        <v>29.482551143200961</v>
      </c>
      <c r="E33" s="39">
        <v>486</v>
      </c>
      <c r="F33" s="39">
        <v>229</v>
      </c>
      <c r="G33" s="40">
        <f t="shared" si="1"/>
        <v>47.119341563786008</v>
      </c>
      <c r="H33" s="39">
        <v>52</v>
      </c>
      <c r="I33" s="39">
        <v>30</v>
      </c>
      <c r="J33" s="36">
        <f t="shared" si="6"/>
        <v>57.692307692307693</v>
      </c>
      <c r="K33" s="39">
        <v>13</v>
      </c>
      <c r="L33" s="39">
        <v>9</v>
      </c>
      <c r="M33" s="40">
        <f t="shared" si="7"/>
        <v>69.230769230769226</v>
      </c>
      <c r="N33" s="39">
        <v>0</v>
      </c>
      <c r="O33" s="39">
        <v>0</v>
      </c>
      <c r="P33" s="40" t="str">
        <f t="shared" si="8"/>
        <v>-</v>
      </c>
      <c r="Q33" s="39">
        <v>323</v>
      </c>
      <c r="R33" s="60">
        <v>178</v>
      </c>
      <c r="S33" s="40">
        <f t="shared" si="2"/>
        <v>55.108359133126932</v>
      </c>
      <c r="T33" s="39">
        <v>746</v>
      </c>
      <c r="U33" s="60">
        <v>183</v>
      </c>
      <c r="V33" s="40">
        <f t="shared" si="3"/>
        <v>24.530831099195712</v>
      </c>
      <c r="W33" s="39">
        <v>386</v>
      </c>
      <c r="X33" s="60">
        <v>169</v>
      </c>
      <c r="Y33" s="40">
        <f t="shared" si="4"/>
        <v>43.782383419689118</v>
      </c>
      <c r="Z33" s="39">
        <v>350</v>
      </c>
      <c r="AA33" s="60">
        <v>151</v>
      </c>
      <c r="AB33" s="40">
        <f t="shared" si="5"/>
        <v>43.142857142857146</v>
      </c>
      <c r="AC33" s="92"/>
      <c r="AD33" s="41"/>
    </row>
    <row r="34" spans="1:30" s="42" customFormat="1" ht="15.75" customHeight="1" x14ac:dyDescent="0.25">
      <c r="A34" s="61" t="s">
        <v>61</v>
      </c>
      <c r="B34" s="39">
        <v>821</v>
      </c>
      <c r="C34" s="39">
        <v>172</v>
      </c>
      <c r="D34" s="40">
        <f t="shared" si="0"/>
        <v>20.950060901339828</v>
      </c>
      <c r="E34" s="39">
        <v>457</v>
      </c>
      <c r="F34" s="39">
        <v>154</v>
      </c>
      <c r="G34" s="40">
        <f t="shared" si="1"/>
        <v>33.698030634573307</v>
      </c>
      <c r="H34" s="39">
        <v>59</v>
      </c>
      <c r="I34" s="39">
        <v>22</v>
      </c>
      <c r="J34" s="36">
        <f t="shared" si="6"/>
        <v>37.288135593220339</v>
      </c>
      <c r="K34" s="39">
        <v>3</v>
      </c>
      <c r="L34" s="39">
        <v>2</v>
      </c>
      <c r="M34" s="40">
        <f t="shared" si="7"/>
        <v>66.666666666666671</v>
      </c>
      <c r="N34" s="39">
        <v>0</v>
      </c>
      <c r="O34" s="39">
        <v>0</v>
      </c>
      <c r="P34" s="91" t="str">
        <f t="shared" si="8"/>
        <v>-</v>
      </c>
      <c r="Q34" s="39">
        <v>307</v>
      </c>
      <c r="R34" s="60">
        <v>103</v>
      </c>
      <c r="S34" s="40">
        <f t="shared" si="2"/>
        <v>33.550488599348533</v>
      </c>
      <c r="T34" s="39">
        <v>723</v>
      </c>
      <c r="U34" s="60">
        <v>131</v>
      </c>
      <c r="V34" s="40">
        <f t="shared" si="3"/>
        <v>18.118948824343015</v>
      </c>
      <c r="W34" s="39">
        <v>364</v>
      </c>
      <c r="X34" s="60">
        <v>118</v>
      </c>
      <c r="Y34" s="40">
        <f t="shared" si="4"/>
        <v>32.417582417582416</v>
      </c>
      <c r="Z34" s="39">
        <v>319</v>
      </c>
      <c r="AA34" s="60">
        <v>107</v>
      </c>
      <c r="AB34" s="40">
        <f t="shared" si="5"/>
        <v>33.542319749216304</v>
      </c>
      <c r="AC34" s="92"/>
      <c r="AD34" s="41"/>
    </row>
    <row r="35" spans="1:30" s="42" customFormat="1" ht="15.75" customHeight="1" x14ac:dyDescent="0.25">
      <c r="A35" s="61" t="s">
        <v>62</v>
      </c>
      <c r="B35" s="39">
        <v>486</v>
      </c>
      <c r="C35" s="39">
        <v>98</v>
      </c>
      <c r="D35" s="40">
        <f t="shared" si="0"/>
        <v>20.164609053497941</v>
      </c>
      <c r="E35" s="39">
        <v>215</v>
      </c>
      <c r="F35" s="39">
        <v>89</v>
      </c>
      <c r="G35" s="40">
        <f t="shared" si="1"/>
        <v>41.395348837209305</v>
      </c>
      <c r="H35" s="39">
        <v>22</v>
      </c>
      <c r="I35" s="39">
        <v>7</v>
      </c>
      <c r="J35" s="36">
        <f t="shared" si="6"/>
        <v>31.818181818181817</v>
      </c>
      <c r="K35" s="39">
        <v>6</v>
      </c>
      <c r="L35" s="39">
        <v>11</v>
      </c>
      <c r="M35" s="40">
        <f t="shared" si="7"/>
        <v>183.33333333333334</v>
      </c>
      <c r="N35" s="39">
        <v>0</v>
      </c>
      <c r="O35" s="39">
        <v>1</v>
      </c>
      <c r="P35" s="40" t="str">
        <f t="shared" si="8"/>
        <v>-</v>
      </c>
      <c r="Q35" s="39">
        <v>93</v>
      </c>
      <c r="R35" s="60">
        <v>60</v>
      </c>
      <c r="S35" s="40">
        <f t="shared" si="2"/>
        <v>64.516129032258064</v>
      </c>
      <c r="T35" s="39">
        <v>452</v>
      </c>
      <c r="U35" s="60">
        <v>67</v>
      </c>
      <c r="V35" s="40">
        <f t="shared" si="3"/>
        <v>14.823008849557523</v>
      </c>
      <c r="W35" s="39">
        <v>153</v>
      </c>
      <c r="X35" s="60">
        <v>62</v>
      </c>
      <c r="Y35" s="40">
        <f t="shared" si="4"/>
        <v>40.522875816993462</v>
      </c>
      <c r="Z35" s="39">
        <v>131</v>
      </c>
      <c r="AA35" s="60">
        <v>49</v>
      </c>
      <c r="AB35" s="40">
        <f t="shared" si="5"/>
        <v>37.404580152671755</v>
      </c>
      <c r="AC35" s="92"/>
      <c r="AD35" s="41"/>
    </row>
    <row r="36" spans="1:30" s="94" customFormat="1" ht="81.75" customHeight="1" x14ac:dyDescent="0.25">
      <c r="A36" s="93"/>
      <c r="B36" s="93"/>
      <c r="C36" s="199" t="s">
        <v>104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</row>
    <row r="37" spans="1:30" s="94" customFormat="1" ht="15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5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5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5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5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5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5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5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5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5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5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5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ht="1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ht="1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ht="1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ht="1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ht="1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ht="1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ht="1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ht="1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ht="1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ht="1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ht="1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ht="1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ht="1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ht="1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ht="1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ht="1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ht="1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ht="1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ht="1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ht="1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ht="1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ht="1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ht="1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ht="1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ht="1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ht="1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ht="1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ht="1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ht="1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ht="1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ht="1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ht="1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75" zoomScaleNormal="75" zoomScaleSheetLayoutView="75" workbookViewId="0">
      <selection activeCell="B18" sqref="B18"/>
    </sheetView>
  </sheetViews>
  <sheetFormatPr defaultColWidth="8" defaultRowHeight="12.75" x14ac:dyDescent="0.2"/>
  <cols>
    <col min="1" max="1" width="69.5703125" style="3" customWidth="1"/>
    <col min="2" max="4" width="23.42578125" style="18" customWidth="1"/>
    <col min="5" max="255" width="8" style="3"/>
    <col min="256" max="256" width="69.5703125" style="3" customWidth="1"/>
    <col min="257" max="259" width="23.42578125" style="3" customWidth="1"/>
    <col min="260" max="260" width="8" style="3"/>
    <col min="261" max="261" width="0" style="3" hidden="1" customWidth="1"/>
    <col min="262" max="511" width="8" style="3"/>
    <col min="512" max="512" width="69.5703125" style="3" customWidth="1"/>
    <col min="513" max="515" width="23.42578125" style="3" customWidth="1"/>
    <col min="516" max="516" width="8" style="3"/>
    <col min="517" max="517" width="0" style="3" hidden="1" customWidth="1"/>
    <col min="518" max="767" width="8" style="3"/>
    <col min="768" max="768" width="69.5703125" style="3" customWidth="1"/>
    <col min="769" max="771" width="23.42578125" style="3" customWidth="1"/>
    <col min="772" max="772" width="8" style="3"/>
    <col min="773" max="773" width="0" style="3" hidden="1" customWidth="1"/>
    <col min="774" max="1023" width="8" style="3"/>
    <col min="1024" max="1024" width="69.5703125" style="3" customWidth="1"/>
    <col min="1025" max="1027" width="23.42578125" style="3" customWidth="1"/>
    <col min="1028" max="1028" width="8" style="3"/>
    <col min="1029" max="1029" width="0" style="3" hidden="1" customWidth="1"/>
    <col min="1030" max="1279" width="8" style="3"/>
    <col min="1280" max="1280" width="69.5703125" style="3" customWidth="1"/>
    <col min="1281" max="1283" width="23.42578125" style="3" customWidth="1"/>
    <col min="1284" max="1284" width="8" style="3"/>
    <col min="1285" max="1285" width="0" style="3" hidden="1" customWidth="1"/>
    <col min="1286" max="1535" width="8" style="3"/>
    <col min="1536" max="1536" width="69.5703125" style="3" customWidth="1"/>
    <col min="1537" max="1539" width="23.42578125" style="3" customWidth="1"/>
    <col min="1540" max="1540" width="8" style="3"/>
    <col min="1541" max="1541" width="0" style="3" hidden="1" customWidth="1"/>
    <col min="1542" max="1791" width="8" style="3"/>
    <col min="1792" max="1792" width="69.5703125" style="3" customWidth="1"/>
    <col min="1793" max="1795" width="23.42578125" style="3" customWidth="1"/>
    <col min="1796" max="1796" width="8" style="3"/>
    <col min="1797" max="1797" width="0" style="3" hidden="1" customWidth="1"/>
    <col min="1798" max="2047" width="8" style="3"/>
    <col min="2048" max="2048" width="69.5703125" style="3" customWidth="1"/>
    <col min="2049" max="2051" width="23.42578125" style="3" customWidth="1"/>
    <col min="2052" max="2052" width="8" style="3"/>
    <col min="2053" max="2053" width="0" style="3" hidden="1" customWidth="1"/>
    <col min="2054" max="2303" width="8" style="3"/>
    <col min="2304" max="2304" width="69.5703125" style="3" customWidth="1"/>
    <col min="2305" max="2307" width="23.42578125" style="3" customWidth="1"/>
    <col min="2308" max="2308" width="8" style="3"/>
    <col min="2309" max="2309" width="0" style="3" hidden="1" customWidth="1"/>
    <col min="2310" max="2559" width="8" style="3"/>
    <col min="2560" max="2560" width="69.5703125" style="3" customWidth="1"/>
    <col min="2561" max="2563" width="23.42578125" style="3" customWidth="1"/>
    <col min="2564" max="2564" width="8" style="3"/>
    <col min="2565" max="2565" width="0" style="3" hidden="1" customWidth="1"/>
    <col min="2566" max="2815" width="8" style="3"/>
    <col min="2816" max="2816" width="69.5703125" style="3" customWidth="1"/>
    <col min="2817" max="2819" width="23.42578125" style="3" customWidth="1"/>
    <col min="2820" max="2820" width="8" style="3"/>
    <col min="2821" max="2821" width="0" style="3" hidden="1" customWidth="1"/>
    <col min="2822" max="3071" width="8" style="3"/>
    <col min="3072" max="3072" width="69.5703125" style="3" customWidth="1"/>
    <col min="3073" max="3075" width="23.42578125" style="3" customWidth="1"/>
    <col min="3076" max="3076" width="8" style="3"/>
    <col min="3077" max="3077" width="0" style="3" hidden="1" customWidth="1"/>
    <col min="3078" max="3327" width="8" style="3"/>
    <col min="3328" max="3328" width="69.5703125" style="3" customWidth="1"/>
    <col min="3329" max="3331" width="23.42578125" style="3" customWidth="1"/>
    <col min="3332" max="3332" width="8" style="3"/>
    <col min="3333" max="3333" width="0" style="3" hidden="1" customWidth="1"/>
    <col min="3334" max="3583" width="8" style="3"/>
    <col min="3584" max="3584" width="69.5703125" style="3" customWidth="1"/>
    <col min="3585" max="3587" width="23.42578125" style="3" customWidth="1"/>
    <col min="3588" max="3588" width="8" style="3"/>
    <col min="3589" max="3589" width="0" style="3" hidden="1" customWidth="1"/>
    <col min="3590" max="3839" width="8" style="3"/>
    <col min="3840" max="3840" width="69.5703125" style="3" customWidth="1"/>
    <col min="3841" max="3843" width="23.42578125" style="3" customWidth="1"/>
    <col min="3844" max="3844" width="8" style="3"/>
    <col min="3845" max="3845" width="0" style="3" hidden="1" customWidth="1"/>
    <col min="3846" max="4095" width="8" style="3"/>
    <col min="4096" max="4096" width="69.5703125" style="3" customWidth="1"/>
    <col min="4097" max="4099" width="23.42578125" style="3" customWidth="1"/>
    <col min="4100" max="4100" width="8" style="3"/>
    <col min="4101" max="4101" width="0" style="3" hidden="1" customWidth="1"/>
    <col min="4102" max="4351" width="8" style="3"/>
    <col min="4352" max="4352" width="69.5703125" style="3" customWidth="1"/>
    <col min="4353" max="4355" width="23.42578125" style="3" customWidth="1"/>
    <col min="4356" max="4356" width="8" style="3"/>
    <col min="4357" max="4357" width="0" style="3" hidden="1" customWidth="1"/>
    <col min="4358" max="4607" width="8" style="3"/>
    <col min="4608" max="4608" width="69.5703125" style="3" customWidth="1"/>
    <col min="4609" max="4611" width="23.42578125" style="3" customWidth="1"/>
    <col min="4612" max="4612" width="8" style="3"/>
    <col min="4613" max="4613" width="0" style="3" hidden="1" customWidth="1"/>
    <col min="4614" max="4863" width="8" style="3"/>
    <col min="4864" max="4864" width="69.5703125" style="3" customWidth="1"/>
    <col min="4865" max="4867" width="23.42578125" style="3" customWidth="1"/>
    <col min="4868" max="4868" width="8" style="3"/>
    <col min="4869" max="4869" width="0" style="3" hidden="1" customWidth="1"/>
    <col min="4870" max="5119" width="8" style="3"/>
    <col min="5120" max="5120" width="69.5703125" style="3" customWidth="1"/>
    <col min="5121" max="5123" width="23.42578125" style="3" customWidth="1"/>
    <col min="5124" max="5124" width="8" style="3"/>
    <col min="5125" max="5125" width="0" style="3" hidden="1" customWidth="1"/>
    <col min="5126" max="5375" width="8" style="3"/>
    <col min="5376" max="5376" width="69.5703125" style="3" customWidth="1"/>
    <col min="5377" max="5379" width="23.42578125" style="3" customWidth="1"/>
    <col min="5380" max="5380" width="8" style="3"/>
    <col min="5381" max="5381" width="0" style="3" hidden="1" customWidth="1"/>
    <col min="5382" max="5631" width="8" style="3"/>
    <col min="5632" max="5632" width="69.5703125" style="3" customWidth="1"/>
    <col min="5633" max="5635" width="23.42578125" style="3" customWidth="1"/>
    <col min="5636" max="5636" width="8" style="3"/>
    <col min="5637" max="5637" width="0" style="3" hidden="1" customWidth="1"/>
    <col min="5638" max="5887" width="8" style="3"/>
    <col min="5888" max="5888" width="69.5703125" style="3" customWidth="1"/>
    <col min="5889" max="5891" width="23.42578125" style="3" customWidth="1"/>
    <col min="5892" max="5892" width="8" style="3"/>
    <col min="5893" max="5893" width="0" style="3" hidden="1" customWidth="1"/>
    <col min="5894" max="6143" width="8" style="3"/>
    <col min="6144" max="6144" width="69.5703125" style="3" customWidth="1"/>
    <col min="6145" max="6147" width="23.42578125" style="3" customWidth="1"/>
    <col min="6148" max="6148" width="8" style="3"/>
    <col min="6149" max="6149" width="0" style="3" hidden="1" customWidth="1"/>
    <col min="6150" max="6399" width="8" style="3"/>
    <col min="6400" max="6400" width="69.5703125" style="3" customWidth="1"/>
    <col min="6401" max="6403" width="23.42578125" style="3" customWidth="1"/>
    <col min="6404" max="6404" width="8" style="3"/>
    <col min="6405" max="6405" width="0" style="3" hidden="1" customWidth="1"/>
    <col min="6406" max="6655" width="8" style="3"/>
    <col min="6656" max="6656" width="69.5703125" style="3" customWidth="1"/>
    <col min="6657" max="6659" width="23.42578125" style="3" customWidth="1"/>
    <col min="6660" max="6660" width="8" style="3"/>
    <col min="6661" max="6661" width="0" style="3" hidden="1" customWidth="1"/>
    <col min="6662" max="6911" width="8" style="3"/>
    <col min="6912" max="6912" width="69.5703125" style="3" customWidth="1"/>
    <col min="6913" max="6915" width="23.42578125" style="3" customWidth="1"/>
    <col min="6916" max="6916" width="8" style="3"/>
    <col min="6917" max="6917" width="0" style="3" hidden="1" customWidth="1"/>
    <col min="6918" max="7167" width="8" style="3"/>
    <col min="7168" max="7168" width="69.5703125" style="3" customWidth="1"/>
    <col min="7169" max="7171" width="23.42578125" style="3" customWidth="1"/>
    <col min="7172" max="7172" width="8" style="3"/>
    <col min="7173" max="7173" width="0" style="3" hidden="1" customWidth="1"/>
    <col min="7174" max="7423" width="8" style="3"/>
    <col min="7424" max="7424" width="69.5703125" style="3" customWidth="1"/>
    <col min="7425" max="7427" width="23.42578125" style="3" customWidth="1"/>
    <col min="7428" max="7428" width="8" style="3"/>
    <col min="7429" max="7429" width="0" style="3" hidden="1" customWidth="1"/>
    <col min="7430" max="7679" width="8" style="3"/>
    <col min="7680" max="7680" width="69.5703125" style="3" customWidth="1"/>
    <col min="7681" max="7683" width="23.42578125" style="3" customWidth="1"/>
    <col min="7684" max="7684" width="8" style="3"/>
    <col min="7685" max="7685" width="0" style="3" hidden="1" customWidth="1"/>
    <col min="7686" max="7935" width="8" style="3"/>
    <col min="7936" max="7936" width="69.5703125" style="3" customWidth="1"/>
    <col min="7937" max="7939" width="23.42578125" style="3" customWidth="1"/>
    <col min="7940" max="7940" width="8" style="3"/>
    <col min="7941" max="7941" width="0" style="3" hidden="1" customWidth="1"/>
    <col min="7942" max="8191" width="8" style="3"/>
    <col min="8192" max="8192" width="69.5703125" style="3" customWidth="1"/>
    <col min="8193" max="8195" width="23.42578125" style="3" customWidth="1"/>
    <col min="8196" max="8196" width="8" style="3"/>
    <col min="8197" max="8197" width="0" style="3" hidden="1" customWidth="1"/>
    <col min="8198" max="8447" width="8" style="3"/>
    <col min="8448" max="8448" width="69.5703125" style="3" customWidth="1"/>
    <col min="8449" max="8451" width="23.42578125" style="3" customWidth="1"/>
    <col min="8452" max="8452" width="8" style="3"/>
    <col min="8453" max="8453" width="0" style="3" hidden="1" customWidth="1"/>
    <col min="8454" max="8703" width="8" style="3"/>
    <col min="8704" max="8704" width="69.5703125" style="3" customWidth="1"/>
    <col min="8705" max="8707" width="23.42578125" style="3" customWidth="1"/>
    <col min="8708" max="8708" width="8" style="3"/>
    <col min="8709" max="8709" width="0" style="3" hidden="1" customWidth="1"/>
    <col min="8710" max="8959" width="8" style="3"/>
    <col min="8960" max="8960" width="69.5703125" style="3" customWidth="1"/>
    <col min="8961" max="8963" width="23.42578125" style="3" customWidth="1"/>
    <col min="8964" max="8964" width="8" style="3"/>
    <col min="8965" max="8965" width="0" style="3" hidden="1" customWidth="1"/>
    <col min="8966" max="9215" width="8" style="3"/>
    <col min="9216" max="9216" width="69.5703125" style="3" customWidth="1"/>
    <col min="9217" max="9219" width="23.42578125" style="3" customWidth="1"/>
    <col min="9220" max="9220" width="8" style="3"/>
    <col min="9221" max="9221" width="0" style="3" hidden="1" customWidth="1"/>
    <col min="9222" max="9471" width="8" style="3"/>
    <col min="9472" max="9472" width="69.5703125" style="3" customWidth="1"/>
    <col min="9473" max="9475" width="23.42578125" style="3" customWidth="1"/>
    <col min="9476" max="9476" width="8" style="3"/>
    <col min="9477" max="9477" width="0" style="3" hidden="1" customWidth="1"/>
    <col min="9478" max="9727" width="8" style="3"/>
    <col min="9728" max="9728" width="69.5703125" style="3" customWidth="1"/>
    <col min="9729" max="9731" width="23.42578125" style="3" customWidth="1"/>
    <col min="9732" max="9732" width="8" style="3"/>
    <col min="9733" max="9733" width="0" style="3" hidden="1" customWidth="1"/>
    <col min="9734" max="9983" width="8" style="3"/>
    <col min="9984" max="9984" width="69.5703125" style="3" customWidth="1"/>
    <col min="9985" max="9987" width="23.42578125" style="3" customWidth="1"/>
    <col min="9988" max="9988" width="8" style="3"/>
    <col min="9989" max="9989" width="0" style="3" hidden="1" customWidth="1"/>
    <col min="9990" max="10239" width="8" style="3"/>
    <col min="10240" max="10240" width="69.5703125" style="3" customWidth="1"/>
    <col min="10241" max="10243" width="23.42578125" style="3" customWidth="1"/>
    <col min="10244" max="10244" width="8" style="3"/>
    <col min="10245" max="10245" width="0" style="3" hidden="1" customWidth="1"/>
    <col min="10246" max="10495" width="8" style="3"/>
    <col min="10496" max="10496" width="69.5703125" style="3" customWidth="1"/>
    <col min="10497" max="10499" width="23.42578125" style="3" customWidth="1"/>
    <col min="10500" max="10500" width="8" style="3"/>
    <col min="10501" max="10501" width="0" style="3" hidden="1" customWidth="1"/>
    <col min="10502" max="10751" width="8" style="3"/>
    <col min="10752" max="10752" width="69.5703125" style="3" customWidth="1"/>
    <col min="10753" max="10755" width="23.42578125" style="3" customWidth="1"/>
    <col min="10756" max="10756" width="8" style="3"/>
    <col min="10757" max="10757" width="0" style="3" hidden="1" customWidth="1"/>
    <col min="10758" max="11007" width="8" style="3"/>
    <col min="11008" max="11008" width="69.5703125" style="3" customWidth="1"/>
    <col min="11009" max="11011" width="23.42578125" style="3" customWidth="1"/>
    <col min="11012" max="11012" width="8" style="3"/>
    <col min="11013" max="11013" width="0" style="3" hidden="1" customWidth="1"/>
    <col min="11014" max="11263" width="8" style="3"/>
    <col min="11264" max="11264" width="69.5703125" style="3" customWidth="1"/>
    <col min="11265" max="11267" width="23.42578125" style="3" customWidth="1"/>
    <col min="11268" max="11268" width="8" style="3"/>
    <col min="11269" max="11269" width="0" style="3" hidden="1" customWidth="1"/>
    <col min="11270" max="11519" width="8" style="3"/>
    <col min="11520" max="11520" width="69.5703125" style="3" customWidth="1"/>
    <col min="11521" max="11523" width="23.42578125" style="3" customWidth="1"/>
    <col min="11524" max="11524" width="8" style="3"/>
    <col min="11525" max="11525" width="0" style="3" hidden="1" customWidth="1"/>
    <col min="11526" max="11775" width="8" style="3"/>
    <col min="11776" max="11776" width="69.5703125" style="3" customWidth="1"/>
    <col min="11777" max="11779" width="23.42578125" style="3" customWidth="1"/>
    <col min="11780" max="11780" width="8" style="3"/>
    <col min="11781" max="11781" width="0" style="3" hidden="1" customWidth="1"/>
    <col min="11782" max="12031" width="8" style="3"/>
    <col min="12032" max="12032" width="69.5703125" style="3" customWidth="1"/>
    <col min="12033" max="12035" width="23.42578125" style="3" customWidth="1"/>
    <col min="12036" max="12036" width="8" style="3"/>
    <col min="12037" max="12037" width="0" style="3" hidden="1" customWidth="1"/>
    <col min="12038" max="12287" width="8" style="3"/>
    <col min="12288" max="12288" width="69.5703125" style="3" customWidth="1"/>
    <col min="12289" max="12291" width="23.42578125" style="3" customWidth="1"/>
    <col min="12292" max="12292" width="8" style="3"/>
    <col min="12293" max="12293" width="0" style="3" hidden="1" customWidth="1"/>
    <col min="12294" max="12543" width="8" style="3"/>
    <col min="12544" max="12544" width="69.5703125" style="3" customWidth="1"/>
    <col min="12545" max="12547" width="23.42578125" style="3" customWidth="1"/>
    <col min="12548" max="12548" width="8" style="3"/>
    <col min="12549" max="12549" width="0" style="3" hidden="1" customWidth="1"/>
    <col min="12550" max="12799" width="8" style="3"/>
    <col min="12800" max="12800" width="69.5703125" style="3" customWidth="1"/>
    <col min="12801" max="12803" width="23.42578125" style="3" customWidth="1"/>
    <col min="12804" max="12804" width="8" style="3"/>
    <col min="12805" max="12805" width="0" style="3" hidden="1" customWidth="1"/>
    <col min="12806" max="13055" width="8" style="3"/>
    <col min="13056" max="13056" width="69.5703125" style="3" customWidth="1"/>
    <col min="13057" max="13059" width="23.42578125" style="3" customWidth="1"/>
    <col min="13060" max="13060" width="8" style="3"/>
    <col min="13061" max="13061" width="0" style="3" hidden="1" customWidth="1"/>
    <col min="13062" max="13311" width="8" style="3"/>
    <col min="13312" max="13312" width="69.5703125" style="3" customWidth="1"/>
    <col min="13313" max="13315" width="23.42578125" style="3" customWidth="1"/>
    <col min="13316" max="13316" width="8" style="3"/>
    <col min="13317" max="13317" width="0" style="3" hidden="1" customWidth="1"/>
    <col min="13318" max="13567" width="8" style="3"/>
    <col min="13568" max="13568" width="69.5703125" style="3" customWidth="1"/>
    <col min="13569" max="13571" width="23.42578125" style="3" customWidth="1"/>
    <col min="13572" max="13572" width="8" style="3"/>
    <col min="13573" max="13573" width="0" style="3" hidden="1" customWidth="1"/>
    <col min="13574" max="13823" width="8" style="3"/>
    <col min="13824" max="13824" width="69.5703125" style="3" customWidth="1"/>
    <col min="13825" max="13827" width="23.42578125" style="3" customWidth="1"/>
    <col min="13828" max="13828" width="8" style="3"/>
    <col min="13829" max="13829" width="0" style="3" hidden="1" customWidth="1"/>
    <col min="13830" max="14079" width="8" style="3"/>
    <col min="14080" max="14080" width="69.5703125" style="3" customWidth="1"/>
    <col min="14081" max="14083" width="23.42578125" style="3" customWidth="1"/>
    <col min="14084" max="14084" width="8" style="3"/>
    <col min="14085" max="14085" width="0" style="3" hidden="1" customWidth="1"/>
    <col min="14086" max="14335" width="8" style="3"/>
    <col min="14336" max="14336" width="69.5703125" style="3" customWidth="1"/>
    <col min="14337" max="14339" width="23.42578125" style="3" customWidth="1"/>
    <col min="14340" max="14340" width="8" style="3"/>
    <col min="14341" max="14341" width="0" style="3" hidden="1" customWidth="1"/>
    <col min="14342" max="14591" width="8" style="3"/>
    <col min="14592" max="14592" width="69.5703125" style="3" customWidth="1"/>
    <col min="14593" max="14595" width="23.42578125" style="3" customWidth="1"/>
    <col min="14596" max="14596" width="8" style="3"/>
    <col min="14597" max="14597" width="0" style="3" hidden="1" customWidth="1"/>
    <col min="14598" max="14847" width="8" style="3"/>
    <col min="14848" max="14848" width="69.5703125" style="3" customWidth="1"/>
    <col min="14849" max="14851" width="23.42578125" style="3" customWidth="1"/>
    <col min="14852" max="14852" width="8" style="3"/>
    <col min="14853" max="14853" width="0" style="3" hidden="1" customWidth="1"/>
    <col min="14854" max="15103" width="8" style="3"/>
    <col min="15104" max="15104" width="69.5703125" style="3" customWidth="1"/>
    <col min="15105" max="15107" width="23.42578125" style="3" customWidth="1"/>
    <col min="15108" max="15108" width="8" style="3"/>
    <col min="15109" max="15109" width="0" style="3" hidden="1" customWidth="1"/>
    <col min="15110" max="15359" width="8" style="3"/>
    <col min="15360" max="15360" width="69.5703125" style="3" customWidth="1"/>
    <col min="15361" max="15363" width="23.42578125" style="3" customWidth="1"/>
    <col min="15364" max="15364" width="8" style="3"/>
    <col min="15365" max="15365" width="0" style="3" hidden="1" customWidth="1"/>
    <col min="15366" max="15615" width="8" style="3"/>
    <col min="15616" max="15616" width="69.5703125" style="3" customWidth="1"/>
    <col min="15617" max="15619" width="23.42578125" style="3" customWidth="1"/>
    <col min="15620" max="15620" width="8" style="3"/>
    <col min="15621" max="15621" width="0" style="3" hidden="1" customWidth="1"/>
    <col min="15622" max="15871" width="8" style="3"/>
    <col min="15872" max="15872" width="69.5703125" style="3" customWidth="1"/>
    <col min="15873" max="15875" width="23.42578125" style="3" customWidth="1"/>
    <col min="15876" max="15876" width="8" style="3"/>
    <col min="15877" max="15877" width="0" style="3" hidden="1" customWidth="1"/>
    <col min="15878" max="16127" width="8" style="3"/>
    <col min="16128" max="16128" width="69.5703125" style="3" customWidth="1"/>
    <col min="16129" max="16131" width="23.42578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">
      <c r="A1" s="187" t="s">
        <v>66</v>
      </c>
      <c r="B1" s="187"/>
      <c r="C1" s="187"/>
      <c r="D1" s="187"/>
      <c r="E1" s="114"/>
      <c r="F1" s="114"/>
      <c r="G1" s="114"/>
      <c r="H1" s="114"/>
    </row>
    <row r="2" spans="1:11" s="4" customFormat="1" ht="25.5" customHeight="1" x14ac:dyDescent="0.25">
      <c r="A2" s="187" t="s">
        <v>72</v>
      </c>
      <c r="B2" s="187"/>
      <c r="C2" s="187"/>
      <c r="D2" s="187"/>
      <c r="E2" s="114"/>
      <c r="F2" s="114"/>
      <c r="G2" s="114"/>
      <c r="H2" s="114"/>
    </row>
    <row r="3" spans="1:11" s="4" customFormat="1" ht="23.25" customHeight="1" x14ac:dyDescent="0.2">
      <c r="A3" s="245" t="s">
        <v>122</v>
      </c>
      <c r="B3" s="245"/>
      <c r="C3" s="245"/>
      <c r="D3" s="245"/>
      <c r="E3" s="3"/>
      <c r="F3" s="3"/>
      <c r="G3" s="3"/>
      <c r="H3" s="3"/>
    </row>
    <row r="4" spans="1:11" s="4" customFormat="1" ht="23.25" customHeight="1" x14ac:dyDescent="0.25">
      <c r="A4" s="115"/>
      <c r="B4" s="116"/>
      <c r="C4" s="116"/>
      <c r="D4" s="117" t="s">
        <v>84</v>
      </c>
    </row>
    <row r="5" spans="1:11" s="118" customFormat="1" ht="21.6" customHeight="1" x14ac:dyDescent="0.25">
      <c r="A5" s="240" t="s">
        <v>0</v>
      </c>
      <c r="B5" s="241" t="s">
        <v>73</v>
      </c>
      <c r="C5" s="243" t="s">
        <v>74</v>
      </c>
      <c r="D5" s="244"/>
      <c r="E5" s="4"/>
      <c r="F5" s="4"/>
      <c r="G5" s="4"/>
      <c r="H5" s="4"/>
    </row>
    <row r="6" spans="1:11" s="118" customFormat="1" ht="27.75" customHeight="1" x14ac:dyDescent="0.25">
      <c r="A6" s="240"/>
      <c r="B6" s="242"/>
      <c r="C6" s="119" t="s">
        <v>75</v>
      </c>
      <c r="D6" s="120" t="s">
        <v>76</v>
      </c>
      <c r="E6" s="4"/>
      <c r="F6" s="4"/>
      <c r="G6" s="4"/>
      <c r="H6" s="4"/>
    </row>
    <row r="7" spans="1:11" s="4" customFormat="1" ht="14.25" customHeight="1" x14ac:dyDescent="0.25">
      <c r="A7" s="7" t="s">
        <v>3</v>
      </c>
      <c r="B7" s="8">
        <v>1</v>
      </c>
      <c r="C7" s="8">
        <v>2</v>
      </c>
      <c r="D7" s="8">
        <v>3</v>
      </c>
      <c r="E7" s="118"/>
      <c r="F7" s="118"/>
      <c r="G7" s="118"/>
      <c r="H7" s="118"/>
      <c r="I7" s="121"/>
      <c r="K7" s="121"/>
    </row>
    <row r="8" spans="1:11" s="4" customFormat="1" ht="30.6" customHeight="1" x14ac:dyDescent="0.25">
      <c r="A8" s="141" t="s">
        <v>85</v>
      </c>
      <c r="B8" s="140">
        <f>SUM(C8:D8)</f>
        <v>20047</v>
      </c>
      <c r="C8" s="140">
        <f>'!!12-жінки'!B7</f>
        <v>11851</v>
      </c>
      <c r="D8" s="140">
        <f>'!!13-чоловіки'!B7</f>
        <v>8196</v>
      </c>
      <c r="E8" s="118"/>
      <c r="F8" s="118"/>
      <c r="G8" s="118"/>
      <c r="H8" s="118"/>
      <c r="I8" s="121"/>
      <c r="K8" s="121"/>
    </row>
    <row r="9" spans="1:11" s="47" customFormat="1" ht="30.6" customHeight="1" x14ac:dyDescent="0.25">
      <c r="A9" s="141" t="s">
        <v>86</v>
      </c>
      <c r="B9" s="140">
        <f>SUM(C9:D9)</f>
        <v>18207</v>
      </c>
      <c r="C9" s="140">
        <f>'!!12-жінки'!C7</f>
        <v>11009</v>
      </c>
      <c r="D9" s="140">
        <f>'!!13-чоловіки'!C7</f>
        <v>7198</v>
      </c>
      <c r="E9" s="4"/>
      <c r="F9" s="4"/>
      <c r="G9" s="4"/>
      <c r="H9" s="4"/>
    </row>
    <row r="10" spans="1:11" s="4" customFormat="1" ht="30.6" customHeight="1" x14ac:dyDescent="0.25">
      <c r="A10" s="142" t="s">
        <v>87</v>
      </c>
      <c r="B10" s="140">
        <f t="shared" ref="B10:B13" si="0">SUM(C10:D10)</f>
        <v>2413</v>
      </c>
      <c r="C10" s="140">
        <f>'!!12-жінки'!D7</f>
        <v>1419</v>
      </c>
      <c r="D10" s="140">
        <f>'!!13-чоловіки'!D7</f>
        <v>994</v>
      </c>
    </row>
    <row r="11" spans="1:11" s="4" customFormat="1" ht="30.6" customHeight="1" x14ac:dyDescent="0.25">
      <c r="A11" s="143" t="s">
        <v>88</v>
      </c>
      <c r="B11" s="140">
        <f t="shared" si="0"/>
        <v>780</v>
      </c>
      <c r="C11" s="140">
        <f>'!!12-жінки'!F7</f>
        <v>555</v>
      </c>
      <c r="D11" s="140">
        <f>'!!13-чоловіки'!F7</f>
        <v>225</v>
      </c>
      <c r="G11" s="122"/>
    </row>
    <row r="12" spans="1:11" s="4" customFormat="1" ht="56.25" customHeight="1" x14ac:dyDescent="0.25">
      <c r="A12" s="143" t="s">
        <v>89</v>
      </c>
      <c r="B12" s="140">
        <f t="shared" si="0"/>
        <v>23</v>
      </c>
      <c r="C12" s="140">
        <f>'!!12-жінки'!G7</f>
        <v>10</v>
      </c>
      <c r="D12" s="140">
        <f>'!!13-чоловіки'!G7</f>
        <v>13</v>
      </c>
    </row>
    <row r="13" spans="1:11" s="4" customFormat="1" ht="54.75" customHeight="1" x14ac:dyDescent="0.25">
      <c r="A13" s="143" t="s">
        <v>8</v>
      </c>
      <c r="B13" s="140">
        <f t="shared" si="0"/>
        <v>10861</v>
      </c>
      <c r="C13" s="140">
        <f>'!!12-жінки'!H7</f>
        <v>6466</v>
      </c>
      <c r="D13" s="140">
        <f>'!!13-чоловіки'!H7</f>
        <v>4395</v>
      </c>
      <c r="E13" s="122"/>
    </row>
    <row r="14" spans="1:11" s="4" customFormat="1" ht="23.1" customHeight="1" x14ac:dyDescent="0.25">
      <c r="A14" s="236" t="s">
        <v>91</v>
      </c>
      <c r="B14" s="237"/>
      <c r="C14" s="237"/>
      <c r="D14" s="237"/>
      <c r="E14" s="122"/>
    </row>
    <row r="15" spans="1:11" ht="25.5" customHeight="1" x14ac:dyDescent="0.2">
      <c r="A15" s="238"/>
      <c r="B15" s="239"/>
      <c r="C15" s="239"/>
      <c r="D15" s="239"/>
      <c r="E15" s="122"/>
      <c r="F15" s="4"/>
      <c r="G15" s="4"/>
      <c r="H15" s="4"/>
    </row>
    <row r="16" spans="1:11" ht="21.6" customHeight="1" x14ac:dyDescent="0.2">
      <c r="A16" s="240" t="s">
        <v>0</v>
      </c>
      <c r="B16" s="241" t="s">
        <v>73</v>
      </c>
      <c r="C16" s="243" t="s">
        <v>74</v>
      </c>
      <c r="D16" s="244"/>
      <c r="E16" s="4"/>
      <c r="F16" s="4"/>
      <c r="G16" s="4"/>
      <c r="H16" s="4"/>
    </row>
    <row r="17" spans="1:4" ht="27" customHeight="1" x14ac:dyDescent="0.2">
      <c r="A17" s="240"/>
      <c r="B17" s="242"/>
      <c r="C17" s="119" t="s">
        <v>75</v>
      </c>
      <c r="D17" s="120" t="s">
        <v>76</v>
      </c>
    </row>
    <row r="18" spans="1:4" ht="30.6" customHeight="1" x14ac:dyDescent="0.2">
      <c r="A18" s="141" t="s">
        <v>85</v>
      </c>
      <c r="B18" s="140">
        <f>C18+D18</f>
        <v>13719</v>
      </c>
      <c r="C18" s="144">
        <f>'!!12-жінки'!I7</f>
        <v>8111</v>
      </c>
      <c r="D18" s="145">
        <f>'!!13-чоловіки'!I7</f>
        <v>5608</v>
      </c>
    </row>
    <row r="19" spans="1:4" ht="30.6" customHeight="1" x14ac:dyDescent="0.2">
      <c r="A19" s="123" t="s">
        <v>86</v>
      </c>
      <c r="B19" s="140">
        <f t="shared" ref="B19:B20" si="1">C19+D19</f>
        <v>12761</v>
      </c>
      <c r="C19" s="146">
        <f>'!!12-жінки'!J7</f>
        <v>7675</v>
      </c>
      <c r="D19" s="146">
        <f>'!!13-чоловіки'!J7</f>
        <v>5086</v>
      </c>
    </row>
    <row r="20" spans="1:4" ht="30.6" customHeight="1" x14ac:dyDescent="0.2">
      <c r="A20" s="123" t="s">
        <v>90</v>
      </c>
      <c r="B20" s="140">
        <f t="shared" si="1"/>
        <v>11369</v>
      </c>
      <c r="C20" s="146">
        <f>'!!12-жінки'!K7</f>
        <v>6768</v>
      </c>
      <c r="D20" s="146">
        <f>'!!13-чоловіки'!K7</f>
        <v>4601</v>
      </c>
    </row>
    <row r="21" spans="1:4" x14ac:dyDescent="0.2">
      <c r="B21" s="19"/>
      <c r="C21" s="19"/>
      <c r="D21" s="19"/>
    </row>
    <row r="22" spans="1:4" x14ac:dyDescent="0.2">
      <c r="D22" s="19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85" zoomScaleSheetLayoutView="70" workbookViewId="0">
      <selection activeCell="D15" sqref="D15"/>
    </sheetView>
  </sheetViews>
  <sheetFormatPr defaultRowHeight="15.75" x14ac:dyDescent="0.25"/>
  <cols>
    <col min="1" max="1" width="28.140625" style="139" customWidth="1"/>
    <col min="2" max="2" width="17" style="139" customWidth="1"/>
    <col min="3" max="3" width="12.42578125" style="138" customWidth="1"/>
    <col min="4" max="4" width="13.5703125" style="138" customWidth="1"/>
    <col min="5" max="5" width="11.5703125" style="138" customWidth="1"/>
    <col min="6" max="6" width="10.140625" style="138" customWidth="1"/>
    <col min="7" max="7" width="16.42578125" style="138" customWidth="1"/>
    <col min="8" max="8" width="14.42578125" style="138" customWidth="1"/>
    <col min="9" max="9" width="13.5703125" style="138" customWidth="1"/>
    <col min="10" max="10" width="12.140625" style="138" customWidth="1"/>
    <col min="11" max="11" width="11.42578125" style="138" customWidth="1"/>
    <col min="12" max="256" width="9" style="135"/>
    <col min="257" max="257" width="18" style="135" customWidth="1"/>
    <col min="258" max="258" width="10.42578125" style="135" customWidth="1"/>
    <col min="259" max="259" width="11.42578125" style="135" customWidth="1"/>
    <col min="260" max="260" width="15.5703125" style="135" customWidth="1"/>
    <col min="261" max="261" width="11.5703125" style="135" customWidth="1"/>
    <col min="262" max="262" width="10.140625" style="135" customWidth="1"/>
    <col min="263" max="263" width="17.85546875" style="135" customWidth="1"/>
    <col min="264" max="264" width="14.42578125" style="135" customWidth="1"/>
    <col min="265" max="267" width="11.42578125" style="135" customWidth="1"/>
    <col min="268" max="512" width="9" style="135"/>
    <col min="513" max="513" width="18" style="135" customWidth="1"/>
    <col min="514" max="514" width="10.42578125" style="135" customWidth="1"/>
    <col min="515" max="515" width="11.42578125" style="135" customWidth="1"/>
    <col min="516" max="516" width="15.5703125" style="135" customWidth="1"/>
    <col min="517" max="517" width="11.5703125" style="135" customWidth="1"/>
    <col min="518" max="518" width="10.140625" style="135" customWidth="1"/>
    <col min="519" max="519" width="17.85546875" style="135" customWidth="1"/>
    <col min="520" max="520" width="14.42578125" style="135" customWidth="1"/>
    <col min="521" max="523" width="11.42578125" style="135" customWidth="1"/>
    <col min="524" max="768" width="9" style="135"/>
    <col min="769" max="769" width="18" style="135" customWidth="1"/>
    <col min="770" max="770" width="10.42578125" style="135" customWidth="1"/>
    <col min="771" max="771" width="11.42578125" style="135" customWidth="1"/>
    <col min="772" max="772" width="15.5703125" style="135" customWidth="1"/>
    <col min="773" max="773" width="11.5703125" style="135" customWidth="1"/>
    <col min="774" max="774" width="10.140625" style="135" customWidth="1"/>
    <col min="775" max="775" width="17.85546875" style="135" customWidth="1"/>
    <col min="776" max="776" width="14.42578125" style="135" customWidth="1"/>
    <col min="777" max="779" width="11.42578125" style="135" customWidth="1"/>
    <col min="780" max="1024" width="9" style="135"/>
    <col min="1025" max="1025" width="18" style="135" customWidth="1"/>
    <col min="1026" max="1026" width="10.42578125" style="135" customWidth="1"/>
    <col min="1027" max="1027" width="11.42578125" style="135" customWidth="1"/>
    <col min="1028" max="1028" width="15.5703125" style="135" customWidth="1"/>
    <col min="1029" max="1029" width="11.5703125" style="135" customWidth="1"/>
    <col min="1030" max="1030" width="10.140625" style="135" customWidth="1"/>
    <col min="1031" max="1031" width="17.85546875" style="135" customWidth="1"/>
    <col min="1032" max="1032" width="14.42578125" style="135" customWidth="1"/>
    <col min="1033" max="1035" width="11.42578125" style="135" customWidth="1"/>
    <col min="1036" max="1280" width="9" style="135"/>
    <col min="1281" max="1281" width="18" style="135" customWidth="1"/>
    <col min="1282" max="1282" width="10.42578125" style="135" customWidth="1"/>
    <col min="1283" max="1283" width="11.42578125" style="135" customWidth="1"/>
    <col min="1284" max="1284" width="15.5703125" style="135" customWidth="1"/>
    <col min="1285" max="1285" width="11.5703125" style="135" customWidth="1"/>
    <col min="1286" max="1286" width="10.140625" style="135" customWidth="1"/>
    <col min="1287" max="1287" width="17.85546875" style="135" customWidth="1"/>
    <col min="1288" max="1288" width="14.42578125" style="135" customWidth="1"/>
    <col min="1289" max="1291" width="11.42578125" style="135" customWidth="1"/>
    <col min="1292" max="1536" width="9" style="135"/>
    <col min="1537" max="1537" width="18" style="135" customWidth="1"/>
    <col min="1538" max="1538" width="10.42578125" style="135" customWidth="1"/>
    <col min="1539" max="1539" width="11.42578125" style="135" customWidth="1"/>
    <col min="1540" max="1540" width="15.5703125" style="135" customWidth="1"/>
    <col min="1541" max="1541" width="11.5703125" style="135" customWidth="1"/>
    <col min="1542" max="1542" width="10.140625" style="135" customWidth="1"/>
    <col min="1543" max="1543" width="17.85546875" style="135" customWidth="1"/>
    <col min="1544" max="1544" width="14.42578125" style="135" customWidth="1"/>
    <col min="1545" max="1547" width="11.42578125" style="135" customWidth="1"/>
    <col min="1548" max="1792" width="9" style="135"/>
    <col min="1793" max="1793" width="18" style="135" customWidth="1"/>
    <col min="1794" max="1794" width="10.42578125" style="135" customWidth="1"/>
    <col min="1795" max="1795" width="11.42578125" style="135" customWidth="1"/>
    <col min="1796" max="1796" width="15.5703125" style="135" customWidth="1"/>
    <col min="1797" max="1797" width="11.5703125" style="135" customWidth="1"/>
    <col min="1798" max="1798" width="10.140625" style="135" customWidth="1"/>
    <col min="1799" max="1799" width="17.85546875" style="135" customWidth="1"/>
    <col min="1800" max="1800" width="14.42578125" style="135" customWidth="1"/>
    <col min="1801" max="1803" width="11.42578125" style="135" customWidth="1"/>
    <col min="1804" max="2048" width="9" style="135"/>
    <col min="2049" max="2049" width="18" style="135" customWidth="1"/>
    <col min="2050" max="2050" width="10.42578125" style="135" customWidth="1"/>
    <col min="2051" max="2051" width="11.42578125" style="135" customWidth="1"/>
    <col min="2052" max="2052" width="15.5703125" style="135" customWidth="1"/>
    <col min="2053" max="2053" width="11.5703125" style="135" customWidth="1"/>
    <col min="2054" max="2054" width="10.140625" style="135" customWidth="1"/>
    <col min="2055" max="2055" width="17.85546875" style="135" customWidth="1"/>
    <col min="2056" max="2056" width="14.42578125" style="135" customWidth="1"/>
    <col min="2057" max="2059" width="11.42578125" style="135" customWidth="1"/>
    <col min="2060" max="2304" width="9" style="135"/>
    <col min="2305" max="2305" width="18" style="135" customWidth="1"/>
    <col min="2306" max="2306" width="10.42578125" style="135" customWidth="1"/>
    <col min="2307" max="2307" width="11.42578125" style="135" customWidth="1"/>
    <col min="2308" max="2308" width="15.5703125" style="135" customWidth="1"/>
    <col min="2309" max="2309" width="11.5703125" style="135" customWidth="1"/>
    <col min="2310" max="2310" width="10.140625" style="135" customWidth="1"/>
    <col min="2311" max="2311" width="17.85546875" style="135" customWidth="1"/>
    <col min="2312" max="2312" width="14.42578125" style="135" customWidth="1"/>
    <col min="2313" max="2315" width="11.42578125" style="135" customWidth="1"/>
    <col min="2316" max="2560" width="9" style="135"/>
    <col min="2561" max="2561" width="18" style="135" customWidth="1"/>
    <col min="2562" max="2562" width="10.42578125" style="135" customWidth="1"/>
    <col min="2563" max="2563" width="11.42578125" style="135" customWidth="1"/>
    <col min="2564" max="2564" width="15.5703125" style="135" customWidth="1"/>
    <col min="2565" max="2565" width="11.5703125" style="135" customWidth="1"/>
    <col min="2566" max="2566" width="10.140625" style="135" customWidth="1"/>
    <col min="2567" max="2567" width="17.85546875" style="135" customWidth="1"/>
    <col min="2568" max="2568" width="14.42578125" style="135" customWidth="1"/>
    <col min="2569" max="2571" width="11.42578125" style="135" customWidth="1"/>
    <col min="2572" max="2816" width="9" style="135"/>
    <col min="2817" max="2817" width="18" style="135" customWidth="1"/>
    <col min="2818" max="2818" width="10.42578125" style="135" customWidth="1"/>
    <col min="2819" max="2819" width="11.42578125" style="135" customWidth="1"/>
    <col min="2820" max="2820" width="15.5703125" style="135" customWidth="1"/>
    <col min="2821" max="2821" width="11.5703125" style="135" customWidth="1"/>
    <col min="2822" max="2822" width="10.140625" style="135" customWidth="1"/>
    <col min="2823" max="2823" width="17.85546875" style="135" customWidth="1"/>
    <col min="2824" max="2824" width="14.42578125" style="135" customWidth="1"/>
    <col min="2825" max="2827" width="11.42578125" style="135" customWidth="1"/>
    <col min="2828" max="3072" width="9" style="135"/>
    <col min="3073" max="3073" width="18" style="135" customWidth="1"/>
    <col min="3074" max="3074" width="10.42578125" style="135" customWidth="1"/>
    <col min="3075" max="3075" width="11.42578125" style="135" customWidth="1"/>
    <col min="3076" max="3076" width="15.5703125" style="135" customWidth="1"/>
    <col min="3077" max="3077" width="11.5703125" style="135" customWidth="1"/>
    <col min="3078" max="3078" width="10.140625" style="135" customWidth="1"/>
    <col min="3079" max="3079" width="17.85546875" style="135" customWidth="1"/>
    <col min="3080" max="3080" width="14.42578125" style="135" customWidth="1"/>
    <col min="3081" max="3083" width="11.42578125" style="135" customWidth="1"/>
    <col min="3084" max="3328" width="9" style="135"/>
    <col min="3329" max="3329" width="18" style="135" customWidth="1"/>
    <col min="3330" max="3330" width="10.42578125" style="135" customWidth="1"/>
    <col min="3331" max="3331" width="11.42578125" style="135" customWidth="1"/>
    <col min="3332" max="3332" width="15.5703125" style="135" customWidth="1"/>
    <col min="3333" max="3333" width="11.5703125" style="135" customWidth="1"/>
    <col min="3334" max="3334" width="10.140625" style="135" customWidth="1"/>
    <col min="3335" max="3335" width="17.85546875" style="135" customWidth="1"/>
    <col min="3336" max="3336" width="14.42578125" style="135" customWidth="1"/>
    <col min="3337" max="3339" width="11.42578125" style="135" customWidth="1"/>
    <col min="3340" max="3584" width="9" style="135"/>
    <col min="3585" max="3585" width="18" style="135" customWidth="1"/>
    <col min="3586" max="3586" width="10.42578125" style="135" customWidth="1"/>
    <col min="3587" max="3587" width="11.42578125" style="135" customWidth="1"/>
    <col min="3588" max="3588" width="15.5703125" style="135" customWidth="1"/>
    <col min="3589" max="3589" width="11.5703125" style="135" customWidth="1"/>
    <col min="3590" max="3590" width="10.140625" style="135" customWidth="1"/>
    <col min="3591" max="3591" width="17.85546875" style="135" customWidth="1"/>
    <col min="3592" max="3592" width="14.42578125" style="135" customWidth="1"/>
    <col min="3593" max="3595" width="11.42578125" style="135" customWidth="1"/>
    <col min="3596" max="3840" width="9" style="135"/>
    <col min="3841" max="3841" width="18" style="135" customWidth="1"/>
    <col min="3842" max="3842" width="10.42578125" style="135" customWidth="1"/>
    <col min="3843" max="3843" width="11.42578125" style="135" customWidth="1"/>
    <col min="3844" max="3844" width="15.5703125" style="135" customWidth="1"/>
    <col min="3845" max="3845" width="11.5703125" style="135" customWidth="1"/>
    <col min="3846" max="3846" width="10.140625" style="135" customWidth="1"/>
    <col min="3847" max="3847" width="17.85546875" style="135" customWidth="1"/>
    <col min="3848" max="3848" width="14.42578125" style="135" customWidth="1"/>
    <col min="3849" max="3851" width="11.42578125" style="135" customWidth="1"/>
    <col min="3852" max="4096" width="9" style="135"/>
    <col min="4097" max="4097" width="18" style="135" customWidth="1"/>
    <col min="4098" max="4098" width="10.42578125" style="135" customWidth="1"/>
    <col min="4099" max="4099" width="11.42578125" style="135" customWidth="1"/>
    <col min="4100" max="4100" width="15.5703125" style="135" customWidth="1"/>
    <col min="4101" max="4101" width="11.5703125" style="135" customWidth="1"/>
    <col min="4102" max="4102" width="10.140625" style="135" customWidth="1"/>
    <col min="4103" max="4103" width="17.85546875" style="135" customWidth="1"/>
    <col min="4104" max="4104" width="14.42578125" style="135" customWidth="1"/>
    <col min="4105" max="4107" width="11.42578125" style="135" customWidth="1"/>
    <col min="4108" max="4352" width="9" style="135"/>
    <col min="4353" max="4353" width="18" style="135" customWidth="1"/>
    <col min="4354" max="4354" width="10.42578125" style="135" customWidth="1"/>
    <col min="4355" max="4355" width="11.42578125" style="135" customWidth="1"/>
    <col min="4356" max="4356" width="15.5703125" style="135" customWidth="1"/>
    <col min="4357" max="4357" width="11.5703125" style="135" customWidth="1"/>
    <col min="4358" max="4358" width="10.140625" style="135" customWidth="1"/>
    <col min="4359" max="4359" width="17.85546875" style="135" customWidth="1"/>
    <col min="4360" max="4360" width="14.42578125" style="135" customWidth="1"/>
    <col min="4361" max="4363" width="11.42578125" style="135" customWidth="1"/>
    <col min="4364" max="4608" width="9" style="135"/>
    <col min="4609" max="4609" width="18" style="135" customWidth="1"/>
    <col min="4610" max="4610" width="10.42578125" style="135" customWidth="1"/>
    <col min="4611" max="4611" width="11.42578125" style="135" customWidth="1"/>
    <col min="4612" max="4612" width="15.5703125" style="135" customWidth="1"/>
    <col min="4613" max="4613" width="11.5703125" style="135" customWidth="1"/>
    <col min="4614" max="4614" width="10.140625" style="135" customWidth="1"/>
    <col min="4615" max="4615" width="17.85546875" style="135" customWidth="1"/>
    <col min="4616" max="4616" width="14.42578125" style="135" customWidth="1"/>
    <col min="4617" max="4619" width="11.42578125" style="135" customWidth="1"/>
    <col min="4620" max="4864" width="9" style="135"/>
    <col min="4865" max="4865" width="18" style="135" customWidth="1"/>
    <col min="4866" max="4866" width="10.42578125" style="135" customWidth="1"/>
    <col min="4867" max="4867" width="11.42578125" style="135" customWidth="1"/>
    <col min="4868" max="4868" width="15.5703125" style="135" customWidth="1"/>
    <col min="4869" max="4869" width="11.5703125" style="135" customWidth="1"/>
    <col min="4870" max="4870" width="10.140625" style="135" customWidth="1"/>
    <col min="4871" max="4871" width="17.85546875" style="135" customWidth="1"/>
    <col min="4872" max="4872" width="14.42578125" style="135" customWidth="1"/>
    <col min="4873" max="4875" width="11.42578125" style="135" customWidth="1"/>
    <col min="4876" max="5120" width="9" style="135"/>
    <col min="5121" max="5121" width="18" style="135" customWidth="1"/>
    <col min="5122" max="5122" width="10.42578125" style="135" customWidth="1"/>
    <col min="5123" max="5123" width="11.42578125" style="135" customWidth="1"/>
    <col min="5124" max="5124" width="15.5703125" style="135" customWidth="1"/>
    <col min="5125" max="5125" width="11.5703125" style="135" customWidth="1"/>
    <col min="5126" max="5126" width="10.140625" style="135" customWidth="1"/>
    <col min="5127" max="5127" width="17.85546875" style="135" customWidth="1"/>
    <col min="5128" max="5128" width="14.42578125" style="135" customWidth="1"/>
    <col min="5129" max="5131" width="11.42578125" style="135" customWidth="1"/>
    <col min="5132" max="5376" width="9" style="135"/>
    <col min="5377" max="5377" width="18" style="135" customWidth="1"/>
    <col min="5378" max="5378" width="10.42578125" style="135" customWidth="1"/>
    <col min="5379" max="5379" width="11.42578125" style="135" customWidth="1"/>
    <col min="5380" max="5380" width="15.5703125" style="135" customWidth="1"/>
    <col min="5381" max="5381" width="11.5703125" style="135" customWidth="1"/>
    <col min="5382" max="5382" width="10.140625" style="135" customWidth="1"/>
    <col min="5383" max="5383" width="17.85546875" style="135" customWidth="1"/>
    <col min="5384" max="5384" width="14.42578125" style="135" customWidth="1"/>
    <col min="5385" max="5387" width="11.42578125" style="135" customWidth="1"/>
    <col min="5388" max="5632" width="9" style="135"/>
    <col min="5633" max="5633" width="18" style="135" customWidth="1"/>
    <col min="5634" max="5634" width="10.42578125" style="135" customWidth="1"/>
    <col min="5635" max="5635" width="11.42578125" style="135" customWidth="1"/>
    <col min="5636" max="5636" width="15.5703125" style="135" customWidth="1"/>
    <col min="5637" max="5637" width="11.5703125" style="135" customWidth="1"/>
    <col min="5638" max="5638" width="10.140625" style="135" customWidth="1"/>
    <col min="5639" max="5639" width="17.85546875" style="135" customWidth="1"/>
    <col min="5640" max="5640" width="14.42578125" style="135" customWidth="1"/>
    <col min="5641" max="5643" width="11.42578125" style="135" customWidth="1"/>
    <col min="5644" max="5888" width="9" style="135"/>
    <col min="5889" max="5889" width="18" style="135" customWidth="1"/>
    <col min="5890" max="5890" width="10.42578125" style="135" customWidth="1"/>
    <col min="5891" max="5891" width="11.42578125" style="135" customWidth="1"/>
    <col min="5892" max="5892" width="15.5703125" style="135" customWidth="1"/>
    <col min="5893" max="5893" width="11.5703125" style="135" customWidth="1"/>
    <col min="5894" max="5894" width="10.140625" style="135" customWidth="1"/>
    <col min="5895" max="5895" width="17.85546875" style="135" customWidth="1"/>
    <col min="5896" max="5896" width="14.42578125" style="135" customWidth="1"/>
    <col min="5897" max="5899" width="11.42578125" style="135" customWidth="1"/>
    <col min="5900" max="6144" width="9" style="135"/>
    <col min="6145" max="6145" width="18" style="135" customWidth="1"/>
    <col min="6146" max="6146" width="10.42578125" style="135" customWidth="1"/>
    <col min="6147" max="6147" width="11.42578125" style="135" customWidth="1"/>
    <col min="6148" max="6148" width="15.5703125" style="135" customWidth="1"/>
    <col min="6149" max="6149" width="11.5703125" style="135" customWidth="1"/>
    <col min="6150" max="6150" width="10.140625" style="135" customWidth="1"/>
    <col min="6151" max="6151" width="17.85546875" style="135" customWidth="1"/>
    <col min="6152" max="6152" width="14.42578125" style="135" customWidth="1"/>
    <col min="6153" max="6155" width="11.42578125" style="135" customWidth="1"/>
    <col min="6156" max="6400" width="9" style="135"/>
    <col min="6401" max="6401" width="18" style="135" customWidth="1"/>
    <col min="6402" max="6402" width="10.42578125" style="135" customWidth="1"/>
    <col min="6403" max="6403" width="11.42578125" style="135" customWidth="1"/>
    <col min="6404" max="6404" width="15.5703125" style="135" customWidth="1"/>
    <col min="6405" max="6405" width="11.5703125" style="135" customWidth="1"/>
    <col min="6406" max="6406" width="10.140625" style="135" customWidth="1"/>
    <col min="6407" max="6407" width="17.85546875" style="135" customWidth="1"/>
    <col min="6408" max="6408" width="14.42578125" style="135" customWidth="1"/>
    <col min="6409" max="6411" width="11.42578125" style="135" customWidth="1"/>
    <col min="6412" max="6656" width="9" style="135"/>
    <col min="6657" max="6657" width="18" style="135" customWidth="1"/>
    <col min="6658" max="6658" width="10.42578125" style="135" customWidth="1"/>
    <col min="6659" max="6659" width="11.42578125" style="135" customWidth="1"/>
    <col min="6660" max="6660" width="15.5703125" style="135" customWidth="1"/>
    <col min="6661" max="6661" width="11.5703125" style="135" customWidth="1"/>
    <col min="6662" max="6662" width="10.140625" style="135" customWidth="1"/>
    <col min="6663" max="6663" width="17.85546875" style="135" customWidth="1"/>
    <col min="6664" max="6664" width="14.42578125" style="135" customWidth="1"/>
    <col min="6665" max="6667" width="11.42578125" style="135" customWidth="1"/>
    <col min="6668" max="6912" width="9" style="135"/>
    <col min="6913" max="6913" width="18" style="135" customWidth="1"/>
    <col min="6914" max="6914" width="10.42578125" style="135" customWidth="1"/>
    <col min="6915" max="6915" width="11.42578125" style="135" customWidth="1"/>
    <col min="6916" max="6916" width="15.5703125" style="135" customWidth="1"/>
    <col min="6917" max="6917" width="11.5703125" style="135" customWidth="1"/>
    <col min="6918" max="6918" width="10.140625" style="135" customWidth="1"/>
    <col min="6919" max="6919" width="17.85546875" style="135" customWidth="1"/>
    <col min="6920" max="6920" width="14.42578125" style="135" customWidth="1"/>
    <col min="6921" max="6923" width="11.42578125" style="135" customWidth="1"/>
    <col min="6924" max="7168" width="9" style="135"/>
    <col min="7169" max="7169" width="18" style="135" customWidth="1"/>
    <col min="7170" max="7170" width="10.42578125" style="135" customWidth="1"/>
    <col min="7171" max="7171" width="11.42578125" style="135" customWidth="1"/>
    <col min="7172" max="7172" width="15.5703125" style="135" customWidth="1"/>
    <col min="7173" max="7173" width="11.5703125" style="135" customWidth="1"/>
    <col min="7174" max="7174" width="10.140625" style="135" customWidth="1"/>
    <col min="7175" max="7175" width="17.85546875" style="135" customWidth="1"/>
    <col min="7176" max="7176" width="14.42578125" style="135" customWidth="1"/>
    <col min="7177" max="7179" width="11.42578125" style="135" customWidth="1"/>
    <col min="7180" max="7424" width="9" style="135"/>
    <col min="7425" max="7425" width="18" style="135" customWidth="1"/>
    <col min="7426" max="7426" width="10.42578125" style="135" customWidth="1"/>
    <col min="7427" max="7427" width="11.42578125" style="135" customWidth="1"/>
    <col min="7428" max="7428" width="15.5703125" style="135" customWidth="1"/>
    <col min="7429" max="7429" width="11.5703125" style="135" customWidth="1"/>
    <col min="7430" max="7430" width="10.140625" style="135" customWidth="1"/>
    <col min="7431" max="7431" width="17.85546875" style="135" customWidth="1"/>
    <col min="7432" max="7432" width="14.42578125" style="135" customWidth="1"/>
    <col min="7433" max="7435" width="11.42578125" style="135" customWidth="1"/>
    <col min="7436" max="7680" width="9" style="135"/>
    <col min="7681" max="7681" width="18" style="135" customWidth="1"/>
    <col min="7682" max="7682" width="10.42578125" style="135" customWidth="1"/>
    <col min="7683" max="7683" width="11.42578125" style="135" customWidth="1"/>
    <col min="7684" max="7684" width="15.5703125" style="135" customWidth="1"/>
    <col min="7685" max="7685" width="11.5703125" style="135" customWidth="1"/>
    <col min="7686" max="7686" width="10.140625" style="135" customWidth="1"/>
    <col min="7687" max="7687" width="17.85546875" style="135" customWidth="1"/>
    <col min="7688" max="7688" width="14.42578125" style="135" customWidth="1"/>
    <col min="7689" max="7691" width="11.42578125" style="135" customWidth="1"/>
    <col min="7692" max="7936" width="9" style="135"/>
    <col min="7937" max="7937" width="18" style="135" customWidth="1"/>
    <col min="7938" max="7938" width="10.42578125" style="135" customWidth="1"/>
    <col min="7939" max="7939" width="11.42578125" style="135" customWidth="1"/>
    <col min="7940" max="7940" width="15.5703125" style="135" customWidth="1"/>
    <col min="7941" max="7941" width="11.5703125" style="135" customWidth="1"/>
    <col min="7942" max="7942" width="10.140625" style="135" customWidth="1"/>
    <col min="7943" max="7943" width="17.85546875" style="135" customWidth="1"/>
    <col min="7944" max="7944" width="14.42578125" style="135" customWidth="1"/>
    <col min="7945" max="7947" width="11.42578125" style="135" customWidth="1"/>
    <col min="7948" max="8192" width="9" style="135"/>
    <col min="8193" max="8193" width="18" style="135" customWidth="1"/>
    <col min="8194" max="8194" width="10.42578125" style="135" customWidth="1"/>
    <col min="8195" max="8195" width="11.42578125" style="135" customWidth="1"/>
    <col min="8196" max="8196" width="15.5703125" style="135" customWidth="1"/>
    <col min="8197" max="8197" width="11.5703125" style="135" customWidth="1"/>
    <col min="8198" max="8198" width="10.140625" style="135" customWidth="1"/>
    <col min="8199" max="8199" width="17.85546875" style="135" customWidth="1"/>
    <col min="8200" max="8200" width="14.42578125" style="135" customWidth="1"/>
    <col min="8201" max="8203" width="11.42578125" style="135" customWidth="1"/>
    <col min="8204" max="8448" width="9" style="135"/>
    <col min="8449" max="8449" width="18" style="135" customWidth="1"/>
    <col min="8450" max="8450" width="10.42578125" style="135" customWidth="1"/>
    <col min="8451" max="8451" width="11.42578125" style="135" customWidth="1"/>
    <col min="8452" max="8452" width="15.5703125" style="135" customWidth="1"/>
    <col min="8453" max="8453" width="11.5703125" style="135" customWidth="1"/>
    <col min="8454" max="8454" width="10.140625" style="135" customWidth="1"/>
    <col min="8455" max="8455" width="17.85546875" style="135" customWidth="1"/>
    <col min="8456" max="8456" width="14.42578125" style="135" customWidth="1"/>
    <col min="8457" max="8459" width="11.42578125" style="135" customWidth="1"/>
    <col min="8460" max="8704" width="9" style="135"/>
    <col min="8705" max="8705" width="18" style="135" customWidth="1"/>
    <col min="8706" max="8706" width="10.42578125" style="135" customWidth="1"/>
    <col min="8707" max="8707" width="11.42578125" style="135" customWidth="1"/>
    <col min="8708" max="8708" width="15.5703125" style="135" customWidth="1"/>
    <col min="8709" max="8709" width="11.5703125" style="135" customWidth="1"/>
    <col min="8710" max="8710" width="10.140625" style="135" customWidth="1"/>
    <col min="8711" max="8711" width="17.85546875" style="135" customWidth="1"/>
    <col min="8712" max="8712" width="14.42578125" style="135" customWidth="1"/>
    <col min="8713" max="8715" width="11.42578125" style="135" customWidth="1"/>
    <col min="8716" max="8960" width="9" style="135"/>
    <col min="8961" max="8961" width="18" style="135" customWidth="1"/>
    <col min="8962" max="8962" width="10.42578125" style="135" customWidth="1"/>
    <col min="8963" max="8963" width="11.42578125" style="135" customWidth="1"/>
    <col min="8964" max="8964" width="15.5703125" style="135" customWidth="1"/>
    <col min="8965" max="8965" width="11.5703125" style="135" customWidth="1"/>
    <col min="8966" max="8966" width="10.140625" style="135" customWidth="1"/>
    <col min="8967" max="8967" width="17.85546875" style="135" customWidth="1"/>
    <col min="8968" max="8968" width="14.42578125" style="135" customWidth="1"/>
    <col min="8969" max="8971" width="11.42578125" style="135" customWidth="1"/>
    <col min="8972" max="9216" width="9" style="135"/>
    <col min="9217" max="9217" width="18" style="135" customWidth="1"/>
    <col min="9218" max="9218" width="10.42578125" style="135" customWidth="1"/>
    <col min="9219" max="9219" width="11.42578125" style="135" customWidth="1"/>
    <col min="9220" max="9220" width="15.5703125" style="135" customWidth="1"/>
    <col min="9221" max="9221" width="11.5703125" style="135" customWidth="1"/>
    <col min="9222" max="9222" width="10.140625" style="135" customWidth="1"/>
    <col min="9223" max="9223" width="17.85546875" style="135" customWidth="1"/>
    <col min="9224" max="9224" width="14.42578125" style="135" customWidth="1"/>
    <col min="9225" max="9227" width="11.42578125" style="135" customWidth="1"/>
    <col min="9228" max="9472" width="9" style="135"/>
    <col min="9473" max="9473" width="18" style="135" customWidth="1"/>
    <col min="9474" max="9474" width="10.42578125" style="135" customWidth="1"/>
    <col min="9475" max="9475" width="11.42578125" style="135" customWidth="1"/>
    <col min="9476" max="9476" width="15.5703125" style="135" customWidth="1"/>
    <col min="9477" max="9477" width="11.5703125" style="135" customWidth="1"/>
    <col min="9478" max="9478" width="10.140625" style="135" customWidth="1"/>
    <col min="9479" max="9479" width="17.85546875" style="135" customWidth="1"/>
    <col min="9480" max="9480" width="14.42578125" style="135" customWidth="1"/>
    <col min="9481" max="9483" width="11.42578125" style="135" customWidth="1"/>
    <col min="9484" max="9728" width="9" style="135"/>
    <col min="9729" max="9729" width="18" style="135" customWidth="1"/>
    <col min="9730" max="9730" width="10.42578125" style="135" customWidth="1"/>
    <col min="9731" max="9731" width="11.42578125" style="135" customWidth="1"/>
    <col min="9732" max="9732" width="15.5703125" style="135" customWidth="1"/>
    <col min="9733" max="9733" width="11.5703125" style="135" customWidth="1"/>
    <col min="9734" max="9734" width="10.140625" style="135" customWidth="1"/>
    <col min="9735" max="9735" width="17.85546875" style="135" customWidth="1"/>
    <col min="9736" max="9736" width="14.42578125" style="135" customWidth="1"/>
    <col min="9737" max="9739" width="11.42578125" style="135" customWidth="1"/>
    <col min="9740" max="9984" width="9" style="135"/>
    <col min="9985" max="9985" width="18" style="135" customWidth="1"/>
    <col min="9986" max="9986" width="10.42578125" style="135" customWidth="1"/>
    <col min="9987" max="9987" width="11.42578125" style="135" customWidth="1"/>
    <col min="9988" max="9988" width="15.5703125" style="135" customWidth="1"/>
    <col min="9989" max="9989" width="11.5703125" style="135" customWidth="1"/>
    <col min="9990" max="9990" width="10.140625" style="135" customWidth="1"/>
    <col min="9991" max="9991" width="17.85546875" style="135" customWidth="1"/>
    <col min="9992" max="9992" width="14.42578125" style="135" customWidth="1"/>
    <col min="9993" max="9995" width="11.42578125" style="135" customWidth="1"/>
    <col min="9996" max="10240" width="9" style="135"/>
    <col min="10241" max="10241" width="18" style="135" customWidth="1"/>
    <col min="10242" max="10242" width="10.42578125" style="135" customWidth="1"/>
    <col min="10243" max="10243" width="11.42578125" style="135" customWidth="1"/>
    <col min="10244" max="10244" width="15.5703125" style="135" customWidth="1"/>
    <col min="10245" max="10245" width="11.5703125" style="135" customWidth="1"/>
    <col min="10246" max="10246" width="10.140625" style="135" customWidth="1"/>
    <col min="10247" max="10247" width="17.85546875" style="135" customWidth="1"/>
    <col min="10248" max="10248" width="14.42578125" style="135" customWidth="1"/>
    <col min="10249" max="10251" width="11.42578125" style="135" customWidth="1"/>
    <col min="10252" max="10496" width="9" style="135"/>
    <col min="10497" max="10497" width="18" style="135" customWidth="1"/>
    <col min="10498" max="10498" width="10.42578125" style="135" customWidth="1"/>
    <col min="10499" max="10499" width="11.42578125" style="135" customWidth="1"/>
    <col min="10500" max="10500" width="15.5703125" style="135" customWidth="1"/>
    <col min="10501" max="10501" width="11.5703125" style="135" customWidth="1"/>
    <col min="10502" max="10502" width="10.140625" style="135" customWidth="1"/>
    <col min="10503" max="10503" width="17.85546875" style="135" customWidth="1"/>
    <col min="10504" max="10504" width="14.42578125" style="135" customWidth="1"/>
    <col min="10505" max="10507" width="11.42578125" style="135" customWidth="1"/>
    <col min="10508" max="10752" width="9" style="135"/>
    <col min="10753" max="10753" width="18" style="135" customWidth="1"/>
    <col min="10754" max="10754" width="10.42578125" style="135" customWidth="1"/>
    <col min="10755" max="10755" width="11.42578125" style="135" customWidth="1"/>
    <col min="10756" max="10756" width="15.5703125" style="135" customWidth="1"/>
    <col min="10757" max="10757" width="11.5703125" style="135" customWidth="1"/>
    <col min="10758" max="10758" width="10.140625" style="135" customWidth="1"/>
    <col min="10759" max="10759" width="17.85546875" style="135" customWidth="1"/>
    <col min="10760" max="10760" width="14.42578125" style="135" customWidth="1"/>
    <col min="10761" max="10763" width="11.42578125" style="135" customWidth="1"/>
    <col min="10764" max="11008" width="9" style="135"/>
    <col min="11009" max="11009" width="18" style="135" customWidth="1"/>
    <col min="11010" max="11010" width="10.42578125" style="135" customWidth="1"/>
    <col min="11011" max="11011" width="11.42578125" style="135" customWidth="1"/>
    <col min="11012" max="11012" width="15.5703125" style="135" customWidth="1"/>
    <col min="11013" max="11013" width="11.5703125" style="135" customWidth="1"/>
    <col min="11014" max="11014" width="10.140625" style="135" customWidth="1"/>
    <col min="11015" max="11015" width="17.85546875" style="135" customWidth="1"/>
    <col min="11016" max="11016" width="14.42578125" style="135" customWidth="1"/>
    <col min="11017" max="11019" width="11.42578125" style="135" customWidth="1"/>
    <col min="11020" max="11264" width="9" style="135"/>
    <col min="11265" max="11265" width="18" style="135" customWidth="1"/>
    <col min="11266" max="11266" width="10.42578125" style="135" customWidth="1"/>
    <col min="11267" max="11267" width="11.42578125" style="135" customWidth="1"/>
    <col min="11268" max="11268" width="15.5703125" style="135" customWidth="1"/>
    <col min="11269" max="11269" width="11.5703125" style="135" customWidth="1"/>
    <col min="11270" max="11270" width="10.140625" style="135" customWidth="1"/>
    <col min="11271" max="11271" width="17.85546875" style="135" customWidth="1"/>
    <col min="11272" max="11272" width="14.42578125" style="135" customWidth="1"/>
    <col min="11273" max="11275" width="11.42578125" style="135" customWidth="1"/>
    <col min="11276" max="11520" width="9" style="135"/>
    <col min="11521" max="11521" width="18" style="135" customWidth="1"/>
    <col min="11522" max="11522" width="10.42578125" style="135" customWidth="1"/>
    <col min="11523" max="11523" width="11.42578125" style="135" customWidth="1"/>
    <col min="11524" max="11524" width="15.5703125" style="135" customWidth="1"/>
    <col min="11525" max="11525" width="11.5703125" style="135" customWidth="1"/>
    <col min="11526" max="11526" width="10.140625" style="135" customWidth="1"/>
    <col min="11527" max="11527" width="17.85546875" style="135" customWidth="1"/>
    <col min="11528" max="11528" width="14.42578125" style="135" customWidth="1"/>
    <col min="11529" max="11531" width="11.42578125" style="135" customWidth="1"/>
    <col min="11532" max="11776" width="9" style="135"/>
    <col min="11777" max="11777" width="18" style="135" customWidth="1"/>
    <col min="11778" max="11778" width="10.42578125" style="135" customWidth="1"/>
    <col min="11779" max="11779" width="11.42578125" style="135" customWidth="1"/>
    <col min="11780" max="11780" width="15.5703125" style="135" customWidth="1"/>
    <col min="11781" max="11781" width="11.5703125" style="135" customWidth="1"/>
    <col min="11782" max="11782" width="10.140625" style="135" customWidth="1"/>
    <col min="11783" max="11783" width="17.85546875" style="135" customWidth="1"/>
    <col min="11784" max="11784" width="14.42578125" style="135" customWidth="1"/>
    <col min="11785" max="11787" width="11.42578125" style="135" customWidth="1"/>
    <col min="11788" max="12032" width="9" style="135"/>
    <col min="12033" max="12033" width="18" style="135" customWidth="1"/>
    <col min="12034" max="12034" width="10.42578125" style="135" customWidth="1"/>
    <col min="12035" max="12035" width="11.42578125" style="135" customWidth="1"/>
    <col min="12036" max="12036" width="15.5703125" style="135" customWidth="1"/>
    <col min="12037" max="12037" width="11.5703125" style="135" customWidth="1"/>
    <col min="12038" max="12038" width="10.140625" style="135" customWidth="1"/>
    <col min="12039" max="12039" width="17.85546875" style="135" customWidth="1"/>
    <col min="12040" max="12040" width="14.42578125" style="135" customWidth="1"/>
    <col min="12041" max="12043" width="11.42578125" style="135" customWidth="1"/>
    <col min="12044" max="12288" width="9" style="135"/>
    <col min="12289" max="12289" width="18" style="135" customWidth="1"/>
    <col min="12290" max="12290" width="10.42578125" style="135" customWidth="1"/>
    <col min="12291" max="12291" width="11.42578125" style="135" customWidth="1"/>
    <col min="12292" max="12292" width="15.5703125" style="135" customWidth="1"/>
    <col min="12293" max="12293" width="11.5703125" style="135" customWidth="1"/>
    <col min="12294" max="12294" width="10.140625" style="135" customWidth="1"/>
    <col min="12295" max="12295" width="17.85546875" style="135" customWidth="1"/>
    <col min="12296" max="12296" width="14.42578125" style="135" customWidth="1"/>
    <col min="12297" max="12299" width="11.42578125" style="135" customWidth="1"/>
    <col min="12300" max="12544" width="9" style="135"/>
    <col min="12545" max="12545" width="18" style="135" customWidth="1"/>
    <col min="12546" max="12546" width="10.42578125" style="135" customWidth="1"/>
    <col min="12547" max="12547" width="11.42578125" style="135" customWidth="1"/>
    <col min="12548" max="12548" width="15.5703125" style="135" customWidth="1"/>
    <col min="12549" max="12549" width="11.5703125" style="135" customWidth="1"/>
    <col min="12550" max="12550" width="10.140625" style="135" customWidth="1"/>
    <col min="12551" max="12551" width="17.85546875" style="135" customWidth="1"/>
    <col min="12552" max="12552" width="14.42578125" style="135" customWidth="1"/>
    <col min="12553" max="12555" width="11.42578125" style="135" customWidth="1"/>
    <col min="12556" max="12800" width="9" style="135"/>
    <col min="12801" max="12801" width="18" style="135" customWidth="1"/>
    <col min="12802" max="12802" width="10.42578125" style="135" customWidth="1"/>
    <col min="12803" max="12803" width="11.42578125" style="135" customWidth="1"/>
    <col min="12804" max="12804" width="15.5703125" style="135" customWidth="1"/>
    <col min="12805" max="12805" width="11.5703125" style="135" customWidth="1"/>
    <col min="12806" max="12806" width="10.140625" style="135" customWidth="1"/>
    <col min="12807" max="12807" width="17.85546875" style="135" customWidth="1"/>
    <col min="12808" max="12808" width="14.42578125" style="135" customWidth="1"/>
    <col min="12809" max="12811" width="11.42578125" style="135" customWidth="1"/>
    <col min="12812" max="13056" width="9" style="135"/>
    <col min="13057" max="13057" width="18" style="135" customWidth="1"/>
    <col min="13058" max="13058" width="10.42578125" style="135" customWidth="1"/>
    <col min="13059" max="13059" width="11.42578125" style="135" customWidth="1"/>
    <col min="13060" max="13060" width="15.5703125" style="135" customWidth="1"/>
    <col min="13061" max="13061" width="11.5703125" style="135" customWidth="1"/>
    <col min="13062" max="13062" width="10.140625" style="135" customWidth="1"/>
    <col min="13063" max="13063" width="17.85546875" style="135" customWidth="1"/>
    <col min="13064" max="13064" width="14.42578125" style="135" customWidth="1"/>
    <col min="13065" max="13067" width="11.42578125" style="135" customWidth="1"/>
    <col min="13068" max="13312" width="9" style="135"/>
    <col min="13313" max="13313" width="18" style="135" customWidth="1"/>
    <col min="13314" max="13314" width="10.42578125" style="135" customWidth="1"/>
    <col min="13315" max="13315" width="11.42578125" style="135" customWidth="1"/>
    <col min="13316" max="13316" width="15.5703125" style="135" customWidth="1"/>
    <col min="13317" max="13317" width="11.5703125" style="135" customWidth="1"/>
    <col min="13318" max="13318" width="10.140625" style="135" customWidth="1"/>
    <col min="13319" max="13319" width="17.85546875" style="135" customWidth="1"/>
    <col min="13320" max="13320" width="14.42578125" style="135" customWidth="1"/>
    <col min="13321" max="13323" width="11.42578125" style="135" customWidth="1"/>
    <col min="13324" max="13568" width="9" style="135"/>
    <col min="13569" max="13569" width="18" style="135" customWidth="1"/>
    <col min="13570" max="13570" width="10.42578125" style="135" customWidth="1"/>
    <col min="13571" max="13571" width="11.42578125" style="135" customWidth="1"/>
    <col min="13572" max="13572" width="15.5703125" style="135" customWidth="1"/>
    <col min="13573" max="13573" width="11.5703125" style="135" customWidth="1"/>
    <col min="13574" max="13574" width="10.140625" style="135" customWidth="1"/>
    <col min="13575" max="13575" width="17.85546875" style="135" customWidth="1"/>
    <col min="13576" max="13576" width="14.42578125" style="135" customWidth="1"/>
    <col min="13577" max="13579" width="11.42578125" style="135" customWidth="1"/>
    <col min="13580" max="13824" width="9" style="135"/>
    <col min="13825" max="13825" width="18" style="135" customWidth="1"/>
    <col min="13826" max="13826" width="10.42578125" style="135" customWidth="1"/>
    <col min="13827" max="13827" width="11.42578125" style="135" customWidth="1"/>
    <col min="13828" max="13828" width="15.5703125" style="135" customWidth="1"/>
    <col min="13829" max="13829" width="11.5703125" style="135" customWidth="1"/>
    <col min="13830" max="13830" width="10.140625" style="135" customWidth="1"/>
    <col min="13831" max="13831" width="17.85546875" style="135" customWidth="1"/>
    <col min="13832" max="13832" width="14.42578125" style="135" customWidth="1"/>
    <col min="13833" max="13835" width="11.42578125" style="135" customWidth="1"/>
    <col min="13836" max="14080" width="9" style="135"/>
    <col min="14081" max="14081" width="18" style="135" customWidth="1"/>
    <col min="14082" max="14082" width="10.42578125" style="135" customWidth="1"/>
    <col min="14083" max="14083" width="11.42578125" style="135" customWidth="1"/>
    <col min="14084" max="14084" width="15.5703125" style="135" customWidth="1"/>
    <col min="14085" max="14085" width="11.5703125" style="135" customWidth="1"/>
    <col min="14086" max="14086" width="10.140625" style="135" customWidth="1"/>
    <col min="14087" max="14087" width="17.85546875" style="135" customWidth="1"/>
    <col min="14088" max="14088" width="14.42578125" style="135" customWidth="1"/>
    <col min="14089" max="14091" width="11.42578125" style="135" customWidth="1"/>
    <col min="14092" max="14336" width="9" style="135"/>
    <col min="14337" max="14337" width="18" style="135" customWidth="1"/>
    <col min="14338" max="14338" width="10.42578125" style="135" customWidth="1"/>
    <col min="14339" max="14339" width="11.42578125" style="135" customWidth="1"/>
    <col min="14340" max="14340" width="15.5703125" style="135" customWidth="1"/>
    <col min="14341" max="14341" width="11.5703125" style="135" customWidth="1"/>
    <col min="14342" max="14342" width="10.140625" style="135" customWidth="1"/>
    <col min="14343" max="14343" width="17.85546875" style="135" customWidth="1"/>
    <col min="14344" max="14344" width="14.42578125" style="135" customWidth="1"/>
    <col min="14345" max="14347" width="11.42578125" style="135" customWidth="1"/>
    <col min="14348" max="14592" width="9" style="135"/>
    <col min="14593" max="14593" width="18" style="135" customWidth="1"/>
    <col min="14594" max="14594" width="10.42578125" style="135" customWidth="1"/>
    <col min="14595" max="14595" width="11.42578125" style="135" customWidth="1"/>
    <col min="14596" max="14596" width="15.5703125" style="135" customWidth="1"/>
    <col min="14597" max="14597" width="11.5703125" style="135" customWidth="1"/>
    <col min="14598" max="14598" width="10.140625" style="135" customWidth="1"/>
    <col min="14599" max="14599" width="17.85546875" style="135" customWidth="1"/>
    <col min="14600" max="14600" width="14.42578125" style="135" customWidth="1"/>
    <col min="14601" max="14603" width="11.42578125" style="135" customWidth="1"/>
    <col min="14604" max="14848" width="9" style="135"/>
    <col min="14849" max="14849" width="18" style="135" customWidth="1"/>
    <col min="14850" max="14850" width="10.42578125" style="135" customWidth="1"/>
    <col min="14851" max="14851" width="11.42578125" style="135" customWidth="1"/>
    <col min="14852" max="14852" width="15.5703125" style="135" customWidth="1"/>
    <col min="14853" max="14853" width="11.5703125" style="135" customWidth="1"/>
    <col min="14854" max="14854" width="10.140625" style="135" customWidth="1"/>
    <col min="14855" max="14855" width="17.85546875" style="135" customWidth="1"/>
    <col min="14856" max="14856" width="14.42578125" style="135" customWidth="1"/>
    <col min="14857" max="14859" width="11.42578125" style="135" customWidth="1"/>
    <col min="14860" max="15104" width="9" style="135"/>
    <col min="15105" max="15105" width="18" style="135" customWidth="1"/>
    <col min="15106" max="15106" width="10.42578125" style="135" customWidth="1"/>
    <col min="15107" max="15107" width="11.42578125" style="135" customWidth="1"/>
    <col min="15108" max="15108" width="15.5703125" style="135" customWidth="1"/>
    <col min="15109" max="15109" width="11.5703125" style="135" customWidth="1"/>
    <col min="15110" max="15110" width="10.140625" style="135" customWidth="1"/>
    <col min="15111" max="15111" width="17.85546875" style="135" customWidth="1"/>
    <col min="15112" max="15112" width="14.42578125" style="135" customWidth="1"/>
    <col min="15113" max="15115" width="11.42578125" style="135" customWidth="1"/>
    <col min="15116" max="15360" width="9" style="135"/>
    <col min="15361" max="15361" width="18" style="135" customWidth="1"/>
    <col min="15362" max="15362" width="10.42578125" style="135" customWidth="1"/>
    <col min="15363" max="15363" width="11.42578125" style="135" customWidth="1"/>
    <col min="15364" max="15364" width="15.5703125" style="135" customWidth="1"/>
    <col min="15365" max="15365" width="11.5703125" style="135" customWidth="1"/>
    <col min="15366" max="15366" width="10.140625" style="135" customWidth="1"/>
    <col min="15367" max="15367" width="17.85546875" style="135" customWidth="1"/>
    <col min="15368" max="15368" width="14.42578125" style="135" customWidth="1"/>
    <col min="15369" max="15371" width="11.42578125" style="135" customWidth="1"/>
    <col min="15372" max="15616" width="9" style="135"/>
    <col min="15617" max="15617" width="18" style="135" customWidth="1"/>
    <col min="15618" max="15618" width="10.42578125" style="135" customWidth="1"/>
    <col min="15619" max="15619" width="11.42578125" style="135" customWidth="1"/>
    <col min="15620" max="15620" width="15.5703125" style="135" customWidth="1"/>
    <col min="15621" max="15621" width="11.5703125" style="135" customWidth="1"/>
    <col min="15622" max="15622" width="10.140625" style="135" customWidth="1"/>
    <col min="15623" max="15623" width="17.85546875" style="135" customWidth="1"/>
    <col min="15624" max="15624" width="14.42578125" style="135" customWidth="1"/>
    <col min="15625" max="15627" width="11.42578125" style="135" customWidth="1"/>
    <col min="15628" max="15872" width="9" style="135"/>
    <col min="15873" max="15873" width="18" style="135" customWidth="1"/>
    <col min="15874" max="15874" width="10.42578125" style="135" customWidth="1"/>
    <col min="15875" max="15875" width="11.42578125" style="135" customWidth="1"/>
    <col min="15876" max="15876" width="15.5703125" style="135" customWidth="1"/>
    <col min="15877" max="15877" width="11.5703125" style="135" customWidth="1"/>
    <col min="15878" max="15878" width="10.140625" style="135" customWidth="1"/>
    <col min="15879" max="15879" width="17.85546875" style="135" customWidth="1"/>
    <col min="15880" max="15880" width="14.42578125" style="135" customWidth="1"/>
    <col min="15881" max="15883" width="11.42578125" style="135" customWidth="1"/>
    <col min="15884" max="16128" width="9" style="135"/>
    <col min="16129" max="16129" width="18" style="135" customWidth="1"/>
    <col min="16130" max="16130" width="10.42578125" style="135" customWidth="1"/>
    <col min="16131" max="16131" width="11.42578125" style="135" customWidth="1"/>
    <col min="16132" max="16132" width="15.5703125" style="135" customWidth="1"/>
    <col min="16133" max="16133" width="11.5703125" style="135" customWidth="1"/>
    <col min="16134" max="16134" width="10.140625" style="135" customWidth="1"/>
    <col min="16135" max="16135" width="17.85546875" style="135" customWidth="1"/>
    <col min="16136" max="16136" width="14.42578125" style="135" customWidth="1"/>
    <col min="16137" max="16139" width="11.42578125" style="135" customWidth="1"/>
    <col min="16140" max="16384" width="9" style="135"/>
  </cols>
  <sheetData>
    <row r="1" spans="1:11" s="124" customFormat="1" ht="46.35" customHeight="1" x14ac:dyDescent="0.2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124" customFormat="1" ht="11.45" customHeight="1" x14ac:dyDescent="0.25">
      <c r="C2" s="125"/>
      <c r="D2" s="125"/>
      <c r="E2" s="125"/>
      <c r="G2" s="125"/>
      <c r="H2" s="125"/>
      <c r="I2" s="125"/>
      <c r="J2" s="126"/>
      <c r="K2" s="127" t="s">
        <v>77</v>
      </c>
    </row>
    <row r="3" spans="1:11" s="128" customFormat="1" ht="21.75" customHeight="1" x14ac:dyDescent="0.2">
      <c r="A3" s="253"/>
      <c r="B3" s="246" t="s">
        <v>21</v>
      </c>
      <c r="C3" s="255" t="s">
        <v>78</v>
      </c>
      <c r="D3" s="255" t="s">
        <v>79</v>
      </c>
      <c r="E3" s="255" t="s">
        <v>80</v>
      </c>
      <c r="F3" s="255" t="s">
        <v>81</v>
      </c>
      <c r="G3" s="255" t="s">
        <v>82</v>
      </c>
      <c r="H3" s="255" t="s">
        <v>8</v>
      </c>
      <c r="I3" s="249" t="s">
        <v>16</v>
      </c>
      <c r="J3" s="256" t="s">
        <v>83</v>
      </c>
      <c r="K3" s="255" t="s">
        <v>12</v>
      </c>
    </row>
    <row r="4" spans="1:11" s="129" customFormat="1" ht="9" customHeight="1" x14ac:dyDescent="0.2">
      <c r="A4" s="254"/>
      <c r="B4" s="247"/>
      <c r="C4" s="255"/>
      <c r="D4" s="255"/>
      <c r="E4" s="255"/>
      <c r="F4" s="255"/>
      <c r="G4" s="255"/>
      <c r="H4" s="255"/>
      <c r="I4" s="250"/>
      <c r="J4" s="256"/>
      <c r="K4" s="255"/>
    </row>
    <row r="5" spans="1:11" s="129" customFormat="1" ht="54.75" customHeight="1" x14ac:dyDescent="0.2">
      <c r="A5" s="254"/>
      <c r="B5" s="248"/>
      <c r="C5" s="255"/>
      <c r="D5" s="255"/>
      <c r="E5" s="255"/>
      <c r="F5" s="255"/>
      <c r="G5" s="255"/>
      <c r="H5" s="255"/>
      <c r="I5" s="251"/>
      <c r="J5" s="256"/>
      <c r="K5" s="255"/>
    </row>
    <row r="6" spans="1:11" s="131" customFormat="1" ht="12.75" customHeight="1" x14ac:dyDescent="0.2">
      <c r="A6" s="130" t="s">
        <v>3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</row>
    <row r="7" spans="1:11" s="133" customFormat="1" ht="17.850000000000001" customHeight="1" x14ac:dyDescent="0.25">
      <c r="A7" s="132" t="s">
        <v>73</v>
      </c>
      <c r="B7" s="132">
        <f>SUM(B8:B35)</f>
        <v>11851</v>
      </c>
      <c r="C7" s="132">
        <f t="shared" ref="C7:K7" si="0">SUM(C8:C35)</f>
        <v>11009</v>
      </c>
      <c r="D7" s="132">
        <f t="shared" si="0"/>
        <v>1419</v>
      </c>
      <c r="E7" s="132">
        <f t="shared" si="0"/>
        <v>1297</v>
      </c>
      <c r="F7" s="132">
        <f t="shared" si="0"/>
        <v>555</v>
      </c>
      <c r="G7" s="132">
        <f t="shared" si="0"/>
        <v>10</v>
      </c>
      <c r="H7" s="132">
        <f t="shared" si="0"/>
        <v>6466</v>
      </c>
      <c r="I7" s="132">
        <f t="shared" si="0"/>
        <v>8111</v>
      </c>
      <c r="J7" s="132">
        <f t="shared" si="0"/>
        <v>7675</v>
      </c>
      <c r="K7" s="132">
        <f t="shared" si="0"/>
        <v>6768</v>
      </c>
    </row>
    <row r="8" spans="1:11" ht="15" customHeight="1" x14ac:dyDescent="0.25">
      <c r="A8" s="134" t="s">
        <v>35</v>
      </c>
      <c r="B8" s="39">
        <v>3234</v>
      </c>
      <c r="C8" s="39">
        <v>3022</v>
      </c>
      <c r="D8" s="39">
        <v>375</v>
      </c>
      <c r="E8" s="39">
        <v>373</v>
      </c>
      <c r="F8" s="39">
        <v>226</v>
      </c>
      <c r="G8" s="39">
        <v>0</v>
      </c>
      <c r="H8" s="39">
        <v>1152</v>
      </c>
      <c r="I8" s="39">
        <v>2264</v>
      </c>
      <c r="J8" s="39">
        <v>2124</v>
      </c>
      <c r="K8" s="39">
        <v>1850</v>
      </c>
    </row>
    <row r="9" spans="1:11" ht="15" customHeight="1" x14ac:dyDescent="0.25">
      <c r="A9" s="134" t="s">
        <v>36</v>
      </c>
      <c r="B9" s="39">
        <v>409</v>
      </c>
      <c r="C9" s="39">
        <v>383</v>
      </c>
      <c r="D9" s="39">
        <v>54</v>
      </c>
      <c r="E9" s="39">
        <v>52</v>
      </c>
      <c r="F9" s="39">
        <v>18</v>
      </c>
      <c r="G9" s="39">
        <v>1</v>
      </c>
      <c r="H9" s="39">
        <v>210</v>
      </c>
      <c r="I9" s="39">
        <v>280</v>
      </c>
      <c r="J9" s="39">
        <v>272</v>
      </c>
      <c r="K9" s="39">
        <v>201</v>
      </c>
    </row>
    <row r="10" spans="1:11" ht="15" customHeight="1" x14ac:dyDescent="0.25">
      <c r="A10" s="134" t="s">
        <v>37</v>
      </c>
      <c r="B10" s="39">
        <v>43</v>
      </c>
      <c r="C10" s="39">
        <v>42</v>
      </c>
      <c r="D10" s="39">
        <v>4</v>
      </c>
      <c r="E10" s="39">
        <v>4</v>
      </c>
      <c r="F10" s="39">
        <v>0</v>
      </c>
      <c r="G10" s="39">
        <v>0</v>
      </c>
      <c r="H10" s="39">
        <v>30</v>
      </c>
      <c r="I10" s="39">
        <v>31</v>
      </c>
      <c r="J10" s="39">
        <v>31</v>
      </c>
      <c r="K10" s="39">
        <v>28</v>
      </c>
    </row>
    <row r="11" spans="1:11" ht="15" customHeight="1" x14ac:dyDescent="0.25">
      <c r="A11" s="134" t="s">
        <v>38</v>
      </c>
      <c r="B11" s="39">
        <v>324</v>
      </c>
      <c r="C11" s="39">
        <v>297</v>
      </c>
      <c r="D11" s="39">
        <v>30</v>
      </c>
      <c r="E11" s="39">
        <v>26</v>
      </c>
      <c r="F11" s="39">
        <v>13</v>
      </c>
      <c r="G11" s="39">
        <v>0</v>
      </c>
      <c r="H11" s="39">
        <v>179</v>
      </c>
      <c r="I11" s="39">
        <v>246</v>
      </c>
      <c r="J11" s="39">
        <v>227</v>
      </c>
      <c r="K11" s="39">
        <v>186</v>
      </c>
    </row>
    <row r="12" spans="1:11" ht="15" customHeight="1" x14ac:dyDescent="0.25">
      <c r="A12" s="134" t="s">
        <v>39</v>
      </c>
      <c r="B12" s="39">
        <v>332</v>
      </c>
      <c r="C12" s="39">
        <v>300</v>
      </c>
      <c r="D12" s="39">
        <v>47</v>
      </c>
      <c r="E12" s="39">
        <v>45</v>
      </c>
      <c r="F12" s="39">
        <v>25</v>
      </c>
      <c r="G12" s="39">
        <v>0</v>
      </c>
      <c r="H12" s="39">
        <v>252</v>
      </c>
      <c r="I12" s="39">
        <v>229</v>
      </c>
      <c r="J12" s="39">
        <v>211</v>
      </c>
      <c r="K12" s="39">
        <v>178</v>
      </c>
    </row>
    <row r="13" spans="1:11" ht="15" customHeight="1" x14ac:dyDescent="0.25">
      <c r="A13" s="134" t="s">
        <v>40</v>
      </c>
      <c r="B13" s="39">
        <v>134</v>
      </c>
      <c r="C13" s="39">
        <v>129</v>
      </c>
      <c r="D13" s="39">
        <v>22</v>
      </c>
      <c r="E13" s="39">
        <v>21</v>
      </c>
      <c r="F13" s="39">
        <v>5</v>
      </c>
      <c r="G13" s="39">
        <v>0</v>
      </c>
      <c r="H13" s="39">
        <v>110</v>
      </c>
      <c r="I13" s="39">
        <v>81</v>
      </c>
      <c r="J13" s="39">
        <v>80</v>
      </c>
      <c r="K13" s="39">
        <v>64</v>
      </c>
    </row>
    <row r="14" spans="1:11" ht="15" customHeight="1" x14ac:dyDescent="0.25">
      <c r="A14" s="134" t="s">
        <v>41</v>
      </c>
      <c r="B14" s="39">
        <v>100</v>
      </c>
      <c r="C14" s="39">
        <v>93</v>
      </c>
      <c r="D14" s="39">
        <v>13</v>
      </c>
      <c r="E14" s="39">
        <v>11</v>
      </c>
      <c r="F14" s="39">
        <v>3</v>
      </c>
      <c r="G14" s="39">
        <v>0</v>
      </c>
      <c r="H14" s="39">
        <v>74</v>
      </c>
      <c r="I14" s="39">
        <v>65</v>
      </c>
      <c r="J14" s="39">
        <v>64</v>
      </c>
      <c r="K14" s="39">
        <v>52</v>
      </c>
    </row>
    <row r="15" spans="1:11" ht="15" customHeight="1" x14ac:dyDescent="0.25">
      <c r="A15" s="134" t="s">
        <v>42</v>
      </c>
      <c r="B15" s="39">
        <v>415</v>
      </c>
      <c r="C15" s="39">
        <v>380</v>
      </c>
      <c r="D15" s="39">
        <v>66</v>
      </c>
      <c r="E15" s="39">
        <v>64</v>
      </c>
      <c r="F15" s="39">
        <v>21</v>
      </c>
      <c r="G15" s="39">
        <v>0</v>
      </c>
      <c r="H15" s="39">
        <v>229</v>
      </c>
      <c r="I15" s="39">
        <v>236</v>
      </c>
      <c r="J15" s="39">
        <v>225</v>
      </c>
      <c r="K15" s="39">
        <v>197</v>
      </c>
    </row>
    <row r="16" spans="1:11" ht="15" customHeight="1" x14ac:dyDescent="0.25">
      <c r="A16" s="134" t="s">
        <v>43</v>
      </c>
      <c r="B16" s="39">
        <v>404</v>
      </c>
      <c r="C16" s="39">
        <v>367</v>
      </c>
      <c r="D16" s="39">
        <v>68</v>
      </c>
      <c r="E16" s="39">
        <v>63</v>
      </c>
      <c r="F16" s="39">
        <v>14</v>
      </c>
      <c r="G16" s="39">
        <v>3</v>
      </c>
      <c r="H16" s="39">
        <v>272</v>
      </c>
      <c r="I16" s="39">
        <v>234</v>
      </c>
      <c r="J16" s="39">
        <v>221</v>
      </c>
      <c r="K16" s="39">
        <v>195</v>
      </c>
    </row>
    <row r="17" spans="1:11" ht="15" customHeight="1" x14ac:dyDescent="0.25">
      <c r="A17" s="134" t="s">
        <v>44</v>
      </c>
      <c r="B17" s="39">
        <v>716</v>
      </c>
      <c r="C17" s="39">
        <v>671</v>
      </c>
      <c r="D17" s="39">
        <v>74</v>
      </c>
      <c r="E17" s="39">
        <v>59</v>
      </c>
      <c r="F17" s="39">
        <v>16</v>
      </c>
      <c r="G17" s="39">
        <v>0</v>
      </c>
      <c r="H17" s="39">
        <v>326</v>
      </c>
      <c r="I17" s="39">
        <v>489</v>
      </c>
      <c r="J17" s="39">
        <v>467</v>
      </c>
      <c r="K17" s="39">
        <v>423</v>
      </c>
    </row>
    <row r="18" spans="1:11" ht="15" customHeight="1" x14ac:dyDescent="0.25">
      <c r="A18" s="134" t="s">
        <v>45</v>
      </c>
      <c r="B18" s="39">
        <v>473</v>
      </c>
      <c r="C18" s="39">
        <v>450</v>
      </c>
      <c r="D18" s="39">
        <v>77</v>
      </c>
      <c r="E18" s="39">
        <v>73</v>
      </c>
      <c r="F18" s="39">
        <v>12</v>
      </c>
      <c r="G18" s="39">
        <v>0</v>
      </c>
      <c r="H18" s="39">
        <v>303</v>
      </c>
      <c r="I18" s="39">
        <v>306</v>
      </c>
      <c r="J18" s="39">
        <v>297</v>
      </c>
      <c r="K18" s="39">
        <v>277</v>
      </c>
    </row>
    <row r="19" spans="1:11" ht="15" customHeight="1" x14ac:dyDescent="0.25">
      <c r="A19" s="134" t="s">
        <v>46</v>
      </c>
      <c r="B19" s="39">
        <v>343</v>
      </c>
      <c r="C19" s="39">
        <v>303</v>
      </c>
      <c r="D19" s="39">
        <v>45</v>
      </c>
      <c r="E19" s="39">
        <v>31</v>
      </c>
      <c r="F19" s="39">
        <v>17</v>
      </c>
      <c r="G19" s="39">
        <v>5</v>
      </c>
      <c r="H19" s="39">
        <v>194</v>
      </c>
      <c r="I19" s="39">
        <v>224</v>
      </c>
      <c r="J19" s="39">
        <v>202</v>
      </c>
      <c r="K19" s="39">
        <v>177</v>
      </c>
    </row>
    <row r="20" spans="1:11" ht="15" customHeight="1" x14ac:dyDescent="0.25">
      <c r="A20" s="134" t="s">
        <v>47</v>
      </c>
      <c r="B20" s="39">
        <v>229</v>
      </c>
      <c r="C20" s="39">
        <v>207</v>
      </c>
      <c r="D20" s="39">
        <v>34</v>
      </c>
      <c r="E20" s="39">
        <v>29</v>
      </c>
      <c r="F20" s="39">
        <v>13</v>
      </c>
      <c r="G20" s="39">
        <v>0</v>
      </c>
      <c r="H20" s="39">
        <v>129</v>
      </c>
      <c r="I20" s="39">
        <v>153</v>
      </c>
      <c r="J20" s="39">
        <v>143</v>
      </c>
      <c r="K20" s="39">
        <v>132</v>
      </c>
    </row>
    <row r="21" spans="1:11" ht="15" customHeight="1" x14ac:dyDescent="0.25">
      <c r="A21" s="134" t="s">
        <v>48</v>
      </c>
      <c r="B21" s="39">
        <v>214</v>
      </c>
      <c r="C21" s="39">
        <v>195</v>
      </c>
      <c r="D21" s="39">
        <v>29</v>
      </c>
      <c r="E21" s="39">
        <v>22</v>
      </c>
      <c r="F21" s="39">
        <v>7</v>
      </c>
      <c r="G21" s="39">
        <v>0</v>
      </c>
      <c r="H21" s="39">
        <v>121</v>
      </c>
      <c r="I21" s="39">
        <v>129</v>
      </c>
      <c r="J21" s="39">
        <v>125</v>
      </c>
      <c r="K21" s="39">
        <v>118</v>
      </c>
    </row>
    <row r="22" spans="1:11" ht="15" customHeight="1" x14ac:dyDescent="0.25">
      <c r="A22" s="134" t="s">
        <v>49</v>
      </c>
      <c r="B22" s="39">
        <v>462</v>
      </c>
      <c r="C22" s="39">
        <v>443</v>
      </c>
      <c r="D22" s="39">
        <v>73</v>
      </c>
      <c r="E22" s="39">
        <v>69</v>
      </c>
      <c r="F22" s="39">
        <v>5</v>
      </c>
      <c r="G22" s="39">
        <v>0</v>
      </c>
      <c r="H22" s="39">
        <v>327</v>
      </c>
      <c r="I22" s="39">
        <v>299</v>
      </c>
      <c r="J22" s="39">
        <v>294</v>
      </c>
      <c r="K22" s="39">
        <v>263</v>
      </c>
    </row>
    <row r="23" spans="1:11" ht="15" customHeight="1" x14ac:dyDescent="0.25">
      <c r="A23" s="134" t="s">
        <v>50</v>
      </c>
      <c r="B23" s="39">
        <v>516</v>
      </c>
      <c r="C23" s="39">
        <v>500</v>
      </c>
      <c r="D23" s="39">
        <v>40</v>
      </c>
      <c r="E23" s="39">
        <v>39</v>
      </c>
      <c r="F23" s="39">
        <v>9</v>
      </c>
      <c r="G23" s="39">
        <v>0</v>
      </c>
      <c r="H23" s="39">
        <v>324</v>
      </c>
      <c r="I23" s="39">
        <v>379</v>
      </c>
      <c r="J23" s="39">
        <v>366</v>
      </c>
      <c r="K23" s="39">
        <v>314</v>
      </c>
    </row>
    <row r="24" spans="1:11" ht="15" customHeight="1" x14ac:dyDescent="0.25">
      <c r="A24" s="134" t="s">
        <v>51</v>
      </c>
      <c r="B24" s="39">
        <v>434</v>
      </c>
      <c r="C24" s="39">
        <v>387</v>
      </c>
      <c r="D24" s="39">
        <v>24</v>
      </c>
      <c r="E24" s="39">
        <v>20</v>
      </c>
      <c r="F24" s="39">
        <v>6</v>
      </c>
      <c r="G24" s="39">
        <v>0</v>
      </c>
      <c r="H24" s="39">
        <v>271</v>
      </c>
      <c r="I24" s="39">
        <v>301</v>
      </c>
      <c r="J24" s="39">
        <v>283</v>
      </c>
      <c r="K24" s="39">
        <v>266</v>
      </c>
    </row>
    <row r="25" spans="1:11" ht="15" customHeight="1" x14ac:dyDescent="0.25">
      <c r="A25" s="134" t="s">
        <v>52</v>
      </c>
      <c r="B25" s="39">
        <v>156</v>
      </c>
      <c r="C25" s="39">
        <v>151</v>
      </c>
      <c r="D25" s="39">
        <v>26</v>
      </c>
      <c r="E25" s="39">
        <v>25</v>
      </c>
      <c r="F25" s="39">
        <v>8</v>
      </c>
      <c r="G25" s="39">
        <v>0</v>
      </c>
      <c r="H25" s="39">
        <v>82</v>
      </c>
      <c r="I25" s="39">
        <v>91</v>
      </c>
      <c r="J25" s="39">
        <v>88</v>
      </c>
      <c r="K25" s="39">
        <v>75</v>
      </c>
    </row>
    <row r="26" spans="1:11" ht="15" customHeight="1" x14ac:dyDescent="0.25">
      <c r="A26" s="134" t="s">
        <v>53</v>
      </c>
      <c r="B26" s="39">
        <v>433</v>
      </c>
      <c r="C26" s="39">
        <v>402</v>
      </c>
      <c r="D26" s="39">
        <v>43</v>
      </c>
      <c r="E26" s="39">
        <v>37</v>
      </c>
      <c r="F26" s="39">
        <v>21</v>
      </c>
      <c r="G26" s="39">
        <v>1</v>
      </c>
      <c r="H26" s="39">
        <v>219</v>
      </c>
      <c r="I26" s="39">
        <v>318</v>
      </c>
      <c r="J26" s="39">
        <v>297</v>
      </c>
      <c r="K26" s="39">
        <v>258</v>
      </c>
    </row>
    <row r="27" spans="1:11" ht="15" customHeight="1" x14ac:dyDescent="0.25">
      <c r="A27" s="134" t="s">
        <v>54</v>
      </c>
      <c r="B27" s="39">
        <v>195</v>
      </c>
      <c r="C27" s="39">
        <v>186</v>
      </c>
      <c r="D27" s="39">
        <v>26</v>
      </c>
      <c r="E27" s="39">
        <v>24</v>
      </c>
      <c r="F27" s="39">
        <v>28</v>
      </c>
      <c r="G27" s="39">
        <v>0</v>
      </c>
      <c r="H27" s="39">
        <v>146</v>
      </c>
      <c r="I27" s="39">
        <v>124</v>
      </c>
      <c r="J27" s="39">
        <v>121</v>
      </c>
      <c r="K27" s="39">
        <v>110</v>
      </c>
    </row>
    <row r="28" spans="1:11" ht="15" customHeight="1" x14ac:dyDescent="0.25">
      <c r="A28" s="134" t="s">
        <v>55</v>
      </c>
      <c r="B28" s="39">
        <v>245</v>
      </c>
      <c r="C28" s="39">
        <v>214</v>
      </c>
      <c r="D28" s="39">
        <v>35</v>
      </c>
      <c r="E28" s="39">
        <v>20</v>
      </c>
      <c r="F28" s="39">
        <v>5</v>
      </c>
      <c r="G28" s="39">
        <v>0</v>
      </c>
      <c r="H28" s="39">
        <v>195</v>
      </c>
      <c r="I28" s="39">
        <v>151</v>
      </c>
      <c r="J28" s="39">
        <v>146</v>
      </c>
      <c r="K28" s="39">
        <v>142</v>
      </c>
    </row>
    <row r="29" spans="1:11" ht="15" customHeight="1" x14ac:dyDescent="0.25">
      <c r="A29" s="134" t="s">
        <v>56</v>
      </c>
      <c r="B29" s="39">
        <v>271</v>
      </c>
      <c r="C29" s="39">
        <v>265</v>
      </c>
      <c r="D29" s="39">
        <v>40</v>
      </c>
      <c r="E29" s="39">
        <v>40</v>
      </c>
      <c r="F29" s="39">
        <v>35</v>
      </c>
      <c r="G29" s="39">
        <v>0</v>
      </c>
      <c r="H29" s="39">
        <v>152</v>
      </c>
      <c r="I29" s="39">
        <v>195</v>
      </c>
      <c r="J29" s="39">
        <v>194</v>
      </c>
      <c r="K29" s="39">
        <v>175</v>
      </c>
    </row>
    <row r="30" spans="1:11" ht="15" customHeight="1" x14ac:dyDescent="0.25">
      <c r="A30" s="136" t="s">
        <v>57</v>
      </c>
      <c r="B30" s="39">
        <v>221</v>
      </c>
      <c r="C30" s="39">
        <v>204</v>
      </c>
      <c r="D30" s="39">
        <v>13</v>
      </c>
      <c r="E30" s="39">
        <v>12</v>
      </c>
      <c r="F30" s="39">
        <v>5</v>
      </c>
      <c r="G30" s="39">
        <v>0</v>
      </c>
      <c r="H30" s="39">
        <v>145</v>
      </c>
      <c r="I30" s="39">
        <v>170</v>
      </c>
      <c r="J30" s="39">
        <v>161</v>
      </c>
      <c r="K30" s="39">
        <v>150</v>
      </c>
    </row>
    <row r="31" spans="1:11" ht="15" customHeight="1" x14ac:dyDescent="0.25">
      <c r="A31" s="137" t="s">
        <v>58</v>
      </c>
      <c r="B31" s="39">
        <v>284</v>
      </c>
      <c r="C31" s="39">
        <v>215</v>
      </c>
      <c r="D31" s="39">
        <v>25</v>
      </c>
      <c r="E31" s="39">
        <v>25</v>
      </c>
      <c r="F31" s="39">
        <v>6</v>
      </c>
      <c r="G31" s="39">
        <v>0</v>
      </c>
      <c r="H31" s="39">
        <v>141</v>
      </c>
      <c r="I31" s="39">
        <v>194</v>
      </c>
      <c r="J31" s="39">
        <v>153</v>
      </c>
      <c r="K31" s="39">
        <v>137</v>
      </c>
    </row>
    <row r="32" spans="1:11" ht="15" customHeight="1" x14ac:dyDescent="0.25">
      <c r="A32" s="137" t="s">
        <v>59</v>
      </c>
      <c r="B32" s="39">
        <v>186</v>
      </c>
      <c r="C32" s="39">
        <v>161</v>
      </c>
      <c r="D32" s="39">
        <v>44</v>
      </c>
      <c r="E32" s="39">
        <v>39</v>
      </c>
      <c r="F32" s="39">
        <v>9</v>
      </c>
      <c r="G32" s="39">
        <v>0</v>
      </c>
      <c r="H32" s="39">
        <v>132</v>
      </c>
      <c r="I32" s="39">
        <v>126</v>
      </c>
      <c r="J32" s="39">
        <v>107</v>
      </c>
      <c r="K32" s="39">
        <v>92</v>
      </c>
    </row>
    <row r="33" spans="1:11" ht="15" customHeight="1" x14ac:dyDescent="0.25">
      <c r="A33" s="137" t="s">
        <v>60</v>
      </c>
      <c r="B33" s="39">
        <v>528</v>
      </c>
      <c r="C33" s="39">
        <v>514</v>
      </c>
      <c r="D33" s="39">
        <v>51</v>
      </c>
      <c r="E33" s="39">
        <v>42</v>
      </c>
      <c r="F33" s="39">
        <v>6</v>
      </c>
      <c r="G33" s="39">
        <v>0</v>
      </c>
      <c r="H33" s="39">
        <v>391</v>
      </c>
      <c r="I33" s="39">
        <v>405</v>
      </c>
      <c r="J33" s="39">
        <v>395</v>
      </c>
      <c r="K33" s="39">
        <v>367</v>
      </c>
    </row>
    <row r="34" spans="1:11" ht="15" customHeight="1" x14ac:dyDescent="0.25">
      <c r="A34" s="137" t="s">
        <v>61</v>
      </c>
      <c r="B34" s="39">
        <v>356</v>
      </c>
      <c r="C34" s="39">
        <v>338</v>
      </c>
      <c r="D34" s="39">
        <v>26</v>
      </c>
      <c r="E34" s="39">
        <v>18</v>
      </c>
      <c r="F34" s="39">
        <v>3</v>
      </c>
      <c r="G34" s="39">
        <v>0</v>
      </c>
      <c r="H34" s="39">
        <v>227</v>
      </c>
      <c r="I34" s="39">
        <v>269</v>
      </c>
      <c r="J34" s="39">
        <v>261</v>
      </c>
      <c r="K34" s="39">
        <v>237</v>
      </c>
    </row>
    <row r="35" spans="1:11" ht="15" customHeight="1" x14ac:dyDescent="0.25">
      <c r="A35" s="137" t="s">
        <v>62</v>
      </c>
      <c r="B35" s="39">
        <v>194</v>
      </c>
      <c r="C35" s="39">
        <v>190</v>
      </c>
      <c r="D35" s="39">
        <v>15</v>
      </c>
      <c r="E35" s="39">
        <v>14</v>
      </c>
      <c r="F35" s="39">
        <v>19</v>
      </c>
      <c r="G35" s="39">
        <v>0</v>
      </c>
      <c r="H35" s="39">
        <v>133</v>
      </c>
      <c r="I35" s="39">
        <v>122</v>
      </c>
      <c r="J35" s="39">
        <v>120</v>
      </c>
      <c r="K35" s="39">
        <v>104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view="pageBreakPreview" zoomScale="70" zoomScaleNormal="85" zoomScaleSheetLayoutView="70" workbookViewId="0">
      <selection activeCell="A2" sqref="A2"/>
    </sheetView>
  </sheetViews>
  <sheetFormatPr defaultRowHeight="15.75" x14ac:dyDescent="0.25"/>
  <cols>
    <col min="1" max="1" width="28.140625" style="139" customWidth="1"/>
    <col min="2" max="2" width="17.42578125" style="139" customWidth="1"/>
    <col min="3" max="3" width="14.140625" style="138" customWidth="1"/>
    <col min="4" max="4" width="13.5703125" style="138" customWidth="1"/>
    <col min="5" max="5" width="13" style="138" customWidth="1"/>
    <col min="6" max="6" width="12.42578125" style="138" customWidth="1"/>
    <col min="7" max="7" width="19.85546875" style="138" customWidth="1"/>
    <col min="8" max="8" width="17.42578125" style="138" customWidth="1"/>
    <col min="9" max="9" width="12.42578125" style="138" customWidth="1"/>
    <col min="10" max="10" width="12.140625" style="138" customWidth="1"/>
    <col min="11" max="11" width="14" style="138" customWidth="1"/>
    <col min="12" max="256" width="9" style="135"/>
    <col min="257" max="257" width="18" style="135" customWidth="1"/>
    <col min="258" max="258" width="10.42578125" style="135" customWidth="1"/>
    <col min="259" max="259" width="11.42578125" style="135" customWidth="1"/>
    <col min="260" max="260" width="15.5703125" style="135" customWidth="1"/>
    <col min="261" max="261" width="11.5703125" style="135" customWidth="1"/>
    <col min="262" max="262" width="10.140625" style="135" customWidth="1"/>
    <col min="263" max="263" width="17.85546875" style="135" customWidth="1"/>
    <col min="264" max="264" width="14.42578125" style="135" customWidth="1"/>
    <col min="265" max="267" width="11.42578125" style="135" customWidth="1"/>
    <col min="268" max="512" width="9" style="135"/>
    <col min="513" max="513" width="18" style="135" customWidth="1"/>
    <col min="514" max="514" width="10.42578125" style="135" customWidth="1"/>
    <col min="515" max="515" width="11.42578125" style="135" customWidth="1"/>
    <col min="516" max="516" width="15.5703125" style="135" customWidth="1"/>
    <col min="517" max="517" width="11.5703125" style="135" customWidth="1"/>
    <col min="518" max="518" width="10.140625" style="135" customWidth="1"/>
    <col min="519" max="519" width="17.85546875" style="135" customWidth="1"/>
    <col min="520" max="520" width="14.42578125" style="135" customWidth="1"/>
    <col min="521" max="523" width="11.42578125" style="135" customWidth="1"/>
    <col min="524" max="768" width="9" style="135"/>
    <col min="769" max="769" width="18" style="135" customWidth="1"/>
    <col min="770" max="770" width="10.42578125" style="135" customWidth="1"/>
    <col min="771" max="771" width="11.42578125" style="135" customWidth="1"/>
    <col min="772" max="772" width="15.5703125" style="135" customWidth="1"/>
    <col min="773" max="773" width="11.5703125" style="135" customWidth="1"/>
    <col min="774" max="774" width="10.140625" style="135" customWidth="1"/>
    <col min="775" max="775" width="17.85546875" style="135" customWidth="1"/>
    <col min="776" max="776" width="14.42578125" style="135" customWidth="1"/>
    <col min="777" max="779" width="11.42578125" style="135" customWidth="1"/>
    <col min="780" max="1024" width="9" style="135"/>
    <col min="1025" max="1025" width="18" style="135" customWidth="1"/>
    <col min="1026" max="1026" width="10.42578125" style="135" customWidth="1"/>
    <col min="1027" max="1027" width="11.42578125" style="135" customWidth="1"/>
    <col min="1028" max="1028" width="15.5703125" style="135" customWidth="1"/>
    <col min="1029" max="1029" width="11.5703125" style="135" customWidth="1"/>
    <col min="1030" max="1030" width="10.140625" style="135" customWidth="1"/>
    <col min="1031" max="1031" width="17.85546875" style="135" customWidth="1"/>
    <col min="1032" max="1032" width="14.42578125" style="135" customWidth="1"/>
    <col min="1033" max="1035" width="11.42578125" style="135" customWidth="1"/>
    <col min="1036" max="1280" width="9" style="135"/>
    <col min="1281" max="1281" width="18" style="135" customWidth="1"/>
    <col min="1282" max="1282" width="10.42578125" style="135" customWidth="1"/>
    <col min="1283" max="1283" width="11.42578125" style="135" customWidth="1"/>
    <col min="1284" max="1284" width="15.5703125" style="135" customWidth="1"/>
    <col min="1285" max="1285" width="11.5703125" style="135" customWidth="1"/>
    <col min="1286" max="1286" width="10.140625" style="135" customWidth="1"/>
    <col min="1287" max="1287" width="17.85546875" style="135" customWidth="1"/>
    <col min="1288" max="1288" width="14.42578125" style="135" customWidth="1"/>
    <col min="1289" max="1291" width="11.42578125" style="135" customWidth="1"/>
    <col min="1292" max="1536" width="9" style="135"/>
    <col min="1537" max="1537" width="18" style="135" customWidth="1"/>
    <col min="1538" max="1538" width="10.42578125" style="135" customWidth="1"/>
    <col min="1539" max="1539" width="11.42578125" style="135" customWidth="1"/>
    <col min="1540" max="1540" width="15.5703125" style="135" customWidth="1"/>
    <col min="1541" max="1541" width="11.5703125" style="135" customWidth="1"/>
    <col min="1542" max="1542" width="10.140625" style="135" customWidth="1"/>
    <col min="1543" max="1543" width="17.85546875" style="135" customWidth="1"/>
    <col min="1544" max="1544" width="14.42578125" style="135" customWidth="1"/>
    <col min="1545" max="1547" width="11.42578125" style="135" customWidth="1"/>
    <col min="1548" max="1792" width="9" style="135"/>
    <col min="1793" max="1793" width="18" style="135" customWidth="1"/>
    <col min="1794" max="1794" width="10.42578125" style="135" customWidth="1"/>
    <col min="1795" max="1795" width="11.42578125" style="135" customWidth="1"/>
    <col min="1796" max="1796" width="15.5703125" style="135" customWidth="1"/>
    <col min="1797" max="1797" width="11.5703125" style="135" customWidth="1"/>
    <col min="1798" max="1798" width="10.140625" style="135" customWidth="1"/>
    <col min="1799" max="1799" width="17.85546875" style="135" customWidth="1"/>
    <col min="1800" max="1800" width="14.42578125" style="135" customWidth="1"/>
    <col min="1801" max="1803" width="11.42578125" style="135" customWidth="1"/>
    <col min="1804" max="2048" width="9" style="135"/>
    <col min="2049" max="2049" width="18" style="135" customWidth="1"/>
    <col min="2050" max="2050" width="10.42578125" style="135" customWidth="1"/>
    <col min="2051" max="2051" width="11.42578125" style="135" customWidth="1"/>
    <col min="2052" max="2052" width="15.5703125" style="135" customWidth="1"/>
    <col min="2053" max="2053" width="11.5703125" style="135" customWidth="1"/>
    <col min="2054" max="2054" width="10.140625" style="135" customWidth="1"/>
    <col min="2055" max="2055" width="17.85546875" style="135" customWidth="1"/>
    <col min="2056" max="2056" width="14.42578125" style="135" customWidth="1"/>
    <col min="2057" max="2059" width="11.42578125" style="135" customWidth="1"/>
    <col min="2060" max="2304" width="9" style="135"/>
    <col min="2305" max="2305" width="18" style="135" customWidth="1"/>
    <col min="2306" max="2306" width="10.42578125" style="135" customWidth="1"/>
    <col min="2307" max="2307" width="11.42578125" style="135" customWidth="1"/>
    <col min="2308" max="2308" width="15.5703125" style="135" customWidth="1"/>
    <col min="2309" max="2309" width="11.5703125" style="135" customWidth="1"/>
    <col min="2310" max="2310" width="10.140625" style="135" customWidth="1"/>
    <col min="2311" max="2311" width="17.85546875" style="135" customWidth="1"/>
    <col min="2312" max="2312" width="14.42578125" style="135" customWidth="1"/>
    <col min="2313" max="2315" width="11.42578125" style="135" customWidth="1"/>
    <col min="2316" max="2560" width="9" style="135"/>
    <col min="2561" max="2561" width="18" style="135" customWidth="1"/>
    <col min="2562" max="2562" width="10.42578125" style="135" customWidth="1"/>
    <col min="2563" max="2563" width="11.42578125" style="135" customWidth="1"/>
    <col min="2564" max="2564" width="15.5703125" style="135" customWidth="1"/>
    <col min="2565" max="2565" width="11.5703125" style="135" customWidth="1"/>
    <col min="2566" max="2566" width="10.140625" style="135" customWidth="1"/>
    <col min="2567" max="2567" width="17.85546875" style="135" customWidth="1"/>
    <col min="2568" max="2568" width="14.42578125" style="135" customWidth="1"/>
    <col min="2569" max="2571" width="11.42578125" style="135" customWidth="1"/>
    <col min="2572" max="2816" width="9" style="135"/>
    <col min="2817" max="2817" width="18" style="135" customWidth="1"/>
    <col min="2818" max="2818" width="10.42578125" style="135" customWidth="1"/>
    <col min="2819" max="2819" width="11.42578125" style="135" customWidth="1"/>
    <col min="2820" max="2820" width="15.5703125" style="135" customWidth="1"/>
    <col min="2821" max="2821" width="11.5703125" style="135" customWidth="1"/>
    <col min="2822" max="2822" width="10.140625" style="135" customWidth="1"/>
    <col min="2823" max="2823" width="17.85546875" style="135" customWidth="1"/>
    <col min="2824" max="2824" width="14.42578125" style="135" customWidth="1"/>
    <col min="2825" max="2827" width="11.42578125" style="135" customWidth="1"/>
    <col min="2828" max="3072" width="9" style="135"/>
    <col min="3073" max="3073" width="18" style="135" customWidth="1"/>
    <col min="3074" max="3074" width="10.42578125" style="135" customWidth="1"/>
    <col min="3075" max="3075" width="11.42578125" style="135" customWidth="1"/>
    <col min="3076" max="3076" width="15.5703125" style="135" customWidth="1"/>
    <col min="3077" max="3077" width="11.5703125" style="135" customWidth="1"/>
    <col min="3078" max="3078" width="10.140625" style="135" customWidth="1"/>
    <col min="3079" max="3079" width="17.85546875" style="135" customWidth="1"/>
    <col min="3080" max="3080" width="14.42578125" style="135" customWidth="1"/>
    <col min="3081" max="3083" width="11.42578125" style="135" customWidth="1"/>
    <col min="3084" max="3328" width="9" style="135"/>
    <col min="3329" max="3329" width="18" style="135" customWidth="1"/>
    <col min="3330" max="3330" width="10.42578125" style="135" customWidth="1"/>
    <col min="3331" max="3331" width="11.42578125" style="135" customWidth="1"/>
    <col min="3332" max="3332" width="15.5703125" style="135" customWidth="1"/>
    <col min="3333" max="3333" width="11.5703125" style="135" customWidth="1"/>
    <col min="3334" max="3334" width="10.140625" style="135" customWidth="1"/>
    <col min="3335" max="3335" width="17.85546875" style="135" customWidth="1"/>
    <col min="3336" max="3336" width="14.42578125" style="135" customWidth="1"/>
    <col min="3337" max="3339" width="11.42578125" style="135" customWidth="1"/>
    <col min="3340" max="3584" width="9" style="135"/>
    <col min="3585" max="3585" width="18" style="135" customWidth="1"/>
    <col min="3586" max="3586" width="10.42578125" style="135" customWidth="1"/>
    <col min="3587" max="3587" width="11.42578125" style="135" customWidth="1"/>
    <col min="3588" max="3588" width="15.5703125" style="135" customWidth="1"/>
    <col min="3589" max="3589" width="11.5703125" style="135" customWidth="1"/>
    <col min="3590" max="3590" width="10.140625" style="135" customWidth="1"/>
    <col min="3591" max="3591" width="17.85546875" style="135" customWidth="1"/>
    <col min="3592" max="3592" width="14.42578125" style="135" customWidth="1"/>
    <col min="3593" max="3595" width="11.42578125" style="135" customWidth="1"/>
    <col min="3596" max="3840" width="9" style="135"/>
    <col min="3841" max="3841" width="18" style="135" customWidth="1"/>
    <col min="3842" max="3842" width="10.42578125" style="135" customWidth="1"/>
    <col min="3843" max="3843" width="11.42578125" style="135" customWidth="1"/>
    <col min="3844" max="3844" width="15.5703125" style="135" customWidth="1"/>
    <col min="3845" max="3845" width="11.5703125" style="135" customWidth="1"/>
    <col min="3846" max="3846" width="10.140625" style="135" customWidth="1"/>
    <col min="3847" max="3847" width="17.85546875" style="135" customWidth="1"/>
    <col min="3848" max="3848" width="14.42578125" style="135" customWidth="1"/>
    <col min="3849" max="3851" width="11.42578125" style="135" customWidth="1"/>
    <col min="3852" max="4096" width="9" style="135"/>
    <col min="4097" max="4097" width="18" style="135" customWidth="1"/>
    <col min="4098" max="4098" width="10.42578125" style="135" customWidth="1"/>
    <col min="4099" max="4099" width="11.42578125" style="135" customWidth="1"/>
    <col min="4100" max="4100" width="15.5703125" style="135" customWidth="1"/>
    <col min="4101" max="4101" width="11.5703125" style="135" customWidth="1"/>
    <col min="4102" max="4102" width="10.140625" style="135" customWidth="1"/>
    <col min="4103" max="4103" width="17.85546875" style="135" customWidth="1"/>
    <col min="4104" max="4104" width="14.42578125" style="135" customWidth="1"/>
    <col min="4105" max="4107" width="11.42578125" style="135" customWidth="1"/>
    <col min="4108" max="4352" width="9" style="135"/>
    <col min="4353" max="4353" width="18" style="135" customWidth="1"/>
    <col min="4354" max="4354" width="10.42578125" style="135" customWidth="1"/>
    <col min="4355" max="4355" width="11.42578125" style="135" customWidth="1"/>
    <col min="4356" max="4356" width="15.5703125" style="135" customWidth="1"/>
    <col min="4357" max="4357" width="11.5703125" style="135" customWidth="1"/>
    <col min="4358" max="4358" width="10.140625" style="135" customWidth="1"/>
    <col min="4359" max="4359" width="17.85546875" style="135" customWidth="1"/>
    <col min="4360" max="4360" width="14.42578125" style="135" customWidth="1"/>
    <col min="4361" max="4363" width="11.42578125" style="135" customWidth="1"/>
    <col min="4364" max="4608" width="9" style="135"/>
    <col min="4609" max="4609" width="18" style="135" customWidth="1"/>
    <col min="4610" max="4610" width="10.42578125" style="135" customWidth="1"/>
    <col min="4611" max="4611" width="11.42578125" style="135" customWidth="1"/>
    <col min="4612" max="4612" width="15.5703125" style="135" customWidth="1"/>
    <col min="4613" max="4613" width="11.5703125" style="135" customWidth="1"/>
    <col min="4614" max="4614" width="10.140625" style="135" customWidth="1"/>
    <col min="4615" max="4615" width="17.85546875" style="135" customWidth="1"/>
    <col min="4616" max="4616" width="14.42578125" style="135" customWidth="1"/>
    <col min="4617" max="4619" width="11.42578125" style="135" customWidth="1"/>
    <col min="4620" max="4864" width="9" style="135"/>
    <col min="4865" max="4865" width="18" style="135" customWidth="1"/>
    <col min="4866" max="4866" width="10.42578125" style="135" customWidth="1"/>
    <col min="4867" max="4867" width="11.42578125" style="135" customWidth="1"/>
    <col min="4868" max="4868" width="15.5703125" style="135" customWidth="1"/>
    <col min="4869" max="4869" width="11.5703125" style="135" customWidth="1"/>
    <col min="4870" max="4870" width="10.140625" style="135" customWidth="1"/>
    <col min="4871" max="4871" width="17.85546875" style="135" customWidth="1"/>
    <col min="4872" max="4872" width="14.42578125" style="135" customWidth="1"/>
    <col min="4873" max="4875" width="11.42578125" style="135" customWidth="1"/>
    <col min="4876" max="5120" width="9" style="135"/>
    <col min="5121" max="5121" width="18" style="135" customWidth="1"/>
    <col min="5122" max="5122" width="10.42578125" style="135" customWidth="1"/>
    <col min="5123" max="5123" width="11.42578125" style="135" customWidth="1"/>
    <col min="5124" max="5124" width="15.5703125" style="135" customWidth="1"/>
    <col min="5125" max="5125" width="11.5703125" style="135" customWidth="1"/>
    <col min="5126" max="5126" width="10.140625" style="135" customWidth="1"/>
    <col min="5127" max="5127" width="17.85546875" style="135" customWidth="1"/>
    <col min="5128" max="5128" width="14.42578125" style="135" customWidth="1"/>
    <col min="5129" max="5131" width="11.42578125" style="135" customWidth="1"/>
    <col min="5132" max="5376" width="9" style="135"/>
    <col min="5377" max="5377" width="18" style="135" customWidth="1"/>
    <col min="5378" max="5378" width="10.42578125" style="135" customWidth="1"/>
    <col min="5379" max="5379" width="11.42578125" style="135" customWidth="1"/>
    <col min="5380" max="5380" width="15.5703125" style="135" customWidth="1"/>
    <col min="5381" max="5381" width="11.5703125" style="135" customWidth="1"/>
    <col min="5382" max="5382" width="10.140625" style="135" customWidth="1"/>
    <col min="5383" max="5383" width="17.85546875" style="135" customWidth="1"/>
    <col min="5384" max="5384" width="14.42578125" style="135" customWidth="1"/>
    <col min="5385" max="5387" width="11.42578125" style="135" customWidth="1"/>
    <col min="5388" max="5632" width="9" style="135"/>
    <col min="5633" max="5633" width="18" style="135" customWidth="1"/>
    <col min="5634" max="5634" width="10.42578125" style="135" customWidth="1"/>
    <col min="5635" max="5635" width="11.42578125" style="135" customWidth="1"/>
    <col min="5636" max="5636" width="15.5703125" style="135" customWidth="1"/>
    <col min="5637" max="5637" width="11.5703125" style="135" customWidth="1"/>
    <col min="5638" max="5638" width="10.140625" style="135" customWidth="1"/>
    <col min="5639" max="5639" width="17.85546875" style="135" customWidth="1"/>
    <col min="5640" max="5640" width="14.42578125" style="135" customWidth="1"/>
    <col min="5641" max="5643" width="11.42578125" style="135" customWidth="1"/>
    <col min="5644" max="5888" width="9" style="135"/>
    <col min="5889" max="5889" width="18" style="135" customWidth="1"/>
    <col min="5890" max="5890" width="10.42578125" style="135" customWidth="1"/>
    <col min="5891" max="5891" width="11.42578125" style="135" customWidth="1"/>
    <col min="5892" max="5892" width="15.5703125" style="135" customWidth="1"/>
    <col min="5893" max="5893" width="11.5703125" style="135" customWidth="1"/>
    <col min="5894" max="5894" width="10.140625" style="135" customWidth="1"/>
    <col min="5895" max="5895" width="17.85546875" style="135" customWidth="1"/>
    <col min="5896" max="5896" width="14.42578125" style="135" customWidth="1"/>
    <col min="5897" max="5899" width="11.42578125" style="135" customWidth="1"/>
    <col min="5900" max="6144" width="9" style="135"/>
    <col min="6145" max="6145" width="18" style="135" customWidth="1"/>
    <col min="6146" max="6146" width="10.42578125" style="135" customWidth="1"/>
    <col min="6147" max="6147" width="11.42578125" style="135" customWidth="1"/>
    <col min="6148" max="6148" width="15.5703125" style="135" customWidth="1"/>
    <col min="6149" max="6149" width="11.5703125" style="135" customWidth="1"/>
    <col min="6150" max="6150" width="10.140625" style="135" customWidth="1"/>
    <col min="6151" max="6151" width="17.85546875" style="135" customWidth="1"/>
    <col min="6152" max="6152" width="14.42578125" style="135" customWidth="1"/>
    <col min="6153" max="6155" width="11.42578125" style="135" customWidth="1"/>
    <col min="6156" max="6400" width="9" style="135"/>
    <col min="6401" max="6401" width="18" style="135" customWidth="1"/>
    <col min="6402" max="6402" width="10.42578125" style="135" customWidth="1"/>
    <col min="6403" max="6403" width="11.42578125" style="135" customWidth="1"/>
    <col min="6404" max="6404" width="15.5703125" style="135" customWidth="1"/>
    <col min="6405" max="6405" width="11.5703125" style="135" customWidth="1"/>
    <col min="6406" max="6406" width="10.140625" style="135" customWidth="1"/>
    <col min="6407" max="6407" width="17.85546875" style="135" customWidth="1"/>
    <col min="6408" max="6408" width="14.42578125" style="135" customWidth="1"/>
    <col min="6409" max="6411" width="11.42578125" style="135" customWidth="1"/>
    <col min="6412" max="6656" width="9" style="135"/>
    <col min="6657" max="6657" width="18" style="135" customWidth="1"/>
    <col min="6658" max="6658" width="10.42578125" style="135" customWidth="1"/>
    <col min="6659" max="6659" width="11.42578125" style="135" customWidth="1"/>
    <col min="6660" max="6660" width="15.5703125" style="135" customWidth="1"/>
    <col min="6661" max="6661" width="11.5703125" style="135" customWidth="1"/>
    <col min="6662" max="6662" width="10.140625" style="135" customWidth="1"/>
    <col min="6663" max="6663" width="17.85546875" style="135" customWidth="1"/>
    <col min="6664" max="6664" width="14.42578125" style="135" customWidth="1"/>
    <col min="6665" max="6667" width="11.42578125" style="135" customWidth="1"/>
    <col min="6668" max="6912" width="9" style="135"/>
    <col min="6913" max="6913" width="18" style="135" customWidth="1"/>
    <col min="6914" max="6914" width="10.42578125" style="135" customWidth="1"/>
    <col min="6915" max="6915" width="11.42578125" style="135" customWidth="1"/>
    <col min="6916" max="6916" width="15.5703125" style="135" customWidth="1"/>
    <col min="6917" max="6917" width="11.5703125" style="135" customWidth="1"/>
    <col min="6918" max="6918" width="10.140625" style="135" customWidth="1"/>
    <col min="6919" max="6919" width="17.85546875" style="135" customWidth="1"/>
    <col min="6920" max="6920" width="14.42578125" style="135" customWidth="1"/>
    <col min="6921" max="6923" width="11.42578125" style="135" customWidth="1"/>
    <col min="6924" max="7168" width="9" style="135"/>
    <col min="7169" max="7169" width="18" style="135" customWidth="1"/>
    <col min="7170" max="7170" width="10.42578125" style="135" customWidth="1"/>
    <col min="7171" max="7171" width="11.42578125" style="135" customWidth="1"/>
    <col min="7172" max="7172" width="15.5703125" style="135" customWidth="1"/>
    <col min="7173" max="7173" width="11.5703125" style="135" customWidth="1"/>
    <col min="7174" max="7174" width="10.140625" style="135" customWidth="1"/>
    <col min="7175" max="7175" width="17.85546875" style="135" customWidth="1"/>
    <col min="7176" max="7176" width="14.42578125" style="135" customWidth="1"/>
    <col min="7177" max="7179" width="11.42578125" style="135" customWidth="1"/>
    <col min="7180" max="7424" width="9" style="135"/>
    <col min="7425" max="7425" width="18" style="135" customWidth="1"/>
    <col min="7426" max="7426" width="10.42578125" style="135" customWidth="1"/>
    <col min="7427" max="7427" width="11.42578125" style="135" customWidth="1"/>
    <col min="7428" max="7428" width="15.5703125" style="135" customWidth="1"/>
    <col min="7429" max="7429" width="11.5703125" style="135" customWidth="1"/>
    <col min="7430" max="7430" width="10.140625" style="135" customWidth="1"/>
    <col min="7431" max="7431" width="17.85546875" style="135" customWidth="1"/>
    <col min="7432" max="7432" width="14.42578125" style="135" customWidth="1"/>
    <col min="7433" max="7435" width="11.42578125" style="135" customWidth="1"/>
    <col min="7436" max="7680" width="9" style="135"/>
    <col min="7681" max="7681" width="18" style="135" customWidth="1"/>
    <col min="7682" max="7682" width="10.42578125" style="135" customWidth="1"/>
    <col min="7683" max="7683" width="11.42578125" style="135" customWidth="1"/>
    <col min="7684" max="7684" width="15.5703125" style="135" customWidth="1"/>
    <col min="7685" max="7685" width="11.5703125" style="135" customWidth="1"/>
    <col min="7686" max="7686" width="10.140625" style="135" customWidth="1"/>
    <col min="7687" max="7687" width="17.85546875" style="135" customWidth="1"/>
    <col min="7688" max="7688" width="14.42578125" style="135" customWidth="1"/>
    <col min="7689" max="7691" width="11.42578125" style="135" customWidth="1"/>
    <col min="7692" max="7936" width="9" style="135"/>
    <col min="7937" max="7937" width="18" style="135" customWidth="1"/>
    <col min="7938" max="7938" width="10.42578125" style="135" customWidth="1"/>
    <col min="7939" max="7939" width="11.42578125" style="135" customWidth="1"/>
    <col min="7940" max="7940" width="15.5703125" style="135" customWidth="1"/>
    <col min="7941" max="7941" width="11.5703125" style="135" customWidth="1"/>
    <col min="7942" max="7942" width="10.140625" style="135" customWidth="1"/>
    <col min="7943" max="7943" width="17.85546875" style="135" customWidth="1"/>
    <col min="7944" max="7944" width="14.42578125" style="135" customWidth="1"/>
    <col min="7945" max="7947" width="11.42578125" style="135" customWidth="1"/>
    <col min="7948" max="8192" width="9" style="135"/>
    <col min="8193" max="8193" width="18" style="135" customWidth="1"/>
    <col min="8194" max="8194" width="10.42578125" style="135" customWidth="1"/>
    <col min="8195" max="8195" width="11.42578125" style="135" customWidth="1"/>
    <col min="8196" max="8196" width="15.5703125" style="135" customWidth="1"/>
    <col min="8197" max="8197" width="11.5703125" style="135" customWidth="1"/>
    <col min="8198" max="8198" width="10.140625" style="135" customWidth="1"/>
    <col min="8199" max="8199" width="17.85546875" style="135" customWidth="1"/>
    <col min="8200" max="8200" width="14.42578125" style="135" customWidth="1"/>
    <col min="8201" max="8203" width="11.42578125" style="135" customWidth="1"/>
    <col min="8204" max="8448" width="9" style="135"/>
    <col min="8449" max="8449" width="18" style="135" customWidth="1"/>
    <col min="8450" max="8450" width="10.42578125" style="135" customWidth="1"/>
    <col min="8451" max="8451" width="11.42578125" style="135" customWidth="1"/>
    <col min="8452" max="8452" width="15.5703125" style="135" customWidth="1"/>
    <col min="8453" max="8453" width="11.5703125" style="135" customWidth="1"/>
    <col min="8454" max="8454" width="10.140625" style="135" customWidth="1"/>
    <col min="8455" max="8455" width="17.85546875" style="135" customWidth="1"/>
    <col min="8456" max="8456" width="14.42578125" style="135" customWidth="1"/>
    <col min="8457" max="8459" width="11.42578125" style="135" customWidth="1"/>
    <col min="8460" max="8704" width="9" style="135"/>
    <col min="8705" max="8705" width="18" style="135" customWidth="1"/>
    <col min="8706" max="8706" width="10.42578125" style="135" customWidth="1"/>
    <col min="8707" max="8707" width="11.42578125" style="135" customWidth="1"/>
    <col min="8708" max="8708" width="15.5703125" style="135" customWidth="1"/>
    <col min="8709" max="8709" width="11.5703125" style="135" customWidth="1"/>
    <col min="8710" max="8710" width="10.140625" style="135" customWidth="1"/>
    <col min="8711" max="8711" width="17.85546875" style="135" customWidth="1"/>
    <col min="8712" max="8712" width="14.42578125" style="135" customWidth="1"/>
    <col min="8713" max="8715" width="11.42578125" style="135" customWidth="1"/>
    <col min="8716" max="8960" width="9" style="135"/>
    <col min="8961" max="8961" width="18" style="135" customWidth="1"/>
    <col min="8962" max="8962" width="10.42578125" style="135" customWidth="1"/>
    <col min="8963" max="8963" width="11.42578125" style="135" customWidth="1"/>
    <col min="8964" max="8964" width="15.5703125" style="135" customWidth="1"/>
    <col min="8965" max="8965" width="11.5703125" style="135" customWidth="1"/>
    <col min="8966" max="8966" width="10.140625" style="135" customWidth="1"/>
    <col min="8967" max="8967" width="17.85546875" style="135" customWidth="1"/>
    <col min="8968" max="8968" width="14.42578125" style="135" customWidth="1"/>
    <col min="8969" max="8971" width="11.42578125" style="135" customWidth="1"/>
    <col min="8972" max="9216" width="9" style="135"/>
    <col min="9217" max="9217" width="18" style="135" customWidth="1"/>
    <col min="9218" max="9218" width="10.42578125" style="135" customWidth="1"/>
    <col min="9219" max="9219" width="11.42578125" style="135" customWidth="1"/>
    <col min="9220" max="9220" width="15.5703125" style="135" customWidth="1"/>
    <col min="9221" max="9221" width="11.5703125" style="135" customWidth="1"/>
    <col min="9222" max="9222" width="10.140625" style="135" customWidth="1"/>
    <col min="9223" max="9223" width="17.85546875" style="135" customWidth="1"/>
    <col min="9224" max="9224" width="14.42578125" style="135" customWidth="1"/>
    <col min="9225" max="9227" width="11.42578125" style="135" customWidth="1"/>
    <col min="9228" max="9472" width="9" style="135"/>
    <col min="9473" max="9473" width="18" style="135" customWidth="1"/>
    <col min="9474" max="9474" width="10.42578125" style="135" customWidth="1"/>
    <col min="9475" max="9475" width="11.42578125" style="135" customWidth="1"/>
    <col min="9476" max="9476" width="15.5703125" style="135" customWidth="1"/>
    <col min="9477" max="9477" width="11.5703125" style="135" customWidth="1"/>
    <col min="9478" max="9478" width="10.140625" style="135" customWidth="1"/>
    <col min="9479" max="9479" width="17.85546875" style="135" customWidth="1"/>
    <col min="9480" max="9480" width="14.42578125" style="135" customWidth="1"/>
    <col min="9481" max="9483" width="11.42578125" style="135" customWidth="1"/>
    <col min="9484" max="9728" width="9" style="135"/>
    <col min="9729" max="9729" width="18" style="135" customWidth="1"/>
    <col min="9730" max="9730" width="10.42578125" style="135" customWidth="1"/>
    <col min="9731" max="9731" width="11.42578125" style="135" customWidth="1"/>
    <col min="9732" max="9732" width="15.5703125" style="135" customWidth="1"/>
    <col min="9733" max="9733" width="11.5703125" style="135" customWidth="1"/>
    <col min="9734" max="9734" width="10.140625" style="135" customWidth="1"/>
    <col min="9735" max="9735" width="17.85546875" style="135" customWidth="1"/>
    <col min="9736" max="9736" width="14.42578125" style="135" customWidth="1"/>
    <col min="9737" max="9739" width="11.42578125" style="135" customWidth="1"/>
    <col min="9740" max="9984" width="9" style="135"/>
    <col min="9985" max="9985" width="18" style="135" customWidth="1"/>
    <col min="9986" max="9986" width="10.42578125" style="135" customWidth="1"/>
    <col min="9987" max="9987" width="11.42578125" style="135" customWidth="1"/>
    <col min="9988" max="9988" width="15.5703125" style="135" customWidth="1"/>
    <col min="9989" max="9989" width="11.5703125" style="135" customWidth="1"/>
    <col min="9990" max="9990" width="10.140625" style="135" customWidth="1"/>
    <col min="9991" max="9991" width="17.85546875" style="135" customWidth="1"/>
    <col min="9992" max="9992" width="14.42578125" style="135" customWidth="1"/>
    <col min="9993" max="9995" width="11.42578125" style="135" customWidth="1"/>
    <col min="9996" max="10240" width="9" style="135"/>
    <col min="10241" max="10241" width="18" style="135" customWidth="1"/>
    <col min="10242" max="10242" width="10.42578125" style="135" customWidth="1"/>
    <col min="10243" max="10243" width="11.42578125" style="135" customWidth="1"/>
    <col min="10244" max="10244" width="15.5703125" style="135" customWidth="1"/>
    <col min="10245" max="10245" width="11.5703125" style="135" customWidth="1"/>
    <col min="10246" max="10246" width="10.140625" style="135" customWidth="1"/>
    <col min="10247" max="10247" width="17.85546875" style="135" customWidth="1"/>
    <col min="10248" max="10248" width="14.42578125" style="135" customWidth="1"/>
    <col min="10249" max="10251" width="11.42578125" style="135" customWidth="1"/>
    <col min="10252" max="10496" width="9" style="135"/>
    <col min="10497" max="10497" width="18" style="135" customWidth="1"/>
    <col min="10498" max="10498" width="10.42578125" style="135" customWidth="1"/>
    <col min="10499" max="10499" width="11.42578125" style="135" customWidth="1"/>
    <col min="10500" max="10500" width="15.5703125" style="135" customWidth="1"/>
    <col min="10501" max="10501" width="11.5703125" style="135" customWidth="1"/>
    <col min="10502" max="10502" width="10.140625" style="135" customWidth="1"/>
    <col min="10503" max="10503" width="17.85546875" style="135" customWidth="1"/>
    <col min="10504" max="10504" width="14.42578125" style="135" customWidth="1"/>
    <col min="10505" max="10507" width="11.42578125" style="135" customWidth="1"/>
    <col min="10508" max="10752" width="9" style="135"/>
    <col min="10753" max="10753" width="18" style="135" customWidth="1"/>
    <col min="10754" max="10754" width="10.42578125" style="135" customWidth="1"/>
    <col min="10755" max="10755" width="11.42578125" style="135" customWidth="1"/>
    <col min="10756" max="10756" width="15.5703125" style="135" customWidth="1"/>
    <col min="10757" max="10757" width="11.5703125" style="135" customWidth="1"/>
    <col min="10758" max="10758" width="10.140625" style="135" customWidth="1"/>
    <col min="10759" max="10759" width="17.85546875" style="135" customWidth="1"/>
    <col min="10760" max="10760" width="14.42578125" style="135" customWidth="1"/>
    <col min="10761" max="10763" width="11.42578125" style="135" customWidth="1"/>
    <col min="10764" max="11008" width="9" style="135"/>
    <col min="11009" max="11009" width="18" style="135" customWidth="1"/>
    <col min="11010" max="11010" width="10.42578125" style="135" customWidth="1"/>
    <col min="11011" max="11011" width="11.42578125" style="135" customWidth="1"/>
    <col min="11012" max="11012" width="15.5703125" style="135" customWidth="1"/>
    <col min="11013" max="11013" width="11.5703125" style="135" customWidth="1"/>
    <col min="11014" max="11014" width="10.140625" style="135" customWidth="1"/>
    <col min="11015" max="11015" width="17.85546875" style="135" customWidth="1"/>
    <col min="11016" max="11016" width="14.42578125" style="135" customWidth="1"/>
    <col min="11017" max="11019" width="11.42578125" style="135" customWidth="1"/>
    <col min="11020" max="11264" width="9" style="135"/>
    <col min="11265" max="11265" width="18" style="135" customWidth="1"/>
    <col min="11266" max="11266" width="10.42578125" style="135" customWidth="1"/>
    <col min="11267" max="11267" width="11.42578125" style="135" customWidth="1"/>
    <col min="11268" max="11268" width="15.5703125" style="135" customWidth="1"/>
    <col min="11269" max="11269" width="11.5703125" style="135" customWidth="1"/>
    <col min="11270" max="11270" width="10.140625" style="135" customWidth="1"/>
    <col min="11271" max="11271" width="17.85546875" style="135" customWidth="1"/>
    <col min="11272" max="11272" width="14.42578125" style="135" customWidth="1"/>
    <col min="11273" max="11275" width="11.42578125" style="135" customWidth="1"/>
    <col min="11276" max="11520" width="9" style="135"/>
    <col min="11521" max="11521" width="18" style="135" customWidth="1"/>
    <col min="11522" max="11522" width="10.42578125" style="135" customWidth="1"/>
    <col min="11523" max="11523" width="11.42578125" style="135" customWidth="1"/>
    <col min="11524" max="11524" width="15.5703125" style="135" customWidth="1"/>
    <col min="11525" max="11525" width="11.5703125" style="135" customWidth="1"/>
    <col min="11526" max="11526" width="10.140625" style="135" customWidth="1"/>
    <col min="11527" max="11527" width="17.85546875" style="135" customWidth="1"/>
    <col min="11528" max="11528" width="14.42578125" style="135" customWidth="1"/>
    <col min="11529" max="11531" width="11.42578125" style="135" customWidth="1"/>
    <col min="11532" max="11776" width="9" style="135"/>
    <col min="11777" max="11777" width="18" style="135" customWidth="1"/>
    <col min="11778" max="11778" width="10.42578125" style="135" customWidth="1"/>
    <col min="11779" max="11779" width="11.42578125" style="135" customWidth="1"/>
    <col min="11780" max="11780" width="15.5703125" style="135" customWidth="1"/>
    <col min="11781" max="11781" width="11.5703125" style="135" customWidth="1"/>
    <col min="11782" max="11782" width="10.140625" style="135" customWidth="1"/>
    <col min="11783" max="11783" width="17.85546875" style="135" customWidth="1"/>
    <col min="11784" max="11784" width="14.42578125" style="135" customWidth="1"/>
    <col min="11785" max="11787" width="11.42578125" style="135" customWidth="1"/>
    <col min="11788" max="12032" width="9" style="135"/>
    <col min="12033" max="12033" width="18" style="135" customWidth="1"/>
    <col min="12034" max="12034" width="10.42578125" style="135" customWidth="1"/>
    <col min="12035" max="12035" width="11.42578125" style="135" customWidth="1"/>
    <col min="12036" max="12036" width="15.5703125" style="135" customWidth="1"/>
    <col min="12037" max="12037" width="11.5703125" style="135" customWidth="1"/>
    <col min="12038" max="12038" width="10.140625" style="135" customWidth="1"/>
    <col min="12039" max="12039" width="17.85546875" style="135" customWidth="1"/>
    <col min="12040" max="12040" width="14.42578125" style="135" customWidth="1"/>
    <col min="12041" max="12043" width="11.42578125" style="135" customWidth="1"/>
    <col min="12044" max="12288" width="9" style="135"/>
    <col min="12289" max="12289" width="18" style="135" customWidth="1"/>
    <col min="12290" max="12290" width="10.42578125" style="135" customWidth="1"/>
    <col min="12291" max="12291" width="11.42578125" style="135" customWidth="1"/>
    <col min="12292" max="12292" width="15.5703125" style="135" customWidth="1"/>
    <col min="12293" max="12293" width="11.5703125" style="135" customWidth="1"/>
    <col min="12294" max="12294" width="10.140625" style="135" customWidth="1"/>
    <col min="12295" max="12295" width="17.85546875" style="135" customWidth="1"/>
    <col min="12296" max="12296" width="14.42578125" style="135" customWidth="1"/>
    <col min="12297" max="12299" width="11.42578125" style="135" customWidth="1"/>
    <col min="12300" max="12544" width="9" style="135"/>
    <col min="12545" max="12545" width="18" style="135" customWidth="1"/>
    <col min="12546" max="12546" width="10.42578125" style="135" customWidth="1"/>
    <col min="12547" max="12547" width="11.42578125" style="135" customWidth="1"/>
    <col min="12548" max="12548" width="15.5703125" style="135" customWidth="1"/>
    <col min="12549" max="12549" width="11.5703125" style="135" customWidth="1"/>
    <col min="12550" max="12550" width="10.140625" style="135" customWidth="1"/>
    <col min="12551" max="12551" width="17.85546875" style="135" customWidth="1"/>
    <col min="12552" max="12552" width="14.42578125" style="135" customWidth="1"/>
    <col min="12553" max="12555" width="11.42578125" style="135" customWidth="1"/>
    <col min="12556" max="12800" width="9" style="135"/>
    <col min="12801" max="12801" width="18" style="135" customWidth="1"/>
    <col min="12802" max="12802" width="10.42578125" style="135" customWidth="1"/>
    <col min="12803" max="12803" width="11.42578125" style="135" customWidth="1"/>
    <col min="12804" max="12804" width="15.5703125" style="135" customWidth="1"/>
    <col min="12805" max="12805" width="11.5703125" style="135" customWidth="1"/>
    <col min="12806" max="12806" width="10.140625" style="135" customWidth="1"/>
    <col min="12807" max="12807" width="17.85546875" style="135" customWidth="1"/>
    <col min="12808" max="12808" width="14.42578125" style="135" customWidth="1"/>
    <col min="12809" max="12811" width="11.42578125" style="135" customWidth="1"/>
    <col min="12812" max="13056" width="9" style="135"/>
    <col min="13057" max="13057" width="18" style="135" customWidth="1"/>
    <col min="13058" max="13058" width="10.42578125" style="135" customWidth="1"/>
    <col min="13059" max="13059" width="11.42578125" style="135" customWidth="1"/>
    <col min="13060" max="13060" width="15.5703125" style="135" customWidth="1"/>
    <col min="13061" max="13061" width="11.5703125" style="135" customWidth="1"/>
    <col min="13062" max="13062" width="10.140625" style="135" customWidth="1"/>
    <col min="13063" max="13063" width="17.85546875" style="135" customWidth="1"/>
    <col min="13064" max="13064" width="14.42578125" style="135" customWidth="1"/>
    <col min="13065" max="13067" width="11.42578125" style="135" customWidth="1"/>
    <col min="13068" max="13312" width="9" style="135"/>
    <col min="13313" max="13313" width="18" style="135" customWidth="1"/>
    <col min="13314" max="13314" width="10.42578125" style="135" customWidth="1"/>
    <col min="13315" max="13315" width="11.42578125" style="135" customWidth="1"/>
    <col min="13316" max="13316" width="15.5703125" style="135" customWidth="1"/>
    <col min="13317" max="13317" width="11.5703125" style="135" customWidth="1"/>
    <col min="13318" max="13318" width="10.140625" style="135" customWidth="1"/>
    <col min="13319" max="13319" width="17.85546875" style="135" customWidth="1"/>
    <col min="13320" max="13320" width="14.42578125" style="135" customWidth="1"/>
    <col min="13321" max="13323" width="11.42578125" style="135" customWidth="1"/>
    <col min="13324" max="13568" width="9" style="135"/>
    <col min="13569" max="13569" width="18" style="135" customWidth="1"/>
    <col min="13570" max="13570" width="10.42578125" style="135" customWidth="1"/>
    <col min="13571" max="13571" width="11.42578125" style="135" customWidth="1"/>
    <col min="13572" max="13572" width="15.5703125" style="135" customWidth="1"/>
    <col min="13573" max="13573" width="11.5703125" style="135" customWidth="1"/>
    <col min="13574" max="13574" width="10.140625" style="135" customWidth="1"/>
    <col min="13575" max="13575" width="17.85546875" style="135" customWidth="1"/>
    <col min="13576" max="13576" width="14.42578125" style="135" customWidth="1"/>
    <col min="13577" max="13579" width="11.42578125" style="135" customWidth="1"/>
    <col min="13580" max="13824" width="9" style="135"/>
    <col min="13825" max="13825" width="18" style="135" customWidth="1"/>
    <col min="13826" max="13826" width="10.42578125" style="135" customWidth="1"/>
    <col min="13827" max="13827" width="11.42578125" style="135" customWidth="1"/>
    <col min="13828" max="13828" width="15.5703125" style="135" customWidth="1"/>
    <col min="13829" max="13829" width="11.5703125" style="135" customWidth="1"/>
    <col min="13830" max="13830" width="10.140625" style="135" customWidth="1"/>
    <col min="13831" max="13831" width="17.85546875" style="135" customWidth="1"/>
    <col min="13832" max="13832" width="14.42578125" style="135" customWidth="1"/>
    <col min="13833" max="13835" width="11.42578125" style="135" customWidth="1"/>
    <col min="13836" max="14080" width="9" style="135"/>
    <col min="14081" max="14081" width="18" style="135" customWidth="1"/>
    <col min="14082" max="14082" width="10.42578125" style="135" customWidth="1"/>
    <col min="14083" max="14083" width="11.42578125" style="135" customWidth="1"/>
    <col min="14084" max="14084" width="15.5703125" style="135" customWidth="1"/>
    <col min="14085" max="14085" width="11.5703125" style="135" customWidth="1"/>
    <col min="14086" max="14086" width="10.140625" style="135" customWidth="1"/>
    <col min="14087" max="14087" width="17.85546875" style="135" customWidth="1"/>
    <col min="14088" max="14088" width="14.42578125" style="135" customWidth="1"/>
    <col min="14089" max="14091" width="11.42578125" style="135" customWidth="1"/>
    <col min="14092" max="14336" width="9" style="135"/>
    <col min="14337" max="14337" width="18" style="135" customWidth="1"/>
    <col min="14338" max="14338" width="10.42578125" style="135" customWidth="1"/>
    <col min="14339" max="14339" width="11.42578125" style="135" customWidth="1"/>
    <col min="14340" max="14340" width="15.5703125" style="135" customWidth="1"/>
    <col min="14341" max="14341" width="11.5703125" style="135" customWidth="1"/>
    <col min="14342" max="14342" width="10.140625" style="135" customWidth="1"/>
    <col min="14343" max="14343" width="17.85546875" style="135" customWidth="1"/>
    <col min="14344" max="14344" width="14.42578125" style="135" customWidth="1"/>
    <col min="14345" max="14347" width="11.42578125" style="135" customWidth="1"/>
    <col min="14348" max="14592" width="9" style="135"/>
    <col min="14593" max="14593" width="18" style="135" customWidth="1"/>
    <col min="14594" max="14594" width="10.42578125" style="135" customWidth="1"/>
    <col min="14595" max="14595" width="11.42578125" style="135" customWidth="1"/>
    <col min="14596" max="14596" width="15.5703125" style="135" customWidth="1"/>
    <col min="14597" max="14597" width="11.5703125" style="135" customWidth="1"/>
    <col min="14598" max="14598" width="10.140625" style="135" customWidth="1"/>
    <col min="14599" max="14599" width="17.85546875" style="135" customWidth="1"/>
    <col min="14600" max="14600" width="14.42578125" style="135" customWidth="1"/>
    <col min="14601" max="14603" width="11.42578125" style="135" customWidth="1"/>
    <col min="14604" max="14848" width="9" style="135"/>
    <col min="14849" max="14849" width="18" style="135" customWidth="1"/>
    <col min="14850" max="14850" width="10.42578125" style="135" customWidth="1"/>
    <col min="14851" max="14851" width="11.42578125" style="135" customWidth="1"/>
    <col min="14852" max="14852" width="15.5703125" style="135" customWidth="1"/>
    <col min="14853" max="14853" width="11.5703125" style="135" customWidth="1"/>
    <col min="14854" max="14854" width="10.140625" style="135" customWidth="1"/>
    <col min="14855" max="14855" width="17.85546875" style="135" customWidth="1"/>
    <col min="14856" max="14856" width="14.42578125" style="135" customWidth="1"/>
    <col min="14857" max="14859" width="11.42578125" style="135" customWidth="1"/>
    <col min="14860" max="15104" width="9" style="135"/>
    <col min="15105" max="15105" width="18" style="135" customWidth="1"/>
    <col min="15106" max="15106" width="10.42578125" style="135" customWidth="1"/>
    <col min="15107" max="15107" width="11.42578125" style="135" customWidth="1"/>
    <col min="15108" max="15108" width="15.5703125" style="135" customWidth="1"/>
    <col min="15109" max="15109" width="11.5703125" style="135" customWidth="1"/>
    <col min="15110" max="15110" width="10.140625" style="135" customWidth="1"/>
    <col min="15111" max="15111" width="17.85546875" style="135" customWidth="1"/>
    <col min="15112" max="15112" width="14.42578125" style="135" customWidth="1"/>
    <col min="15113" max="15115" width="11.42578125" style="135" customWidth="1"/>
    <col min="15116" max="15360" width="9" style="135"/>
    <col min="15361" max="15361" width="18" style="135" customWidth="1"/>
    <col min="15362" max="15362" width="10.42578125" style="135" customWidth="1"/>
    <col min="15363" max="15363" width="11.42578125" style="135" customWidth="1"/>
    <col min="15364" max="15364" width="15.5703125" style="135" customWidth="1"/>
    <col min="15365" max="15365" width="11.5703125" style="135" customWidth="1"/>
    <col min="15366" max="15366" width="10.140625" style="135" customWidth="1"/>
    <col min="15367" max="15367" width="17.85546875" style="135" customWidth="1"/>
    <col min="15368" max="15368" width="14.42578125" style="135" customWidth="1"/>
    <col min="15369" max="15371" width="11.42578125" style="135" customWidth="1"/>
    <col min="15372" max="15616" width="9" style="135"/>
    <col min="15617" max="15617" width="18" style="135" customWidth="1"/>
    <col min="15618" max="15618" width="10.42578125" style="135" customWidth="1"/>
    <col min="15619" max="15619" width="11.42578125" style="135" customWidth="1"/>
    <col min="15620" max="15620" width="15.5703125" style="135" customWidth="1"/>
    <col min="15621" max="15621" width="11.5703125" style="135" customWidth="1"/>
    <col min="15622" max="15622" width="10.140625" style="135" customWidth="1"/>
    <col min="15623" max="15623" width="17.85546875" style="135" customWidth="1"/>
    <col min="15624" max="15624" width="14.42578125" style="135" customWidth="1"/>
    <col min="15625" max="15627" width="11.42578125" style="135" customWidth="1"/>
    <col min="15628" max="15872" width="9" style="135"/>
    <col min="15873" max="15873" width="18" style="135" customWidth="1"/>
    <col min="15874" max="15874" width="10.42578125" style="135" customWidth="1"/>
    <col min="15875" max="15875" width="11.42578125" style="135" customWidth="1"/>
    <col min="15876" max="15876" width="15.5703125" style="135" customWidth="1"/>
    <col min="15877" max="15877" width="11.5703125" style="135" customWidth="1"/>
    <col min="15878" max="15878" width="10.140625" style="135" customWidth="1"/>
    <col min="15879" max="15879" width="17.85546875" style="135" customWidth="1"/>
    <col min="15880" max="15880" width="14.42578125" style="135" customWidth="1"/>
    <col min="15881" max="15883" width="11.42578125" style="135" customWidth="1"/>
    <col min="15884" max="16128" width="9" style="135"/>
    <col min="16129" max="16129" width="18" style="135" customWidth="1"/>
    <col min="16130" max="16130" width="10.42578125" style="135" customWidth="1"/>
    <col min="16131" max="16131" width="11.42578125" style="135" customWidth="1"/>
    <col min="16132" max="16132" width="15.5703125" style="135" customWidth="1"/>
    <col min="16133" max="16133" width="11.5703125" style="135" customWidth="1"/>
    <col min="16134" max="16134" width="10.140625" style="135" customWidth="1"/>
    <col min="16135" max="16135" width="17.85546875" style="135" customWidth="1"/>
    <col min="16136" max="16136" width="14.42578125" style="135" customWidth="1"/>
    <col min="16137" max="16139" width="11.42578125" style="135" customWidth="1"/>
    <col min="16140" max="16384" width="9" style="135"/>
  </cols>
  <sheetData>
    <row r="1" spans="1:11" s="124" customFormat="1" ht="46.35" customHeight="1" x14ac:dyDescent="0.2">
      <c r="A1" s="252" t="s">
        <v>124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124" customFormat="1" ht="11.45" customHeight="1" x14ac:dyDescent="0.25">
      <c r="C2" s="125"/>
      <c r="D2" s="125"/>
      <c r="E2" s="125"/>
      <c r="G2" s="125"/>
      <c r="H2" s="125"/>
      <c r="I2" s="125"/>
      <c r="J2" s="126"/>
      <c r="K2" s="127" t="s">
        <v>77</v>
      </c>
    </row>
    <row r="3" spans="1:11" s="128" customFormat="1" ht="21.75" customHeight="1" x14ac:dyDescent="0.2">
      <c r="A3" s="253"/>
      <c r="B3" s="246" t="s">
        <v>21</v>
      </c>
      <c r="C3" s="258" t="s">
        <v>78</v>
      </c>
      <c r="D3" s="258" t="s">
        <v>79</v>
      </c>
      <c r="E3" s="258" t="s">
        <v>80</v>
      </c>
      <c r="F3" s="258" t="s">
        <v>81</v>
      </c>
      <c r="G3" s="258" t="s">
        <v>82</v>
      </c>
      <c r="H3" s="258" t="s">
        <v>8</v>
      </c>
      <c r="I3" s="259" t="s">
        <v>16</v>
      </c>
      <c r="J3" s="257" t="s">
        <v>83</v>
      </c>
      <c r="K3" s="258" t="s">
        <v>12</v>
      </c>
    </row>
    <row r="4" spans="1:11" s="129" customFormat="1" ht="9" customHeight="1" x14ac:dyDescent="0.2">
      <c r="A4" s="254"/>
      <c r="B4" s="247"/>
      <c r="C4" s="258"/>
      <c r="D4" s="258"/>
      <c r="E4" s="258"/>
      <c r="F4" s="258"/>
      <c r="G4" s="258"/>
      <c r="H4" s="258"/>
      <c r="I4" s="260"/>
      <c r="J4" s="257"/>
      <c r="K4" s="258"/>
    </row>
    <row r="5" spans="1:11" s="129" customFormat="1" ht="54.75" customHeight="1" x14ac:dyDescent="0.2">
      <c r="A5" s="254"/>
      <c r="B5" s="248"/>
      <c r="C5" s="258"/>
      <c r="D5" s="258"/>
      <c r="E5" s="258"/>
      <c r="F5" s="258"/>
      <c r="G5" s="258"/>
      <c r="H5" s="258"/>
      <c r="I5" s="261"/>
      <c r="J5" s="257"/>
      <c r="K5" s="258"/>
    </row>
    <row r="6" spans="1:11" s="131" customFormat="1" ht="12.75" customHeight="1" x14ac:dyDescent="0.2">
      <c r="A6" s="130" t="s">
        <v>3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</row>
    <row r="7" spans="1:11" s="133" customFormat="1" ht="17.850000000000001" customHeight="1" x14ac:dyDescent="0.25">
      <c r="A7" s="132" t="s">
        <v>73</v>
      </c>
      <c r="B7" s="132">
        <f>SUM(B8:B35)</f>
        <v>8196</v>
      </c>
      <c r="C7" s="132">
        <f t="shared" ref="C7:K7" si="0">SUM(C8:C35)</f>
        <v>7198</v>
      </c>
      <c r="D7" s="132">
        <f t="shared" si="0"/>
        <v>994</v>
      </c>
      <c r="E7" s="132">
        <f t="shared" si="0"/>
        <v>843</v>
      </c>
      <c r="F7" s="132">
        <f t="shared" si="0"/>
        <v>225</v>
      </c>
      <c r="G7" s="132">
        <f t="shared" si="0"/>
        <v>13</v>
      </c>
      <c r="H7" s="132">
        <f t="shared" si="0"/>
        <v>4395</v>
      </c>
      <c r="I7" s="132">
        <f t="shared" si="0"/>
        <v>5608</v>
      </c>
      <c r="J7" s="132">
        <f t="shared" si="0"/>
        <v>5086</v>
      </c>
      <c r="K7" s="132">
        <f t="shared" si="0"/>
        <v>4601</v>
      </c>
    </row>
    <row r="8" spans="1:11" ht="15" customHeight="1" x14ac:dyDescent="0.25">
      <c r="A8" s="134" t="s">
        <v>35</v>
      </c>
      <c r="B8" s="39">
        <f>УСЬОГО!C8-'!!12-жінки'!B8</f>
        <v>2168</v>
      </c>
      <c r="C8" s="39">
        <f>УСЬОГО!F8-'!!12-жінки'!C8</f>
        <v>1964</v>
      </c>
      <c r="D8" s="39">
        <f>УСЬОГО!I8-'!!12-жінки'!D8</f>
        <v>159</v>
      </c>
      <c r="E8" s="39">
        <f>УСЬОГО!L8-'!!12-жінки'!E8</f>
        <v>157</v>
      </c>
      <c r="F8" s="39">
        <f>УСЬОГО!O8-'!!12-жінки'!F8</f>
        <v>101</v>
      </c>
      <c r="G8" s="39">
        <f>УСЬОГО!R8-'!!12-жінки'!G8</f>
        <v>0</v>
      </c>
      <c r="H8" s="39">
        <f>УСЬОГО!U8-'!!12-жінки'!H8</f>
        <v>730</v>
      </c>
      <c r="I8" s="39">
        <f>УСЬОГО!X8-'!!12-жінки'!I8</f>
        <v>1586</v>
      </c>
      <c r="J8" s="39">
        <f>УСЬОГО!AA8-'!!12-жінки'!J8</f>
        <v>1445</v>
      </c>
      <c r="K8" s="39">
        <f>УСЬОГО!AD8-'!!12-жінки'!K8</f>
        <v>1299</v>
      </c>
    </row>
    <row r="9" spans="1:11" ht="15" customHeight="1" x14ac:dyDescent="0.25">
      <c r="A9" s="134" t="s">
        <v>36</v>
      </c>
      <c r="B9" s="39">
        <f>УСЬОГО!C9-'!!12-жінки'!B9</f>
        <v>300</v>
      </c>
      <c r="C9" s="39">
        <f>УСЬОГО!F9-'!!12-жінки'!C9</f>
        <v>255</v>
      </c>
      <c r="D9" s="39">
        <f>УСЬОГО!I9-'!!12-жінки'!D9</f>
        <v>35</v>
      </c>
      <c r="E9" s="39">
        <f>УСЬОГО!L9-'!!12-жінки'!E9</f>
        <v>29</v>
      </c>
      <c r="F9" s="39">
        <f>УСЬОГО!O9-'!!12-жінки'!F9</f>
        <v>2</v>
      </c>
      <c r="G9" s="39">
        <f>УСЬОГО!R9-'!!12-жінки'!G9</f>
        <v>0</v>
      </c>
      <c r="H9" s="39">
        <f>УСЬОГО!U9-'!!12-жінки'!H9</f>
        <v>135</v>
      </c>
      <c r="I9" s="39">
        <f>УСЬОГО!X9-'!!12-жінки'!I9</f>
        <v>193</v>
      </c>
      <c r="J9" s="39">
        <f>УСЬОГО!AA9-'!!12-жінки'!J9</f>
        <v>183</v>
      </c>
      <c r="K9" s="39">
        <f>УСЬОГО!AD9-'!!12-жінки'!K9</f>
        <v>138</v>
      </c>
    </row>
    <row r="10" spans="1:11" ht="15" customHeight="1" x14ac:dyDescent="0.25">
      <c r="A10" s="134" t="s">
        <v>37</v>
      </c>
      <c r="B10" s="39">
        <f>УСЬОГО!C10-'!!12-жінки'!B10</f>
        <v>42</v>
      </c>
      <c r="C10" s="39">
        <f>УСЬОГО!F10-'!!12-жінки'!C10</f>
        <v>38</v>
      </c>
      <c r="D10" s="39">
        <f>УСЬОГО!I10-'!!12-жінки'!D10</f>
        <v>1</v>
      </c>
      <c r="E10" s="39">
        <f>УСЬОГО!L10-'!!12-жінки'!E10</f>
        <v>1</v>
      </c>
      <c r="F10" s="39">
        <f>УСЬОГО!O10-'!!12-жінки'!F10</f>
        <v>0</v>
      </c>
      <c r="G10" s="39">
        <f>УСЬОГО!R10-'!!12-жінки'!G10</f>
        <v>1</v>
      </c>
      <c r="H10" s="39">
        <f>УСЬОГО!U10-'!!12-жінки'!H10</f>
        <v>26</v>
      </c>
      <c r="I10" s="39">
        <f>УСЬОГО!X10-'!!12-жінки'!I10</f>
        <v>26</v>
      </c>
      <c r="J10" s="39">
        <f>УСЬОГО!AA10-'!!12-жінки'!J10</f>
        <v>24</v>
      </c>
      <c r="K10" s="39">
        <f>УСЬОГО!AD10-'!!12-жінки'!K10</f>
        <v>20</v>
      </c>
    </row>
    <row r="11" spans="1:11" ht="15" customHeight="1" x14ac:dyDescent="0.25">
      <c r="A11" s="134" t="s">
        <v>38</v>
      </c>
      <c r="B11" s="39">
        <f>УСЬОГО!C11-'!!12-жінки'!B11</f>
        <v>196</v>
      </c>
      <c r="C11" s="39">
        <f>УСЬОГО!F11-'!!12-жінки'!C11</f>
        <v>160</v>
      </c>
      <c r="D11" s="39">
        <f>УСЬОГО!I11-'!!12-жінки'!D11</f>
        <v>20</v>
      </c>
      <c r="E11" s="39">
        <f>УСЬОГО!L11-'!!12-жінки'!E11</f>
        <v>17</v>
      </c>
      <c r="F11" s="39">
        <f>УСЬОГО!O11-'!!12-жінки'!F11</f>
        <v>1</v>
      </c>
      <c r="G11" s="39">
        <f>УСЬОГО!R11-'!!12-жінки'!G11</f>
        <v>0</v>
      </c>
      <c r="H11" s="39">
        <f>УСЬОГО!U11-'!!12-жінки'!H11</f>
        <v>100</v>
      </c>
      <c r="I11" s="39">
        <f>УСЬОГО!X11-'!!12-жінки'!I11</f>
        <v>137</v>
      </c>
      <c r="J11" s="39">
        <f>УСЬОГО!AA11-'!!12-жінки'!J11</f>
        <v>112</v>
      </c>
      <c r="K11" s="39">
        <f>УСЬОГО!AD11-'!!12-жінки'!K11</f>
        <v>97</v>
      </c>
    </row>
    <row r="12" spans="1:11" ht="15" customHeight="1" x14ac:dyDescent="0.25">
      <c r="A12" s="134" t="s">
        <v>39</v>
      </c>
      <c r="B12" s="39">
        <f>УСЬОГО!C12-'!!12-жінки'!B12</f>
        <v>170</v>
      </c>
      <c r="C12" s="39">
        <f>УСЬОГО!F12-'!!12-жінки'!C12</f>
        <v>134</v>
      </c>
      <c r="D12" s="39">
        <f>УСЬОГО!I12-'!!12-жінки'!D12</f>
        <v>29</v>
      </c>
      <c r="E12" s="39">
        <f>УСЬОГО!L12-'!!12-жінки'!E12</f>
        <v>19</v>
      </c>
      <c r="F12" s="39">
        <f>УСЬОГО!O12-'!!12-жінки'!F12</f>
        <v>6</v>
      </c>
      <c r="G12" s="39">
        <f>УСЬОГО!R12-'!!12-жінки'!G12</f>
        <v>1</v>
      </c>
      <c r="H12" s="39">
        <f>УСЬОГО!U12-'!!12-жінки'!H12</f>
        <v>111</v>
      </c>
      <c r="I12" s="39">
        <f>УСЬОГО!X12-'!!12-жінки'!I12</f>
        <v>119</v>
      </c>
      <c r="J12" s="39">
        <f>УСЬОГО!AA12-'!!12-жінки'!J12</f>
        <v>94</v>
      </c>
      <c r="K12" s="39">
        <f>УСЬОГО!AD12-'!!12-жінки'!K12</f>
        <v>80</v>
      </c>
    </row>
    <row r="13" spans="1:11" ht="15" customHeight="1" x14ac:dyDescent="0.25">
      <c r="A13" s="134" t="s">
        <v>40</v>
      </c>
      <c r="B13" s="39">
        <f>УСЬОГО!C13-'!!12-жінки'!B13</f>
        <v>80</v>
      </c>
      <c r="C13" s="39">
        <f>УСЬОГО!F13-'!!12-жінки'!C13</f>
        <v>77</v>
      </c>
      <c r="D13" s="39">
        <f>УСЬОГО!I13-'!!12-жінки'!D13</f>
        <v>9</v>
      </c>
      <c r="E13" s="39">
        <f>УСЬОГО!L13-'!!12-жінки'!E13</f>
        <v>9</v>
      </c>
      <c r="F13" s="39">
        <f>УСЬОГО!O13-'!!12-жінки'!F13</f>
        <v>1</v>
      </c>
      <c r="G13" s="39">
        <f>УСЬОГО!R13-'!!12-жінки'!G13</f>
        <v>0</v>
      </c>
      <c r="H13" s="39">
        <f>УСЬОГО!U13-'!!12-жінки'!H13</f>
        <v>69</v>
      </c>
      <c r="I13" s="39">
        <f>УСЬОГО!X13-'!!12-жінки'!I13</f>
        <v>57</v>
      </c>
      <c r="J13" s="39">
        <f>УСЬОГО!AA13-'!!12-жінки'!J13</f>
        <v>56</v>
      </c>
      <c r="K13" s="39">
        <f>УСЬОГО!AD13-'!!12-жінки'!K13</f>
        <v>51</v>
      </c>
    </row>
    <row r="14" spans="1:11" ht="15" customHeight="1" x14ac:dyDescent="0.25">
      <c r="A14" s="134" t="s">
        <v>41</v>
      </c>
      <c r="B14" s="39">
        <f>УСЬОГО!C14-'!!12-жінки'!B14</f>
        <v>55</v>
      </c>
      <c r="C14" s="39">
        <f>УСЬОГО!F14-'!!12-жінки'!C14</f>
        <v>51</v>
      </c>
      <c r="D14" s="39">
        <f>УСЬОГО!I14-'!!12-жінки'!D14</f>
        <v>5</v>
      </c>
      <c r="E14" s="39">
        <f>УСЬОГО!L14-'!!12-жінки'!E14</f>
        <v>5</v>
      </c>
      <c r="F14" s="39">
        <f>УСЬОГО!O14-'!!12-жінки'!F14</f>
        <v>1</v>
      </c>
      <c r="G14" s="39">
        <f>УСЬОГО!R14-'!!12-жінки'!G14</f>
        <v>0</v>
      </c>
      <c r="H14" s="39">
        <f>УСЬОГО!U14-'!!12-жінки'!H14</f>
        <v>44</v>
      </c>
      <c r="I14" s="39">
        <f>УСЬОГО!X14-'!!12-жінки'!I14</f>
        <v>40</v>
      </c>
      <c r="J14" s="39">
        <f>УСЬОГО!AA14-'!!12-жінки'!J14</f>
        <v>39</v>
      </c>
      <c r="K14" s="39">
        <f>УСЬОГО!AD14-'!!12-жінки'!K14</f>
        <v>24</v>
      </c>
    </row>
    <row r="15" spans="1:11" ht="15" customHeight="1" x14ac:dyDescent="0.25">
      <c r="A15" s="134" t="s">
        <v>42</v>
      </c>
      <c r="B15" s="39">
        <f>УСЬОГО!C15-'!!12-жінки'!B15</f>
        <v>315</v>
      </c>
      <c r="C15" s="39">
        <f>УСЬОГО!F15-'!!12-жінки'!C15</f>
        <v>278</v>
      </c>
      <c r="D15" s="39">
        <f>УСЬОГО!I15-'!!12-жінки'!D15</f>
        <v>67</v>
      </c>
      <c r="E15" s="39">
        <f>УСЬОГО!L15-'!!12-жінки'!E15</f>
        <v>63</v>
      </c>
      <c r="F15" s="39">
        <f>УСЬОГО!O15-'!!12-жінки'!F15</f>
        <v>6</v>
      </c>
      <c r="G15" s="39">
        <f>УСЬОГО!R15-'!!12-жінки'!G15</f>
        <v>0</v>
      </c>
      <c r="H15" s="39">
        <f>УСЬОГО!U15-'!!12-жінки'!H15</f>
        <v>176</v>
      </c>
      <c r="I15" s="39">
        <f>УСЬОГО!X15-'!!12-жінки'!I15</f>
        <v>177</v>
      </c>
      <c r="J15" s="39">
        <f>УСЬОГО!AA15-'!!12-жінки'!J15</f>
        <v>164</v>
      </c>
      <c r="K15" s="39">
        <f>УСЬОГО!AD15-'!!12-жінки'!K15</f>
        <v>135</v>
      </c>
    </row>
    <row r="16" spans="1:11" ht="15" customHeight="1" x14ac:dyDescent="0.25">
      <c r="A16" s="134" t="s">
        <v>43</v>
      </c>
      <c r="B16" s="39">
        <f>УСЬОГО!C16-'!!12-жінки'!B16</f>
        <v>339</v>
      </c>
      <c r="C16" s="39">
        <f>УСЬОГО!F16-'!!12-жінки'!C16</f>
        <v>300</v>
      </c>
      <c r="D16" s="39">
        <f>УСЬОГО!I16-'!!12-жінки'!D16</f>
        <v>76</v>
      </c>
      <c r="E16" s="39">
        <f>УСЬОГО!L16-'!!12-жінки'!E16</f>
        <v>66</v>
      </c>
      <c r="F16" s="39">
        <f>УСЬОГО!O16-'!!12-жінки'!F16</f>
        <v>7</v>
      </c>
      <c r="G16" s="39">
        <f>УСЬОГО!R16-'!!12-жінки'!G16</f>
        <v>0</v>
      </c>
      <c r="H16" s="39">
        <f>УСЬОГО!U16-'!!12-жінки'!H16</f>
        <v>234</v>
      </c>
      <c r="I16" s="39">
        <f>УСЬОГО!X16-'!!12-жінки'!I16</f>
        <v>174</v>
      </c>
      <c r="J16" s="39">
        <f>УСЬОГО!AA16-'!!12-жінки'!J16</f>
        <v>164</v>
      </c>
      <c r="K16" s="39">
        <f>УСЬОГО!AD16-'!!12-жінки'!K16</f>
        <v>151</v>
      </c>
    </row>
    <row r="17" spans="1:11" ht="15" customHeight="1" x14ac:dyDescent="0.25">
      <c r="A17" s="134" t="s">
        <v>44</v>
      </c>
      <c r="B17" s="39">
        <f>УСЬОГО!C17-'!!12-жінки'!B17</f>
        <v>499</v>
      </c>
      <c r="C17" s="39">
        <f>УСЬОГО!F17-'!!12-жінки'!C17</f>
        <v>443</v>
      </c>
      <c r="D17" s="39">
        <f>УСЬОГО!I17-'!!12-жінки'!D17</f>
        <v>66</v>
      </c>
      <c r="E17" s="39">
        <f>УСЬОГО!L17-'!!12-жінки'!E17</f>
        <v>54</v>
      </c>
      <c r="F17" s="39">
        <f>УСЬОГО!O17-'!!12-жінки'!F17</f>
        <v>13</v>
      </c>
      <c r="G17" s="39">
        <f>УСЬОГО!R17-'!!12-жінки'!G17</f>
        <v>0</v>
      </c>
      <c r="H17" s="39">
        <f>УСЬОГО!U17-'!!12-жінки'!H17</f>
        <v>253</v>
      </c>
      <c r="I17" s="39">
        <f>УСЬОГО!X17-'!!12-жінки'!I17</f>
        <v>344</v>
      </c>
      <c r="J17" s="39">
        <f>УСЬОГО!AA17-'!!12-жінки'!J17</f>
        <v>310</v>
      </c>
      <c r="K17" s="39">
        <f>УСЬОГО!AD17-'!!12-жінки'!K17</f>
        <v>282</v>
      </c>
    </row>
    <row r="18" spans="1:11" ht="15" customHeight="1" x14ac:dyDescent="0.25">
      <c r="A18" s="134" t="s">
        <v>45</v>
      </c>
      <c r="B18" s="39">
        <f>УСЬОГО!C18-'!!12-жінки'!B18</f>
        <v>266</v>
      </c>
      <c r="C18" s="39">
        <f>УСЬОГО!F18-'!!12-жінки'!C18</f>
        <v>231</v>
      </c>
      <c r="D18" s="39">
        <f>УСЬОГО!I18-'!!12-жінки'!D18</f>
        <v>40</v>
      </c>
      <c r="E18" s="39">
        <f>УСЬОГО!L18-'!!12-жінки'!E18</f>
        <v>36</v>
      </c>
      <c r="F18" s="39">
        <f>УСЬОГО!O18-'!!12-жінки'!F18</f>
        <v>1</v>
      </c>
      <c r="G18" s="39">
        <f>УСЬОГО!R18-'!!12-жінки'!G18</f>
        <v>0</v>
      </c>
      <c r="H18" s="39">
        <f>УСЬОГО!U18-'!!12-жінки'!H18</f>
        <v>146</v>
      </c>
      <c r="I18" s="39">
        <f>УСЬОГО!X18-'!!12-жінки'!I18</f>
        <v>174</v>
      </c>
      <c r="J18" s="39">
        <f>УСЬОГО!AA18-'!!12-жінки'!J18</f>
        <v>157</v>
      </c>
      <c r="K18" s="39">
        <f>УСЬОГО!AD18-'!!12-жінки'!K18</f>
        <v>148</v>
      </c>
    </row>
    <row r="19" spans="1:11" ht="15" customHeight="1" x14ac:dyDescent="0.25">
      <c r="A19" s="134" t="s">
        <v>46</v>
      </c>
      <c r="B19" s="39">
        <f>УСЬОГО!C19-'!!12-жінки'!B19</f>
        <v>292</v>
      </c>
      <c r="C19" s="39">
        <f>УСЬОГО!F19-'!!12-жінки'!C19</f>
        <v>260</v>
      </c>
      <c r="D19" s="39">
        <f>УСЬОГО!I19-'!!12-жінки'!D19</f>
        <v>44</v>
      </c>
      <c r="E19" s="39">
        <f>УСЬОГО!L19-'!!12-жінки'!E19</f>
        <v>40</v>
      </c>
      <c r="F19" s="39">
        <f>УСЬОГО!O19-'!!12-жінки'!F19</f>
        <v>20</v>
      </c>
      <c r="G19" s="39">
        <f>УСЬОГО!R19-'!!12-жінки'!G19</f>
        <v>1</v>
      </c>
      <c r="H19" s="39">
        <f>УСЬОГО!U19-'!!12-жінки'!H19</f>
        <v>190</v>
      </c>
      <c r="I19" s="39">
        <f>УСЬОГО!X19-'!!12-жінки'!I19</f>
        <v>190</v>
      </c>
      <c r="J19" s="39">
        <f>УСЬОГО!AA19-'!!12-жінки'!J19</f>
        <v>178</v>
      </c>
      <c r="K19" s="39">
        <f>УСЬОГО!AD19-'!!12-жінки'!K19</f>
        <v>164</v>
      </c>
    </row>
    <row r="20" spans="1:11" ht="15" customHeight="1" x14ac:dyDescent="0.25">
      <c r="A20" s="134" t="s">
        <v>47</v>
      </c>
      <c r="B20" s="39">
        <f>УСЬОГО!C20-'!!12-жінки'!B20</f>
        <v>181</v>
      </c>
      <c r="C20" s="39">
        <f>УСЬОГО!F20-'!!12-жінки'!C20</f>
        <v>153</v>
      </c>
      <c r="D20" s="39">
        <f>УСЬОГО!I20-'!!12-жінки'!D20</f>
        <v>23</v>
      </c>
      <c r="E20" s="39">
        <f>УСЬОГО!L20-'!!12-жінки'!E20</f>
        <v>20</v>
      </c>
      <c r="F20" s="39">
        <f>УСЬОГО!O20-'!!12-жінки'!F20</f>
        <v>2</v>
      </c>
      <c r="G20" s="39">
        <f>УСЬОГО!R20-'!!12-жінки'!G20</f>
        <v>0</v>
      </c>
      <c r="H20" s="39">
        <f>УСЬОГО!U20-'!!12-жінки'!H20</f>
        <v>98</v>
      </c>
      <c r="I20" s="39">
        <f>УСЬОГО!X20-'!!12-жінки'!I20</f>
        <v>121</v>
      </c>
      <c r="J20" s="39">
        <f>УСЬОГО!AA20-'!!12-жінки'!J20</f>
        <v>111</v>
      </c>
      <c r="K20" s="39">
        <f>УСЬОГО!AD20-'!!12-жінки'!K20</f>
        <v>109</v>
      </c>
    </row>
    <row r="21" spans="1:11" ht="15" customHeight="1" x14ac:dyDescent="0.25">
      <c r="A21" s="134" t="s">
        <v>48</v>
      </c>
      <c r="B21" s="39">
        <f>УСЬОГО!C21-'!!12-жінки'!B21</f>
        <v>120</v>
      </c>
      <c r="C21" s="39">
        <f>УСЬОГО!F21-'!!12-жінки'!C21</f>
        <v>113</v>
      </c>
      <c r="D21" s="39">
        <f>УСЬОГО!I21-'!!12-жінки'!D21</f>
        <v>12</v>
      </c>
      <c r="E21" s="39">
        <f>УСЬОГО!L21-'!!12-жінки'!E21</f>
        <v>9</v>
      </c>
      <c r="F21" s="39">
        <f>УСЬОГО!O21-'!!12-жінки'!F21</f>
        <v>4</v>
      </c>
      <c r="G21" s="39">
        <f>УСЬОГО!R21-'!!12-жінки'!G21</f>
        <v>0</v>
      </c>
      <c r="H21" s="39">
        <f>УСЬОГО!U21-'!!12-жінки'!H21</f>
        <v>75</v>
      </c>
      <c r="I21" s="39">
        <f>УСЬОГО!X21-'!!12-жінки'!I21</f>
        <v>77</v>
      </c>
      <c r="J21" s="39">
        <f>УСЬОГО!AA21-'!!12-жінки'!J21</f>
        <v>74</v>
      </c>
      <c r="K21" s="39">
        <f>УСЬОГО!AD21-'!!12-жінки'!K21</f>
        <v>69</v>
      </c>
    </row>
    <row r="22" spans="1:11" ht="15" customHeight="1" x14ac:dyDescent="0.25">
      <c r="A22" s="134" t="s">
        <v>49</v>
      </c>
      <c r="B22" s="39">
        <f>УСЬОГО!C22-'!!12-жінки'!B22</f>
        <v>355</v>
      </c>
      <c r="C22" s="39">
        <f>УСЬОГО!F22-'!!12-жінки'!C22</f>
        <v>301</v>
      </c>
      <c r="D22" s="39">
        <f>УСЬОГО!I22-'!!12-жінки'!D22</f>
        <v>47</v>
      </c>
      <c r="E22" s="39">
        <f>УСЬОГО!L22-'!!12-жінки'!E22</f>
        <v>39</v>
      </c>
      <c r="F22" s="39">
        <f>УСЬОГО!O22-'!!12-жінки'!F22</f>
        <v>0</v>
      </c>
      <c r="G22" s="39">
        <f>УСЬОГО!R22-'!!12-жінки'!G22</f>
        <v>0</v>
      </c>
      <c r="H22" s="39">
        <f>УСЬОГО!U22-'!!12-жінки'!H22</f>
        <v>205</v>
      </c>
      <c r="I22" s="39">
        <f>УСЬОГО!X22-'!!12-жінки'!I22</f>
        <v>231</v>
      </c>
      <c r="J22" s="39">
        <f>УСЬОГО!AA22-'!!12-жінки'!J22</f>
        <v>211</v>
      </c>
      <c r="K22" s="39">
        <f>УСЬОГО!AD22-'!!12-жінки'!K22</f>
        <v>179</v>
      </c>
    </row>
    <row r="23" spans="1:11" ht="15" customHeight="1" x14ac:dyDescent="0.25">
      <c r="A23" s="134" t="s">
        <v>50</v>
      </c>
      <c r="B23" s="39">
        <f>УСЬОГО!C23-'!!12-жінки'!B23</f>
        <v>274</v>
      </c>
      <c r="C23" s="39">
        <f>УСЬОГО!F23-'!!12-жінки'!C23</f>
        <v>262</v>
      </c>
      <c r="D23" s="39">
        <f>УСЬОГО!I23-'!!12-жінки'!D23</f>
        <v>20</v>
      </c>
      <c r="E23" s="39">
        <f>УСЬОГО!L23-'!!12-жінки'!E23</f>
        <v>19</v>
      </c>
      <c r="F23" s="39">
        <f>УСЬОГО!O23-'!!12-жінки'!F23</f>
        <v>5</v>
      </c>
      <c r="G23" s="39">
        <f>УСЬОГО!R23-'!!12-жінки'!G23</f>
        <v>0</v>
      </c>
      <c r="H23" s="39">
        <f>УСЬОГО!U23-'!!12-жінки'!H23</f>
        <v>164</v>
      </c>
      <c r="I23" s="39">
        <f>УСЬОГО!X23-'!!12-жінки'!I23</f>
        <v>182</v>
      </c>
      <c r="J23" s="39">
        <f>УСЬОГО!AA23-'!!12-жінки'!J23</f>
        <v>179</v>
      </c>
      <c r="K23" s="39">
        <f>УСЬОГО!AD23-'!!12-жінки'!K23</f>
        <v>159</v>
      </c>
    </row>
    <row r="24" spans="1:11" ht="15" customHeight="1" x14ac:dyDescent="0.25">
      <c r="A24" s="134" t="s">
        <v>51</v>
      </c>
      <c r="B24" s="39">
        <f>УСЬОГО!C24-'!!12-жінки'!B24</f>
        <v>342</v>
      </c>
      <c r="C24" s="39">
        <f>УСЬОГО!F24-'!!12-жінки'!C24</f>
        <v>283</v>
      </c>
      <c r="D24" s="39">
        <f>УСЬОГО!I24-'!!12-жінки'!D24</f>
        <v>17</v>
      </c>
      <c r="E24" s="39">
        <f>УСЬОГО!L24-'!!12-жінки'!E24</f>
        <v>14</v>
      </c>
      <c r="F24" s="39">
        <f>УСЬОГО!O24-'!!12-жінки'!F24</f>
        <v>1</v>
      </c>
      <c r="G24" s="39">
        <f>УСЬОГО!R24-'!!12-жінки'!G24</f>
        <v>0</v>
      </c>
      <c r="H24" s="39">
        <f>УСЬОГО!U24-'!!12-жінки'!H24</f>
        <v>207</v>
      </c>
      <c r="I24" s="39">
        <f>УСЬОГО!X24-'!!12-жінки'!I24</f>
        <v>243</v>
      </c>
      <c r="J24" s="39">
        <f>УСЬОГО!AA24-'!!12-жінки'!J24</f>
        <v>229</v>
      </c>
      <c r="K24" s="39">
        <f>УСЬОГО!AD24-'!!12-жінки'!K24</f>
        <v>222</v>
      </c>
    </row>
    <row r="25" spans="1:11" ht="15" customHeight="1" x14ac:dyDescent="0.25">
      <c r="A25" s="134" t="s">
        <v>52</v>
      </c>
      <c r="B25" s="39">
        <f>УСЬОГО!C25-'!!12-жінки'!B25</f>
        <v>119</v>
      </c>
      <c r="C25" s="39">
        <f>УСЬОГО!F25-'!!12-жінки'!C25</f>
        <v>115</v>
      </c>
      <c r="D25" s="39">
        <f>УСЬОГО!I25-'!!12-жінки'!D25</f>
        <v>29</v>
      </c>
      <c r="E25" s="39">
        <f>УСЬОГО!L25-'!!12-жінки'!E25</f>
        <v>29</v>
      </c>
      <c r="F25" s="39">
        <f>УСЬОГО!O25-'!!12-жінки'!F25</f>
        <v>3</v>
      </c>
      <c r="G25" s="39">
        <f>УСЬОГО!R25-'!!12-жінки'!G25</f>
        <v>0</v>
      </c>
      <c r="H25" s="39">
        <f>УСЬОГО!U25-'!!12-жінки'!H25</f>
        <v>76</v>
      </c>
      <c r="I25" s="39">
        <f>УСЬОГО!X25-'!!12-жінки'!I25</f>
        <v>69</v>
      </c>
      <c r="J25" s="39">
        <f>УСЬОГО!AA25-'!!12-жінки'!J25</f>
        <v>68</v>
      </c>
      <c r="K25" s="39">
        <f>УСЬОГО!AD25-'!!12-жінки'!K25</f>
        <v>64</v>
      </c>
    </row>
    <row r="26" spans="1:11" ht="15" customHeight="1" x14ac:dyDescent="0.25">
      <c r="A26" s="134" t="s">
        <v>53</v>
      </c>
      <c r="B26" s="39">
        <f>УСЬОГО!C26-'!!12-жінки'!B26</f>
        <v>335</v>
      </c>
      <c r="C26" s="39">
        <f>УСЬОГО!F26-'!!12-жінки'!C26</f>
        <v>298</v>
      </c>
      <c r="D26" s="39">
        <f>УСЬОГО!I26-'!!12-жінки'!D26</f>
        <v>43</v>
      </c>
      <c r="E26" s="39">
        <f>УСЬОГО!L26-'!!12-жінки'!E26</f>
        <v>38</v>
      </c>
      <c r="F26" s="39">
        <f>УСЬОГО!O26-'!!12-жінки'!F26</f>
        <v>2</v>
      </c>
      <c r="G26" s="39">
        <f>УСЬОГО!R26-'!!12-жінки'!G26</f>
        <v>0</v>
      </c>
      <c r="H26" s="39">
        <f>УСЬОГО!U26-'!!12-жінки'!H26</f>
        <v>195</v>
      </c>
      <c r="I26" s="39">
        <f>УСЬОГО!X26-'!!12-жінки'!I26</f>
        <v>250</v>
      </c>
      <c r="J26" s="39">
        <f>УСЬОГО!AA26-'!!12-жінки'!J26</f>
        <v>217</v>
      </c>
      <c r="K26" s="39">
        <f>УСЬОГО!AD26-'!!12-жінки'!K26</f>
        <v>191</v>
      </c>
    </row>
    <row r="27" spans="1:11" ht="15" customHeight="1" x14ac:dyDescent="0.25">
      <c r="A27" s="134" t="s">
        <v>54</v>
      </c>
      <c r="B27" s="39">
        <f>УСЬОГО!C27-'!!12-жінки'!B27</f>
        <v>137</v>
      </c>
      <c r="C27" s="39">
        <f>УСЬОГО!F27-'!!12-жінки'!C27</f>
        <v>126</v>
      </c>
      <c r="D27" s="39">
        <f>УСЬОГО!I27-'!!12-жінки'!D27</f>
        <v>13</v>
      </c>
      <c r="E27" s="39">
        <f>УСЬОГО!L27-'!!12-жінки'!E27</f>
        <v>10</v>
      </c>
      <c r="F27" s="39">
        <f>УСЬОГО!O27-'!!12-жінки'!F27</f>
        <v>6</v>
      </c>
      <c r="G27" s="39">
        <f>УСЬОГО!R27-'!!12-жінки'!G27</f>
        <v>9</v>
      </c>
      <c r="H27" s="39">
        <f>УСЬОГО!U27-'!!12-жінки'!H27</f>
        <v>110</v>
      </c>
      <c r="I27" s="39">
        <f>УСЬОГО!X27-'!!12-жінки'!I27</f>
        <v>99</v>
      </c>
      <c r="J27" s="39">
        <f>УСЬОГО!AA27-'!!12-жінки'!J27</f>
        <v>92</v>
      </c>
      <c r="K27" s="39">
        <f>УСЬОГО!AD27-'!!12-жінки'!K27</f>
        <v>80</v>
      </c>
    </row>
    <row r="28" spans="1:11" ht="15" customHeight="1" x14ac:dyDescent="0.25">
      <c r="A28" s="134" t="s">
        <v>55</v>
      </c>
      <c r="B28" s="39">
        <f>УСЬОГО!C28-'!!12-жінки'!B28</f>
        <v>156</v>
      </c>
      <c r="C28" s="39">
        <f>УСЬОГО!F28-'!!12-жінки'!C28</f>
        <v>123</v>
      </c>
      <c r="D28" s="39">
        <f>УСЬОГО!I28-'!!12-жінки'!D28</f>
        <v>21</v>
      </c>
      <c r="E28" s="39">
        <f>УСЬОГО!L28-'!!12-жінки'!E28</f>
        <v>9</v>
      </c>
      <c r="F28" s="39">
        <f>УСЬОГО!O28-'!!12-жінки'!F28</f>
        <v>0</v>
      </c>
      <c r="G28" s="39">
        <f>УСЬОГО!R28-'!!12-жінки'!G28</f>
        <v>0</v>
      </c>
      <c r="H28" s="39">
        <f>УСЬОГО!U28-'!!12-жінки'!H28</f>
        <v>117</v>
      </c>
      <c r="I28" s="39">
        <f>УСЬОГО!X28-'!!12-жінки'!I28</f>
        <v>100</v>
      </c>
      <c r="J28" s="39">
        <f>УСЬОГО!AA28-'!!12-жінки'!J28</f>
        <v>94</v>
      </c>
      <c r="K28" s="39">
        <f>УСЬОГО!AD28-'!!12-жінки'!K28</f>
        <v>94</v>
      </c>
    </row>
    <row r="29" spans="1:11" ht="15" customHeight="1" x14ac:dyDescent="0.25">
      <c r="A29" s="134" t="s">
        <v>56</v>
      </c>
      <c r="B29" s="39">
        <f>УСЬОГО!C29-'!!12-жінки'!B29</f>
        <v>185</v>
      </c>
      <c r="C29" s="39">
        <f>УСЬОГО!F29-'!!12-жінки'!C29</f>
        <v>170</v>
      </c>
      <c r="D29" s="39">
        <f>УСЬОГО!I29-'!!12-жінки'!D29</f>
        <v>17</v>
      </c>
      <c r="E29" s="39">
        <f>УСЬОГО!L29-'!!12-жінки'!E29</f>
        <v>17</v>
      </c>
      <c r="F29" s="39">
        <f>УСЬОГО!O29-'!!12-жінки'!F29</f>
        <v>10</v>
      </c>
      <c r="G29" s="39">
        <f>УСЬОГО!R29-'!!12-жінки'!G29</f>
        <v>0</v>
      </c>
      <c r="H29" s="39">
        <f>УСЬОГО!U29-'!!12-жінки'!H29</f>
        <v>111</v>
      </c>
      <c r="I29" s="39">
        <f>УСЬОГО!X29-'!!12-жінки'!I29</f>
        <v>138</v>
      </c>
      <c r="J29" s="39">
        <f>УСЬОГО!AA29-'!!12-жінки'!J29</f>
        <v>130</v>
      </c>
      <c r="K29" s="39">
        <f>УСЬОГО!AD29-'!!12-жінки'!K29</f>
        <v>130</v>
      </c>
    </row>
    <row r="30" spans="1:11" ht="15" customHeight="1" x14ac:dyDescent="0.25">
      <c r="A30" s="136" t="s">
        <v>57</v>
      </c>
      <c r="B30" s="39">
        <f>УСЬОГО!C30-'!!12-жінки'!B30</f>
        <v>190</v>
      </c>
      <c r="C30" s="39">
        <f>УСЬОГО!F30-'!!12-жінки'!C30</f>
        <v>168</v>
      </c>
      <c r="D30" s="39">
        <f>УСЬОГО!I30-'!!12-жінки'!D30</f>
        <v>13</v>
      </c>
      <c r="E30" s="39">
        <f>УСЬОГО!L30-'!!12-жінки'!E30</f>
        <v>11</v>
      </c>
      <c r="F30" s="39">
        <f>УСЬОГО!O30-'!!12-жінки'!F30</f>
        <v>1</v>
      </c>
      <c r="G30" s="39">
        <f>УСЬОГО!R30-'!!12-жінки'!G30</f>
        <v>0</v>
      </c>
      <c r="H30" s="39">
        <f>УСЬОГО!U30-'!!12-жінки'!H30</f>
        <v>128</v>
      </c>
      <c r="I30" s="39">
        <f>УСЬОГО!X30-'!!12-жінки'!I30</f>
        <v>146</v>
      </c>
      <c r="J30" s="39">
        <f>УСЬОГО!AA30-'!!12-жінки'!J30</f>
        <v>137</v>
      </c>
      <c r="K30" s="39">
        <f>УСЬОГО!AD30-'!!12-жінки'!K30</f>
        <v>135</v>
      </c>
    </row>
    <row r="31" spans="1:11" ht="15" customHeight="1" x14ac:dyDescent="0.25">
      <c r="A31" s="137" t="s">
        <v>58</v>
      </c>
      <c r="B31" s="39">
        <f>УСЬОГО!C31-'!!12-жінки'!B31</f>
        <v>195</v>
      </c>
      <c r="C31" s="39">
        <f>УСЬОГО!F31-'!!12-жінки'!C31</f>
        <v>143</v>
      </c>
      <c r="D31" s="39">
        <f>УСЬОГО!I31-'!!12-жінки'!D31</f>
        <v>29</v>
      </c>
      <c r="E31" s="39">
        <f>УСЬОГО!L31-'!!12-жінки'!E31</f>
        <v>25</v>
      </c>
      <c r="F31" s="39">
        <f>УСЬОГО!O31-'!!12-жінки'!F31</f>
        <v>0</v>
      </c>
      <c r="G31" s="39">
        <f>УСЬОГО!R31-'!!12-жінки'!G31</f>
        <v>0</v>
      </c>
      <c r="H31" s="39">
        <f>УСЬОГО!U31-'!!12-жінки'!H31</f>
        <v>113</v>
      </c>
      <c r="I31" s="39">
        <f>УСЬОГО!X31-'!!12-жінки'!I31</f>
        <v>136</v>
      </c>
      <c r="J31" s="39">
        <f>УСЬОГО!AA31-'!!12-жінки'!J31</f>
        <v>102</v>
      </c>
      <c r="K31" s="39">
        <f>УСЬОГО!AD31-'!!12-жінки'!K31</f>
        <v>93</v>
      </c>
    </row>
    <row r="32" spans="1:11" ht="15" customHeight="1" x14ac:dyDescent="0.25">
      <c r="A32" s="137" t="s">
        <v>59</v>
      </c>
      <c r="B32" s="39">
        <f>УСЬОГО!C32-'!!12-жінки'!B32</f>
        <v>160</v>
      </c>
      <c r="C32" s="39">
        <f>УСЬОГО!F32-'!!12-жінки'!C32</f>
        <v>114</v>
      </c>
      <c r="D32" s="39">
        <f>УСЬОГО!I32-'!!12-жінки'!D32</f>
        <v>60</v>
      </c>
      <c r="E32" s="39">
        <f>УСЬОГО!L32-'!!12-жінки'!E32</f>
        <v>45</v>
      </c>
      <c r="F32" s="39">
        <f>УСЬОГО!O32-'!!12-жінки'!F32</f>
        <v>3</v>
      </c>
      <c r="G32" s="39">
        <f>УСЬОГО!R32-'!!12-жінки'!G32</f>
        <v>0</v>
      </c>
      <c r="H32" s="39">
        <f>УСЬОГО!U32-'!!12-жінки'!H32</f>
        <v>103</v>
      </c>
      <c r="I32" s="39">
        <f>УСЬОГО!X32-'!!12-жінки'!I32</f>
        <v>90</v>
      </c>
      <c r="J32" s="39">
        <f>УСЬОГО!AA32-'!!12-жінки'!J32</f>
        <v>59</v>
      </c>
      <c r="K32" s="39">
        <f>УСЬОГО!AD32-'!!12-жінки'!K32</f>
        <v>52</v>
      </c>
    </row>
    <row r="33" spans="1:11" ht="15" customHeight="1" x14ac:dyDescent="0.25">
      <c r="A33" s="137" t="s">
        <v>60</v>
      </c>
      <c r="B33" s="39">
        <f>УСЬОГО!C33-'!!12-жінки'!B33</f>
        <v>332</v>
      </c>
      <c r="C33" s="39">
        <f>УСЬОГО!F33-'!!12-жінки'!C33</f>
        <v>308</v>
      </c>
      <c r="D33" s="39">
        <f>УСЬОГО!I33-'!!12-жінки'!D33</f>
        <v>53</v>
      </c>
      <c r="E33" s="39">
        <f>УСЬОГО!L33-'!!12-жінки'!E33</f>
        <v>41</v>
      </c>
      <c r="F33" s="39">
        <f>УСЬОГО!O33-'!!12-жінки'!F33</f>
        <v>14</v>
      </c>
      <c r="G33" s="39">
        <f>УСЬОГО!R33-'!!12-жінки'!G33</f>
        <v>0</v>
      </c>
      <c r="H33" s="39">
        <f>УСЬОГО!U33-'!!12-жінки'!H33</f>
        <v>240</v>
      </c>
      <c r="I33" s="39">
        <f>УСЬОГО!X33-'!!12-жінки'!I33</f>
        <v>222</v>
      </c>
      <c r="J33" s="39">
        <f>УСЬОГО!AA33-'!!12-жінки'!J33</f>
        <v>202</v>
      </c>
      <c r="K33" s="39">
        <f>УСЬОГО!AD33-'!!12-жінки'!K33</f>
        <v>193</v>
      </c>
    </row>
    <row r="34" spans="1:11" ht="15" customHeight="1" x14ac:dyDescent="0.25">
      <c r="A34" s="137" t="s">
        <v>61</v>
      </c>
      <c r="B34" s="39">
        <f>УСЬОГО!C34-'!!12-жінки'!B34</f>
        <v>257</v>
      </c>
      <c r="C34" s="39">
        <f>УСЬОГО!F34-'!!12-жінки'!C34</f>
        <v>206</v>
      </c>
      <c r="D34" s="39">
        <f>УСЬОГО!I34-'!!12-жінки'!D34</f>
        <v>32</v>
      </c>
      <c r="E34" s="39">
        <f>УСЬОГО!L34-'!!12-жінки'!E34</f>
        <v>7</v>
      </c>
      <c r="F34" s="39">
        <f>УСЬОГО!O34-'!!12-жінки'!F34</f>
        <v>1</v>
      </c>
      <c r="G34" s="39">
        <f>УСЬОГО!R34-'!!12-жінки'!G34</f>
        <v>0</v>
      </c>
      <c r="H34" s="39">
        <f>УСЬОГО!U34-'!!12-жінки'!H34</f>
        <v>138</v>
      </c>
      <c r="I34" s="39">
        <f>УСЬОГО!X34-'!!12-жінки'!I34</f>
        <v>192</v>
      </c>
      <c r="J34" s="39">
        <f>УСЬОГО!AA34-'!!12-жінки'!J34</f>
        <v>167</v>
      </c>
      <c r="K34" s="39">
        <f>УСЬОГО!AD34-'!!12-жінки'!K34</f>
        <v>163</v>
      </c>
    </row>
    <row r="35" spans="1:11" ht="15" customHeight="1" x14ac:dyDescent="0.25">
      <c r="A35" s="137" t="s">
        <v>62</v>
      </c>
      <c r="B35" s="39">
        <f>УСЬОГО!C35-'!!12-жінки'!B35</f>
        <v>136</v>
      </c>
      <c r="C35" s="39">
        <f>УСЬОГО!F35-'!!12-жінки'!C35</f>
        <v>124</v>
      </c>
      <c r="D35" s="39">
        <f>УСЬОГО!I35-'!!12-жінки'!D35</f>
        <v>14</v>
      </c>
      <c r="E35" s="39">
        <f>УСЬОГО!L35-'!!12-жінки'!E35</f>
        <v>14</v>
      </c>
      <c r="F35" s="39">
        <f>УСЬОГО!O35-'!!12-жінки'!F35</f>
        <v>14</v>
      </c>
      <c r="G35" s="39">
        <f>УСЬОГО!R35-'!!12-жінки'!G35</f>
        <v>1</v>
      </c>
      <c r="H35" s="39">
        <f>УСЬОГО!U35-'!!12-жінки'!H35</f>
        <v>101</v>
      </c>
      <c r="I35" s="39">
        <f>УСЬОГО!X35-'!!12-жінки'!I35</f>
        <v>95</v>
      </c>
      <c r="J35" s="39">
        <f>УСЬОГО!AA35-'!!12-жінки'!J35</f>
        <v>88</v>
      </c>
      <c r="K35" s="39">
        <f>УСЬОГО!AD35-'!!12-жінки'!K35</f>
        <v>79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F16" sqref="F16:G17"/>
    </sheetView>
  </sheetViews>
  <sheetFormatPr defaultColWidth="8" defaultRowHeight="12.75" x14ac:dyDescent="0.2"/>
  <cols>
    <col min="1" max="1" width="52.5703125" style="3" customWidth="1"/>
    <col min="2" max="2" width="14.42578125" style="18" customWidth="1"/>
    <col min="3" max="3" width="14.5703125" style="18" customWidth="1"/>
    <col min="4" max="4" width="9.5703125" style="3" customWidth="1"/>
    <col min="5" max="5" width="12.140625" style="3" customWidth="1"/>
    <col min="6" max="7" width="14.4257812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187" t="s">
        <v>66</v>
      </c>
      <c r="B1" s="187"/>
      <c r="C1" s="187"/>
      <c r="D1" s="187"/>
      <c r="E1" s="187"/>
      <c r="F1" s="187"/>
      <c r="G1" s="187"/>
      <c r="H1" s="187"/>
      <c r="I1" s="187"/>
    </row>
    <row r="2" spans="1:11" ht="23.25" customHeight="1" x14ac:dyDescent="0.2">
      <c r="A2" s="187" t="s">
        <v>67</v>
      </c>
      <c r="B2" s="187"/>
      <c r="C2" s="187"/>
      <c r="D2" s="187"/>
      <c r="E2" s="187"/>
      <c r="F2" s="187"/>
      <c r="G2" s="187"/>
      <c r="H2" s="187"/>
      <c r="I2" s="187"/>
    </row>
    <row r="3" spans="1:11" ht="3.6" customHeight="1" x14ac:dyDescent="0.2">
      <c r="A3" s="262"/>
      <c r="B3" s="262"/>
      <c r="C3" s="262"/>
      <c r="D3" s="262"/>
      <c r="E3" s="262"/>
    </row>
    <row r="4" spans="1:11" s="4" customFormat="1" ht="25.5" customHeight="1" x14ac:dyDescent="0.25">
      <c r="A4" s="192" t="s">
        <v>0</v>
      </c>
      <c r="B4" s="264" t="s">
        <v>5</v>
      </c>
      <c r="C4" s="264"/>
      <c r="D4" s="264"/>
      <c r="E4" s="264"/>
      <c r="F4" s="264" t="s">
        <v>6</v>
      </c>
      <c r="G4" s="264"/>
      <c r="H4" s="264"/>
      <c r="I4" s="264"/>
    </row>
    <row r="5" spans="1:11" s="4" customFormat="1" ht="23.25" customHeight="1" x14ac:dyDescent="0.25">
      <c r="A5" s="263"/>
      <c r="B5" s="188" t="s">
        <v>96</v>
      </c>
      <c r="C5" s="188" t="s">
        <v>97</v>
      </c>
      <c r="D5" s="227" t="s">
        <v>1</v>
      </c>
      <c r="E5" s="228"/>
      <c r="F5" s="188" t="s">
        <v>96</v>
      </c>
      <c r="G5" s="188" t="s">
        <v>97</v>
      </c>
      <c r="H5" s="227" t="s">
        <v>1</v>
      </c>
      <c r="I5" s="228"/>
    </row>
    <row r="6" spans="1:11" s="4" customFormat="1" ht="31.35" customHeight="1" x14ac:dyDescent="0.25">
      <c r="A6" s="193"/>
      <c r="B6" s="189"/>
      <c r="C6" s="189"/>
      <c r="D6" s="5" t="s">
        <v>2</v>
      </c>
      <c r="E6" s="6" t="s">
        <v>26</v>
      </c>
      <c r="F6" s="189"/>
      <c r="G6" s="189"/>
      <c r="H6" s="5" t="s">
        <v>2</v>
      </c>
      <c r="I6" s="6" t="s">
        <v>26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27</v>
      </c>
      <c r="B8" s="82">
        <f>'12-жінки-ЦЗ'!B7</f>
        <v>52192</v>
      </c>
      <c r="C8" s="82">
        <f>'12-жінки-ЦЗ'!C7</f>
        <v>11851</v>
      </c>
      <c r="D8" s="11">
        <f>C8*100/B8</f>
        <v>22.706545064377682</v>
      </c>
      <c r="E8" s="90">
        <f>C8-B8</f>
        <v>-40341</v>
      </c>
      <c r="F8" s="74">
        <f>'13-чоловіки-ЦЗ'!B7</f>
        <v>55432</v>
      </c>
      <c r="G8" s="74">
        <f>'13-чоловіки-ЦЗ'!C7</f>
        <v>8196</v>
      </c>
      <c r="H8" s="11">
        <f>G8*100/F8</f>
        <v>14.785683359792177</v>
      </c>
      <c r="I8" s="90">
        <f>G8-F8</f>
        <v>-47236</v>
      </c>
      <c r="J8" s="25"/>
      <c r="K8" s="23"/>
    </row>
    <row r="9" spans="1:11" s="4" customFormat="1" ht="28.5" customHeight="1" x14ac:dyDescent="0.25">
      <c r="A9" s="10" t="s">
        <v>28</v>
      </c>
      <c r="B9" s="99">
        <f>'12-жінки-ЦЗ'!E7</f>
        <v>19580</v>
      </c>
      <c r="C9" s="74">
        <f>'12-жінки-ЦЗ'!F7</f>
        <v>11009</v>
      </c>
      <c r="D9" s="11">
        <f t="shared" ref="D9:D13" si="0">C9*100/B9</f>
        <v>56.22574055158325</v>
      </c>
      <c r="E9" s="90">
        <f t="shared" ref="E9:E13" si="1">C9-B9</f>
        <v>-8571</v>
      </c>
      <c r="F9" s="74">
        <f>'13-чоловіки-ЦЗ'!E7</f>
        <v>17380</v>
      </c>
      <c r="G9" s="74">
        <f>'13-чоловіки-ЦЗ'!F7</f>
        <v>7198</v>
      </c>
      <c r="H9" s="11">
        <f t="shared" ref="H9:H13" si="2">G9*100/F9</f>
        <v>41.41542002301496</v>
      </c>
      <c r="I9" s="90">
        <f t="shared" ref="I9:I13" si="3">G9-F9</f>
        <v>-10182</v>
      </c>
      <c r="J9" s="23"/>
      <c r="K9" s="23"/>
    </row>
    <row r="10" spans="1:11" s="4" customFormat="1" ht="52.5" customHeight="1" x14ac:dyDescent="0.25">
      <c r="A10" s="14" t="s">
        <v>29</v>
      </c>
      <c r="B10" s="99">
        <f>'12-жінки-ЦЗ'!H7</f>
        <v>906</v>
      </c>
      <c r="C10" s="74">
        <f>'12-жінки-ЦЗ'!I7</f>
        <v>1419</v>
      </c>
      <c r="D10" s="11">
        <f t="shared" si="0"/>
        <v>156.6225165562914</v>
      </c>
      <c r="E10" s="90">
        <f t="shared" si="1"/>
        <v>513</v>
      </c>
      <c r="F10" s="74">
        <f>'13-чоловіки-ЦЗ'!H7</f>
        <v>3753</v>
      </c>
      <c r="G10" s="74">
        <f>'13-чоловіки-ЦЗ'!I7</f>
        <v>994</v>
      </c>
      <c r="H10" s="11">
        <f t="shared" si="2"/>
        <v>26.485478284039434</v>
      </c>
      <c r="I10" s="90">
        <f t="shared" si="3"/>
        <v>-2759</v>
      </c>
      <c r="J10" s="23"/>
      <c r="K10" s="23"/>
    </row>
    <row r="11" spans="1:11" s="4" customFormat="1" ht="31.7" customHeight="1" x14ac:dyDescent="0.25">
      <c r="A11" s="15" t="s">
        <v>30</v>
      </c>
      <c r="B11" s="99">
        <f>'12-жінки-ЦЗ'!K7</f>
        <v>409</v>
      </c>
      <c r="C11" s="74">
        <f>'12-жінки-ЦЗ'!L7</f>
        <v>555</v>
      </c>
      <c r="D11" s="11">
        <f t="shared" si="0"/>
        <v>135.69682151589242</v>
      </c>
      <c r="E11" s="90">
        <f t="shared" si="1"/>
        <v>146</v>
      </c>
      <c r="F11" s="74">
        <f>'13-чоловіки-ЦЗ'!K7</f>
        <v>660</v>
      </c>
      <c r="G11" s="74">
        <f>'13-чоловіки-ЦЗ'!L7</f>
        <v>225</v>
      </c>
      <c r="H11" s="11">
        <f t="shared" si="2"/>
        <v>34.090909090909093</v>
      </c>
      <c r="I11" s="90">
        <f t="shared" si="3"/>
        <v>-435</v>
      </c>
      <c r="J11" s="23"/>
      <c r="K11" s="23"/>
    </row>
    <row r="12" spans="1:11" s="4" customFormat="1" ht="45.75" customHeight="1" x14ac:dyDescent="0.25">
      <c r="A12" s="15" t="s">
        <v>20</v>
      </c>
      <c r="B12" s="99">
        <f>'12-жінки-ЦЗ'!N7</f>
        <v>16</v>
      </c>
      <c r="C12" s="74">
        <f>'12-жінки-ЦЗ'!O7</f>
        <v>10</v>
      </c>
      <c r="D12" s="11">
        <f t="shared" si="0"/>
        <v>62.5</v>
      </c>
      <c r="E12" s="90">
        <f t="shared" si="1"/>
        <v>-6</v>
      </c>
      <c r="F12" s="74">
        <f>'13-чоловіки-ЦЗ'!N7</f>
        <v>59</v>
      </c>
      <c r="G12" s="74">
        <f>'13-чоловіки-ЦЗ'!O7</f>
        <v>13</v>
      </c>
      <c r="H12" s="11">
        <f t="shared" si="2"/>
        <v>22.033898305084747</v>
      </c>
      <c r="I12" s="90">
        <f t="shared" si="3"/>
        <v>-46</v>
      </c>
      <c r="J12" s="23"/>
      <c r="K12" s="23"/>
    </row>
    <row r="13" spans="1:11" s="4" customFormat="1" ht="55.5" customHeight="1" x14ac:dyDescent="0.25">
      <c r="A13" s="15" t="s">
        <v>31</v>
      </c>
      <c r="B13" s="99">
        <f>'12-жінки-ЦЗ'!Q7</f>
        <v>5691</v>
      </c>
      <c r="C13" s="74">
        <f>'12-жінки-ЦЗ'!R7</f>
        <v>6466</v>
      </c>
      <c r="D13" s="11">
        <f t="shared" si="0"/>
        <v>113.61799332279037</v>
      </c>
      <c r="E13" s="90">
        <f t="shared" si="1"/>
        <v>775</v>
      </c>
      <c r="F13" s="74">
        <f>'13-чоловіки-ЦЗ'!Q7</f>
        <v>12913</v>
      </c>
      <c r="G13" s="74">
        <f>'13-чоловіки-ЦЗ'!R7</f>
        <v>4395</v>
      </c>
      <c r="H13" s="11">
        <f t="shared" si="2"/>
        <v>34.035468132889335</v>
      </c>
      <c r="I13" s="90">
        <f t="shared" si="3"/>
        <v>-8518</v>
      </c>
      <c r="J13" s="23"/>
      <c r="K13" s="23"/>
    </row>
    <row r="14" spans="1:11" s="4" customFormat="1" ht="12.75" customHeight="1" x14ac:dyDescent="0.25">
      <c r="A14" s="194" t="s">
        <v>4</v>
      </c>
      <c r="B14" s="195"/>
      <c r="C14" s="195"/>
      <c r="D14" s="195"/>
      <c r="E14" s="195"/>
      <c r="F14" s="195"/>
      <c r="G14" s="195"/>
      <c r="H14" s="195"/>
      <c r="I14" s="195"/>
      <c r="J14" s="23"/>
      <c r="K14" s="23"/>
    </row>
    <row r="15" spans="1:11" s="4" customFormat="1" ht="18" customHeight="1" x14ac:dyDescent="0.25">
      <c r="A15" s="196"/>
      <c r="B15" s="197"/>
      <c r="C15" s="197"/>
      <c r="D15" s="197"/>
      <c r="E15" s="197"/>
      <c r="F15" s="197"/>
      <c r="G15" s="197"/>
      <c r="H15" s="197"/>
      <c r="I15" s="197"/>
      <c r="J15" s="23"/>
      <c r="K15" s="23"/>
    </row>
    <row r="16" spans="1:11" s="4" customFormat="1" ht="20.25" customHeight="1" x14ac:dyDescent="0.25">
      <c r="A16" s="192" t="s">
        <v>0</v>
      </c>
      <c r="B16" s="198" t="s">
        <v>99</v>
      </c>
      <c r="C16" s="198" t="s">
        <v>100</v>
      </c>
      <c r="D16" s="227" t="s">
        <v>1</v>
      </c>
      <c r="E16" s="228"/>
      <c r="F16" s="198" t="s">
        <v>99</v>
      </c>
      <c r="G16" s="198" t="s">
        <v>100</v>
      </c>
      <c r="H16" s="227" t="s">
        <v>1</v>
      </c>
      <c r="I16" s="228"/>
      <c r="J16" s="23"/>
      <c r="K16" s="23"/>
    </row>
    <row r="17" spans="1:11" ht="35.450000000000003" customHeight="1" x14ac:dyDescent="0.3">
      <c r="A17" s="193"/>
      <c r="B17" s="198"/>
      <c r="C17" s="198"/>
      <c r="D17" s="21" t="s">
        <v>2</v>
      </c>
      <c r="E17" s="6" t="s">
        <v>26</v>
      </c>
      <c r="F17" s="198"/>
      <c r="G17" s="198"/>
      <c r="H17" s="21" t="s">
        <v>2</v>
      </c>
      <c r="I17" s="6" t="s">
        <v>26</v>
      </c>
      <c r="J17" s="24"/>
      <c r="K17" s="24"/>
    </row>
    <row r="18" spans="1:11" ht="24" customHeight="1" x14ac:dyDescent="0.3">
      <c r="A18" s="10" t="s">
        <v>32</v>
      </c>
      <c r="B18" s="82">
        <f>'12-жінки-ЦЗ'!T7</f>
        <v>0</v>
      </c>
      <c r="C18" s="82">
        <f>'12-жінки-ЦЗ'!U7</f>
        <v>8111</v>
      </c>
      <c r="D18" s="17" t="e">
        <f t="shared" ref="D18:D20" si="4">C18*100/B18</f>
        <v>#DIV/0!</v>
      </c>
      <c r="E18" s="90">
        <f t="shared" ref="E18:E20" si="5">C18-B18</f>
        <v>8111</v>
      </c>
      <c r="F18" s="83">
        <f>'13-чоловіки-ЦЗ'!T7</f>
        <v>97642</v>
      </c>
      <c r="G18" s="83">
        <f>'13-чоловіки-ЦЗ'!U7</f>
        <v>5608</v>
      </c>
      <c r="H18" s="16">
        <f t="shared" ref="H18:H20" si="6">G18*100/F18</f>
        <v>5.7434300813174657</v>
      </c>
      <c r="I18" s="90">
        <f t="shared" ref="I18:I20" si="7">G18-F18</f>
        <v>-92034</v>
      </c>
      <c r="J18" s="24"/>
      <c r="K18" s="24"/>
    </row>
    <row r="19" spans="1:11" ht="25.5" customHeight="1" x14ac:dyDescent="0.3">
      <c r="A19" s="1" t="s">
        <v>28</v>
      </c>
      <c r="B19" s="100">
        <f>'12-жінки-ЦЗ'!W7</f>
        <v>17495</v>
      </c>
      <c r="C19" s="82">
        <f>'12-жінки-ЦЗ'!X7</f>
        <v>7675</v>
      </c>
      <c r="D19" s="17">
        <f t="shared" si="4"/>
        <v>43.869677050585885</v>
      </c>
      <c r="E19" s="90">
        <f t="shared" si="5"/>
        <v>-9820</v>
      </c>
      <c r="F19" s="83">
        <f>'13-чоловіки-ЦЗ'!W7</f>
        <v>11089</v>
      </c>
      <c r="G19" s="83">
        <f>'13-чоловіки-ЦЗ'!X7</f>
        <v>5086</v>
      </c>
      <c r="H19" s="16">
        <f t="shared" si="6"/>
        <v>45.865271891063216</v>
      </c>
      <c r="I19" s="90">
        <f t="shared" si="7"/>
        <v>-6003</v>
      </c>
      <c r="J19" s="24"/>
      <c r="K19" s="24"/>
    </row>
    <row r="20" spans="1:11" ht="20.25" x14ac:dyDescent="0.3">
      <c r="A20" s="1" t="s">
        <v>33</v>
      </c>
      <c r="B20" s="100">
        <f>'12-жінки-ЦЗ'!Z7</f>
        <v>14896</v>
      </c>
      <c r="C20" s="82">
        <f>'12-жінки-ЦЗ'!AA7</f>
        <v>6768</v>
      </c>
      <c r="D20" s="17">
        <f t="shared" si="4"/>
        <v>45.435016111707839</v>
      </c>
      <c r="E20" s="90">
        <f t="shared" si="5"/>
        <v>-8128</v>
      </c>
      <c r="F20" s="83">
        <f>'13-чоловіки-ЦЗ'!Z7</f>
        <v>9708</v>
      </c>
      <c r="G20" s="83">
        <f>'13-чоловіки-ЦЗ'!AA7</f>
        <v>4601</v>
      </c>
      <c r="H20" s="16">
        <f t="shared" si="6"/>
        <v>47.393901936547181</v>
      </c>
      <c r="I20" s="90">
        <f t="shared" si="7"/>
        <v>-5107</v>
      </c>
      <c r="J20" s="24"/>
      <c r="K20" s="24"/>
    </row>
    <row r="21" spans="1:11" ht="20.25" x14ac:dyDescent="0.3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88"/>
  <sheetViews>
    <sheetView view="pageBreakPreview" zoomScale="83" zoomScaleNormal="75" zoomScaleSheetLayoutView="83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H20" sqref="H20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6.57031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140625" style="44" customWidth="1"/>
    <col min="16" max="16" width="8.140625" style="44" customWidth="1"/>
    <col min="17" max="18" width="9.5703125" style="44" customWidth="1"/>
    <col min="19" max="19" width="8.140625" style="44" customWidth="1"/>
    <col min="20" max="20" width="10.5703125" style="44" hidden="1" customWidth="1"/>
    <col min="21" max="21" width="24.140625" style="44" customWidth="1"/>
    <col min="22" max="22" width="13.57031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1.25" customHeight="1" x14ac:dyDescent="0.35">
      <c r="B1" s="210" t="s">
        <v>101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67.7" customHeight="1" x14ac:dyDescent="0.25">
      <c r="A3" s="212"/>
      <c r="B3" s="167"/>
      <c r="C3" s="163" t="s">
        <v>103</v>
      </c>
      <c r="D3" s="167"/>
      <c r="E3" s="231" t="s">
        <v>22</v>
      </c>
      <c r="F3" s="231"/>
      <c r="G3" s="231"/>
      <c r="H3" s="231" t="s">
        <v>13</v>
      </c>
      <c r="I3" s="231"/>
      <c r="J3" s="231"/>
      <c r="K3" s="231" t="s">
        <v>9</v>
      </c>
      <c r="L3" s="231"/>
      <c r="M3" s="231"/>
      <c r="N3" s="231" t="s">
        <v>10</v>
      </c>
      <c r="O3" s="231"/>
      <c r="P3" s="231"/>
      <c r="Q3" s="232" t="s">
        <v>8</v>
      </c>
      <c r="R3" s="233"/>
      <c r="S3" s="234"/>
      <c r="T3" s="167" t="s">
        <v>16</v>
      </c>
      <c r="U3" s="163" t="s">
        <v>106</v>
      </c>
      <c r="V3" s="167"/>
      <c r="W3" s="231" t="s">
        <v>11</v>
      </c>
      <c r="X3" s="231"/>
      <c r="Y3" s="231"/>
      <c r="Z3" s="231" t="s">
        <v>12</v>
      </c>
      <c r="AA3" s="231"/>
      <c r="AB3" s="231"/>
    </row>
    <row r="4" spans="1:32" s="33" customFormat="1" ht="19.5" customHeight="1" x14ac:dyDescent="0.25">
      <c r="A4" s="212"/>
      <c r="B4" s="201" t="s">
        <v>63</v>
      </c>
      <c r="C4" s="201" t="s">
        <v>95</v>
      </c>
      <c r="D4" s="203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1" t="s">
        <v>95</v>
      </c>
      <c r="J4" s="203" t="s">
        <v>2</v>
      </c>
      <c r="K4" s="201" t="s">
        <v>63</v>
      </c>
      <c r="L4" s="201" t="s">
        <v>95</v>
      </c>
      <c r="M4" s="203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1" t="s">
        <v>95</v>
      </c>
      <c r="S4" s="203" t="s">
        <v>2</v>
      </c>
      <c r="T4" s="266" t="s">
        <v>63</v>
      </c>
      <c r="U4" s="201" t="s">
        <v>95</v>
      </c>
      <c r="V4" s="203" t="s">
        <v>2</v>
      </c>
      <c r="W4" s="201" t="s">
        <v>63</v>
      </c>
      <c r="X4" s="201" t="s">
        <v>95</v>
      </c>
      <c r="Y4" s="203" t="s">
        <v>2</v>
      </c>
      <c r="Z4" s="201" t="s">
        <v>63</v>
      </c>
      <c r="AA4" s="201" t="s">
        <v>95</v>
      </c>
      <c r="AB4" s="203" t="s">
        <v>2</v>
      </c>
    </row>
    <row r="5" spans="1:32" s="33" customFormat="1" ht="4.5" customHeight="1" x14ac:dyDescent="0.25">
      <c r="A5" s="212"/>
      <c r="B5" s="201"/>
      <c r="C5" s="201"/>
      <c r="D5" s="203"/>
      <c r="E5" s="201"/>
      <c r="F5" s="201"/>
      <c r="G5" s="203"/>
      <c r="H5" s="201"/>
      <c r="I5" s="201"/>
      <c r="J5" s="203"/>
      <c r="K5" s="201"/>
      <c r="L5" s="201"/>
      <c r="M5" s="203"/>
      <c r="N5" s="201"/>
      <c r="O5" s="201"/>
      <c r="P5" s="203"/>
      <c r="Q5" s="201"/>
      <c r="R5" s="201"/>
      <c r="S5" s="203"/>
      <c r="T5" s="266"/>
      <c r="U5" s="201"/>
      <c r="V5" s="203"/>
      <c r="W5" s="201"/>
      <c r="X5" s="201"/>
      <c r="Y5" s="203"/>
      <c r="Z5" s="201"/>
      <c r="AA5" s="201"/>
      <c r="AB5" s="20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159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52192</v>
      </c>
      <c r="C7" s="35">
        <f>SUM(C8:C35)</f>
        <v>11851</v>
      </c>
      <c r="D7" s="36">
        <f>C7*100/B7</f>
        <v>22.706545064377682</v>
      </c>
      <c r="E7" s="35">
        <f>SUM(E8:E35)</f>
        <v>19580</v>
      </c>
      <c r="F7" s="35">
        <f>SUM(F8:F35)</f>
        <v>11009</v>
      </c>
      <c r="G7" s="36">
        <f>F7*100/E7</f>
        <v>56.22574055158325</v>
      </c>
      <c r="H7" s="35">
        <f>SUM(H8:H35)</f>
        <v>906</v>
      </c>
      <c r="I7" s="35">
        <f>SUM(I8:I35)</f>
        <v>1419</v>
      </c>
      <c r="J7" s="36">
        <f>I7*100/H7</f>
        <v>156.6225165562914</v>
      </c>
      <c r="K7" s="35">
        <f>SUM(K8:K35)</f>
        <v>409</v>
      </c>
      <c r="L7" s="35">
        <f>SUM(L8:L35)</f>
        <v>555</v>
      </c>
      <c r="M7" s="36">
        <f>L7*100/K7</f>
        <v>135.69682151589242</v>
      </c>
      <c r="N7" s="35">
        <f>SUM(N8:N35)</f>
        <v>16</v>
      </c>
      <c r="O7" s="35">
        <f>SUM(O8:O35)</f>
        <v>10</v>
      </c>
      <c r="P7" s="36">
        <f>O7*100/N7</f>
        <v>62.5</v>
      </c>
      <c r="Q7" s="35">
        <f>SUM(Q8:Q35)</f>
        <v>5691</v>
      </c>
      <c r="R7" s="35">
        <f>SUM(R8:R35)</f>
        <v>6466</v>
      </c>
      <c r="S7" s="36">
        <f>R7*100/Q7</f>
        <v>113.61799332279037</v>
      </c>
      <c r="T7" s="160">
        <f>SUM(T8:T35)</f>
        <v>0</v>
      </c>
      <c r="U7" s="35">
        <f>SUM(U8:U35)</f>
        <v>8111</v>
      </c>
      <c r="V7" s="36" t="e">
        <f>U7*100/T7</f>
        <v>#DIV/0!</v>
      </c>
      <c r="W7" s="35">
        <f>SUM(W8:W35)</f>
        <v>17495</v>
      </c>
      <c r="X7" s="35">
        <f>SUM(X8:X35)</f>
        <v>7675</v>
      </c>
      <c r="Y7" s="36">
        <f>X7*100/W7</f>
        <v>43.869677050585885</v>
      </c>
      <c r="Z7" s="35">
        <f>SUM(Z8:Z35)</f>
        <v>14896</v>
      </c>
      <c r="AA7" s="35">
        <f>SUM(AA8:AA35)</f>
        <v>6768</v>
      </c>
      <c r="AB7" s="36">
        <f>AA7*100/Z7</f>
        <v>45.435016111707839</v>
      </c>
      <c r="AC7" s="37"/>
      <c r="AF7" s="42"/>
    </row>
    <row r="8" spans="1:32" s="42" customFormat="1" ht="17.100000000000001" customHeight="1" x14ac:dyDescent="0.25">
      <c r="A8" s="61" t="s">
        <v>35</v>
      </c>
      <c r="B8" s="39">
        <v>13636</v>
      </c>
      <c r="C8" s="39">
        <f>'!!12-жінки'!B8</f>
        <v>3234</v>
      </c>
      <c r="D8" s="40">
        <f t="shared" ref="D8:D35" si="0">C8*100/B8</f>
        <v>23.716632443531829</v>
      </c>
      <c r="E8" s="39">
        <v>5841</v>
      </c>
      <c r="F8" s="39">
        <f>'!!12-жінки'!C8</f>
        <v>3022</v>
      </c>
      <c r="G8" s="40">
        <f t="shared" ref="G8:G35" si="1">F8*100/E8</f>
        <v>51.737716144495806</v>
      </c>
      <c r="H8" s="39">
        <v>114</v>
      </c>
      <c r="I8" s="39">
        <f>'!!12-жінки'!D8</f>
        <v>375</v>
      </c>
      <c r="J8" s="40">
        <f t="shared" ref="J8:J35" si="2">I8*100/H8</f>
        <v>328.94736842105266</v>
      </c>
      <c r="K8" s="39">
        <v>132</v>
      </c>
      <c r="L8" s="39">
        <f>'!!12-жінки'!F8</f>
        <v>226</v>
      </c>
      <c r="M8" s="40">
        <f t="shared" ref="M8" si="3">L8*100/K8</f>
        <v>171.21212121212122</v>
      </c>
      <c r="N8" s="39">
        <v>0</v>
      </c>
      <c r="O8" s="39">
        <f>'!!12-жінки'!G8</f>
        <v>0</v>
      </c>
      <c r="P8" s="91" t="str">
        <f>IF(ISERROR(O8*100/N8),"-",(O8*100/N8))</f>
        <v>-</v>
      </c>
      <c r="Q8" s="39">
        <v>672</v>
      </c>
      <c r="R8" s="60">
        <f>'!!12-жінки'!H8</f>
        <v>1152</v>
      </c>
      <c r="S8" s="40">
        <f t="shared" ref="S8:S35" si="4">R8*100/Q8</f>
        <v>171.42857142857142</v>
      </c>
      <c r="T8" s="39"/>
      <c r="U8" s="60">
        <f>'!!12-жінки'!I8</f>
        <v>2264</v>
      </c>
      <c r="V8" s="40" t="e">
        <f t="shared" ref="V8:V35" si="5">U8*100/T8</f>
        <v>#DIV/0!</v>
      </c>
      <c r="W8" s="39">
        <v>5280</v>
      </c>
      <c r="X8" s="60">
        <f>'!!12-жінки'!J8</f>
        <v>2124</v>
      </c>
      <c r="Y8" s="40">
        <f t="shared" ref="Y8:Y35" si="6">X8*100/W8</f>
        <v>40.227272727272727</v>
      </c>
      <c r="Z8" s="39">
        <v>4543</v>
      </c>
      <c r="AA8" s="60">
        <f>'!!12-жінки'!K8</f>
        <v>1850</v>
      </c>
      <c r="AB8" s="40">
        <f t="shared" ref="AB8:AB35" si="7">AA8*100/Z8</f>
        <v>40.721989874532248</v>
      </c>
      <c r="AC8" s="37"/>
      <c r="AD8" s="41"/>
    </row>
    <row r="9" spans="1:32" s="43" customFormat="1" ht="17.100000000000001" customHeight="1" x14ac:dyDescent="0.25">
      <c r="A9" s="61" t="s">
        <v>36</v>
      </c>
      <c r="B9" s="39">
        <v>2055</v>
      </c>
      <c r="C9" s="39">
        <f>'!!12-жінки'!B9</f>
        <v>409</v>
      </c>
      <c r="D9" s="40">
        <f t="shared" si="0"/>
        <v>19.902676399026763</v>
      </c>
      <c r="E9" s="39">
        <v>839</v>
      </c>
      <c r="F9" s="39">
        <f>'!!12-жінки'!C9</f>
        <v>383</v>
      </c>
      <c r="G9" s="40">
        <f t="shared" si="1"/>
        <v>45.649582836710373</v>
      </c>
      <c r="H9" s="39">
        <v>27</v>
      </c>
      <c r="I9" s="39">
        <f>'!!12-жінки'!D9</f>
        <v>54</v>
      </c>
      <c r="J9" s="40">
        <f t="shared" si="2"/>
        <v>200</v>
      </c>
      <c r="K9" s="39">
        <v>10</v>
      </c>
      <c r="L9" s="39">
        <f>'!!12-жінки'!F9</f>
        <v>18</v>
      </c>
      <c r="M9" s="40">
        <f t="shared" ref="M9:M35" si="8">IF(ISERROR(L9*100/K9),"-",(L9*100/K9))</f>
        <v>180</v>
      </c>
      <c r="N9" s="39">
        <v>0</v>
      </c>
      <c r="O9" s="39">
        <f>'!!12-жінки'!G9</f>
        <v>1</v>
      </c>
      <c r="P9" s="40" t="str">
        <f t="shared" ref="P9:P35" si="9">IF(ISERROR(O9*100/N9),"-",(O9*100/N9))</f>
        <v>-</v>
      </c>
      <c r="Q9" s="39">
        <v>263</v>
      </c>
      <c r="R9" s="60">
        <f>'!!12-жінки'!H9</f>
        <v>210</v>
      </c>
      <c r="S9" s="40">
        <f t="shared" si="4"/>
        <v>79.847908745247153</v>
      </c>
      <c r="T9" s="39"/>
      <c r="U9" s="60">
        <f>'!!12-жінки'!I9</f>
        <v>280</v>
      </c>
      <c r="V9" s="40" t="e">
        <f t="shared" si="5"/>
        <v>#DIV/0!</v>
      </c>
      <c r="W9" s="39">
        <v>729</v>
      </c>
      <c r="X9" s="60">
        <f>'!!12-жінки'!J9</f>
        <v>272</v>
      </c>
      <c r="Y9" s="40">
        <f t="shared" si="6"/>
        <v>37.311385459533611</v>
      </c>
      <c r="Z9" s="39">
        <v>571</v>
      </c>
      <c r="AA9" s="60">
        <f>'!!12-жінки'!K9</f>
        <v>201</v>
      </c>
      <c r="AB9" s="40">
        <f t="shared" si="7"/>
        <v>35.201401050788093</v>
      </c>
      <c r="AC9" s="37"/>
      <c r="AD9" s="41"/>
    </row>
    <row r="10" spans="1:32" s="42" customFormat="1" ht="17.100000000000001" customHeight="1" x14ac:dyDescent="0.25">
      <c r="A10" s="61" t="s">
        <v>37</v>
      </c>
      <c r="B10" s="39">
        <v>225</v>
      </c>
      <c r="C10" s="39">
        <f>'!!12-жінки'!B10</f>
        <v>43</v>
      </c>
      <c r="D10" s="40">
        <f t="shared" si="0"/>
        <v>19.111111111111111</v>
      </c>
      <c r="E10" s="39">
        <v>145</v>
      </c>
      <c r="F10" s="39">
        <f>'!!12-жінки'!C10</f>
        <v>42</v>
      </c>
      <c r="G10" s="40">
        <f t="shared" si="1"/>
        <v>28.96551724137931</v>
      </c>
      <c r="H10" s="39">
        <v>3</v>
      </c>
      <c r="I10" s="39">
        <f>'!!12-жінки'!D10</f>
        <v>4</v>
      </c>
      <c r="J10" s="40">
        <f t="shared" si="2"/>
        <v>133.33333333333334</v>
      </c>
      <c r="K10" s="39">
        <v>1</v>
      </c>
      <c r="L10" s="39">
        <f>'!!12-жінки'!F10</f>
        <v>0</v>
      </c>
      <c r="M10" s="40">
        <f t="shared" si="8"/>
        <v>0</v>
      </c>
      <c r="N10" s="39">
        <v>3</v>
      </c>
      <c r="O10" s="39">
        <f>'!!12-жінки'!G10</f>
        <v>0</v>
      </c>
      <c r="P10" s="91">
        <f t="shared" si="9"/>
        <v>0</v>
      </c>
      <c r="Q10" s="39">
        <v>46</v>
      </c>
      <c r="R10" s="60">
        <f>'!!12-жінки'!H10</f>
        <v>30</v>
      </c>
      <c r="S10" s="40">
        <f t="shared" si="4"/>
        <v>65.217391304347828</v>
      </c>
      <c r="T10" s="39"/>
      <c r="U10" s="60">
        <f>'!!12-жінки'!I10</f>
        <v>31</v>
      </c>
      <c r="V10" s="40" t="e">
        <f t="shared" si="5"/>
        <v>#DIV/0!</v>
      </c>
      <c r="W10" s="39">
        <v>127</v>
      </c>
      <c r="X10" s="60">
        <f>'!!12-жінки'!J10</f>
        <v>31</v>
      </c>
      <c r="Y10" s="40">
        <f t="shared" si="6"/>
        <v>24.409448818897637</v>
      </c>
      <c r="Z10" s="39">
        <v>108</v>
      </c>
      <c r="AA10" s="60">
        <f>'!!12-жінки'!K10</f>
        <v>28</v>
      </c>
      <c r="AB10" s="40">
        <f t="shared" si="7"/>
        <v>25.925925925925927</v>
      </c>
      <c r="AC10" s="37"/>
      <c r="AD10" s="41"/>
    </row>
    <row r="11" spans="1:32" s="42" customFormat="1" ht="17.100000000000001" customHeight="1" x14ac:dyDescent="0.25">
      <c r="A11" s="61" t="s">
        <v>38</v>
      </c>
      <c r="B11" s="39">
        <v>964</v>
      </c>
      <c r="C11" s="39">
        <f>'!!12-жінки'!B11</f>
        <v>324</v>
      </c>
      <c r="D11" s="40">
        <f t="shared" si="0"/>
        <v>33.609958506224068</v>
      </c>
      <c r="E11" s="39">
        <v>343</v>
      </c>
      <c r="F11" s="39">
        <f>'!!12-жінки'!C11</f>
        <v>297</v>
      </c>
      <c r="G11" s="40">
        <f t="shared" si="1"/>
        <v>86.588921282798836</v>
      </c>
      <c r="H11" s="39">
        <v>26</v>
      </c>
      <c r="I11" s="39">
        <f>'!!12-жінки'!D11</f>
        <v>30</v>
      </c>
      <c r="J11" s="40">
        <f t="shared" si="2"/>
        <v>115.38461538461539</v>
      </c>
      <c r="K11" s="39">
        <v>1</v>
      </c>
      <c r="L11" s="39">
        <f>'!!12-жінки'!F11</f>
        <v>13</v>
      </c>
      <c r="M11" s="40">
        <f t="shared" si="8"/>
        <v>1300</v>
      </c>
      <c r="N11" s="39">
        <v>2</v>
      </c>
      <c r="O11" s="39">
        <f>'!!12-жінки'!G11</f>
        <v>0</v>
      </c>
      <c r="P11" s="40">
        <f t="shared" si="9"/>
        <v>0</v>
      </c>
      <c r="Q11" s="39">
        <v>192</v>
      </c>
      <c r="R11" s="60">
        <f>'!!12-жінки'!H11</f>
        <v>179</v>
      </c>
      <c r="S11" s="40">
        <f t="shared" si="4"/>
        <v>93.229166666666671</v>
      </c>
      <c r="T11" s="39"/>
      <c r="U11" s="60">
        <f>'!!12-жінки'!I11</f>
        <v>246</v>
      </c>
      <c r="V11" s="40" t="e">
        <f t="shared" si="5"/>
        <v>#DIV/0!</v>
      </c>
      <c r="W11" s="39">
        <v>305</v>
      </c>
      <c r="X11" s="60">
        <f>'!!12-жінки'!J11</f>
        <v>227</v>
      </c>
      <c r="Y11" s="40">
        <f t="shared" si="6"/>
        <v>74.426229508196727</v>
      </c>
      <c r="Z11" s="39">
        <v>268</v>
      </c>
      <c r="AA11" s="60">
        <f>'!!12-жінки'!K11</f>
        <v>186</v>
      </c>
      <c r="AB11" s="40">
        <f t="shared" si="7"/>
        <v>69.402985074626869</v>
      </c>
      <c r="AC11" s="37"/>
      <c r="AD11" s="41"/>
    </row>
    <row r="12" spans="1:32" s="42" customFormat="1" ht="17.100000000000001" customHeight="1" x14ac:dyDescent="0.25">
      <c r="A12" s="61" t="s">
        <v>39</v>
      </c>
      <c r="B12" s="39">
        <v>2066</v>
      </c>
      <c r="C12" s="39">
        <f>'!!12-жінки'!B12</f>
        <v>332</v>
      </c>
      <c r="D12" s="40">
        <f t="shared" si="0"/>
        <v>16.069699903194579</v>
      </c>
      <c r="E12" s="39">
        <v>525</v>
      </c>
      <c r="F12" s="39">
        <f>'!!12-жінки'!C12</f>
        <v>300</v>
      </c>
      <c r="G12" s="40">
        <f t="shared" si="1"/>
        <v>57.142857142857146</v>
      </c>
      <c r="H12" s="39">
        <v>52</v>
      </c>
      <c r="I12" s="39">
        <f>'!!12-жінки'!D12</f>
        <v>47</v>
      </c>
      <c r="J12" s="40">
        <f t="shared" si="2"/>
        <v>90.384615384615387</v>
      </c>
      <c r="K12" s="39">
        <v>47</v>
      </c>
      <c r="L12" s="39">
        <f>'!!12-жінки'!F12</f>
        <v>25</v>
      </c>
      <c r="M12" s="40">
        <f t="shared" si="8"/>
        <v>53.191489361702125</v>
      </c>
      <c r="N12" s="39">
        <v>0</v>
      </c>
      <c r="O12" s="39">
        <f>'!!12-жінки'!G12</f>
        <v>0</v>
      </c>
      <c r="P12" s="91" t="str">
        <f t="shared" si="9"/>
        <v>-</v>
      </c>
      <c r="Q12" s="39">
        <v>276</v>
      </c>
      <c r="R12" s="60">
        <f>'!!12-жінки'!H12</f>
        <v>252</v>
      </c>
      <c r="S12" s="40">
        <f t="shared" si="4"/>
        <v>91.304347826086953</v>
      </c>
      <c r="T12" s="39"/>
      <c r="U12" s="60">
        <f>'!!12-жінки'!I12</f>
        <v>229</v>
      </c>
      <c r="V12" s="40" t="e">
        <f t="shared" si="5"/>
        <v>#DIV/0!</v>
      </c>
      <c r="W12" s="39">
        <v>438</v>
      </c>
      <c r="X12" s="60">
        <f>'!!12-жінки'!J12</f>
        <v>211</v>
      </c>
      <c r="Y12" s="40">
        <f t="shared" si="6"/>
        <v>48.173515981735157</v>
      </c>
      <c r="Z12" s="39">
        <v>340</v>
      </c>
      <c r="AA12" s="60">
        <f>'!!12-жінки'!K12</f>
        <v>178</v>
      </c>
      <c r="AB12" s="40">
        <f t="shared" si="7"/>
        <v>52.352941176470587</v>
      </c>
      <c r="AC12" s="37"/>
      <c r="AD12" s="41"/>
    </row>
    <row r="13" spans="1:32" s="42" customFormat="1" ht="17.100000000000001" customHeight="1" x14ac:dyDescent="0.25">
      <c r="A13" s="61" t="s">
        <v>40</v>
      </c>
      <c r="B13" s="39">
        <v>778</v>
      </c>
      <c r="C13" s="39">
        <f>'!!12-жінки'!B13</f>
        <v>134</v>
      </c>
      <c r="D13" s="40">
        <f t="shared" si="0"/>
        <v>17.223650385604113</v>
      </c>
      <c r="E13" s="39">
        <v>310</v>
      </c>
      <c r="F13" s="39">
        <f>'!!12-жінки'!C13</f>
        <v>129</v>
      </c>
      <c r="G13" s="40">
        <f t="shared" si="1"/>
        <v>41.612903225806448</v>
      </c>
      <c r="H13" s="39">
        <v>13</v>
      </c>
      <c r="I13" s="39">
        <f>'!!12-жінки'!D13</f>
        <v>22</v>
      </c>
      <c r="J13" s="40">
        <f t="shared" si="2"/>
        <v>169.23076923076923</v>
      </c>
      <c r="K13" s="39">
        <v>5</v>
      </c>
      <c r="L13" s="39">
        <f>'!!12-жінки'!F13</f>
        <v>5</v>
      </c>
      <c r="M13" s="40">
        <f t="shared" si="8"/>
        <v>100</v>
      </c>
      <c r="N13" s="39">
        <v>1</v>
      </c>
      <c r="O13" s="39">
        <f>'!!12-жінки'!G13</f>
        <v>0</v>
      </c>
      <c r="P13" s="91">
        <f t="shared" si="9"/>
        <v>0</v>
      </c>
      <c r="Q13" s="39">
        <v>198</v>
      </c>
      <c r="R13" s="60">
        <f>'!!12-жінки'!H13</f>
        <v>110</v>
      </c>
      <c r="S13" s="40">
        <f t="shared" si="4"/>
        <v>55.555555555555557</v>
      </c>
      <c r="T13" s="39"/>
      <c r="U13" s="60">
        <f>'!!12-жінки'!I13</f>
        <v>81</v>
      </c>
      <c r="V13" s="40" t="e">
        <f t="shared" si="5"/>
        <v>#DIV/0!</v>
      </c>
      <c r="W13" s="39">
        <v>263</v>
      </c>
      <c r="X13" s="60">
        <f>'!!12-жінки'!J13</f>
        <v>80</v>
      </c>
      <c r="Y13" s="40">
        <f t="shared" si="6"/>
        <v>30.418250950570343</v>
      </c>
      <c r="Z13" s="39">
        <v>222</v>
      </c>
      <c r="AA13" s="60">
        <f>'!!12-жінки'!K13</f>
        <v>64</v>
      </c>
      <c r="AB13" s="40">
        <f t="shared" si="7"/>
        <v>28.828828828828829</v>
      </c>
      <c r="AC13" s="37"/>
      <c r="AD13" s="41"/>
    </row>
    <row r="14" spans="1:32" s="42" customFormat="1" ht="17.100000000000001" customHeight="1" x14ac:dyDescent="0.25">
      <c r="A14" s="61" t="s">
        <v>41</v>
      </c>
      <c r="B14" s="39">
        <v>555</v>
      </c>
      <c r="C14" s="39">
        <f>'!!12-жінки'!B14</f>
        <v>100</v>
      </c>
      <c r="D14" s="40">
        <f t="shared" si="0"/>
        <v>18.018018018018019</v>
      </c>
      <c r="E14" s="39">
        <v>301</v>
      </c>
      <c r="F14" s="39">
        <f>'!!12-жінки'!C14</f>
        <v>93</v>
      </c>
      <c r="G14" s="40">
        <f t="shared" si="1"/>
        <v>30.897009966777407</v>
      </c>
      <c r="H14" s="39">
        <v>21</v>
      </c>
      <c r="I14" s="39">
        <f>'!!12-жінки'!D14</f>
        <v>13</v>
      </c>
      <c r="J14" s="40">
        <f t="shared" si="2"/>
        <v>61.904761904761905</v>
      </c>
      <c r="K14" s="39">
        <v>1</v>
      </c>
      <c r="L14" s="39">
        <f>'!!12-жінки'!F14</f>
        <v>3</v>
      </c>
      <c r="M14" s="40">
        <f t="shared" si="8"/>
        <v>300</v>
      </c>
      <c r="N14" s="39">
        <v>0</v>
      </c>
      <c r="O14" s="39">
        <f>'!!12-жінки'!G14</f>
        <v>0</v>
      </c>
      <c r="P14" s="40" t="str">
        <f t="shared" si="9"/>
        <v>-</v>
      </c>
      <c r="Q14" s="39">
        <v>175</v>
      </c>
      <c r="R14" s="60">
        <f>'!!12-жінки'!H14</f>
        <v>74</v>
      </c>
      <c r="S14" s="40">
        <f t="shared" si="4"/>
        <v>42.285714285714285</v>
      </c>
      <c r="T14" s="39"/>
      <c r="U14" s="60">
        <f>'!!12-жінки'!I14</f>
        <v>65</v>
      </c>
      <c r="V14" s="40" t="e">
        <f t="shared" si="5"/>
        <v>#DIV/0!</v>
      </c>
      <c r="W14" s="39">
        <v>249</v>
      </c>
      <c r="X14" s="60">
        <f>'!!12-жінки'!J14</f>
        <v>64</v>
      </c>
      <c r="Y14" s="40">
        <f t="shared" si="6"/>
        <v>25.70281124497992</v>
      </c>
      <c r="Z14" s="39">
        <v>199</v>
      </c>
      <c r="AA14" s="60">
        <f>'!!12-жінки'!K14</f>
        <v>52</v>
      </c>
      <c r="AB14" s="40">
        <f t="shared" si="7"/>
        <v>26.13065326633166</v>
      </c>
      <c r="AC14" s="37"/>
      <c r="AD14" s="41"/>
    </row>
    <row r="15" spans="1:32" s="42" customFormat="1" ht="17.100000000000001" customHeight="1" x14ac:dyDescent="0.25">
      <c r="A15" s="61" t="s">
        <v>42</v>
      </c>
      <c r="B15" s="39">
        <v>3730</v>
      </c>
      <c r="C15" s="39">
        <f>'!!12-жінки'!B15</f>
        <v>415</v>
      </c>
      <c r="D15" s="40">
        <f t="shared" si="0"/>
        <v>11.126005361930295</v>
      </c>
      <c r="E15" s="39">
        <v>757</v>
      </c>
      <c r="F15" s="39">
        <f>'!!12-жінки'!C15</f>
        <v>380</v>
      </c>
      <c r="G15" s="40">
        <f t="shared" si="1"/>
        <v>50.198150594451782</v>
      </c>
      <c r="H15" s="39">
        <v>38</v>
      </c>
      <c r="I15" s="39">
        <f>'!!12-жінки'!D15</f>
        <v>66</v>
      </c>
      <c r="J15" s="40">
        <f t="shared" si="2"/>
        <v>173.68421052631578</v>
      </c>
      <c r="K15" s="39">
        <v>22</v>
      </c>
      <c r="L15" s="39">
        <f>'!!12-жінки'!F15</f>
        <v>21</v>
      </c>
      <c r="M15" s="40">
        <f t="shared" si="8"/>
        <v>95.454545454545453</v>
      </c>
      <c r="N15" s="39">
        <v>0</v>
      </c>
      <c r="O15" s="39">
        <f>'!!12-жінки'!G15</f>
        <v>0</v>
      </c>
      <c r="P15" s="91" t="str">
        <f t="shared" si="9"/>
        <v>-</v>
      </c>
      <c r="Q15" s="39">
        <v>157</v>
      </c>
      <c r="R15" s="60">
        <f>'!!12-жінки'!H15</f>
        <v>229</v>
      </c>
      <c r="S15" s="40">
        <f t="shared" si="4"/>
        <v>145.85987261146497</v>
      </c>
      <c r="T15" s="39"/>
      <c r="U15" s="60">
        <f>'!!12-жінки'!I15</f>
        <v>236</v>
      </c>
      <c r="V15" s="40" t="e">
        <f t="shared" si="5"/>
        <v>#DIV/0!</v>
      </c>
      <c r="W15" s="39">
        <v>683</v>
      </c>
      <c r="X15" s="60">
        <f>'!!12-жінки'!J15</f>
        <v>225</v>
      </c>
      <c r="Y15" s="40">
        <f t="shared" si="6"/>
        <v>32.942898975109813</v>
      </c>
      <c r="Z15" s="39">
        <v>585</v>
      </c>
      <c r="AA15" s="60">
        <f>'!!12-жінки'!K15</f>
        <v>197</v>
      </c>
      <c r="AB15" s="40">
        <f t="shared" si="7"/>
        <v>33.675213675213676</v>
      </c>
      <c r="AC15" s="37"/>
      <c r="AD15" s="41"/>
    </row>
    <row r="16" spans="1:32" s="42" customFormat="1" ht="17.100000000000001" customHeight="1" x14ac:dyDescent="0.25">
      <c r="A16" s="61" t="s">
        <v>43</v>
      </c>
      <c r="B16" s="39">
        <v>1827</v>
      </c>
      <c r="C16" s="39">
        <f>'!!12-жінки'!B16</f>
        <v>404</v>
      </c>
      <c r="D16" s="40">
        <f t="shared" si="0"/>
        <v>22.112753147235907</v>
      </c>
      <c r="E16" s="39">
        <v>721</v>
      </c>
      <c r="F16" s="39">
        <f>'!!12-жінки'!C16</f>
        <v>367</v>
      </c>
      <c r="G16" s="40">
        <f t="shared" si="1"/>
        <v>50.901525658807209</v>
      </c>
      <c r="H16" s="39">
        <v>47</v>
      </c>
      <c r="I16" s="39">
        <f>'!!12-жінки'!D16</f>
        <v>68</v>
      </c>
      <c r="J16" s="40">
        <f t="shared" si="2"/>
        <v>144.68085106382978</v>
      </c>
      <c r="K16" s="39">
        <v>10</v>
      </c>
      <c r="L16" s="39">
        <f>'!!12-жінки'!F16</f>
        <v>14</v>
      </c>
      <c r="M16" s="40">
        <f t="shared" si="8"/>
        <v>140</v>
      </c>
      <c r="N16" s="39">
        <v>6</v>
      </c>
      <c r="O16" s="39">
        <f>'!!12-жінки'!G16</f>
        <v>3</v>
      </c>
      <c r="P16" s="40">
        <f t="shared" si="9"/>
        <v>50</v>
      </c>
      <c r="Q16" s="39">
        <v>271</v>
      </c>
      <c r="R16" s="60">
        <f>'!!12-жінки'!H16</f>
        <v>272</v>
      </c>
      <c r="S16" s="40">
        <f t="shared" si="4"/>
        <v>100.36900369003691</v>
      </c>
      <c r="T16" s="39"/>
      <c r="U16" s="60">
        <f>'!!12-жінки'!I16</f>
        <v>234</v>
      </c>
      <c r="V16" s="40" t="e">
        <f t="shared" si="5"/>
        <v>#DIV/0!</v>
      </c>
      <c r="W16" s="39">
        <v>640</v>
      </c>
      <c r="X16" s="60">
        <f>'!!12-жінки'!J16</f>
        <v>221</v>
      </c>
      <c r="Y16" s="40">
        <f t="shared" si="6"/>
        <v>34.53125</v>
      </c>
      <c r="Z16" s="39">
        <v>544</v>
      </c>
      <c r="AA16" s="60">
        <f>'!!12-жінки'!K16</f>
        <v>195</v>
      </c>
      <c r="AB16" s="40">
        <f t="shared" si="7"/>
        <v>35.845588235294116</v>
      </c>
      <c r="AC16" s="37"/>
      <c r="AD16" s="41"/>
    </row>
    <row r="17" spans="1:30" s="42" customFormat="1" ht="17.100000000000001" customHeight="1" x14ac:dyDescent="0.25">
      <c r="A17" s="61" t="s">
        <v>44</v>
      </c>
      <c r="B17" s="39">
        <v>3954</v>
      </c>
      <c r="C17" s="39">
        <f>'!!12-жінки'!B17</f>
        <v>716</v>
      </c>
      <c r="D17" s="40">
        <f t="shared" si="0"/>
        <v>18.108244815376832</v>
      </c>
      <c r="E17" s="39">
        <v>980</v>
      </c>
      <c r="F17" s="39">
        <f>'!!12-жінки'!C17</f>
        <v>671</v>
      </c>
      <c r="G17" s="40">
        <f t="shared" si="1"/>
        <v>68.469387755102048</v>
      </c>
      <c r="H17" s="39">
        <v>40</v>
      </c>
      <c r="I17" s="39">
        <f>'!!12-жінки'!D17</f>
        <v>74</v>
      </c>
      <c r="J17" s="40">
        <f t="shared" si="2"/>
        <v>185</v>
      </c>
      <c r="K17" s="39">
        <v>22</v>
      </c>
      <c r="L17" s="39">
        <f>'!!12-жінки'!F17</f>
        <v>16</v>
      </c>
      <c r="M17" s="40">
        <f t="shared" si="8"/>
        <v>72.727272727272734</v>
      </c>
      <c r="N17" s="39">
        <v>0</v>
      </c>
      <c r="O17" s="39">
        <f>'!!12-жінки'!G17</f>
        <v>0</v>
      </c>
      <c r="P17" s="91" t="str">
        <f t="shared" si="9"/>
        <v>-</v>
      </c>
      <c r="Q17" s="39">
        <v>155</v>
      </c>
      <c r="R17" s="60">
        <f>'!!12-жінки'!H17</f>
        <v>326</v>
      </c>
      <c r="S17" s="40">
        <f t="shared" si="4"/>
        <v>210.32258064516128</v>
      </c>
      <c r="T17" s="39"/>
      <c r="U17" s="60">
        <f>'!!12-жінки'!I17</f>
        <v>489</v>
      </c>
      <c r="V17" s="40" t="e">
        <f t="shared" si="5"/>
        <v>#DIV/0!</v>
      </c>
      <c r="W17" s="39">
        <v>893</v>
      </c>
      <c r="X17" s="60">
        <f>'!!12-жінки'!J17</f>
        <v>467</v>
      </c>
      <c r="Y17" s="40">
        <f t="shared" si="6"/>
        <v>52.295632698768195</v>
      </c>
      <c r="Z17" s="39">
        <v>738</v>
      </c>
      <c r="AA17" s="60">
        <f>'!!12-жінки'!K17</f>
        <v>423</v>
      </c>
      <c r="AB17" s="40">
        <f t="shared" si="7"/>
        <v>57.31707317073171</v>
      </c>
      <c r="AC17" s="37"/>
      <c r="AD17" s="41"/>
    </row>
    <row r="18" spans="1:30" s="42" customFormat="1" ht="17.100000000000001" customHeight="1" x14ac:dyDescent="0.25">
      <c r="A18" s="61" t="s">
        <v>45</v>
      </c>
      <c r="B18" s="39">
        <v>1127</v>
      </c>
      <c r="C18" s="39">
        <f>'!!12-жінки'!B18</f>
        <v>473</v>
      </c>
      <c r="D18" s="40">
        <f t="shared" si="0"/>
        <v>41.969831410825201</v>
      </c>
      <c r="E18" s="39">
        <v>690</v>
      </c>
      <c r="F18" s="39">
        <f>'!!12-жінки'!C18</f>
        <v>450</v>
      </c>
      <c r="G18" s="40">
        <f t="shared" si="1"/>
        <v>65.217391304347828</v>
      </c>
      <c r="H18" s="39">
        <v>49</v>
      </c>
      <c r="I18" s="39">
        <f>'!!12-жінки'!D18</f>
        <v>77</v>
      </c>
      <c r="J18" s="40">
        <f t="shared" si="2"/>
        <v>157.14285714285714</v>
      </c>
      <c r="K18" s="39">
        <v>13</v>
      </c>
      <c r="L18" s="39">
        <f>'!!12-жінки'!F18</f>
        <v>12</v>
      </c>
      <c r="M18" s="40">
        <f t="shared" si="8"/>
        <v>92.307692307692307</v>
      </c>
      <c r="N18" s="39">
        <v>1</v>
      </c>
      <c r="O18" s="39">
        <f>'!!12-жінки'!G18</f>
        <v>0</v>
      </c>
      <c r="P18" s="40">
        <f t="shared" si="9"/>
        <v>0</v>
      </c>
      <c r="Q18" s="39">
        <v>208</v>
      </c>
      <c r="R18" s="60">
        <f>'!!12-жінки'!H18</f>
        <v>303</v>
      </c>
      <c r="S18" s="40">
        <f t="shared" si="4"/>
        <v>145.67307692307693</v>
      </c>
      <c r="T18" s="39"/>
      <c r="U18" s="60">
        <f>'!!12-жінки'!I18</f>
        <v>306</v>
      </c>
      <c r="V18" s="40" t="e">
        <f t="shared" si="5"/>
        <v>#DIV/0!</v>
      </c>
      <c r="W18" s="39">
        <v>574</v>
      </c>
      <c r="X18" s="60">
        <f>'!!12-жінки'!J18</f>
        <v>297</v>
      </c>
      <c r="Y18" s="40">
        <f t="shared" si="6"/>
        <v>51.742160278745644</v>
      </c>
      <c r="Z18" s="39">
        <v>531</v>
      </c>
      <c r="AA18" s="60">
        <f>'!!12-жінки'!K18</f>
        <v>277</v>
      </c>
      <c r="AB18" s="40">
        <f t="shared" si="7"/>
        <v>52.165725047080983</v>
      </c>
      <c r="AC18" s="37"/>
      <c r="AD18" s="41"/>
    </row>
    <row r="19" spans="1:30" s="42" customFormat="1" ht="17.100000000000001" customHeight="1" x14ac:dyDescent="0.25">
      <c r="A19" s="61" t="s">
        <v>46</v>
      </c>
      <c r="B19" s="39">
        <v>2020</v>
      </c>
      <c r="C19" s="39">
        <f>'!!12-жінки'!B19</f>
        <v>343</v>
      </c>
      <c r="D19" s="40">
        <f t="shared" si="0"/>
        <v>16.980198019801982</v>
      </c>
      <c r="E19" s="39">
        <v>580</v>
      </c>
      <c r="F19" s="39">
        <f>'!!12-жінки'!C19</f>
        <v>303</v>
      </c>
      <c r="G19" s="40">
        <f t="shared" si="1"/>
        <v>52.241379310344826</v>
      </c>
      <c r="H19" s="39">
        <v>48</v>
      </c>
      <c r="I19" s="39">
        <f>'!!12-жінки'!D19</f>
        <v>45</v>
      </c>
      <c r="J19" s="40">
        <f t="shared" si="2"/>
        <v>93.75</v>
      </c>
      <c r="K19" s="39">
        <v>20</v>
      </c>
      <c r="L19" s="39">
        <f>'!!12-жінки'!F19</f>
        <v>17</v>
      </c>
      <c r="M19" s="40">
        <f t="shared" si="8"/>
        <v>85</v>
      </c>
      <c r="N19" s="39">
        <v>0</v>
      </c>
      <c r="O19" s="39">
        <f>'!!12-жінки'!G19</f>
        <v>5</v>
      </c>
      <c r="P19" s="40" t="str">
        <f t="shared" si="9"/>
        <v>-</v>
      </c>
      <c r="Q19" s="39">
        <v>257</v>
      </c>
      <c r="R19" s="60">
        <f>'!!12-жінки'!H19</f>
        <v>194</v>
      </c>
      <c r="S19" s="40">
        <f t="shared" si="4"/>
        <v>75.4863813229572</v>
      </c>
      <c r="T19" s="39"/>
      <c r="U19" s="60">
        <f>'!!12-жінки'!I19</f>
        <v>224</v>
      </c>
      <c r="V19" s="40" t="e">
        <f t="shared" si="5"/>
        <v>#DIV/0!</v>
      </c>
      <c r="W19" s="39">
        <v>521</v>
      </c>
      <c r="X19" s="60">
        <f>'!!12-жінки'!J19</f>
        <v>202</v>
      </c>
      <c r="Y19" s="40">
        <f t="shared" si="6"/>
        <v>38.771593090211134</v>
      </c>
      <c r="Z19" s="39">
        <v>440</v>
      </c>
      <c r="AA19" s="60">
        <f>'!!12-жінки'!K19</f>
        <v>177</v>
      </c>
      <c r="AB19" s="40">
        <f t="shared" si="7"/>
        <v>40.227272727272727</v>
      </c>
      <c r="AC19" s="37"/>
      <c r="AD19" s="41"/>
    </row>
    <row r="20" spans="1:30" s="42" customFormat="1" ht="17.100000000000001" customHeight="1" x14ac:dyDescent="0.25">
      <c r="A20" s="61" t="s">
        <v>47</v>
      </c>
      <c r="B20" s="39">
        <v>1136</v>
      </c>
      <c r="C20" s="39">
        <f>'!!12-жінки'!B20</f>
        <v>229</v>
      </c>
      <c r="D20" s="40">
        <f t="shared" si="0"/>
        <v>20.158450704225352</v>
      </c>
      <c r="E20" s="39">
        <v>355</v>
      </c>
      <c r="F20" s="39">
        <f>'!!12-жінки'!C20</f>
        <v>207</v>
      </c>
      <c r="G20" s="40">
        <f t="shared" si="1"/>
        <v>58.309859154929576</v>
      </c>
      <c r="H20" s="39">
        <v>19</v>
      </c>
      <c r="I20" s="39">
        <f>'!!12-жінки'!D20</f>
        <v>34</v>
      </c>
      <c r="J20" s="40">
        <f t="shared" si="2"/>
        <v>178.94736842105263</v>
      </c>
      <c r="K20" s="39">
        <v>1</v>
      </c>
      <c r="L20" s="39">
        <f>'!!12-жінки'!F20</f>
        <v>13</v>
      </c>
      <c r="M20" s="40">
        <f t="shared" si="8"/>
        <v>1300</v>
      </c>
      <c r="N20" s="39">
        <v>0</v>
      </c>
      <c r="O20" s="39">
        <f>'!!12-жінки'!G20</f>
        <v>0</v>
      </c>
      <c r="P20" s="40" t="str">
        <f t="shared" si="9"/>
        <v>-</v>
      </c>
      <c r="Q20" s="39">
        <v>91</v>
      </c>
      <c r="R20" s="60">
        <f>'!!12-жінки'!H20</f>
        <v>129</v>
      </c>
      <c r="S20" s="40">
        <f t="shared" si="4"/>
        <v>141.75824175824175</v>
      </c>
      <c r="T20" s="39"/>
      <c r="U20" s="60">
        <f>'!!12-жінки'!I20</f>
        <v>153</v>
      </c>
      <c r="V20" s="40" t="e">
        <f t="shared" si="5"/>
        <v>#DIV/0!</v>
      </c>
      <c r="W20" s="39">
        <v>323</v>
      </c>
      <c r="X20" s="60">
        <f>'!!12-жінки'!J20</f>
        <v>143</v>
      </c>
      <c r="Y20" s="40">
        <f t="shared" si="6"/>
        <v>44.27244582043344</v>
      </c>
      <c r="Z20" s="39">
        <v>275</v>
      </c>
      <c r="AA20" s="60">
        <f>'!!12-жінки'!K20</f>
        <v>132</v>
      </c>
      <c r="AB20" s="40">
        <f t="shared" si="7"/>
        <v>48</v>
      </c>
      <c r="AC20" s="37"/>
      <c r="AD20" s="41"/>
    </row>
    <row r="21" spans="1:30" s="42" customFormat="1" ht="17.100000000000001" customHeight="1" x14ac:dyDescent="0.25">
      <c r="A21" s="61" t="s">
        <v>48</v>
      </c>
      <c r="B21" s="39">
        <v>759</v>
      </c>
      <c r="C21" s="39">
        <f>'!!12-жінки'!B21</f>
        <v>214</v>
      </c>
      <c r="D21" s="40">
        <f t="shared" si="0"/>
        <v>28.194993412384715</v>
      </c>
      <c r="E21" s="39">
        <v>338</v>
      </c>
      <c r="F21" s="39">
        <f>'!!12-жінки'!C21</f>
        <v>195</v>
      </c>
      <c r="G21" s="40">
        <f t="shared" si="1"/>
        <v>57.692307692307693</v>
      </c>
      <c r="H21" s="39">
        <v>20</v>
      </c>
      <c r="I21" s="39">
        <f>'!!12-жінки'!D21</f>
        <v>29</v>
      </c>
      <c r="J21" s="40">
        <f t="shared" si="2"/>
        <v>145</v>
      </c>
      <c r="K21" s="39">
        <v>0</v>
      </c>
      <c r="L21" s="39">
        <f>'!!12-жінки'!F21</f>
        <v>7</v>
      </c>
      <c r="M21" s="40" t="str">
        <f t="shared" si="8"/>
        <v>-</v>
      </c>
      <c r="N21" s="39">
        <v>0</v>
      </c>
      <c r="O21" s="39">
        <f>'!!12-жінки'!G21</f>
        <v>0</v>
      </c>
      <c r="P21" s="91" t="str">
        <f t="shared" si="9"/>
        <v>-</v>
      </c>
      <c r="Q21" s="39">
        <v>154</v>
      </c>
      <c r="R21" s="60">
        <f>'!!12-жінки'!H21</f>
        <v>121</v>
      </c>
      <c r="S21" s="40">
        <f t="shared" si="4"/>
        <v>78.571428571428569</v>
      </c>
      <c r="T21" s="39"/>
      <c r="U21" s="60">
        <f>'!!12-жінки'!I21</f>
        <v>129</v>
      </c>
      <c r="V21" s="40" t="e">
        <f t="shared" si="5"/>
        <v>#DIV/0!</v>
      </c>
      <c r="W21" s="39">
        <v>313</v>
      </c>
      <c r="X21" s="60">
        <f>'!!12-жінки'!J21</f>
        <v>125</v>
      </c>
      <c r="Y21" s="40">
        <f t="shared" si="6"/>
        <v>39.936102236421725</v>
      </c>
      <c r="Z21" s="39">
        <v>286</v>
      </c>
      <c r="AA21" s="60">
        <f>'!!12-жінки'!K21</f>
        <v>118</v>
      </c>
      <c r="AB21" s="40">
        <f t="shared" si="7"/>
        <v>41.25874125874126</v>
      </c>
      <c r="AC21" s="37"/>
      <c r="AD21" s="41"/>
    </row>
    <row r="22" spans="1:30" s="42" customFormat="1" ht="17.100000000000001" customHeight="1" x14ac:dyDescent="0.25">
      <c r="A22" s="61" t="s">
        <v>49</v>
      </c>
      <c r="B22" s="39">
        <v>1912</v>
      </c>
      <c r="C22" s="39">
        <f>'!!12-жінки'!B22</f>
        <v>462</v>
      </c>
      <c r="D22" s="40">
        <f t="shared" si="0"/>
        <v>24.16317991631799</v>
      </c>
      <c r="E22" s="39">
        <v>705</v>
      </c>
      <c r="F22" s="39">
        <f>'!!12-жінки'!C22</f>
        <v>443</v>
      </c>
      <c r="G22" s="40">
        <f t="shared" si="1"/>
        <v>62.836879432624116</v>
      </c>
      <c r="H22" s="39">
        <v>52</v>
      </c>
      <c r="I22" s="39">
        <f>'!!12-жінки'!D22</f>
        <v>73</v>
      </c>
      <c r="J22" s="40">
        <f t="shared" si="2"/>
        <v>140.38461538461539</v>
      </c>
      <c r="K22" s="39">
        <v>8</v>
      </c>
      <c r="L22" s="39">
        <f>'!!12-жінки'!F22</f>
        <v>5</v>
      </c>
      <c r="M22" s="40">
        <f t="shared" si="8"/>
        <v>62.5</v>
      </c>
      <c r="N22" s="39">
        <v>2</v>
      </c>
      <c r="O22" s="39">
        <f>'!!12-жінки'!G22</f>
        <v>0</v>
      </c>
      <c r="P22" s="91">
        <f t="shared" si="9"/>
        <v>0</v>
      </c>
      <c r="Q22" s="39">
        <v>196</v>
      </c>
      <c r="R22" s="60">
        <f>'!!12-жінки'!H22</f>
        <v>327</v>
      </c>
      <c r="S22" s="40">
        <f t="shared" si="4"/>
        <v>166.83673469387756</v>
      </c>
      <c r="T22" s="39"/>
      <c r="U22" s="60">
        <f>'!!12-жінки'!I22</f>
        <v>299</v>
      </c>
      <c r="V22" s="40" t="e">
        <f t="shared" si="5"/>
        <v>#DIV/0!</v>
      </c>
      <c r="W22" s="39">
        <v>646</v>
      </c>
      <c r="X22" s="60">
        <f>'!!12-жінки'!J22</f>
        <v>294</v>
      </c>
      <c r="Y22" s="40">
        <f t="shared" si="6"/>
        <v>45.510835913312697</v>
      </c>
      <c r="Z22" s="39">
        <v>537</v>
      </c>
      <c r="AA22" s="60">
        <f>'!!12-жінки'!K22</f>
        <v>263</v>
      </c>
      <c r="AB22" s="40">
        <f t="shared" si="7"/>
        <v>48.975791433891992</v>
      </c>
      <c r="AC22" s="37"/>
      <c r="AD22" s="41"/>
    </row>
    <row r="23" spans="1:30" s="42" customFormat="1" ht="17.100000000000001" customHeight="1" x14ac:dyDescent="0.25">
      <c r="A23" s="61" t="s">
        <v>50</v>
      </c>
      <c r="B23" s="39">
        <v>1216</v>
      </c>
      <c r="C23" s="39">
        <f>'!!12-жінки'!B23</f>
        <v>516</v>
      </c>
      <c r="D23" s="40">
        <f t="shared" si="0"/>
        <v>42.434210526315788</v>
      </c>
      <c r="E23" s="39">
        <v>905</v>
      </c>
      <c r="F23" s="39">
        <f>'!!12-жінки'!C23</f>
        <v>500</v>
      </c>
      <c r="G23" s="40">
        <f t="shared" si="1"/>
        <v>55.248618784530386</v>
      </c>
      <c r="H23" s="39">
        <v>23</v>
      </c>
      <c r="I23" s="39">
        <f>'!!12-жінки'!D23</f>
        <v>40</v>
      </c>
      <c r="J23" s="40">
        <f t="shared" si="2"/>
        <v>173.91304347826087</v>
      </c>
      <c r="K23" s="39">
        <v>7</v>
      </c>
      <c r="L23" s="39">
        <f>'!!12-жінки'!F23</f>
        <v>9</v>
      </c>
      <c r="M23" s="40">
        <f t="shared" si="8"/>
        <v>128.57142857142858</v>
      </c>
      <c r="N23" s="39">
        <v>0</v>
      </c>
      <c r="O23" s="39">
        <f>'!!12-жінки'!G23</f>
        <v>0</v>
      </c>
      <c r="P23" s="40" t="str">
        <f t="shared" si="9"/>
        <v>-</v>
      </c>
      <c r="Q23" s="39">
        <v>348</v>
      </c>
      <c r="R23" s="60">
        <f>'!!12-жінки'!H23</f>
        <v>324</v>
      </c>
      <c r="S23" s="40">
        <f t="shared" si="4"/>
        <v>93.103448275862064</v>
      </c>
      <c r="T23" s="39"/>
      <c r="U23" s="60">
        <f>'!!12-жінки'!I23</f>
        <v>379</v>
      </c>
      <c r="V23" s="40" t="e">
        <f t="shared" si="5"/>
        <v>#DIV/0!</v>
      </c>
      <c r="W23" s="39">
        <v>835</v>
      </c>
      <c r="X23" s="60">
        <f>'!!12-жінки'!J23</f>
        <v>366</v>
      </c>
      <c r="Y23" s="40">
        <f t="shared" si="6"/>
        <v>43.832335329341319</v>
      </c>
      <c r="Z23" s="39">
        <v>628</v>
      </c>
      <c r="AA23" s="60">
        <f>'!!12-жінки'!K23</f>
        <v>314</v>
      </c>
      <c r="AB23" s="40">
        <f t="shared" si="7"/>
        <v>50</v>
      </c>
      <c r="AC23" s="37"/>
      <c r="AD23" s="41"/>
    </row>
    <row r="24" spans="1:30" s="42" customFormat="1" ht="17.100000000000001" customHeight="1" x14ac:dyDescent="0.25">
      <c r="A24" s="61" t="s">
        <v>51</v>
      </c>
      <c r="B24" s="39">
        <v>901</v>
      </c>
      <c r="C24" s="39">
        <f>'!!12-жінки'!B24</f>
        <v>434</v>
      </c>
      <c r="D24" s="40">
        <f t="shared" si="0"/>
        <v>48.168701442841289</v>
      </c>
      <c r="E24" s="39">
        <v>624</v>
      </c>
      <c r="F24" s="39">
        <f>'!!12-жінки'!C24</f>
        <v>387</v>
      </c>
      <c r="G24" s="40">
        <f t="shared" si="1"/>
        <v>62.019230769230766</v>
      </c>
      <c r="H24" s="39">
        <v>25</v>
      </c>
      <c r="I24" s="39">
        <f>'!!12-жінки'!D24</f>
        <v>24</v>
      </c>
      <c r="J24" s="40">
        <f t="shared" si="2"/>
        <v>96</v>
      </c>
      <c r="K24" s="39">
        <v>9</v>
      </c>
      <c r="L24" s="39">
        <f>'!!12-жінки'!F24</f>
        <v>6</v>
      </c>
      <c r="M24" s="40">
        <f t="shared" si="8"/>
        <v>66.666666666666671</v>
      </c>
      <c r="N24" s="39">
        <v>0</v>
      </c>
      <c r="O24" s="39">
        <f>'!!12-жінки'!G24</f>
        <v>0</v>
      </c>
      <c r="P24" s="91" t="str">
        <f t="shared" si="9"/>
        <v>-</v>
      </c>
      <c r="Q24" s="39">
        <v>259</v>
      </c>
      <c r="R24" s="60">
        <f>'!!12-жінки'!H24</f>
        <v>271</v>
      </c>
      <c r="S24" s="40">
        <f t="shared" si="4"/>
        <v>104.63320463320463</v>
      </c>
      <c r="T24" s="39"/>
      <c r="U24" s="60">
        <f>'!!12-жінки'!I24</f>
        <v>301</v>
      </c>
      <c r="V24" s="40" t="e">
        <f t="shared" si="5"/>
        <v>#DIV/0!</v>
      </c>
      <c r="W24" s="39">
        <v>547</v>
      </c>
      <c r="X24" s="60">
        <f>'!!12-жінки'!J24</f>
        <v>283</v>
      </c>
      <c r="Y24" s="40">
        <f t="shared" si="6"/>
        <v>51.736745886654482</v>
      </c>
      <c r="Z24" s="39">
        <v>503</v>
      </c>
      <c r="AA24" s="60">
        <f>'!!12-жінки'!K24</f>
        <v>266</v>
      </c>
      <c r="AB24" s="40">
        <f t="shared" si="7"/>
        <v>52.882703777335983</v>
      </c>
      <c r="AC24" s="37"/>
      <c r="AD24" s="41"/>
    </row>
    <row r="25" spans="1:30" s="42" customFormat="1" ht="17.100000000000001" customHeight="1" x14ac:dyDescent="0.25">
      <c r="A25" s="61" t="s">
        <v>52</v>
      </c>
      <c r="B25" s="39">
        <v>2130</v>
      </c>
      <c r="C25" s="39">
        <f>'!!12-жінки'!B25</f>
        <v>156</v>
      </c>
      <c r="D25" s="40">
        <f t="shared" si="0"/>
        <v>7.323943661971831</v>
      </c>
      <c r="E25" s="39">
        <v>326</v>
      </c>
      <c r="F25" s="39">
        <f>'!!12-жінки'!C25</f>
        <v>151</v>
      </c>
      <c r="G25" s="40">
        <f t="shared" si="1"/>
        <v>46.319018404907979</v>
      </c>
      <c r="H25" s="39">
        <v>30</v>
      </c>
      <c r="I25" s="39">
        <f>'!!12-жінки'!D25</f>
        <v>26</v>
      </c>
      <c r="J25" s="40">
        <f t="shared" si="2"/>
        <v>86.666666666666671</v>
      </c>
      <c r="K25" s="39">
        <v>2</v>
      </c>
      <c r="L25" s="39">
        <f>'!!12-жінки'!F25</f>
        <v>8</v>
      </c>
      <c r="M25" s="40">
        <f t="shared" si="8"/>
        <v>400</v>
      </c>
      <c r="N25" s="39">
        <v>0</v>
      </c>
      <c r="O25" s="39">
        <f>'!!12-жінки'!G25</f>
        <v>0</v>
      </c>
      <c r="P25" s="91" t="str">
        <f t="shared" si="9"/>
        <v>-</v>
      </c>
      <c r="Q25" s="39">
        <v>131</v>
      </c>
      <c r="R25" s="60">
        <f>'!!12-жінки'!H25</f>
        <v>82</v>
      </c>
      <c r="S25" s="40">
        <f t="shared" si="4"/>
        <v>62.595419847328245</v>
      </c>
      <c r="T25" s="39"/>
      <c r="U25" s="60">
        <f>'!!12-жінки'!I25</f>
        <v>91</v>
      </c>
      <c r="V25" s="40" t="e">
        <f t="shared" si="5"/>
        <v>#DIV/0!</v>
      </c>
      <c r="W25" s="39">
        <v>285</v>
      </c>
      <c r="X25" s="60">
        <f>'!!12-жінки'!J25</f>
        <v>88</v>
      </c>
      <c r="Y25" s="40">
        <f t="shared" si="6"/>
        <v>30.87719298245614</v>
      </c>
      <c r="Z25" s="39">
        <v>239</v>
      </c>
      <c r="AA25" s="60">
        <f>'!!12-жінки'!K25</f>
        <v>75</v>
      </c>
      <c r="AB25" s="40">
        <f t="shared" si="7"/>
        <v>31.380753138075313</v>
      </c>
      <c r="AC25" s="37"/>
      <c r="AD25" s="41"/>
    </row>
    <row r="26" spans="1:30" s="42" customFormat="1" ht="17.100000000000001" customHeight="1" x14ac:dyDescent="0.25">
      <c r="A26" s="61" t="s">
        <v>53</v>
      </c>
      <c r="B26" s="39">
        <v>1034</v>
      </c>
      <c r="C26" s="39">
        <f>'!!12-жінки'!B26</f>
        <v>433</v>
      </c>
      <c r="D26" s="40">
        <f t="shared" si="0"/>
        <v>41.87620889748549</v>
      </c>
      <c r="E26" s="39">
        <v>438</v>
      </c>
      <c r="F26" s="39">
        <f>'!!12-жінки'!C26</f>
        <v>402</v>
      </c>
      <c r="G26" s="40">
        <f t="shared" si="1"/>
        <v>91.780821917808225</v>
      </c>
      <c r="H26" s="39">
        <v>12</v>
      </c>
      <c r="I26" s="39">
        <f>'!!12-жінки'!D26</f>
        <v>43</v>
      </c>
      <c r="J26" s="40">
        <f t="shared" si="2"/>
        <v>358.33333333333331</v>
      </c>
      <c r="K26" s="39">
        <v>8</v>
      </c>
      <c r="L26" s="39">
        <f>'!!12-жінки'!F26</f>
        <v>21</v>
      </c>
      <c r="M26" s="40">
        <f t="shared" si="8"/>
        <v>262.5</v>
      </c>
      <c r="N26" s="39">
        <v>0</v>
      </c>
      <c r="O26" s="39">
        <f>'!!12-жінки'!G26</f>
        <v>1</v>
      </c>
      <c r="P26" s="91" t="str">
        <f t="shared" si="9"/>
        <v>-</v>
      </c>
      <c r="Q26" s="39">
        <v>143</v>
      </c>
      <c r="R26" s="60">
        <f>'!!12-жінки'!H26</f>
        <v>219</v>
      </c>
      <c r="S26" s="40">
        <f t="shared" si="4"/>
        <v>153.14685314685315</v>
      </c>
      <c r="T26" s="39"/>
      <c r="U26" s="60">
        <f>'!!12-жінки'!I26</f>
        <v>318</v>
      </c>
      <c r="V26" s="40" t="e">
        <f t="shared" si="5"/>
        <v>#DIV/0!</v>
      </c>
      <c r="W26" s="39">
        <v>405</v>
      </c>
      <c r="X26" s="60">
        <f>'!!12-жінки'!J26</f>
        <v>297</v>
      </c>
      <c r="Y26" s="40">
        <f t="shared" si="6"/>
        <v>73.333333333333329</v>
      </c>
      <c r="Z26" s="39">
        <v>343</v>
      </c>
      <c r="AA26" s="60">
        <f>'!!12-жінки'!K26</f>
        <v>258</v>
      </c>
      <c r="AB26" s="40">
        <f t="shared" si="7"/>
        <v>75.218658892128275</v>
      </c>
      <c r="AC26" s="37"/>
      <c r="AD26" s="41"/>
    </row>
    <row r="27" spans="1:30" s="42" customFormat="1" ht="17.100000000000001" customHeight="1" x14ac:dyDescent="0.25">
      <c r="A27" s="61" t="s">
        <v>54</v>
      </c>
      <c r="B27" s="39">
        <v>1019</v>
      </c>
      <c r="C27" s="39">
        <f>'!!12-жінки'!B27</f>
        <v>195</v>
      </c>
      <c r="D27" s="40">
        <f t="shared" si="0"/>
        <v>19.136408243375858</v>
      </c>
      <c r="E27" s="39">
        <v>355</v>
      </c>
      <c r="F27" s="39">
        <f>'!!12-жінки'!C27</f>
        <v>186</v>
      </c>
      <c r="G27" s="40">
        <f t="shared" si="1"/>
        <v>52.394366197183096</v>
      </c>
      <c r="H27" s="39">
        <v>23</v>
      </c>
      <c r="I27" s="39">
        <f>'!!12-жінки'!D27</f>
        <v>26</v>
      </c>
      <c r="J27" s="40">
        <f t="shared" si="2"/>
        <v>113.04347826086956</v>
      </c>
      <c r="K27" s="39">
        <v>25</v>
      </c>
      <c r="L27" s="39">
        <f>'!!12-жінки'!F27</f>
        <v>28</v>
      </c>
      <c r="M27" s="40">
        <f t="shared" si="8"/>
        <v>112</v>
      </c>
      <c r="N27" s="39">
        <v>0</v>
      </c>
      <c r="O27" s="39">
        <f>'!!12-жінки'!G27</f>
        <v>0</v>
      </c>
      <c r="P27" s="91" t="str">
        <f t="shared" si="9"/>
        <v>-</v>
      </c>
      <c r="Q27" s="39">
        <v>66</v>
      </c>
      <c r="R27" s="60">
        <f>'!!12-жінки'!H27</f>
        <v>146</v>
      </c>
      <c r="S27" s="40">
        <f t="shared" si="4"/>
        <v>221.21212121212122</v>
      </c>
      <c r="T27" s="39"/>
      <c r="U27" s="60">
        <f>'!!12-жінки'!I27</f>
        <v>124</v>
      </c>
      <c r="V27" s="40" t="e">
        <f t="shared" si="5"/>
        <v>#DIV/0!</v>
      </c>
      <c r="W27" s="39">
        <v>317</v>
      </c>
      <c r="X27" s="60">
        <f>'!!12-жінки'!J27</f>
        <v>121</v>
      </c>
      <c r="Y27" s="40">
        <f t="shared" si="6"/>
        <v>38.170347003154575</v>
      </c>
      <c r="Z27" s="39">
        <v>300</v>
      </c>
      <c r="AA27" s="60">
        <f>'!!12-жінки'!K27</f>
        <v>110</v>
      </c>
      <c r="AB27" s="40">
        <f t="shared" si="7"/>
        <v>36.666666666666664</v>
      </c>
      <c r="AC27" s="37"/>
      <c r="AD27" s="41"/>
    </row>
    <row r="28" spans="1:30" s="42" customFormat="1" ht="17.100000000000001" customHeight="1" x14ac:dyDescent="0.25">
      <c r="A28" s="61" t="s">
        <v>55</v>
      </c>
      <c r="B28" s="39">
        <v>725</v>
      </c>
      <c r="C28" s="39">
        <f>'!!12-жінки'!B28</f>
        <v>245</v>
      </c>
      <c r="D28" s="40">
        <f t="shared" si="0"/>
        <v>33.793103448275865</v>
      </c>
      <c r="E28" s="39">
        <v>287</v>
      </c>
      <c r="F28" s="39">
        <f>'!!12-жінки'!C28</f>
        <v>214</v>
      </c>
      <c r="G28" s="40">
        <f t="shared" si="1"/>
        <v>74.564459930313589</v>
      </c>
      <c r="H28" s="39">
        <v>11</v>
      </c>
      <c r="I28" s="39">
        <f>'!!12-жінки'!D28</f>
        <v>35</v>
      </c>
      <c r="J28" s="40">
        <f t="shared" si="2"/>
        <v>318.18181818181819</v>
      </c>
      <c r="K28" s="39">
        <v>6</v>
      </c>
      <c r="L28" s="39">
        <f>'!!12-жінки'!F28</f>
        <v>5</v>
      </c>
      <c r="M28" s="40">
        <f t="shared" si="8"/>
        <v>83.333333333333329</v>
      </c>
      <c r="N28" s="39">
        <v>0</v>
      </c>
      <c r="O28" s="39">
        <f>'!!12-жінки'!G28</f>
        <v>0</v>
      </c>
      <c r="P28" s="40" t="str">
        <f t="shared" si="9"/>
        <v>-</v>
      </c>
      <c r="Q28" s="39">
        <v>199</v>
      </c>
      <c r="R28" s="60">
        <f>'!!12-жінки'!H28</f>
        <v>195</v>
      </c>
      <c r="S28" s="40">
        <f t="shared" si="4"/>
        <v>97.989949748743712</v>
      </c>
      <c r="T28" s="39"/>
      <c r="U28" s="60">
        <f>'!!12-жінки'!I28</f>
        <v>151</v>
      </c>
      <c r="V28" s="40" t="e">
        <f t="shared" si="5"/>
        <v>#DIV/0!</v>
      </c>
      <c r="W28" s="39">
        <v>255</v>
      </c>
      <c r="X28" s="60">
        <f>'!!12-жінки'!J28</f>
        <v>146</v>
      </c>
      <c r="Y28" s="40">
        <f t="shared" si="6"/>
        <v>57.254901960784316</v>
      </c>
      <c r="Z28" s="39">
        <v>238</v>
      </c>
      <c r="AA28" s="60">
        <f>'!!12-жінки'!K28</f>
        <v>142</v>
      </c>
      <c r="AB28" s="40">
        <f t="shared" si="7"/>
        <v>59.663865546218489</v>
      </c>
      <c r="AC28" s="37"/>
      <c r="AD28" s="41"/>
    </row>
    <row r="29" spans="1:30" s="42" customFormat="1" ht="17.100000000000001" customHeight="1" x14ac:dyDescent="0.25">
      <c r="A29" s="61" t="s">
        <v>56</v>
      </c>
      <c r="B29" s="39">
        <v>1099</v>
      </c>
      <c r="C29" s="39">
        <f>'!!12-жінки'!B29</f>
        <v>271</v>
      </c>
      <c r="D29" s="40">
        <f t="shared" si="0"/>
        <v>24.658780709736124</v>
      </c>
      <c r="E29" s="39">
        <v>634</v>
      </c>
      <c r="F29" s="39">
        <f>'!!12-жінки'!C29</f>
        <v>265</v>
      </c>
      <c r="G29" s="40">
        <f t="shared" si="1"/>
        <v>41.798107255520506</v>
      </c>
      <c r="H29" s="39">
        <v>25</v>
      </c>
      <c r="I29" s="39">
        <f>'!!12-жінки'!D29</f>
        <v>40</v>
      </c>
      <c r="J29" s="40">
        <f t="shared" si="2"/>
        <v>160</v>
      </c>
      <c r="K29" s="39">
        <v>23</v>
      </c>
      <c r="L29" s="39">
        <f>'!!12-жінки'!F29</f>
        <v>35</v>
      </c>
      <c r="M29" s="40">
        <f t="shared" si="8"/>
        <v>152.17391304347825</v>
      </c>
      <c r="N29" s="39">
        <v>0</v>
      </c>
      <c r="O29" s="39">
        <f>'!!12-жінки'!G29</f>
        <v>0</v>
      </c>
      <c r="P29" s="40" t="str">
        <f t="shared" si="9"/>
        <v>-</v>
      </c>
      <c r="Q29" s="39">
        <v>213</v>
      </c>
      <c r="R29" s="60">
        <f>'!!12-жінки'!H29</f>
        <v>152</v>
      </c>
      <c r="S29" s="40">
        <f t="shared" si="4"/>
        <v>71.36150234741784</v>
      </c>
      <c r="T29" s="39"/>
      <c r="U29" s="60">
        <f>'!!12-жінки'!I29</f>
        <v>195</v>
      </c>
      <c r="V29" s="40" t="e">
        <f t="shared" si="5"/>
        <v>#DIV/0!</v>
      </c>
      <c r="W29" s="39">
        <v>564</v>
      </c>
      <c r="X29" s="60">
        <f>'!!12-жінки'!J29</f>
        <v>194</v>
      </c>
      <c r="Y29" s="40">
        <f t="shared" si="6"/>
        <v>34.397163120567377</v>
      </c>
      <c r="Z29" s="39">
        <v>512</v>
      </c>
      <c r="AA29" s="60">
        <f>'!!12-жінки'!K29</f>
        <v>175</v>
      </c>
      <c r="AB29" s="40">
        <f t="shared" si="7"/>
        <v>34.1796875</v>
      </c>
      <c r="AC29" s="37"/>
      <c r="AD29" s="41"/>
    </row>
    <row r="30" spans="1:30" s="42" customFormat="1" ht="17.100000000000001" customHeight="1" x14ac:dyDescent="0.25">
      <c r="A30" s="61" t="s">
        <v>57</v>
      </c>
      <c r="B30" s="39">
        <v>1360</v>
      </c>
      <c r="C30" s="39">
        <f>'!!12-жінки'!B30</f>
        <v>221</v>
      </c>
      <c r="D30" s="40">
        <f t="shared" si="0"/>
        <v>16.25</v>
      </c>
      <c r="E30" s="39">
        <v>266</v>
      </c>
      <c r="F30" s="39">
        <f>'!!12-жінки'!C30</f>
        <v>204</v>
      </c>
      <c r="G30" s="40">
        <f t="shared" si="1"/>
        <v>76.691729323308266</v>
      </c>
      <c r="H30" s="39">
        <v>32</v>
      </c>
      <c r="I30" s="39">
        <f>'!!12-жінки'!D30</f>
        <v>13</v>
      </c>
      <c r="J30" s="40">
        <f t="shared" si="2"/>
        <v>40.625</v>
      </c>
      <c r="K30" s="39">
        <v>1</v>
      </c>
      <c r="L30" s="39">
        <f>'!!12-жінки'!F30</f>
        <v>5</v>
      </c>
      <c r="M30" s="40">
        <f t="shared" si="8"/>
        <v>500</v>
      </c>
      <c r="N30" s="39">
        <v>0</v>
      </c>
      <c r="O30" s="39">
        <f>'!!12-жінки'!G30</f>
        <v>0</v>
      </c>
      <c r="P30" s="91" t="str">
        <f t="shared" si="9"/>
        <v>-</v>
      </c>
      <c r="Q30" s="39">
        <v>108</v>
      </c>
      <c r="R30" s="60">
        <f>'!!12-жінки'!H30</f>
        <v>145</v>
      </c>
      <c r="S30" s="40">
        <f t="shared" si="4"/>
        <v>134.25925925925927</v>
      </c>
      <c r="T30" s="39"/>
      <c r="U30" s="60">
        <f>'!!12-жінки'!I30</f>
        <v>170</v>
      </c>
      <c r="V30" s="40" t="e">
        <f t="shared" si="5"/>
        <v>#DIV/0!</v>
      </c>
      <c r="W30" s="39">
        <v>231</v>
      </c>
      <c r="X30" s="60">
        <f>'!!12-жінки'!J30</f>
        <v>161</v>
      </c>
      <c r="Y30" s="40">
        <f t="shared" si="6"/>
        <v>69.696969696969703</v>
      </c>
      <c r="Z30" s="39">
        <v>211</v>
      </c>
      <c r="AA30" s="60">
        <f>'!!12-жінки'!K30</f>
        <v>150</v>
      </c>
      <c r="AB30" s="40">
        <f t="shared" si="7"/>
        <v>71.090047393364927</v>
      </c>
      <c r="AC30" s="37"/>
      <c r="AD30" s="41"/>
    </row>
    <row r="31" spans="1:30" s="42" customFormat="1" ht="17.100000000000001" customHeight="1" x14ac:dyDescent="0.25">
      <c r="A31" s="61" t="s">
        <v>58</v>
      </c>
      <c r="B31" s="39">
        <v>1278</v>
      </c>
      <c r="C31" s="39">
        <f>'!!12-жінки'!B31</f>
        <v>284</v>
      </c>
      <c r="D31" s="40">
        <f t="shared" si="0"/>
        <v>22.222222222222221</v>
      </c>
      <c r="E31" s="39">
        <v>290</v>
      </c>
      <c r="F31" s="39">
        <f>'!!12-жінки'!C31</f>
        <v>215</v>
      </c>
      <c r="G31" s="40">
        <f t="shared" si="1"/>
        <v>74.137931034482762</v>
      </c>
      <c r="H31" s="39">
        <v>25</v>
      </c>
      <c r="I31" s="39">
        <f>'!!12-жінки'!D31</f>
        <v>25</v>
      </c>
      <c r="J31" s="40">
        <f t="shared" si="2"/>
        <v>100</v>
      </c>
      <c r="K31" s="39">
        <v>1</v>
      </c>
      <c r="L31" s="39">
        <f>'!!12-жінки'!F31</f>
        <v>6</v>
      </c>
      <c r="M31" s="40">
        <f t="shared" si="8"/>
        <v>600</v>
      </c>
      <c r="N31" s="39">
        <v>0</v>
      </c>
      <c r="O31" s="39">
        <f>'!!12-жінки'!G31</f>
        <v>0</v>
      </c>
      <c r="P31" s="91" t="str">
        <f t="shared" si="9"/>
        <v>-</v>
      </c>
      <c r="Q31" s="39">
        <v>170</v>
      </c>
      <c r="R31" s="60">
        <f>'!!12-жінки'!H31</f>
        <v>141</v>
      </c>
      <c r="S31" s="40">
        <f t="shared" si="4"/>
        <v>82.941176470588232</v>
      </c>
      <c r="T31" s="39"/>
      <c r="U31" s="60">
        <f>'!!12-жінки'!I31</f>
        <v>194</v>
      </c>
      <c r="V31" s="40" t="e">
        <f t="shared" si="5"/>
        <v>#DIV/0!</v>
      </c>
      <c r="W31" s="39">
        <v>264</v>
      </c>
      <c r="X31" s="60">
        <f>'!!12-жінки'!J31</f>
        <v>153</v>
      </c>
      <c r="Y31" s="40">
        <f t="shared" si="6"/>
        <v>57.954545454545453</v>
      </c>
      <c r="Z31" s="39">
        <v>230</v>
      </c>
      <c r="AA31" s="60">
        <f>'!!12-жінки'!K31</f>
        <v>137</v>
      </c>
      <c r="AB31" s="40">
        <f t="shared" si="7"/>
        <v>59.565217391304351</v>
      </c>
      <c r="AC31" s="37"/>
      <c r="AD31" s="41"/>
    </row>
    <row r="32" spans="1:30" s="42" customFormat="1" ht="17.100000000000001" customHeight="1" x14ac:dyDescent="0.25">
      <c r="A32" s="61" t="s">
        <v>59</v>
      </c>
      <c r="B32" s="39">
        <v>1702</v>
      </c>
      <c r="C32" s="39">
        <f>'!!12-жінки'!B32</f>
        <v>186</v>
      </c>
      <c r="D32" s="40">
        <f t="shared" si="0"/>
        <v>10.928319623971797</v>
      </c>
      <c r="E32" s="39">
        <v>412</v>
      </c>
      <c r="F32" s="39">
        <f>'!!12-жінки'!C32</f>
        <v>161</v>
      </c>
      <c r="G32" s="40">
        <f t="shared" si="1"/>
        <v>39.077669902912625</v>
      </c>
      <c r="H32" s="39">
        <v>35</v>
      </c>
      <c r="I32" s="39">
        <f>'!!12-жінки'!D32</f>
        <v>44</v>
      </c>
      <c r="J32" s="40">
        <f t="shared" si="2"/>
        <v>125.71428571428571</v>
      </c>
      <c r="K32" s="39">
        <v>13</v>
      </c>
      <c r="L32" s="39">
        <f>'!!12-жінки'!F32</f>
        <v>9</v>
      </c>
      <c r="M32" s="40">
        <f t="shared" si="8"/>
        <v>69.230769230769226</v>
      </c>
      <c r="N32" s="39">
        <v>0</v>
      </c>
      <c r="O32" s="39">
        <f>'!!12-жінки'!G32</f>
        <v>0</v>
      </c>
      <c r="P32" s="91" t="str">
        <f t="shared" si="9"/>
        <v>-</v>
      </c>
      <c r="Q32" s="39">
        <v>168</v>
      </c>
      <c r="R32" s="60">
        <f>'!!12-жінки'!H32</f>
        <v>132</v>
      </c>
      <c r="S32" s="40">
        <f t="shared" si="4"/>
        <v>78.571428571428569</v>
      </c>
      <c r="T32" s="39"/>
      <c r="U32" s="60">
        <f>'!!12-жінки'!I32</f>
        <v>126</v>
      </c>
      <c r="V32" s="40" t="e">
        <f t="shared" si="5"/>
        <v>#DIV/0!</v>
      </c>
      <c r="W32" s="39">
        <v>361</v>
      </c>
      <c r="X32" s="60">
        <f>'!!12-жінки'!J32</f>
        <v>107</v>
      </c>
      <c r="Y32" s="40">
        <f t="shared" si="6"/>
        <v>29.639889196675899</v>
      </c>
      <c r="Z32" s="39">
        <v>298</v>
      </c>
      <c r="AA32" s="60">
        <f>'!!12-жінки'!K32</f>
        <v>92</v>
      </c>
      <c r="AB32" s="40">
        <f t="shared" si="7"/>
        <v>30.872483221476511</v>
      </c>
      <c r="AC32" s="37"/>
      <c r="AD32" s="41"/>
    </row>
    <row r="33" spans="1:30" s="42" customFormat="1" ht="17.100000000000001" customHeight="1" x14ac:dyDescent="0.25">
      <c r="A33" s="61" t="s">
        <v>60</v>
      </c>
      <c r="B33" s="39">
        <v>1270</v>
      </c>
      <c r="C33" s="39">
        <f>'!!12-жінки'!B33</f>
        <v>528</v>
      </c>
      <c r="D33" s="40">
        <f t="shared" si="0"/>
        <v>41.574803149606296</v>
      </c>
      <c r="E33" s="39">
        <v>686</v>
      </c>
      <c r="F33" s="39">
        <f>'!!12-жінки'!C33</f>
        <v>514</v>
      </c>
      <c r="G33" s="40">
        <f t="shared" si="1"/>
        <v>74.927113702623913</v>
      </c>
      <c r="H33" s="39">
        <v>42</v>
      </c>
      <c r="I33" s="39">
        <f>'!!12-жінки'!D33</f>
        <v>51</v>
      </c>
      <c r="J33" s="40">
        <f t="shared" si="2"/>
        <v>121.42857142857143</v>
      </c>
      <c r="K33" s="39">
        <v>8</v>
      </c>
      <c r="L33" s="39">
        <f>'!!12-жінки'!F33</f>
        <v>6</v>
      </c>
      <c r="M33" s="40">
        <f t="shared" si="8"/>
        <v>75</v>
      </c>
      <c r="N33" s="39">
        <v>0</v>
      </c>
      <c r="O33" s="39">
        <f>'!!12-жінки'!G33</f>
        <v>0</v>
      </c>
      <c r="P33" s="40" t="str">
        <f t="shared" si="9"/>
        <v>-</v>
      </c>
      <c r="Q33" s="39">
        <v>290</v>
      </c>
      <c r="R33" s="60">
        <f>'!!12-жінки'!H33</f>
        <v>391</v>
      </c>
      <c r="S33" s="40">
        <f t="shared" si="4"/>
        <v>134.82758620689654</v>
      </c>
      <c r="T33" s="39"/>
      <c r="U33" s="60">
        <f>'!!12-жінки'!I33</f>
        <v>405</v>
      </c>
      <c r="V33" s="40" t="e">
        <f t="shared" si="5"/>
        <v>#DIV/0!</v>
      </c>
      <c r="W33" s="39">
        <v>613</v>
      </c>
      <c r="X33" s="60">
        <f>'!!12-жінки'!J33</f>
        <v>395</v>
      </c>
      <c r="Y33" s="40">
        <f t="shared" si="6"/>
        <v>64.43719412724306</v>
      </c>
      <c r="Z33" s="39">
        <v>492</v>
      </c>
      <c r="AA33" s="60">
        <f>'!!12-жінки'!K33</f>
        <v>367</v>
      </c>
      <c r="AB33" s="40">
        <f t="shared" si="7"/>
        <v>74.59349593495935</v>
      </c>
      <c r="AC33" s="37"/>
      <c r="AD33" s="41"/>
    </row>
    <row r="34" spans="1:30" s="42" customFormat="1" ht="17.100000000000001" customHeight="1" x14ac:dyDescent="0.25">
      <c r="A34" s="61" t="s">
        <v>61</v>
      </c>
      <c r="B34" s="39">
        <v>970</v>
      </c>
      <c r="C34" s="39">
        <f>'!!12-жінки'!B34</f>
        <v>356</v>
      </c>
      <c r="D34" s="40">
        <f t="shared" si="0"/>
        <v>36.701030927835049</v>
      </c>
      <c r="E34" s="39">
        <v>587</v>
      </c>
      <c r="F34" s="39">
        <f>'!!12-жінки'!C34</f>
        <v>338</v>
      </c>
      <c r="G34" s="40">
        <f t="shared" si="1"/>
        <v>57.580919931856897</v>
      </c>
      <c r="H34" s="39">
        <v>33</v>
      </c>
      <c r="I34" s="39">
        <f>'!!12-жінки'!D34</f>
        <v>26</v>
      </c>
      <c r="J34" s="40">
        <f t="shared" si="2"/>
        <v>78.787878787878782</v>
      </c>
      <c r="K34" s="39">
        <v>3</v>
      </c>
      <c r="L34" s="39">
        <f>'!!12-жінки'!F34</f>
        <v>3</v>
      </c>
      <c r="M34" s="40">
        <f t="shared" si="8"/>
        <v>100</v>
      </c>
      <c r="N34" s="39">
        <v>0</v>
      </c>
      <c r="O34" s="39">
        <f>'!!12-жінки'!G34</f>
        <v>0</v>
      </c>
      <c r="P34" s="91" t="str">
        <f t="shared" si="9"/>
        <v>-</v>
      </c>
      <c r="Q34" s="39">
        <v>231</v>
      </c>
      <c r="R34" s="60">
        <f>'!!12-жінки'!H34</f>
        <v>227</v>
      </c>
      <c r="S34" s="40">
        <f t="shared" si="4"/>
        <v>98.268398268398272</v>
      </c>
      <c r="T34" s="39"/>
      <c r="U34" s="60">
        <f>'!!12-жінки'!I34</f>
        <v>269</v>
      </c>
      <c r="V34" s="40" t="e">
        <f t="shared" si="5"/>
        <v>#DIV/0!</v>
      </c>
      <c r="W34" s="39">
        <v>536</v>
      </c>
      <c r="X34" s="60">
        <f>'!!12-жінки'!J34</f>
        <v>261</v>
      </c>
      <c r="Y34" s="40">
        <f t="shared" si="6"/>
        <v>48.694029850746269</v>
      </c>
      <c r="Z34" s="39">
        <v>444</v>
      </c>
      <c r="AA34" s="60">
        <f>'!!12-жінки'!K34</f>
        <v>237</v>
      </c>
      <c r="AB34" s="40">
        <f t="shared" si="7"/>
        <v>53.378378378378379</v>
      </c>
      <c r="AC34" s="37"/>
      <c r="AD34" s="41"/>
    </row>
    <row r="35" spans="1:30" s="42" customFormat="1" ht="17.100000000000001" customHeight="1" x14ac:dyDescent="0.25">
      <c r="A35" s="61" t="s">
        <v>62</v>
      </c>
      <c r="B35" s="39">
        <v>744</v>
      </c>
      <c r="C35" s="39">
        <f>'!!12-жінки'!B35</f>
        <v>194</v>
      </c>
      <c r="D35" s="40">
        <f t="shared" si="0"/>
        <v>26.0752688172043</v>
      </c>
      <c r="E35" s="39">
        <v>340</v>
      </c>
      <c r="F35" s="39">
        <f>'!!12-жінки'!C35</f>
        <v>190</v>
      </c>
      <c r="G35" s="40">
        <f t="shared" si="1"/>
        <v>55.882352941176471</v>
      </c>
      <c r="H35" s="39">
        <v>21</v>
      </c>
      <c r="I35" s="39">
        <f>'!!12-жінки'!D35</f>
        <v>15</v>
      </c>
      <c r="J35" s="40">
        <f t="shared" si="2"/>
        <v>71.428571428571431</v>
      </c>
      <c r="K35" s="39">
        <v>10</v>
      </c>
      <c r="L35" s="39">
        <f>'!!12-жінки'!F35</f>
        <v>19</v>
      </c>
      <c r="M35" s="40">
        <f t="shared" si="8"/>
        <v>190</v>
      </c>
      <c r="N35" s="39">
        <v>1</v>
      </c>
      <c r="O35" s="39">
        <f>'!!12-жінки'!G35</f>
        <v>0</v>
      </c>
      <c r="P35" s="40">
        <f t="shared" si="9"/>
        <v>0</v>
      </c>
      <c r="Q35" s="39">
        <v>54</v>
      </c>
      <c r="R35" s="60">
        <f>'!!12-жінки'!H35</f>
        <v>133</v>
      </c>
      <c r="S35" s="40">
        <f t="shared" si="4"/>
        <v>246.2962962962963</v>
      </c>
      <c r="T35" s="39"/>
      <c r="U35" s="60">
        <f>'!!12-жінки'!I35</f>
        <v>122</v>
      </c>
      <c r="V35" s="40" t="e">
        <f t="shared" si="5"/>
        <v>#DIV/0!</v>
      </c>
      <c r="W35" s="39">
        <v>298</v>
      </c>
      <c r="X35" s="60">
        <f>'!!12-жінки'!J35</f>
        <v>120</v>
      </c>
      <c r="Y35" s="40">
        <f t="shared" si="6"/>
        <v>40.268456375838923</v>
      </c>
      <c r="Z35" s="39">
        <v>271</v>
      </c>
      <c r="AA35" s="60">
        <f>'!!12-жінки'!K35</f>
        <v>104</v>
      </c>
      <c r="AB35" s="40">
        <f t="shared" si="7"/>
        <v>38.376383763837637</v>
      </c>
      <c r="AC35" s="37"/>
      <c r="AD35" s="41"/>
    </row>
    <row r="36" spans="1:30" ht="15" customHeight="1" x14ac:dyDescent="0.2">
      <c r="A36" s="45"/>
      <c r="B36" s="45"/>
      <c r="C36" s="199" t="s">
        <v>104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0"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333FF"/>
  </sheetPr>
  <dimension ref="A1:AF85"/>
  <sheetViews>
    <sheetView view="pageBreakPreview" zoomScaleNormal="75" zoomScaleSheetLayoutView="100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AB28" sqref="AB28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4.57031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4" width="10" style="44" customWidth="1"/>
    <col min="15" max="15" width="9.140625" style="44" customWidth="1"/>
    <col min="16" max="16" width="8.140625" style="44" customWidth="1"/>
    <col min="17" max="18" width="9.5703125" style="44" customWidth="1"/>
    <col min="19" max="19" width="8.140625" style="44" customWidth="1"/>
    <col min="20" max="20" width="10.5703125" style="44" hidden="1" customWidth="1"/>
    <col min="21" max="21" width="23.1406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40.5" customHeight="1" x14ac:dyDescent="0.35">
      <c r="B1" s="210" t="s">
        <v>102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67.7" customHeight="1" x14ac:dyDescent="0.25">
      <c r="A3" s="212"/>
      <c r="B3" s="167"/>
      <c r="C3" s="163" t="s">
        <v>103</v>
      </c>
      <c r="D3" s="167"/>
      <c r="E3" s="231" t="s">
        <v>22</v>
      </c>
      <c r="F3" s="231"/>
      <c r="G3" s="231"/>
      <c r="H3" s="231" t="s">
        <v>13</v>
      </c>
      <c r="I3" s="231"/>
      <c r="J3" s="231"/>
      <c r="K3" s="231" t="s">
        <v>9</v>
      </c>
      <c r="L3" s="231"/>
      <c r="M3" s="231"/>
      <c r="N3" s="231" t="s">
        <v>10</v>
      </c>
      <c r="O3" s="231"/>
      <c r="P3" s="231"/>
      <c r="Q3" s="232" t="s">
        <v>8</v>
      </c>
      <c r="R3" s="233"/>
      <c r="S3" s="234"/>
      <c r="T3" s="167" t="s">
        <v>16</v>
      </c>
      <c r="U3" s="163" t="s">
        <v>106</v>
      </c>
      <c r="V3" s="167"/>
      <c r="W3" s="231" t="s">
        <v>11</v>
      </c>
      <c r="X3" s="231"/>
      <c r="Y3" s="231"/>
      <c r="Z3" s="231" t="s">
        <v>12</v>
      </c>
      <c r="AA3" s="231"/>
      <c r="AB3" s="231"/>
    </row>
    <row r="4" spans="1:32" s="33" customFormat="1" ht="18.75" customHeight="1" x14ac:dyDescent="0.25">
      <c r="A4" s="212"/>
      <c r="B4" s="201" t="s">
        <v>63</v>
      </c>
      <c r="C4" s="201" t="s">
        <v>95</v>
      </c>
      <c r="D4" s="203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1" t="s">
        <v>95</v>
      </c>
      <c r="J4" s="203" t="s">
        <v>2</v>
      </c>
      <c r="K4" s="201" t="s">
        <v>63</v>
      </c>
      <c r="L4" s="201" t="s">
        <v>95</v>
      </c>
      <c r="M4" s="203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1" t="s">
        <v>95</v>
      </c>
      <c r="S4" s="203" t="s">
        <v>2</v>
      </c>
      <c r="T4" s="201" t="s">
        <v>63</v>
      </c>
      <c r="U4" s="201" t="s">
        <v>95</v>
      </c>
      <c r="V4" s="203" t="s">
        <v>2</v>
      </c>
      <c r="W4" s="201" t="s">
        <v>63</v>
      </c>
      <c r="X4" s="201" t="s">
        <v>95</v>
      </c>
      <c r="Y4" s="203" t="s">
        <v>2</v>
      </c>
      <c r="Z4" s="201" t="s">
        <v>63</v>
      </c>
      <c r="AA4" s="201" t="s">
        <v>95</v>
      </c>
      <c r="AB4" s="203" t="s">
        <v>2</v>
      </c>
    </row>
    <row r="5" spans="1:32" s="33" customFormat="1" ht="15.75" hidden="1" customHeight="1" x14ac:dyDescent="0.25">
      <c r="A5" s="212"/>
      <c r="B5" s="201"/>
      <c r="C5" s="201"/>
      <c r="D5" s="203"/>
      <c r="E5" s="201"/>
      <c r="F5" s="201"/>
      <c r="G5" s="203"/>
      <c r="H5" s="201"/>
      <c r="I5" s="201"/>
      <c r="J5" s="203"/>
      <c r="K5" s="201"/>
      <c r="L5" s="201"/>
      <c r="M5" s="203"/>
      <c r="N5" s="201"/>
      <c r="O5" s="201"/>
      <c r="P5" s="203"/>
      <c r="Q5" s="201"/>
      <c r="R5" s="201"/>
      <c r="S5" s="203"/>
      <c r="T5" s="201"/>
      <c r="U5" s="201"/>
      <c r="V5" s="203"/>
      <c r="W5" s="201"/>
      <c r="X5" s="201"/>
      <c r="Y5" s="203"/>
      <c r="Z5" s="201"/>
      <c r="AA5" s="201"/>
      <c r="AB5" s="20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97">
        <f>SUM(B8:B35)</f>
        <v>55432</v>
      </c>
      <c r="C7" s="97">
        <f>SUM(C8:C35)</f>
        <v>8196</v>
      </c>
      <c r="D7" s="36">
        <f>C7*100/B7</f>
        <v>14.785683359792177</v>
      </c>
      <c r="E7" s="97">
        <f>SUM(E8:E35)</f>
        <v>17380</v>
      </c>
      <c r="F7" s="97">
        <f>SUM(F8:F35)</f>
        <v>7198</v>
      </c>
      <c r="G7" s="36">
        <f>F7*100/E7</f>
        <v>41.41542002301496</v>
      </c>
      <c r="H7" s="97">
        <f>SUM(H8:H35)</f>
        <v>3753</v>
      </c>
      <c r="I7" s="97">
        <f>SUM(I8:I35)</f>
        <v>994</v>
      </c>
      <c r="J7" s="36">
        <f>I7*100/H7</f>
        <v>26.485478284039434</v>
      </c>
      <c r="K7" s="97">
        <f>SUM(K8:K35)</f>
        <v>660</v>
      </c>
      <c r="L7" s="97">
        <f>SUM(L8:L35)</f>
        <v>225</v>
      </c>
      <c r="M7" s="36">
        <f>L7*100/K7</f>
        <v>34.090909090909093</v>
      </c>
      <c r="N7" s="97">
        <f>SUM(N8:N35)</f>
        <v>59</v>
      </c>
      <c r="O7" s="97">
        <f>SUM(O8:O35)</f>
        <v>13</v>
      </c>
      <c r="P7" s="36">
        <f>O7*100/N7</f>
        <v>22.033898305084747</v>
      </c>
      <c r="Q7" s="97">
        <f>SUM(Q8:Q35)</f>
        <v>12913</v>
      </c>
      <c r="R7" s="97">
        <f>SUM(R8:R35)</f>
        <v>4395</v>
      </c>
      <c r="S7" s="36">
        <f>R7*100/Q7</f>
        <v>34.035468132889335</v>
      </c>
      <c r="T7" s="97">
        <f>SUM(T8:T35)</f>
        <v>97642</v>
      </c>
      <c r="U7" s="97">
        <f>SUM(U8:U35)</f>
        <v>5608</v>
      </c>
      <c r="V7" s="36">
        <f>U7*100/T7</f>
        <v>5.7434300813174657</v>
      </c>
      <c r="W7" s="97">
        <f>SUM(W8:W35)</f>
        <v>11089</v>
      </c>
      <c r="X7" s="97">
        <f>SUM(X8:X35)</f>
        <v>5086</v>
      </c>
      <c r="Y7" s="36">
        <f>X7*100/W7</f>
        <v>45.865271891063216</v>
      </c>
      <c r="Z7" s="97">
        <f>SUM(Z8:Z35)</f>
        <v>9708</v>
      </c>
      <c r="AA7" s="97">
        <f>SUM(AA8:AA35)</f>
        <v>4601</v>
      </c>
      <c r="AB7" s="36">
        <f>AA7*100/Z7</f>
        <v>47.393901936547181</v>
      </c>
      <c r="AC7" s="37"/>
      <c r="AF7" s="42"/>
    </row>
    <row r="8" spans="1:32" s="42" customFormat="1" ht="15.75" customHeight="1" x14ac:dyDescent="0.25">
      <c r="A8" s="61" t="s">
        <v>35</v>
      </c>
      <c r="B8" s="101">
        <f>УСЬОГО!B8-'12-жінки-ЦЗ'!B8</f>
        <v>12442</v>
      </c>
      <c r="C8" s="101">
        <f>УСЬОГО!C8-'12-жінки-ЦЗ'!C8</f>
        <v>2168</v>
      </c>
      <c r="D8" s="102">
        <f t="shared" ref="D8:D35" si="0">C8*100/B8</f>
        <v>17.424851310078765</v>
      </c>
      <c r="E8" s="101">
        <f>УСЬОГО!E8-'12-жінки-ЦЗ'!E8</f>
        <v>4681</v>
      </c>
      <c r="F8" s="101">
        <f>УСЬОГО!F8-'12-жінки-ЦЗ'!F8</f>
        <v>1964</v>
      </c>
      <c r="G8" s="103">
        <f t="shared" ref="G8:G35" si="1">F8*100/E8</f>
        <v>41.956846827600941</v>
      </c>
      <c r="H8" s="101">
        <f>УСЬОГО!H8-'12-жінки-ЦЗ'!H8</f>
        <v>563</v>
      </c>
      <c r="I8" s="101">
        <f>УСЬОГО!I8-'12-жінки-ЦЗ'!I8</f>
        <v>159</v>
      </c>
      <c r="J8" s="103">
        <f t="shared" ref="J8:J35" si="2">I8*100/H8</f>
        <v>28.241563055062166</v>
      </c>
      <c r="K8" s="101">
        <f>УСЬОГО!N8-'12-жінки-ЦЗ'!K8</f>
        <v>254</v>
      </c>
      <c r="L8" s="101">
        <f>УСЬОГО!O8-'12-жінки-ЦЗ'!L8</f>
        <v>101</v>
      </c>
      <c r="M8" s="103">
        <f t="shared" ref="M8:M35" si="3">L8*100/K8</f>
        <v>39.763779527559052</v>
      </c>
      <c r="N8" s="101">
        <f>УСЬОГО!Q8-'12-жінки-ЦЗ'!N8</f>
        <v>1</v>
      </c>
      <c r="O8" s="101">
        <f>УСЬОГО!R8-'12-жінки-ЦЗ'!O8</f>
        <v>0</v>
      </c>
      <c r="P8" s="103">
        <f>IF(ISERROR(O8*100/N8),"-",(O8*100/N8))</f>
        <v>0</v>
      </c>
      <c r="Q8" s="101">
        <f>УСЬОГО!T8-'12-жінки-ЦЗ'!Q8</f>
        <v>1907</v>
      </c>
      <c r="R8" s="104">
        <f>УСЬОГО!U8-'12-жінки-ЦЗ'!R8</f>
        <v>730</v>
      </c>
      <c r="S8" s="103">
        <f t="shared" ref="S8:S35" si="4">R8*100/Q8</f>
        <v>38.280020975353956</v>
      </c>
      <c r="T8" s="101">
        <f>УСЬОГО!W8-'12-жінки-ЦЗ'!T8</f>
        <v>23818</v>
      </c>
      <c r="U8" s="104">
        <f>УСЬОГО!X8-'12-жінки-ЦЗ'!U8</f>
        <v>1586</v>
      </c>
      <c r="V8" s="103">
        <f t="shared" ref="V8:V35" si="5">U8*100/T8</f>
        <v>6.6588294567134101</v>
      </c>
      <c r="W8" s="101">
        <f>УСЬОГО!Z8-'12-жінки-ЦЗ'!W8</f>
        <v>3049</v>
      </c>
      <c r="X8" s="104">
        <f>УСЬОГО!AA8-'12-жінки-ЦЗ'!X8</f>
        <v>1445</v>
      </c>
      <c r="Y8" s="103">
        <f t="shared" ref="Y8:Y35" si="6">X8*100/W8</f>
        <v>47.392587733683172</v>
      </c>
      <c r="Z8" s="101">
        <f>УСЬОГО!AC8-'12-жінки-ЦЗ'!Z8</f>
        <v>2383</v>
      </c>
      <c r="AA8" s="104">
        <f>УСЬОГО!AD8-'12-жінки-ЦЗ'!AA8</f>
        <v>1299</v>
      </c>
      <c r="AB8" s="103">
        <f t="shared" ref="AB8:AB35" si="7">AA8*100/Z8</f>
        <v>54.511120436424676</v>
      </c>
      <c r="AC8" s="37"/>
      <c r="AD8" s="41"/>
    </row>
    <row r="9" spans="1:32" s="43" customFormat="1" ht="15.75" customHeight="1" x14ac:dyDescent="0.25">
      <c r="A9" s="61" t="s">
        <v>36</v>
      </c>
      <c r="B9" s="101">
        <f>УСЬОГО!B9-'12-жінки-ЦЗ'!B9</f>
        <v>2186</v>
      </c>
      <c r="C9" s="101">
        <f>УСЬОГО!C9-'12-жінки-ЦЗ'!C9</f>
        <v>300</v>
      </c>
      <c r="D9" s="102">
        <f t="shared" si="0"/>
        <v>13.723696248856358</v>
      </c>
      <c r="E9" s="101">
        <f>УСЬОГО!E9-'12-жінки-ЦЗ'!E9</f>
        <v>667</v>
      </c>
      <c r="F9" s="101">
        <f>УСЬОГО!F9-'12-жінки-ЦЗ'!F9</f>
        <v>255</v>
      </c>
      <c r="G9" s="103">
        <f t="shared" si="1"/>
        <v>38.23088455772114</v>
      </c>
      <c r="H9" s="101">
        <f>УСЬОГО!H9-'12-жінки-ЦЗ'!H9</f>
        <v>128</v>
      </c>
      <c r="I9" s="101">
        <f>УСЬОГО!I9-'12-жінки-ЦЗ'!I9</f>
        <v>35</v>
      </c>
      <c r="J9" s="103">
        <f t="shared" si="2"/>
        <v>27.34375</v>
      </c>
      <c r="K9" s="101">
        <f>УСЬОГО!N9-'12-жінки-ЦЗ'!K9</f>
        <v>13</v>
      </c>
      <c r="L9" s="101">
        <f>УСЬОГО!O9-'12-жінки-ЦЗ'!L9</f>
        <v>2</v>
      </c>
      <c r="M9" s="103" t="s">
        <v>68</v>
      </c>
      <c r="N9" s="101">
        <f>УСЬОГО!Q9-'12-жінки-ЦЗ'!N9</f>
        <v>2</v>
      </c>
      <c r="O9" s="101">
        <f>УСЬОГО!R9-'12-жінки-ЦЗ'!O9</f>
        <v>0</v>
      </c>
      <c r="P9" s="103">
        <f t="shared" ref="P9:P35" si="8">IF(ISERROR(O9*100/N9),"-",(O9*100/N9))</f>
        <v>0</v>
      </c>
      <c r="Q9" s="101">
        <f>УСЬОГО!T9-'12-жінки-ЦЗ'!Q9</f>
        <v>599</v>
      </c>
      <c r="R9" s="104">
        <f>УСЬОГО!U9-'12-жінки-ЦЗ'!R9</f>
        <v>135</v>
      </c>
      <c r="S9" s="103">
        <f t="shared" si="4"/>
        <v>22.537562604340568</v>
      </c>
      <c r="T9" s="101">
        <f>УСЬОГО!W9-'12-жінки-ЦЗ'!T9</f>
        <v>3842</v>
      </c>
      <c r="U9" s="104">
        <f>УСЬОГО!X9-'12-жінки-ЦЗ'!U9</f>
        <v>193</v>
      </c>
      <c r="V9" s="103">
        <f t="shared" si="5"/>
        <v>5.0234252993232689</v>
      </c>
      <c r="W9" s="101">
        <f>УСЬОГО!Z9-'12-жінки-ЦЗ'!W9</f>
        <v>400</v>
      </c>
      <c r="X9" s="104">
        <f>УСЬОГО!AA9-'12-жінки-ЦЗ'!X9</f>
        <v>183</v>
      </c>
      <c r="Y9" s="103">
        <f t="shared" si="6"/>
        <v>45.75</v>
      </c>
      <c r="Z9" s="101">
        <f>УСЬОГО!AC9-'12-жінки-ЦЗ'!Z9</f>
        <v>249</v>
      </c>
      <c r="AA9" s="104">
        <f>УСЬОГО!AD9-'12-жінки-ЦЗ'!AA9</f>
        <v>138</v>
      </c>
      <c r="AB9" s="103">
        <f t="shared" si="7"/>
        <v>55.421686746987952</v>
      </c>
      <c r="AC9" s="37"/>
      <c r="AD9" s="41"/>
    </row>
    <row r="10" spans="1:32" s="42" customFormat="1" ht="15.75" customHeight="1" x14ac:dyDescent="0.25">
      <c r="A10" s="61" t="s">
        <v>37</v>
      </c>
      <c r="B10" s="101">
        <f>УСЬОГО!B10-'12-жінки-ЦЗ'!B10</f>
        <v>222</v>
      </c>
      <c r="C10" s="101">
        <f>УСЬОГО!C10-'12-жінки-ЦЗ'!C10</f>
        <v>42</v>
      </c>
      <c r="D10" s="102">
        <f t="shared" si="0"/>
        <v>18.918918918918919</v>
      </c>
      <c r="E10" s="101">
        <f>УСЬОГО!E10-'12-жінки-ЦЗ'!E10</f>
        <v>116</v>
      </c>
      <c r="F10" s="101">
        <f>УСЬОГО!F10-'12-жінки-ЦЗ'!F10</f>
        <v>38</v>
      </c>
      <c r="G10" s="103">
        <f t="shared" si="1"/>
        <v>32.758620689655174</v>
      </c>
      <c r="H10" s="101">
        <f>УСЬОГО!H10-'12-жінки-ЦЗ'!H10</f>
        <v>28</v>
      </c>
      <c r="I10" s="101">
        <f>УСЬОГО!I10-'12-жінки-ЦЗ'!I10</f>
        <v>1</v>
      </c>
      <c r="J10" s="103">
        <f t="shared" si="2"/>
        <v>3.5714285714285716</v>
      </c>
      <c r="K10" s="101">
        <f>УСЬОГО!N10-'12-жінки-ЦЗ'!K10</f>
        <v>2</v>
      </c>
      <c r="L10" s="101">
        <f>УСЬОГО!O10-'12-жінки-ЦЗ'!L10</f>
        <v>0</v>
      </c>
      <c r="M10" s="103" t="s">
        <v>68</v>
      </c>
      <c r="N10" s="101">
        <f>УСЬОГО!Q10-'12-жінки-ЦЗ'!N10</f>
        <v>4</v>
      </c>
      <c r="O10" s="101">
        <f>УСЬОГО!R10-'12-жінки-ЦЗ'!O10</f>
        <v>1</v>
      </c>
      <c r="P10" s="105">
        <f t="shared" si="8"/>
        <v>25</v>
      </c>
      <c r="Q10" s="101">
        <f>УСЬОГО!T10-'12-жінки-ЦЗ'!Q10</f>
        <v>118</v>
      </c>
      <c r="R10" s="104">
        <f>УСЬОГО!U10-'12-жінки-ЦЗ'!R10</f>
        <v>26</v>
      </c>
      <c r="S10" s="103">
        <f t="shared" si="4"/>
        <v>22.033898305084747</v>
      </c>
      <c r="T10" s="101">
        <f>УСЬОГО!W10-'12-жінки-ЦЗ'!T10</f>
        <v>358</v>
      </c>
      <c r="U10" s="104">
        <f>УСЬОГО!X10-'12-жінки-ЦЗ'!U10</f>
        <v>26</v>
      </c>
      <c r="V10" s="103">
        <f t="shared" si="5"/>
        <v>7.2625698324022343</v>
      </c>
      <c r="W10" s="101">
        <f>УСЬОГО!Z10-'12-жінки-ЦЗ'!W10</f>
        <v>54</v>
      </c>
      <c r="X10" s="104">
        <f>УСЬОГО!AA10-'12-жінки-ЦЗ'!X10</f>
        <v>24</v>
      </c>
      <c r="Y10" s="103">
        <f t="shared" si="6"/>
        <v>44.444444444444443</v>
      </c>
      <c r="Z10" s="101">
        <f>УСЬОГО!AC10-'12-жінки-ЦЗ'!Z10</f>
        <v>48</v>
      </c>
      <c r="AA10" s="104">
        <f>УСЬОГО!AD10-'12-жінки-ЦЗ'!AA10</f>
        <v>20</v>
      </c>
      <c r="AB10" s="103">
        <f t="shared" si="7"/>
        <v>41.666666666666664</v>
      </c>
      <c r="AC10" s="37"/>
      <c r="AD10" s="41"/>
    </row>
    <row r="11" spans="1:32" s="42" customFormat="1" ht="15.75" customHeight="1" x14ac:dyDescent="0.25">
      <c r="A11" s="61" t="s">
        <v>38</v>
      </c>
      <c r="B11" s="101">
        <f>УСЬОГО!B11-'12-жінки-ЦЗ'!B11</f>
        <v>973</v>
      </c>
      <c r="C11" s="101">
        <f>УСЬОГО!C11-'12-жінки-ЦЗ'!C11</f>
        <v>196</v>
      </c>
      <c r="D11" s="102">
        <f t="shared" si="0"/>
        <v>20.14388489208633</v>
      </c>
      <c r="E11" s="101">
        <f>УСЬОГО!E11-'12-жінки-ЦЗ'!E11</f>
        <v>373</v>
      </c>
      <c r="F11" s="101">
        <f>УСЬОГО!F11-'12-жінки-ЦЗ'!F11</f>
        <v>160</v>
      </c>
      <c r="G11" s="103">
        <f t="shared" si="1"/>
        <v>42.89544235924933</v>
      </c>
      <c r="H11" s="101">
        <f>УСЬОГО!H11-'12-жінки-ЦЗ'!H11</f>
        <v>80</v>
      </c>
      <c r="I11" s="101">
        <f>УСЬОГО!I11-'12-жінки-ЦЗ'!I11</f>
        <v>20</v>
      </c>
      <c r="J11" s="103">
        <f t="shared" si="2"/>
        <v>25</v>
      </c>
      <c r="K11" s="101">
        <f>УСЬОГО!N11-'12-жінки-ЦЗ'!K11</f>
        <v>9</v>
      </c>
      <c r="L11" s="101">
        <f>УСЬОГО!O11-'12-жінки-ЦЗ'!L11</f>
        <v>1</v>
      </c>
      <c r="M11" s="103">
        <f t="shared" si="3"/>
        <v>11.111111111111111</v>
      </c>
      <c r="N11" s="101">
        <f>УСЬОГО!Q11-'12-жінки-ЦЗ'!N11</f>
        <v>0</v>
      </c>
      <c r="O11" s="101">
        <f>УСЬОГО!R11-'12-жінки-ЦЗ'!O11</f>
        <v>0</v>
      </c>
      <c r="P11" s="105" t="str">
        <f t="shared" si="8"/>
        <v>-</v>
      </c>
      <c r="Q11" s="101">
        <f>УСЬОГО!T11-'12-жінки-ЦЗ'!Q11</f>
        <v>307</v>
      </c>
      <c r="R11" s="104">
        <f>УСЬОГО!U11-'12-жінки-ЦЗ'!R11</f>
        <v>100</v>
      </c>
      <c r="S11" s="103">
        <f t="shared" si="4"/>
        <v>32.573289902280131</v>
      </c>
      <c r="T11" s="101">
        <f>УСЬОГО!W11-'12-жінки-ЦЗ'!T11</f>
        <v>1691</v>
      </c>
      <c r="U11" s="104">
        <f>УСЬОГО!X11-'12-жінки-ЦЗ'!U11</f>
        <v>137</v>
      </c>
      <c r="V11" s="103">
        <f t="shared" si="5"/>
        <v>8.101714961561207</v>
      </c>
      <c r="W11" s="101">
        <f>УСЬОГО!Z11-'12-жінки-ЦЗ'!W11</f>
        <v>204</v>
      </c>
      <c r="X11" s="104">
        <f>УСЬОГО!AA11-'12-жінки-ЦЗ'!X11</f>
        <v>112</v>
      </c>
      <c r="Y11" s="103">
        <f t="shared" si="6"/>
        <v>54.901960784313722</v>
      </c>
      <c r="Z11" s="101">
        <f>УСЬОГО!AC11-'12-жінки-ЦЗ'!Z11</f>
        <v>167</v>
      </c>
      <c r="AA11" s="104">
        <f>УСЬОГО!AD11-'12-жінки-ЦЗ'!AA11</f>
        <v>97</v>
      </c>
      <c r="AB11" s="103">
        <f t="shared" si="7"/>
        <v>58.08383233532934</v>
      </c>
      <c r="AC11" s="37"/>
      <c r="AD11" s="41"/>
    </row>
    <row r="12" spans="1:32" s="42" customFormat="1" ht="15.75" customHeight="1" x14ac:dyDescent="0.25">
      <c r="A12" s="61" t="s">
        <v>39</v>
      </c>
      <c r="B12" s="101">
        <f>УСЬОГО!B12-'12-жінки-ЦЗ'!B12</f>
        <v>2211</v>
      </c>
      <c r="C12" s="101">
        <f>УСЬОГО!C12-'12-жінки-ЦЗ'!C12</f>
        <v>170</v>
      </c>
      <c r="D12" s="102">
        <f t="shared" si="0"/>
        <v>7.6888285843509721</v>
      </c>
      <c r="E12" s="101">
        <f>УСЬОГО!E12-'12-жінки-ЦЗ'!E12</f>
        <v>396</v>
      </c>
      <c r="F12" s="101">
        <f>УСЬОГО!F12-'12-жінки-ЦЗ'!F12</f>
        <v>134</v>
      </c>
      <c r="G12" s="103">
        <f t="shared" si="1"/>
        <v>33.838383838383841</v>
      </c>
      <c r="H12" s="101">
        <f>УСЬОГО!H12-'12-жінки-ЦЗ'!H12</f>
        <v>130</v>
      </c>
      <c r="I12" s="101">
        <f>УСЬОГО!I12-'12-жінки-ЦЗ'!I12</f>
        <v>29</v>
      </c>
      <c r="J12" s="103">
        <f t="shared" si="2"/>
        <v>22.307692307692307</v>
      </c>
      <c r="K12" s="101">
        <f>УСЬОГО!N12-'12-жінки-ЦЗ'!K12</f>
        <v>19</v>
      </c>
      <c r="L12" s="101">
        <f>УСЬОГО!O12-'12-жінки-ЦЗ'!L12</f>
        <v>6</v>
      </c>
      <c r="M12" s="103">
        <f t="shared" si="3"/>
        <v>31.578947368421051</v>
      </c>
      <c r="N12" s="101">
        <f>УСЬОГО!Q12-'12-жінки-ЦЗ'!N12</f>
        <v>5</v>
      </c>
      <c r="O12" s="101">
        <f>УСЬОГО!R12-'12-жінки-ЦЗ'!O12</f>
        <v>1</v>
      </c>
      <c r="P12" s="103">
        <f t="shared" si="8"/>
        <v>20</v>
      </c>
      <c r="Q12" s="101">
        <f>УСЬОГО!T12-'12-жінки-ЦЗ'!Q12</f>
        <v>376</v>
      </c>
      <c r="R12" s="104">
        <f>УСЬОГО!U12-'12-жінки-ЦЗ'!R12</f>
        <v>111</v>
      </c>
      <c r="S12" s="103">
        <f t="shared" si="4"/>
        <v>29.521276595744681</v>
      </c>
      <c r="T12" s="101">
        <f>УСЬОГО!W12-'12-жінки-ЦЗ'!T12</f>
        <v>4024</v>
      </c>
      <c r="U12" s="104">
        <f>УСЬОГО!X12-'12-жінки-ЦЗ'!U12</f>
        <v>119</v>
      </c>
      <c r="V12" s="103">
        <f t="shared" si="5"/>
        <v>2.9572564612326042</v>
      </c>
      <c r="W12" s="101">
        <f>УСЬОГО!Z12-'12-жінки-ЦЗ'!W12</f>
        <v>236</v>
      </c>
      <c r="X12" s="104">
        <f>УСЬОГО!AA12-'12-жінки-ЦЗ'!X12</f>
        <v>94</v>
      </c>
      <c r="Y12" s="103">
        <f t="shared" si="6"/>
        <v>39.83050847457627</v>
      </c>
      <c r="Z12" s="101">
        <f>УСЬОГО!AC12-'12-жінки-ЦЗ'!Z12</f>
        <v>181</v>
      </c>
      <c r="AA12" s="104">
        <f>УСЬОГО!AD12-'12-жінки-ЦЗ'!AA12</f>
        <v>80</v>
      </c>
      <c r="AB12" s="103">
        <f t="shared" si="7"/>
        <v>44.19889502762431</v>
      </c>
      <c r="AC12" s="37"/>
      <c r="AD12" s="41"/>
    </row>
    <row r="13" spans="1:32" s="42" customFormat="1" ht="15.75" customHeight="1" x14ac:dyDescent="0.25">
      <c r="A13" s="61" t="s">
        <v>40</v>
      </c>
      <c r="B13" s="101">
        <f>УСЬОГО!B13-'12-жінки-ЦЗ'!B13</f>
        <v>686</v>
      </c>
      <c r="C13" s="101">
        <f>УСЬОГО!C13-'12-жінки-ЦЗ'!C13</f>
        <v>80</v>
      </c>
      <c r="D13" s="102">
        <f t="shared" si="0"/>
        <v>11.661807580174926</v>
      </c>
      <c r="E13" s="101">
        <f>УСЬОГО!E13-'12-жінки-ЦЗ'!E13</f>
        <v>271</v>
      </c>
      <c r="F13" s="101">
        <f>УСЬОГО!F13-'12-жінки-ЦЗ'!F13</f>
        <v>77</v>
      </c>
      <c r="G13" s="103">
        <f t="shared" si="1"/>
        <v>28.41328413284133</v>
      </c>
      <c r="H13" s="101">
        <f>УСЬОГО!H13-'12-жінки-ЦЗ'!H13</f>
        <v>53</v>
      </c>
      <c r="I13" s="101">
        <f>УСЬОГО!I13-'12-жінки-ЦЗ'!I13</f>
        <v>9</v>
      </c>
      <c r="J13" s="103">
        <f t="shared" si="2"/>
        <v>16.981132075471699</v>
      </c>
      <c r="K13" s="101">
        <f>УСЬОГО!N13-'12-жінки-ЦЗ'!K13</f>
        <v>8</v>
      </c>
      <c r="L13" s="101">
        <f>УСЬОГО!O13-'12-жінки-ЦЗ'!L13</f>
        <v>1</v>
      </c>
      <c r="M13" s="103">
        <f t="shared" si="3"/>
        <v>12.5</v>
      </c>
      <c r="N13" s="101">
        <f>УСЬОГО!Q13-'12-жінки-ЦЗ'!N13</f>
        <v>2</v>
      </c>
      <c r="O13" s="101">
        <f>УСЬОГО!R13-'12-жінки-ЦЗ'!O13</f>
        <v>0</v>
      </c>
      <c r="P13" s="105">
        <f t="shared" si="8"/>
        <v>0</v>
      </c>
      <c r="Q13" s="101">
        <f>УСЬОГО!T13-'12-жінки-ЦЗ'!Q13</f>
        <v>263</v>
      </c>
      <c r="R13" s="104">
        <f>УСЬОГО!U13-'12-жінки-ЦЗ'!R13</f>
        <v>69</v>
      </c>
      <c r="S13" s="103">
        <f t="shared" si="4"/>
        <v>26.235741444866921</v>
      </c>
      <c r="T13" s="101">
        <f>УСЬОГО!W13-'12-жінки-ЦЗ'!T13</f>
        <v>1254</v>
      </c>
      <c r="U13" s="104">
        <f>УСЬОГО!X13-'12-жінки-ЦЗ'!U13</f>
        <v>57</v>
      </c>
      <c r="V13" s="103">
        <f t="shared" si="5"/>
        <v>4.5454545454545459</v>
      </c>
      <c r="W13" s="101">
        <f>УСЬОГО!Z13-'12-жінки-ЦЗ'!W13</f>
        <v>133</v>
      </c>
      <c r="X13" s="104">
        <f>УСЬОГО!AA13-'12-жінки-ЦЗ'!X13</f>
        <v>56</v>
      </c>
      <c r="Y13" s="103">
        <f t="shared" si="6"/>
        <v>42.10526315789474</v>
      </c>
      <c r="Z13" s="101">
        <f>УСЬОГО!AC13-'12-жінки-ЦЗ'!Z13</f>
        <v>120</v>
      </c>
      <c r="AA13" s="104">
        <f>УСЬОГО!AD13-'12-жінки-ЦЗ'!AA13</f>
        <v>51</v>
      </c>
      <c r="AB13" s="103">
        <f t="shared" si="7"/>
        <v>42.5</v>
      </c>
      <c r="AC13" s="37"/>
      <c r="AD13" s="41"/>
    </row>
    <row r="14" spans="1:32" s="42" customFormat="1" ht="15.75" customHeight="1" x14ac:dyDescent="0.25">
      <c r="A14" s="61" t="s">
        <v>41</v>
      </c>
      <c r="B14" s="101">
        <f>УСЬОГО!B14-'12-жінки-ЦЗ'!B14</f>
        <v>523</v>
      </c>
      <c r="C14" s="101">
        <f>УСЬОГО!C14-'12-жінки-ЦЗ'!C14</f>
        <v>55</v>
      </c>
      <c r="D14" s="102">
        <f t="shared" si="0"/>
        <v>10.516252390057362</v>
      </c>
      <c r="E14" s="101">
        <f>УСЬОГО!E14-'12-жінки-ЦЗ'!E14</f>
        <v>273</v>
      </c>
      <c r="F14" s="101">
        <f>УСЬОГО!F14-'12-жінки-ЦЗ'!F14</f>
        <v>51</v>
      </c>
      <c r="G14" s="103">
        <f t="shared" si="1"/>
        <v>18.681318681318682</v>
      </c>
      <c r="H14" s="101">
        <f>УСЬОГО!H14-'12-жінки-ЦЗ'!H14</f>
        <v>45</v>
      </c>
      <c r="I14" s="101">
        <f>УСЬОГО!I14-'12-жінки-ЦЗ'!I14</f>
        <v>5</v>
      </c>
      <c r="J14" s="103">
        <f t="shared" si="2"/>
        <v>11.111111111111111</v>
      </c>
      <c r="K14" s="101">
        <f>УСЬОГО!N14-'12-жінки-ЦЗ'!K14</f>
        <v>3</v>
      </c>
      <c r="L14" s="101">
        <f>УСЬОГО!O14-'12-жінки-ЦЗ'!L14</f>
        <v>1</v>
      </c>
      <c r="M14" s="103">
        <f t="shared" si="3"/>
        <v>33.333333333333336</v>
      </c>
      <c r="N14" s="101">
        <f>УСЬОГО!Q14-'12-жінки-ЦЗ'!N14</f>
        <v>0</v>
      </c>
      <c r="O14" s="101">
        <f>УСЬОГО!R14-'12-жінки-ЦЗ'!O14</f>
        <v>0</v>
      </c>
      <c r="P14" s="105" t="str">
        <f t="shared" si="8"/>
        <v>-</v>
      </c>
      <c r="Q14" s="101">
        <f>УСЬОГО!T14-'12-жінки-ЦЗ'!Q14</f>
        <v>285</v>
      </c>
      <c r="R14" s="104">
        <f>УСЬОГО!U14-'12-жінки-ЦЗ'!R14</f>
        <v>44</v>
      </c>
      <c r="S14" s="103">
        <f t="shared" si="4"/>
        <v>15.43859649122807</v>
      </c>
      <c r="T14" s="101">
        <f>УСЬОГО!W14-'12-жінки-ЦЗ'!T14</f>
        <v>890</v>
      </c>
      <c r="U14" s="104">
        <f>УСЬОГО!X14-'12-жінки-ЦЗ'!U14</f>
        <v>40</v>
      </c>
      <c r="V14" s="103">
        <f t="shared" si="5"/>
        <v>4.4943820224719104</v>
      </c>
      <c r="W14" s="101">
        <f>УСЬОГО!Z14-'12-жінки-ЦЗ'!W14</f>
        <v>160</v>
      </c>
      <c r="X14" s="104">
        <f>УСЬОГО!AA14-'12-жінки-ЦЗ'!X14</f>
        <v>39</v>
      </c>
      <c r="Y14" s="103">
        <f t="shared" si="6"/>
        <v>24.375</v>
      </c>
      <c r="Z14" s="101">
        <f>УСЬОГО!AC14-'12-жінки-ЦЗ'!Z14</f>
        <v>150</v>
      </c>
      <c r="AA14" s="104">
        <f>УСЬОГО!AD14-'12-жінки-ЦЗ'!AA14</f>
        <v>24</v>
      </c>
      <c r="AB14" s="103">
        <f t="shared" si="7"/>
        <v>16</v>
      </c>
      <c r="AC14" s="37"/>
      <c r="AD14" s="41"/>
    </row>
    <row r="15" spans="1:32" s="42" customFormat="1" ht="15.75" customHeight="1" x14ac:dyDescent="0.25">
      <c r="A15" s="61" t="s">
        <v>42</v>
      </c>
      <c r="B15" s="101">
        <f>УСЬОГО!B15-'12-жінки-ЦЗ'!B15</f>
        <v>4601</v>
      </c>
      <c r="C15" s="101">
        <f>УСЬОГО!C15-'12-жінки-ЦЗ'!C15</f>
        <v>315</v>
      </c>
      <c r="D15" s="102">
        <f t="shared" si="0"/>
        <v>6.8463377526624649</v>
      </c>
      <c r="E15" s="101">
        <f>УСЬОГО!E15-'12-жінки-ЦЗ'!E15</f>
        <v>481</v>
      </c>
      <c r="F15" s="101">
        <f>УСЬОГО!F15-'12-жінки-ЦЗ'!F15</f>
        <v>278</v>
      </c>
      <c r="G15" s="103">
        <f t="shared" si="1"/>
        <v>57.796257796257798</v>
      </c>
      <c r="H15" s="101">
        <f>УСЬОГО!H15-'12-жінки-ЦЗ'!H15</f>
        <v>202</v>
      </c>
      <c r="I15" s="101">
        <f>УСЬОГО!I15-'12-жінки-ЦЗ'!I15</f>
        <v>67</v>
      </c>
      <c r="J15" s="103">
        <f t="shared" si="2"/>
        <v>33.168316831683171</v>
      </c>
      <c r="K15" s="101">
        <f>УСЬОГО!N15-'12-жінки-ЦЗ'!K15</f>
        <v>19</v>
      </c>
      <c r="L15" s="101">
        <f>УСЬОГО!O15-'12-жінки-ЦЗ'!L15</f>
        <v>6</v>
      </c>
      <c r="M15" s="103">
        <f t="shared" si="3"/>
        <v>31.578947368421051</v>
      </c>
      <c r="N15" s="101">
        <f>УСЬОГО!Q15-'12-жінки-ЦЗ'!N15</f>
        <v>1</v>
      </c>
      <c r="O15" s="101">
        <f>УСЬОГО!R15-'12-жінки-ЦЗ'!O15</f>
        <v>0</v>
      </c>
      <c r="P15" s="105">
        <f t="shared" si="8"/>
        <v>0</v>
      </c>
      <c r="Q15" s="101">
        <f>УСЬОГО!T15-'12-жінки-ЦЗ'!Q15</f>
        <v>375</v>
      </c>
      <c r="R15" s="104">
        <f>УСЬОГО!U15-'12-жінки-ЦЗ'!R15</f>
        <v>176</v>
      </c>
      <c r="S15" s="103">
        <f t="shared" si="4"/>
        <v>46.93333333333333</v>
      </c>
      <c r="T15" s="101">
        <f>УСЬОГО!W15-'12-жінки-ЦЗ'!T15</f>
        <v>7816</v>
      </c>
      <c r="U15" s="104">
        <f>УСЬОГО!X15-'12-жінки-ЦЗ'!U15</f>
        <v>177</v>
      </c>
      <c r="V15" s="103">
        <f t="shared" si="5"/>
        <v>2.2645854657113613</v>
      </c>
      <c r="W15" s="101">
        <f>УСЬОГО!Z15-'12-жінки-ЦЗ'!W15</f>
        <v>274</v>
      </c>
      <c r="X15" s="104">
        <f>УСЬОГО!AA15-'12-жінки-ЦЗ'!X15</f>
        <v>164</v>
      </c>
      <c r="Y15" s="103">
        <f t="shared" si="6"/>
        <v>59.854014598540147</v>
      </c>
      <c r="Z15" s="101">
        <f>УСЬОГО!AC15-'12-жінки-ЦЗ'!Z15</f>
        <v>217</v>
      </c>
      <c r="AA15" s="104">
        <f>УСЬОГО!AD15-'12-жінки-ЦЗ'!AA15</f>
        <v>135</v>
      </c>
      <c r="AB15" s="103">
        <f t="shared" si="7"/>
        <v>62.211981566820278</v>
      </c>
      <c r="AC15" s="37"/>
      <c r="AD15" s="41"/>
    </row>
    <row r="16" spans="1:32" s="42" customFormat="1" ht="15.75" customHeight="1" x14ac:dyDescent="0.25">
      <c r="A16" s="61" t="s">
        <v>43</v>
      </c>
      <c r="B16" s="101">
        <f>УСЬОГО!B16-'12-жінки-ЦЗ'!B16</f>
        <v>2044</v>
      </c>
      <c r="C16" s="101">
        <f>УСЬОГО!C16-'12-жінки-ЦЗ'!C16</f>
        <v>339</v>
      </c>
      <c r="D16" s="102">
        <f t="shared" si="0"/>
        <v>16.585127201565559</v>
      </c>
      <c r="E16" s="101">
        <f>УСЬОГО!E16-'12-жінки-ЦЗ'!E16</f>
        <v>665</v>
      </c>
      <c r="F16" s="101">
        <f>УСЬОГО!F16-'12-жінки-ЦЗ'!F16</f>
        <v>300</v>
      </c>
      <c r="G16" s="103">
        <f t="shared" si="1"/>
        <v>45.112781954887218</v>
      </c>
      <c r="H16" s="101">
        <f>УСЬОГО!H16-'12-жінки-ЦЗ'!H16</f>
        <v>267</v>
      </c>
      <c r="I16" s="101">
        <f>УСЬОГО!I16-'12-жінки-ЦЗ'!I16</f>
        <v>76</v>
      </c>
      <c r="J16" s="103">
        <f t="shared" si="2"/>
        <v>28.464419475655429</v>
      </c>
      <c r="K16" s="101">
        <f>УСЬОГО!N16-'12-жінки-ЦЗ'!K16</f>
        <v>56</v>
      </c>
      <c r="L16" s="101">
        <f>УСЬОГО!O16-'12-жінки-ЦЗ'!L16</f>
        <v>7</v>
      </c>
      <c r="M16" s="103">
        <f t="shared" si="3"/>
        <v>12.5</v>
      </c>
      <c r="N16" s="101">
        <f>УСЬОГО!Q16-'12-жінки-ЦЗ'!N16</f>
        <v>17</v>
      </c>
      <c r="O16" s="101">
        <f>УСЬОГО!R16-'12-жінки-ЦЗ'!O16</f>
        <v>0</v>
      </c>
      <c r="P16" s="103">
        <f t="shared" si="8"/>
        <v>0</v>
      </c>
      <c r="Q16" s="101">
        <f>УСЬОГО!T16-'12-жінки-ЦЗ'!Q16</f>
        <v>632</v>
      </c>
      <c r="R16" s="104">
        <f>УСЬОГО!U16-'12-жінки-ЦЗ'!R16</f>
        <v>234</v>
      </c>
      <c r="S16" s="103">
        <f t="shared" si="4"/>
        <v>37.025316455696199</v>
      </c>
      <c r="T16" s="101">
        <f>УСЬОГО!W16-'12-жінки-ЦЗ'!T16</f>
        <v>3440</v>
      </c>
      <c r="U16" s="104">
        <f>УСЬОГО!X16-'12-жінки-ЦЗ'!U16</f>
        <v>174</v>
      </c>
      <c r="V16" s="103">
        <f t="shared" si="5"/>
        <v>5.058139534883721</v>
      </c>
      <c r="W16" s="101">
        <f>УСЬОГО!Z16-'12-жінки-ЦЗ'!W16</f>
        <v>322</v>
      </c>
      <c r="X16" s="104">
        <f>УСЬОГО!AA16-'12-жінки-ЦЗ'!X16</f>
        <v>164</v>
      </c>
      <c r="Y16" s="103">
        <f t="shared" si="6"/>
        <v>50.931677018633543</v>
      </c>
      <c r="Z16" s="101">
        <f>УСЬОГО!AC16-'12-жінки-ЦЗ'!Z16</f>
        <v>223</v>
      </c>
      <c r="AA16" s="104">
        <f>УСЬОГО!AD16-'12-жінки-ЦЗ'!AA16</f>
        <v>151</v>
      </c>
      <c r="AB16" s="103">
        <f t="shared" si="7"/>
        <v>67.713004484304932</v>
      </c>
      <c r="AC16" s="37"/>
      <c r="AD16" s="41"/>
    </row>
    <row r="17" spans="1:30" s="42" customFormat="1" ht="15.75" customHeight="1" x14ac:dyDescent="0.25">
      <c r="A17" s="61" t="s">
        <v>44</v>
      </c>
      <c r="B17" s="101">
        <f>УСЬОГО!B17-'12-жінки-ЦЗ'!B17</f>
        <v>3977</v>
      </c>
      <c r="C17" s="101">
        <f>УСЬОГО!C17-'12-жінки-ЦЗ'!C17</f>
        <v>499</v>
      </c>
      <c r="D17" s="102">
        <f t="shared" si="0"/>
        <v>12.547146090017602</v>
      </c>
      <c r="E17" s="101">
        <f>УСЬОГО!E17-'12-жінки-ЦЗ'!E17</f>
        <v>848</v>
      </c>
      <c r="F17" s="101">
        <f>УСЬОГО!F17-'12-жінки-ЦЗ'!F17</f>
        <v>443</v>
      </c>
      <c r="G17" s="103">
        <f t="shared" si="1"/>
        <v>52.240566037735846</v>
      </c>
      <c r="H17" s="101">
        <f>УСЬОГО!H17-'12-жінки-ЦЗ'!H17</f>
        <v>145</v>
      </c>
      <c r="I17" s="101">
        <f>УСЬОГО!I17-'12-жінки-ЦЗ'!I17</f>
        <v>66</v>
      </c>
      <c r="J17" s="103">
        <f t="shared" si="2"/>
        <v>45.517241379310342</v>
      </c>
      <c r="K17" s="101">
        <f>УСЬОГО!N17-'12-жінки-ЦЗ'!K17</f>
        <v>32</v>
      </c>
      <c r="L17" s="101">
        <f>УСЬОГО!O17-'12-жінки-ЦЗ'!L17</f>
        <v>13</v>
      </c>
      <c r="M17" s="103">
        <f t="shared" si="3"/>
        <v>40.625</v>
      </c>
      <c r="N17" s="101">
        <f>УСЬОГО!Q17-'12-жінки-ЦЗ'!N17</f>
        <v>3</v>
      </c>
      <c r="O17" s="101">
        <f>УСЬОГО!R17-'12-жінки-ЦЗ'!O17</f>
        <v>0</v>
      </c>
      <c r="P17" s="105">
        <f t="shared" si="8"/>
        <v>0</v>
      </c>
      <c r="Q17" s="101">
        <f>УСЬОГО!T17-'12-жінки-ЦЗ'!Q17</f>
        <v>451</v>
      </c>
      <c r="R17" s="104">
        <f>УСЬОГО!U17-'12-жінки-ЦЗ'!R17</f>
        <v>253</v>
      </c>
      <c r="S17" s="103">
        <f t="shared" si="4"/>
        <v>56.097560975609753</v>
      </c>
      <c r="T17" s="101">
        <f>УСЬОГО!W17-'12-жінки-ЦЗ'!T17</f>
        <v>7490</v>
      </c>
      <c r="U17" s="104">
        <f>УСЬОГО!X17-'12-жінки-ЦЗ'!U17</f>
        <v>344</v>
      </c>
      <c r="V17" s="103">
        <f t="shared" si="5"/>
        <v>4.5927903871829105</v>
      </c>
      <c r="W17" s="101">
        <f>УСЬОГО!Z17-'12-жінки-ЦЗ'!W17</f>
        <v>598</v>
      </c>
      <c r="X17" s="104">
        <f>УСЬОГО!AA17-'12-жінки-ЦЗ'!X17</f>
        <v>310</v>
      </c>
      <c r="Y17" s="103">
        <f t="shared" si="6"/>
        <v>51.83946488294314</v>
      </c>
      <c r="Z17" s="101">
        <f>УСЬОГО!AC17-'12-жінки-ЦЗ'!Z17</f>
        <v>598</v>
      </c>
      <c r="AA17" s="104">
        <f>УСЬОГО!AD17-'12-жінки-ЦЗ'!AA17</f>
        <v>282</v>
      </c>
      <c r="AB17" s="103">
        <f t="shared" si="7"/>
        <v>47.157190635451506</v>
      </c>
      <c r="AC17" s="37"/>
      <c r="AD17" s="41"/>
    </row>
    <row r="18" spans="1:30" s="42" customFormat="1" ht="15.75" customHeight="1" x14ac:dyDescent="0.25">
      <c r="A18" s="61" t="s">
        <v>45</v>
      </c>
      <c r="B18" s="101">
        <f>УСЬОГО!B18-'12-жінки-ЦЗ'!B18</f>
        <v>1392</v>
      </c>
      <c r="C18" s="101">
        <f>УСЬОГО!C18-'12-жінки-ЦЗ'!C18</f>
        <v>266</v>
      </c>
      <c r="D18" s="102">
        <f t="shared" si="0"/>
        <v>19.109195402298852</v>
      </c>
      <c r="E18" s="101">
        <f>УСЬОГО!E18-'12-жінки-ЦЗ'!E18</f>
        <v>750</v>
      </c>
      <c r="F18" s="101">
        <f>УСЬОГО!F18-'12-жінки-ЦЗ'!F18</f>
        <v>231</v>
      </c>
      <c r="G18" s="103">
        <f t="shared" si="1"/>
        <v>30.8</v>
      </c>
      <c r="H18" s="101">
        <f>УСЬОГО!H18-'12-жінки-ЦЗ'!H18</f>
        <v>178</v>
      </c>
      <c r="I18" s="101">
        <f>УСЬОГО!I18-'12-жінки-ЦЗ'!I18</f>
        <v>40</v>
      </c>
      <c r="J18" s="103">
        <f t="shared" si="2"/>
        <v>22.471910112359552</v>
      </c>
      <c r="K18" s="101">
        <f>УСЬОГО!N18-'12-жінки-ЦЗ'!K18</f>
        <v>10</v>
      </c>
      <c r="L18" s="101">
        <f>УСЬОГО!O18-'12-жінки-ЦЗ'!L18</f>
        <v>1</v>
      </c>
      <c r="M18" s="103">
        <f t="shared" si="3"/>
        <v>10</v>
      </c>
      <c r="N18" s="101">
        <f>УСЬОГО!Q18-'12-жінки-ЦЗ'!N18</f>
        <v>1</v>
      </c>
      <c r="O18" s="101">
        <f>УСЬОГО!R18-'12-жінки-ЦЗ'!O18</f>
        <v>0</v>
      </c>
      <c r="P18" s="103">
        <f t="shared" si="8"/>
        <v>0</v>
      </c>
      <c r="Q18" s="101">
        <f>УСЬОГО!T18-'12-жінки-ЦЗ'!Q18</f>
        <v>494</v>
      </c>
      <c r="R18" s="104">
        <f>УСЬОГО!U18-'12-жінки-ЦЗ'!R18</f>
        <v>146</v>
      </c>
      <c r="S18" s="103">
        <f t="shared" si="4"/>
        <v>29.554655870445345</v>
      </c>
      <c r="T18" s="101">
        <f>УСЬОГО!W18-'12-жінки-ЦЗ'!T18</f>
        <v>2028</v>
      </c>
      <c r="U18" s="104">
        <f>УСЬОГО!X18-'12-жінки-ЦЗ'!U18</f>
        <v>174</v>
      </c>
      <c r="V18" s="103">
        <f t="shared" si="5"/>
        <v>8.5798816568047336</v>
      </c>
      <c r="W18" s="101">
        <f>УСЬОГО!Z18-'12-жінки-ЦЗ'!W18</f>
        <v>440</v>
      </c>
      <c r="X18" s="104">
        <f>УСЬОГО!AA18-'12-жінки-ЦЗ'!X18</f>
        <v>157</v>
      </c>
      <c r="Y18" s="103">
        <f t="shared" si="6"/>
        <v>35.68181818181818</v>
      </c>
      <c r="Z18" s="101">
        <f>УСЬОГО!AC18-'12-жінки-ЦЗ'!Z18</f>
        <v>403</v>
      </c>
      <c r="AA18" s="104">
        <f>УСЬОГО!AD18-'12-жінки-ЦЗ'!AA18</f>
        <v>148</v>
      </c>
      <c r="AB18" s="103">
        <f t="shared" si="7"/>
        <v>36.724565756823822</v>
      </c>
      <c r="AC18" s="37"/>
      <c r="AD18" s="41"/>
    </row>
    <row r="19" spans="1:30" s="42" customFormat="1" ht="15.75" customHeight="1" x14ac:dyDescent="0.25">
      <c r="A19" s="61" t="s">
        <v>46</v>
      </c>
      <c r="B19" s="101">
        <f>УСЬОГО!B19-'12-жінки-ЦЗ'!B19</f>
        <v>2215</v>
      </c>
      <c r="C19" s="101">
        <f>УСЬОГО!C19-'12-жінки-ЦЗ'!C19</f>
        <v>292</v>
      </c>
      <c r="D19" s="102">
        <f t="shared" si="0"/>
        <v>13.182844243792324</v>
      </c>
      <c r="E19" s="101">
        <f>УСЬОГО!E19-'12-жінки-ЦЗ'!E19</f>
        <v>593</v>
      </c>
      <c r="F19" s="101">
        <f>УСЬОГО!F19-'12-жінки-ЦЗ'!F19</f>
        <v>260</v>
      </c>
      <c r="G19" s="103">
        <f t="shared" si="1"/>
        <v>43.844856661045533</v>
      </c>
      <c r="H19" s="101">
        <f>УСЬОГО!H19-'12-жінки-ЦЗ'!H19</f>
        <v>214</v>
      </c>
      <c r="I19" s="101">
        <f>УСЬОГО!I19-'12-жінки-ЦЗ'!I19</f>
        <v>44</v>
      </c>
      <c r="J19" s="103">
        <f t="shared" si="2"/>
        <v>20.560747663551403</v>
      </c>
      <c r="K19" s="101">
        <f>УСЬОГО!N19-'12-жінки-ЦЗ'!K19</f>
        <v>13</v>
      </c>
      <c r="L19" s="101">
        <f>УСЬОГО!O19-'12-жінки-ЦЗ'!L19</f>
        <v>20</v>
      </c>
      <c r="M19" s="103">
        <f t="shared" si="3"/>
        <v>153.84615384615384</v>
      </c>
      <c r="N19" s="101">
        <f>УСЬОГО!Q19-'12-жінки-ЦЗ'!N19</f>
        <v>3</v>
      </c>
      <c r="O19" s="101">
        <f>УСЬОГО!R19-'12-жінки-ЦЗ'!O19</f>
        <v>1</v>
      </c>
      <c r="P19" s="103">
        <f t="shared" si="8"/>
        <v>33.333333333333336</v>
      </c>
      <c r="Q19" s="101">
        <f>УСЬОГО!T19-'12-жінки-ЦЗ'!Q19</f>
        <v>580</v>
      </c>
      <c r="R19" s="104">
        <f>УСЬОГО!U19-'12-жінки-ЦЗ'!R19</f>
        <v>190</v>
      </c>
      <c r="S19" s="103">
        <f t="shared" si="4"/>
        <v>32.758620689655174</v>
      </c>
      <c r="T19" s="101">
        <f>УСЬОГО!W19-'12-жінки-ЦЗ'!T19</f>
        <v>3856</v>
      </c>
      <c r="U19" s="104">
        <f>УСЬОГО!X19-'12-жінки-ЦЗ'!U19</f>
        <v>190</v>
      </c>
      <c r="V19" s="103">
        <f t="shared" si="5"/>
        <v>4.9273858921161828</v>
      </c>
      <c r="W19" s="101">
        <f>УСЬОГО!Z19-'12-жінки-ЦЗ'!W19</f>
        <v>384</v>
      </c>
      <c r="X19" s="104">
        <f>УСЬОГО!AA19-'12-жінки-ЦЗ'!X19</f>
        <v>178</v>
      </c>
      <c r="Y19" s="103">
        <f t="shared" si="6"/>
        <v>46.354166666666664</v>
      </c>
      <c r="Z19" s="101">
        <f>УСЬОГО!AC19-'12-жінки-ЦЗ'!Z19</f>
        <v>320</v>
      </c>
      <c r="AA19" s="104">
        <f>УСЬОГО!AD19-'12-жінки-ЦЗ'!AA19</f>
        <v>164</v>
      </c>
      <c r="AB19" s="103">
        <f t="shared" si="7"/>
        <v>51.25</v>
      </c>
      <c r="AC19" s="37"/>
      <c r="AD19" s="41"/>
    </row>
    <row r="20" spans="1:30" s="42" customFormat="1" ht="15.75" customHeight="1" x14ac:dyDescent="0.25">
      <c r="A20" s="61" t="s">
        <v>47</v>
      </c>
      <c r="B20" s="101">
        <f>УСЬОГО!B20-'12-жінки-ЦЗ'!B20</f>
        <v>1365</v>
      </c>
      <c r="C20" s="101">
        <f>УСЬОГО!C20-'12-жінки-ЦЗ'!C20</f>
        <v>181</v>
      </c>
      <c r="D20" s="102">
        <f t="shared" si="0"/>
        <v>13.260073260073261</v>
      </c>
      <c r="E20" s="101">
        <f>УСЬОГО!E20-'12-жінки-ЦЗ'!E20</f>
        <v>330</v>
      </c>
      <c r="F20" s="101">
        <f>УСЬОГО!F20-'12-жінки-ЦЗ'!F20</f>
        <v>153</v>
      </c>
      <c r="G20" s="103">
        <f t="shared" si="1"/>
        <v>46.363636363636367</v>
      </c>
      <c r="H20" s="101">
        <f>УСЬОГО!H20-'12-жінки-ЦЗ'!H20</f>
        <v>59</v>
      </c>
      <c r="I20" s="101">
        <f>УСЬОГО!I20-'12-жінки-ЦЗ'!I20</f>
        <v>23</v>
      </c>
      <c r="J20" s="103">
        <f t="shared" si="2"/>
        <v>38.983050847457626</v>
      </c>
      <c r="K20" s="101">
        <f>УСЬОГО!N20-'12-жінки-ЦЗ'!K20</f>
        <v>1</v>
      </c>
      <c r="L20" s="101">
        <f>УСЬОГО!O20-'12-жінки-ЦЗ'!L20</f>
        <v>2</v>
      </c>
      <c r="M20" s="103">
        <f t="shared" si="3"/>
        <v>200</v>
      </c>
      <c r="N20" s="101">
        <f>УСЬОГО!Q20-'12-жінки-ЦЗ'!N20</f>
        <v>2</v>
      </c>
      <c r="O20" s="101">
        <f>УСЬОГО!R20-'12-жінки-ЦЗ'!O20</f>
        <v>0</v>
      </c>
      <c r="P20" s="103">
        <f t="shared" si="8"/>
        <v>0</v>
      </c>
      <c r="Q20" s="101">
        <f>УСЬОГО!T20-'12-жінки-ЦЗ'!Q20</f>
        <v>225</v>
      </c>
      <c r="R20" s="104">
        <f>УСЬОГО!U20-'12-жінки-ЦЗ'!R20</f>
        <v>98</v>
      </c>
      <c r="S20" s="103">
        <f t="shared" si="4"/>
        <v>43.555555555555557</v>
      </c>
      <c r="T20" s="101">
        <f>УСЬОГО!W20-'12-жінки-ЦЗ'!T20</f>
        <v>2348</v>
      </c>
      <c r="U20" s="104">
        <f>УСЬОГО!X20-'12-жінки-ЦЗ'!U20</f>
        <v>121</v>
      </c>
      <c r="V20" s="103">
        <f t="shared" si="5"/>
        <v>5.1533219761499147</v>
      </c>
      <c r="W20" s="101">
        <f>УСЬОГО!Z20-'12-жінки-ЦЗ'!W20</f>
        <v>222</v>
      </c>
      <c r="X20" s="104">
        <f>УСЬОГО!AA20-'12-жінки-ЦЗ'!X20</f>
        <v>111</v>
      </c>
      <c r="Y20" s="103">
        <f t="shared" si="6"/>
        <v>50</v>
      </c>
      <c r="Z20" s="101">
        <f>УСЬОГО!AC20-'12-жінки-ЦЗ'!Z20</f>
        <v>220</v>
      </c>
      <c r="AA20" s="104">
        <f>УСЬОГО!AD20-'12-жінки-ЦЗ'!AA20</f>
        <v>109</v>
      </c>
      <c r="AB20" s="103">
        <f t="shared" si="7"/>
        <v>49.545454545454547</v>
      </c>
      <c r="AC20" s="37"/>
      <c r="AD20" s="41"/>
    </row>
    <row r="21" spans="1:30" s="42" customFormat="1" ht="15.75" customHeight="1" x14ac:dyDescent="0.25">
      <c r="A21" s="61" t="s">
        <v>48</v>
      </c>
      <c r="B21" s="101">
        <f>УСЬОГО!B21-'12-жінки-ЦЗ'!B21</f>
        <v>797</v>
      </c>
      <c r="C21" s="101">
        <f>УСЬОГО!C21-'12-жінки-ЦЗ'!C21</f>
        <v>120</v>
      </c>
      <c r="D21" s="102">
        <f t="shared" si="0"/>
        <v>15.0564617314931</v>
      </c>
      <c r="E21" s="101">
        <f>УСЬОГО!E21-'12-жінки-ЦЗ'!E21</f>
        <v>399</v>
      </c>
      <c r="F21" s="101">
        <f>УСЬОГО!F21-'12-жінки-ЦЗ'!F21</f>
        <v>113</v>
      </c>
      <c r="G21" s="103">
        <f t="shared" si="1"/>
        <v>28.320802005012531</v>
      </c>
      <c r="H21" s="101">
        <f>УСЬОГО!H21-'12-жінки-ЦЗ'!H21</f>
        <v>54</v>
      </c>
      <c r="I21" s="101">
        <f>УСЬОГО!I21-'12-жінки-ЦЗ'!I21</f>
        <v>12</v>
      </c>
      <c r="J21" s="103">
        <f t="shared" si="2"/>
        <v>22.222222222222221</v>
      </c>
      <c r="K21" s="101">
        <f>УСЬОГО!N21-'12-жінки-ЦЗ'!K21</f>
        <v>3</v>
      </c>
      <c r="L21" s="101">
        <f>УСЬОГО!O21-'12-жінки-ЦЗ'!L21</f>
        <v>4</v>
      </c>
      <c r="M21" s="103">
        <f t="shared" si="3"/>
        <v>133.33333333333334</v>
      </c>
      <c r="N21" s="101">
        <f>УСЬОГО!Q21-'12-жінки-ЦЗ'!N21</f>
        <v>0</v>
      </c>
      <c r="O21" s="101">
        <f>УСЬОГО!R21-'12-жінки-ЦЗ'!O21</f>
        <v>0</v>
      </c>
      <c r="P21" s="105" t="str">
        <f t="shared" si="8"/>
        <v>-</v>
      </c>
      <c r="Q21" s="101">
        <f>УСЬОГО!T21-'12-жінки-ЦЗ'!Q21</f>
        <v>366</v>
      </c>
      <c r="R21" s="104">
        <f>УСЬОГО!U21-'12-жінки-ЦЗ'!R21</f>
        <v>75</v>
      </c>
      <c r="S21" s="103">
        <f t="shared" si="4"/>
        <v>20.491803278688526</v>
      </c>
      <c r="T21" s="101">
        <f>УСЬОГО!W21-'12-жінки-ЦЗ'!T21</f>
        <v>1394</v>
      </c>
      <c r="U21" s="104">
        <f>УСЬОГО!X21-'12-жінки-ЦЗ'!U21</f>
        <v>77</v>
      </c>
      <c r="V21" s="103">
        <f t="shared" si="5"/>
        <v>5.5236728837876612</v>
      </c>
      <c r="W21" s="101">
        <f>УСЬОГО!Z21-'12-жінки-ЦЗ'!W21</f>
        <v>312</v>
      </c>
      <c r="X21" s="104">
        <f>УСЬОГО!AA21-'12-жінки-ЦЗ'!X21</f>
        <v>74</v>
      </c>
      <c r="Y21" s="103">
        <f t="shared" si="6"/>
        <v>23.717948717948719</v>
      </c>
      <c r="Z21" s="101">
        <f>УСЬОГО!AC21-'12-жінки-ЦЗ'!Z21</f>
        <v>296</v>
      </c>
      <c r="AA21" s="104">
        <f>УСЬОГО!AD21-'12-жінки-ЦЗ'!AA21</f>
        <v>69</v>
      </c>
      <c r="AB21" s="103">
        <f t="shared" si="7"/>
        <v>23.310810810810811</v>
      </c>
      <c r="AC21" s="37"/>
      <c r="AD21" s="41"/>
    </row>
    <row r="22" spans="1:30" s="42" customFormat="1" ht="15.75" customHeight="1" x14ac:dyDescent="0.25">
      <c r="A22" s="61" t="s">
        <v>49</v>
      </c>
      <c r="B22" s="101">
        <f>УСЬОГО!B22-'12-жінки-ЦЗ'!B22</f>
        <v>2485</v>
      </c>
      <c r="C22" s="101">
        <f>УСЬОГО!C22-'12-жінки-ЦЗ'!C22</f>
        <v>355</v>
      </c>
      <c r="D22" s="102">
        <f t="shared" si="0"/>
        <v>14.285714285714286</v>
      </c>
      <c r="E22" s="101">
        <f>УСЬОГО!E22-'12-жінки-ЦЗ'!E22</f>
        <v>723</v>
      </c>
      <c r="F22" s="101">
        <f>УСЬОГО!F22-'12-жінки-ЦЗ'!F22</f>
        <v>301</v>
      </c>
      <c r="G22" s="103">
        <f t="shared" si="1"/>
        <v>41.632088520055326</v>
      </c>
      <c r="H22" s="101">
        <f>УСЬОГО!H22-'12-жінки-ЦЗ'!H22</f>
        <v>239</v>
      </c>
      <c r="I22" s="101">
        <f>УСЬОГО!I22-'12-жінки-ЦЗ'!I22</f>
        <v>47</v>
      </c>
      <c r="J22" s="103">
        <f t="shared" si="2"/>
        <v>19.665271966527197</v>
      </c>
      <c r="K22" s="101">
        <f>УСЬОГО!N22-'12-жінки-ЦЗ'!K22</f>
        <v>22</v>
      </c>
      <c r="L22" s="101">
        <f>УСЬОГО!O22-'12-жінки-ЦЗ'!L22</f>
        <v>0</v>
      </c>
      <c r="M22" s="103">
        <f t="shared" si="3"/>
        <v>0</v>
      </c>
      <c r="N22" s="101">
        <f>УСЬОГО!Q22-'12-жінки-ЦЗ'!N22</f>
        <v>0</v>
      </c>
      <c r="O22" s="101">
        <f>УСЬОГО!R22-'12-жінки-ЦЗ'!O22</f>
        <v>0</v>
      </c>
      <c r="P22" s="103" t="str">
        <f t="shared" si="8"/>
        <v>-</v>
      </c>
      <c r="Q22" s="101">
        <f>УСЬОГО!T22-'12-жінки-ЦЗ'!Q22</f>
        <v>579</v>
      </c>
      <c r="R22" s="104">
        <f>УСЬОГО!U22-'12-жінки-ЦЗ'!R22</f>
        <v>205</v>
      </c>
      <c r="S22" s="103">
        <f t="shared" si="4"/>
        <v>35.405872193436963</v>
      </c>
      <c r="T22" s="101">
        <f>УСЬОГО!W22-'12-жінки-ЦЗ'!T22</f>
        <v>3943</v>
      </c>
      <c r="U22" s="104">
        <f>УСЬОГО!X22-'12-жінки-ЦЗ'!U22</f>
        <v>231</v>
      </c>
      <c r="V22" s="103">
        <f t="shared" si="5"/>
        <v>5.8584833882830329</v>
      </c>
      <c r="W22" s="101">
        <f>УСЬОГО!Z22-'12-жінки-ЦЗ'!W22</f>
        <v>480</v>
      </c>
      <c r="X22" s="104">
        <f>УСЬОГО!AA22-'12-жінки-ЦЗ'!X22</f>
        <v>211</v>
      </c>
      <c r="Y22" s="103">
        <f t="shared" si="6"/>
        <v>43.958333333333336</v>
      </c>
      <c r="Z22" s="101">
        <f>УСЬОГО!AC22-'12-жінки-ЦЗ'!Z22</f>
        <v>410</v>
      </c>
      <c r="AA22" s="104">
        <f>УСЬОГО!AD22-'12-жінки-ЦЗ'!AA22</f>
        <v>179</v>
      </c>
      <c r="AB22" s="103">
        <f t="shared" si="7"/>
        <v>43.658536585365852</v>
      </c>
      <c r="AC22" s="37"/>
      <c r="AD22" s="41"/>
    </row>
    <row r="23" spans="1:30" s="42" customFormat="1" ht="15.75" customHeight="1" x14ac:dyDescent="0.25">
      <c r="A23" s="61" t="s">
        <v>50</v>
      </c>
      <c r="B23" s="101">
        <f>УСЬОГО!B23-'12-жінки-ЦЗ'!B23</f>
        <v>1096</v>
      </c>
      <c r="C23" s="101">
        <f>УСЬОГО!C23-'12-жінки-ЦЗ'!C23</f>
        <v>274</v>
      </c>
      <c r="D23" s="102">
        <f t="shared" si="0"/>
        <v>25</v>
      </c>
      <c r="E23" s="101">
        <f>УСЬОГО!E23-'12-жінки-ЦЗ'!E23</f>
        <v>694</v>
      </c>
      <c r="F23" s="101">
        <f>УСЬОГО!F23-'12-жінки-ЦЗ'!F23</f>
        <v>262</v>
      </c>
      <c r="G23" s="103">
        <f t="shared" si="1"/>
        <v>37.752161383285305</v>
      </c>
      <c r="H23" s="101">
        <f>УСЬОГО!H23-'12-жінки-ЦЗ'!H23</f>
        <v>110</v>
      </c>
      <c r="I23" s="101">
        <f>УСЬОГО!I23-'12-жінки-ЦЗ'!I23</f>
        <v>20</v>
      </c>
      <c r="J23" s="103">
        <f t="shared" si="2"/>
        <v>18.181818181818183</v>
      </c>
      <c r="K23" s="101">
        <f>УСЬОГО!N23-'12-жінки-ЦЗ'!K23</f>
        <v>7</v>
      </c>
      <c r="L23" s="101">
        <f>УСЬОГО!O23-'12-жінки-ЦЗ'!L23</f>
        <v>5</v>
      </c>
      <c r="M23" s="103">
        <f t="shared" si="3"/>
        <v>71.428571428571431</v>
      </c>
      <c r="N23" s="101">
        <f>УСЬОГО!Q23-'12-жінки-ЦЗ'!N23</f>
        <v>1</v>
      </c>
      <c r="O23" s="101">
        <f>УСЬОГО!R23-'12-жінки-ЦЗ'!O23</f>
        <v>0</v>
      </c>
      <c r="P23" s="103">
        <f t="shared" si="8"/>
        <v>0</v>
      </c>
      <c r="Q23" s="101">
        <f>УСЬОГО!T23-'12-жінки-ЦЗ'!Q23</f>
        <v>633</v>
      </c>
      <c r="R23" s="104">
        <f>УСЬОГО!U23-'12-жінки-ЦЗ'!R23</f>
        <v>164</v>
      </c>
      <c r="S23" s="103">
        <f t="shared" si="4"/>
        <v>25.908372827804108</v>
      </c>
      <c r="T23" s="101">
        <f>УСЬОГО!W23-'12-жінки-ЦЗ'!T23</f>
        <v>2013</v>
      </c>
      <c r="U23" s="104">
        <f>УСЬОГО!X23-'12-жінки-ЦЗ'!U23</f>
        <v>182</v>
      </c>
      <c r="V23" s="103">
        <f t="shared" si="5"/>
        <v>9.0412319920516637</v>
      </c>
      <c r="W23" s="101">
        <f>УСЬОГО!Z23-'12-жінки-ЦЗ'!W23</f>
        <v>473</v>
      </c>
      <c r="X23" s="104">
        <f>УСЬОГО!AA23-'12-жінки-ЦЗ'!X23</f>
        <v>179</v>
      </c>
      <c r="Y23" s="103">
        <f t="shared" si="6"/>
        <v>37.84355179704017</v>
      </c>
      <c r="Z23" s="101">
        <f>УСЬОГО!AC23-'12-жінки-ЦЗ'!Z23</f>
        <v>464</v>
      </c>
      <c r="AA23" s="104">
        <f>УСЬОГО!AD23-'12-жінки-ЦЗ'!AA23</f>
        <v>159</v>
      </c>
      <c r="AB23" s="103">
        <f t="shared" si="7"/>
        <v>34.267241379310342</v>
      </c>
      <c r="AC23" s="37"/>
      <c r="AD23" s="41"/>
    </row>
    <row r="24" spans="1:30" s="42" customFormat="1" ht="15.75" customHeight="1" x14ac:dyDescent="0.25">
      <c r="A24" s="61" t="s">
        <v>51</v>
      </c>
      <c r="B24" s="101">
        <f>УСЬОГО!B24-'12-жінки-ЦЗ'!B24</f>
        <v>977</v>
      </c>
      <c r="C24" s="101">
        <f>УСЬОГО!C24-'12-жінки-ЦЗ'!C24</f>
        <v>342</v>
      </c>
      <c r="D24" s="102">
        <f t="shared" si="0"/>
        <v>35.005117707267146</v>
      </c>
      <c r="E24" s="101">
        <f>УСЬОГО!E24-'12-жінки-ЦЗ'!E24</f>
        <v>611</v>
      </c>
      <c r="F24" s="101">
        <f>УСЬОГО!F24-'12-жінки-ЦЗ'!F24</f>
        <v>283</v>
      </c>
      <c r="G24" s="103">
        <f t="shared" si="1"/>
        <v>46.317512274959086</v>
      </c>
      <c r="H24" s="101">
        <f>УСЬОГО!H24-'12-жінки-ЦЗ'!H24</f>
        <v>138</v>
      </c>
      <c r="I24" s="101">
        <f>УСЬОГО!I24-'12-жінки-ЦЗ'!I24</f>
        <v>17</v>
      </c>
      <c r="J24" s="103">
        <f t="shared" si="2"/>
        <v>12.318840579710145</v>
      </c>
      <c r="K24" s="101">
        <f>УСЬОГО!N24-'12-жінки-ЦЗ'!K24</f>
        <v>11</v>
      </c>
      <c r="L24" s="101">
        <f>УСЬОГО!O24-'12-жінки-ЦЗ'!L24</f>
        <v>1</v>
      </c>
      <c r="M24" s="103">
        <f t="shared" si="3"/>
        <v>9.0909090909090917</v>
      </c>
      <c r="N24" s="101">
        <f>УСЬОГО!Q24-'12-жінки-ЦЗ'!N24</f>
        <v>0</v>
      </c>
      <c r="O24" s="101">
        <f>УСЬОГО!R24-'12-жінки-ЦЗ'!O24</f>
        <v>0</v>
      </c>
      <c r="P24" s="105" t="str">
        <f t="shared" si="8"/>
        <v>-</v>
      </c>
      <c r="Q24" s="101">
        <f>УСЬОГО!T24-'12-жінки-ЦЗ'!Q24</f>
        <v>598</v>
      </c>
      <c r="R24" s="104">
        <f>УСЬОГО!U24-'12-жінки-ЦЗ'!R24</f>
        <v>207</v>
      </c>
      <c r="S24" s="103">
        <f t="shared" si="4"/>
        <v>34.615384615384613</v>
      </c>
      <c r="T24" s="101">
        <f>УСЬОГО!W24-'12-жінки-ЦЗ'!T24</f>
        <v>1550</v>
      </c>
      <c r="U24" s="104">
        <f>УСЬОГО!X24-'12-жінки-ЦЗ'!U24</f>
        <v>243</v>
      </c>
      <c r="V24" s="103">
        <f t="shared" si="5"/>
        <v>15.67741935483871</v>
      </c>
      <c r="W24" s="101">
        <f>УСЬОГО!Z24-'12-жінки-ЦЗ'!W24</f>
        <v>401</v>
      </c>
      <c r="X24" s="104">
        <f>УСЬОГО!AA24-'12-жінки-ЦЗ'!X24</f>
        <v>229</v>
      </c>
      <c r="Y24" s="103">
        <f t="shared" si="6"/>
        <v>57.107231920199503</v>
      </c>
      <c r="Z24" s="101">
        <f>УСЬОГО!AC24-'12-жінки-ЦЗ'!Z24</f>
        <v>395</v>
      </c>
      <c r="AA24" s="104">
        <f>УСЬОГО!AD24-'12-жінки-ЦЗ'!AA24</f>
        <v>222</v>
      </c>
      <c r="AB24" s="103">
        <f t="shared" si="7"/>
        <v>56.202531645569621</v>
      </c>
      <c r="AC24" s="37"/>
      <c r="AD24" s="41"/>
    </row>
    <row r="25" spans="1:30" s="42" customFormat="1" ht="15.75" customHeight="1" x14ac:dyDescent="0.25">
      <c r="A25" s="61" t="s">
        <v>52</v>
      </c>
      <c r="B25" s="101">
        <f>УСЬОГО!B25-'12-жінки-ЦЗ'!B25</f>
        <v>3066</v>
      </c>
      <c r="C25" s="101">
        <f>УСЬОГО!C25-'12-жінки-ЦЗ'!C25</f>
        <v>119</v>
      </c>
      <c r="D25" s="102">
        <f t="shared" si="0"/>
        <v>3.8812785388127855</v>
      </c>
      <c r="E25" s="101">
        <f>УСЬОГО!E25-'12-жінки-ЦЗ'!E25</f>
        <v>319</v>
      </c>
      <c r="F25" s="101">
        <f>УСЬОГО!F25-'12-жінки-ЦЗ'!F25</f>
        <v>115</v>
      </c>
      <c r="G25" s="103">
        <f t="shared" si="1"/>
        <v>36.050156739811911</v>
      </c>
      <c r="H25" s="101">
        <f>УСЬОГО!H25-'12-жінки-ЦЗ'!H25</f>
        <v>117</v>
      </c>
      <c r="I25" s="101">
        <f>УСЬОГО!I25-'12-жінки-ЦЗ'!I25</f>
        <v>29</v>
      </c>
      <c r="J25" s="103">
        <f t="shared" si="2"/>
        <v>24.786324786324787</v>
      </c>
      <c r="K25" s="101">
        <f>УСЬОГО!N25-'12-жінки-ЦЗ'!K25</f>
        <v>7</v>
      </c>
      <c r="L25" s="101">
        <f>УСЬОГО!O25-'12-жінки-ЦЗ'!L25</f>
        <v>3</v>
      </c>
      <c r="M25" s="103">
        <f t="shared" si="3"/>
        <v>42.857142857142854</v>
      </c>
      <c r="N25" s="101">
        <f>УСЬОГО!Q25-'12-жінки-ЦЗ'!N25</f>
        <v>0</v>
      </c>
      <c r="O25" s="101">
        <f>УСЬОГО!R25-'12-жінки-ЦЗ'!O25</f>
        <v>0</v>
      </c>
      <c r="P25" s="105" t="str">
        <f t="shared" si="8"/>
        <v>-</v>
      </c>
      <c r="Q25" s="101">
        <f>УСЬОГО!T25-'12-жінки-ЦЗ'!Q25</f>
        <v>259</v>
      </c>
      <c r="R25" s="104">
        <f>УСЬОГО!U25-'12-жінки-ЦЗ'!R25</f>
        <v>76</v>
      </c>
      <c r="S25" s="103">
        <f t="shared" si="4"/>
        <v>29.343629343629345</v>
      </c>
      <c r="T25" s="101">
        <f>УСЬОГО!W25-'12-жінки-ЦЗ'!T25</f>
        <v>4960</v>
      </c>
      <c r="U25" s="104">
        <f>УСЬОГО!X25-'12-жінки-ЦЗ'!U25</f>
        <v>69</v>
      </c>
      <c r="V25" s="103">
        <f t="shared" si="5"/>
        <v>1.3911290322580645</v>
      </c>
      <c r="W25" s="101">
        <f>УСЬОГО!Z25-'12-жінки-ЦЗ'!W25</f>
        <v>227</v>
      </c>
      <c r="X25" s="104">
        <f>УСЬОГО!AA25-'12-жінки-ЦЗ'!X25</f>
        <v>68</v>
      </c>
      <c r="Y25" s="103">
        <f t="shared" si="6"/>
        <v>29.955947136563875</v>
      </c>
      <c r="Z25" s="101">
        <f>УСЬОГО!AC25-'12-жінки-ЦЗ'!Z25</f>
        <v>204</v>
      </c>
      <c r="AA25" s="104">
        <f>УСЬОГО!AD25-'12-жінки-ЦЗ'!AA25</f>
        <v>64</v>
      </c>
      <c r="AB25" s="103">
        <f t="shared" si="7"/>
        <v>31.372549019607842</v>
      </c>
      <c r="AC25" s="37"/>
      <c r="AD25" s="41"/>
    </row>
    <row r="26" spans="1:30" s="42" customFormat="1" ht="15.75" customHeight="1" x14ac:dyDescent="0.25">
      <c r="A26" s="61" t="s">
        <v>53</v>
      </c>
      <c r="B26" s="101">
        <f>УСЬОГО!B26-'12-жінки-ЦЗ'!B26</f>
        <v>1393</v>
      </c>
      <c r="C26" s="101">
        <f>УСЬОГО!C26-'12-жінки-ЦЗ'!C26</f>
        <v>335</v>
      </c>
      <c r="D26" s="102">
        <f t="shared" si="0"/>
        <v>24.048815506101938</v>
      </c>
      <c r="E26" s="101">
        <f>УСЬОГО!E26-'12-жінки-ЦЗ'!E26</f>
        <v>557</v>
      </c>
      <c r="F26" s="101">
        <f>УСЬОГО!F26-'12-жінки-ЦЗ'!F26</f>
        <v>298</v>
      </c>
      <c r="G26" s="103">
        <f t="shared" si="1"/>
        <v>53.500897666068219</v>
      </c>
      <c r="H26" s="101">
        <f>УСЬОГО!H26-'12-жінки-ЦЗ'!H26</f>
        <v>83</v>
      </c>
      <c r="I26" s="101">
        <f>УСЬОГО!I26-'12-жінки-ЦЗ'!I26</f>
        <v>43</v>
      </c>
      <c r="J26" s="103">
        <f t="shared" si="2"/>
        <v>51.807228915662648</v>
      </c>
      <c r="K26" s="101">
        <f>УСЬОГО!N26-'12-жінки-ЦЗ'!K26</f>
        <v>7</v>
      </c>
      <c r="L26" s="101">
        <f>УСЬОГО!O26-'12-жінки-ЦЗ'!L26</f>
        <v>2</v>
      </c>
      <c r="M26" s="103">
        <f t="shared" si="3"/>
        <v>28.571428571428573</v>
      </c>
      <c r="N26" s="101">
        <f>УСЬОГО!Q26-'12-жінки-ЦЗ'!N26</f>
        <v>0</v>
      </c>
      <c r="O26" s="101">
        <f>УСЬОГО!R26-'12-жінки-ЦЗ'!O26</f>
        <v>0</v>
      </c>
      <c r="P26" s="103" t="str">
        <f t="shared" si="8"/>
        <v>-</v>
      </c>
      <c r="Q26" s="101">
        <f>УСЬОГО!T26-'12-жінки-ЦЗ'!Q26</f>
        <v>472</v>
      </c>
      <c r="R26" s="104">
        <f>УСЬОГО!U26-'12-жінки-ЦЗ'!R26</f>
        <v>195</v>
      </c>
      <c r="S26" s="103">
        <f t="shared" si="4"/>
        <v>41.313559322033896</v>
      </c>
      <c r="T26" s="101">
        <f>УСЬОГО!W26-'12-жінки-ЦЗ'!T26</f>
        <v>2248</v>
      </c>
      <c r="U26" s="104">
        <f>УСЬОГО!X26-'12-жінки-ЦЗ'!U26</f>
        <v>250</v>
      </c>
      <c r="V26" s="103">
        <f t="shared" si="5"/>
        <v>11.12099644128114</v>
      </c>
      <c r="W26" s="101">
        <f>УСЬОГО!Z26-'12-жінки-ЦЗ'!W26</f>
        <v>412</v>
      </c>
      <c r="X26" s="104">
        <f>УСЬОГО!AA26-'12-жінки-ЦЗ'!X26</f>
        <v>217</v>
      </c>
      <c r="Y26" s="103">
        <f t="shared" si="6"/>
        <v>52.66990291262136</v>
      </c>
      <c r="Z26" s="101">
        <f>УСЬОГО!AC26-'12-жінки-ЦЗ'!Z26</f>
        <v>371</v>
      </c>
      <c r="AA26" s="104">
        <f>УСЬОГО!AD26-'12-жінки-ЦЗ'!AA26</f>
        <v>191</v>
      </c>
      <c r="AB26" s="103">
        <f t="shared" si="7"/>
        <v>51.482479784366575</v>
      </c>
      <c r="AC26" s="37"/>
      <c r="AD26" s="41"/>
    </row>
    <row r="27" spans="1:30" s="42" customFormat="1" ht="15.75" customHeight="1" x14ac:dyDescent="0.25">
      <c r="A27" s="61" t="s">
        <v>54</v>
      </c>
      <c r="B27" s="101">
        <f>УСЬОГО!B27-'12-жінки-ЦЗ'!B27</f>
        <v>803</v>
      </c>
      <c r="C27" s="101">
        <f>УСЬОГО!C27-'12-жінки-ЦЗ'!C27</f>
        <v>137</v>
      </c>
      <c r="D27" s="102">
        <f t="shared" si="0"/>
        <v>17.061021170610211</v>
      </c>
      <c r="E27" s="101">
        <f>УСЬОГО!E27-'12-жінки-ЦЗ'!E27</f>
        <v>321</v>
      </c>
      <c r="F27" s="101">
        <f>УСЬОГО!F27-'12-жінки-ЦЗ'!F27</f>
        <v>126</v>
      </c>
      <c r="G27" s="103">
        <f t="shared" si="1"/>
        <v>39.252336448598129</v>
      </c>
      <c r="H27" s="101">
        <f>УСЬОГО!H27-'12-жінки-ЦЗ'!H27</f>
        <v>77</v>
      </c>
      <c r="I27" s="101">
        <f>УСЬОГО!I27-'12-жінки-ЦЗ'!I27</f>
        <v>13</v>
      </c>
      <c r="J27" s="103">
        <f t="shared" si="2"/>
        <v>16.883116883116884</v>
      </c>
      <c r="K27" s="101">
        <f>УСЬОГО!N27-'12-жінки-ЦЗ'!K27</f>
        <v>18</v>
      </c>
      <c r="L27" s="101">
        <f>УСЬОГО!O27-'12-жінки-ЦЗ'!L27</f>
        <v>6</v>
      </c>
      <c r="M27" s="103">
        <f t="shared" si="3"/>
        <v>33.333333333333336</v>
      </c>
      <c r="N27" s="101">
        <f>УСЬОГО!Q27-'12-жінки-ЦЗ'!N27</f>
        <v>0</v>
      </c>
      <c r="O27" s="101">
        <f>УСЬОГО!R27-'12-жінки-ЦЗ'!O27</f>
        <v>9</v>
      </c>
      <c r="P27" s="103" t="str">
        <f t="shared" si="8"/>
        <v>-</v>
      </c>
      <c r="Q27" s="101">
        <f>УСЬОГО!T27-'12-жінки-ЦЗ'!Q27</f>
        <v>283</v>
      </c>
      <c r="R27" s="104">
        <f>УСЬОГО!U27-'12-жінки-ЦЗ'!R27</f>
        <v>110</v>
      </c>
      <c r="S27" s="103">
        <f t="shared" si="4"/>
        <v>38.869257950530034</v>
      </c>
      <c r="T27" s="101">
        <f>УСЬОГО!W27-'12-жінки-ЦЗ'!T27</f>
        <v>1614</v>
      </c>
      <c r="U27" s="104">
        <f>УСЬОГО!X27-'12-жінки-ЦЗ'!U27</f>
        <v>99</v>
      </c>
      <c r="V27" s="103">
        <f t="shared" si="5"/>
        <v>6.1338289962825279</v>
      </c>
      <c r="W27" s="101">
        <f>УСЬОГО!Z27-'12-жінки-ЦЗ'!W27</f>
        <v>178</v>
      </c>
      <c r="X27" s="104">
        <f>УСЬОГО!AA27-'12-жінки-ЦЗ'!X27</f>
        <v>92</v>
      </c>
      <c r="Y27" s="103">
        <f t="shared" si="6"/>
        <v>51.685393258426963</v>
      </c>
      <c r="Z27" s="101">
        <f>УСЬОГО!AC27-'12-жінки-ЦЗ'!Z27</f>
        <v>174</v>
      </c>
      <c r="AA27" s="104">
        <f>УСЬОГО!AD27-'12-жінки-ЦЗ'!AA27</f>
        <v>80</v>
      </c>
      <c r="AB27" s="103">
        <f t="shared" si="7"/>
        <v>45.977011494252871</v>
      </c>
      <c r="AC27" s="37"/>
      <c r="AD27" s="41"/>
    </row>
    <row r="28" spans="1:30" s="42" customFormat="1" ht="15.75" customHeight="1" x14ac:dyDescent="0.25">
      <c r="A28" s="61" t="s">
        <v>55</v>
      </c>
      <c r="B28" s="101">
        <f>УСЬОГО!B28-'12-жінки-ЦЗ'!B28</f>
        <v>713</v>
      </c>
      <c r="C28" s="101">
        <f>УСЬОГО!C28-'12-жінки-ЦЗ'!C28</f>
        <v>156</v>
      </c>
      <c r="D28" s="102">
        <f t="shared" si="0"/>
        <v>21.87938288920056</v>
      </c>
      <c r="E28" s="101">
        <f>УСЬОГО!E28-'12-жінки-ЦЗ'!E28</f>
        <v>291</v>
      </c>
      <c r="F28" s="101">
        <f>УСЬОГО!F28-'12-жінки-ЦЗ'!F28</f>
        <v>123</v>
      </c>
      <c r="G28" s="103">
        <f t="shared" si="1"/>
        <v>42.268041237113401</v>
      </c>
      <c r="H28" s="101">
        <f>УСЬОГО!H28-'12-жінки-ЦЗ'!H28</f>
        <v>78</v>
      </c>
      <c r="I28" s="101">
        <f>УСЬОГО!I28-'12-жінки-ЦЗ'!I28</f>
        <v>21</v>
      </c>
      <c r="J28" s="103">
        <f t="shared" si="2"/>
        <v>26.923076923076923</v>
      </c>
      <c r="K28" s="101">
        <f>УСЬОГО!N28-'12-жінки-ЦЗ'!K28</f>
        <v>7</v>
      </c>
      <c r="L28" s="101">
        <f>УСЬОГО!O28-'12-жінки-ЦЗ'!L28</f>
        <v>0</v>
      </c>
      <c r="M28" s="103">
        <f t="shared" si="3"/>
        <v>0</v>
      </c>
      <c r="N28" s="101">
        <f>УСЬОГО!Q28-'12-жінки-ЦЗ'!N28</f>
        <v>2</v>
      </c>
      <c r="O28" s="101">
        <f>УСЬОГО!R28-'12-жінки-ЦЗ'!O28</f>
        <v>0</v>
      </c>
      <c r="P28" s="103">
        <f t="shared" si="8"/>
        <v>0</v>
      </c>
      <c r="Q28" s="101">
        <f>УСЬОГО!T28-'12-жінки-ЦЗ'!Q28</f>
        <v>314</v>
      </c>
      <c r="R28" s="104">
        <f>УСЬОГО!U28-'12-жінки-ЦЗ'!R28</f>
        <v>117</v>
      </c>
      <c r="S28" s="103">
        <f t="shared" si="4"/>
        <v>37.261146496815286</v>
      </c>
      <c r="T28" s="101">
        <f>УСЬОГО!W28-'12-жінки-ЦЗ'!T28</f>
        <v>1246</v>
      </c>
      <c r="U28" s="104">
        <f>УСЬОГО!X28-'12-жінки-ЦЗ'!U28</f>
        <v>100</v>
      </c>
      <c r="V28" s="103">
        <f t="shared" si="5"/>
        <v>8.0256821829855536</v>
      </c>
      <c r="W28" s="101">
        <f>УСЬОГО!Z28-'12-жінки-ЦЗ'!W28</f>
        <v>181</v>
      </c>
      <c r="X28" s="104">
        <f>УСЬОГО!AA28-'12-жінки-ЦЗ'!X28</f>
        <v>94</v>
      </c>
      <c r="Y28" s="103">
        <f t="shared" si="6"/>
        <v>51.933701657458563</v>
      </c>
      <c r="Z28" s="101">
        <f>УСЬОГО!AC28-'12-жінки-ЦЗ'!Z28</f>
        <v>182</v>
      </c>
      <c r="AA28" s="104">
        <f>УСЬОГО!AD28-'12-жінки-ЦЗ'!AA28</f>
        <v>94</v>
      </c>
      <c r="AB28" s="103">
        <f t="shared" si="7"/>
        <v>51.64835164835165</v>
      </c>
      <c r="AC28" s="37"/>
      <c r="AD28" s="41"/>
    </row>
    <row r="29" spans="1:30" s="42" customFormat="1" ht="15.75" customHeight="1" x14ac:dyDescent="0.25">
      <c r="A29" s="61" t="s">
        <v>56</v>
      </c>
      <c r="B29" s="101">
        <f>УСЬОГО!B29-'12-жінки-ЦЗ'!B29</f>
        <v>1067</v>
      </c>
      <c r="C29" s="101">
        <f>УСЬОГО!C29-'12-жінки-ЦЗ'!C29</f>
        <v>185</v>
      </c>
      <c r="D29" s="102">
        <f t="shared" si="0"/>
        <v>17.338331771321464</v>
      </c>
      <c r="E29" s="101">
        <f>УСЬОГО!E29-'12-жінки-ЦЗ'!E29</f>
        <v>506</v>
      </c>
      <c r="F29" s="101">
        <f>УСЬОГО!F29-'12-жінки-ЦЗ'!F29</f>
        <v>170</v>
      </c>
      <c r="G29" s="103">
        <f t="shared" si="1"/>
        <v>33.596837944664031</v>
      </c>
      <c r="H29" s="101">
        <f>УСЬОГО!H29-'12-жінки-ЦЗ'!H29</f>
        <v>95</v>
      </c>
      <c r="I29" s="101">
        <f>УСЬОГО!I29-'12-жінки-ЦЗ'!I29</f>
        <v>17</v>
      </c>
      <c r="J29" s="103">
        <f t="shared" si="2"/>
        <v>17.894736842105264</v>
      </c>
      <c r="K29" s="101">
        <f>УСЬОГО!N29-'12-жінки-ЦЗ'!K29</f>
        <v>27</v>
      </c>
      <c r="L29" s="101">
        <f>УСЬОГО!O29-'12-жінки-ЦЗ'!L29</f>
        <v>10</v>
      </c>
      <c r="M29" s="103">
        <f t="shared" si="3"/>
        <v>37.037037037037038</v>
      </c>
      <c r="N29" s="101">
        <f>УСЬОГО!Q29-'12-жінки-ЦЗ'!N29</f>
        <v>1</v>
      </c>
      <c r="O29" s="101">
        <f>УСЬОГО!R29-'12-жінки-ЦЗ'!O29</f>
        <v>0</v>
      </c>
      <c r="P29" s="103">
        <f t="shared" si="8"/>
        <v>0</v>
      </c>
      <c r="Q29" s="101">
        <f>УСЬОГО!T29-'12-жінки-ЦЗ'!Q29</f>
        <v>461</v>
      </c>
      <c r="R29" s="104">
        <f>УСЬОГО!U29-'12-жінки-ЦЗ'!R29</f>
        <v>111</v>
      </c>
      <c r="S29" s="103">
        <f t="shared" si="4"/>
        <v>24.078091106290671</v>
      </c>
      <c r="T29" s="101">
        <f>УСЬОГО!W29-'12-жінки-ЦЗ'!T29</f>
        <v>1840</v>
      </c>
      <c r="U29" s="104">
        <f>УСЬОГО!X29-'12-жінки-ЦЗ'!U29</f>
        <v>138</v>
      </c>
      <c r="V29" s="103">
        <f t="shared" si="5"/>
        <v>7.5</v>
      </c>
      <c r="W29" s="101">
        <f>УСЬОГО!Z29-'12-жінки-ЦЗ'!W29</f>
        <v>300</v>
      </c>
      <c r="X29" s="104">
        <f>УСЬОГО!AA29-'12-жінки-ЦЗ'!X29</f>
        <v>130</v>
      </c>
      <c r="Y29" s="103">
        <f t="shared" si="6"/>
        <v>43.333333333333336</v>
      </c>
      <c r="Z29" s="101">
        <f>УСЬОГО!AC29-'12-жінки-ЦЗ'!Z29</f>
        <v>291</v>
      </c>
      <c r="AA29" s="104">
        <f>УСЬОГО!AD29-'12-жінки-ЦЗ'!AA29</f>
        <v>130</v>
      </c>
      <c r="AB29" s="103">
        <f t="shared" si="7"/>
        <v>44.673539518900341</v>
      </c>
      <c r="AC29" s="37"/>
      <c r="AD29" s="41"/>
    </row>
    <row r="30" spans="1:30" s="42" customFormat="1" ht="15.75" customHeight="1" x14ac:dyDescent="0.25">
      <c r="A30" s="61" t="s">
        <v>57</v>
      </c>
      <c r="B30" s="101">
        <f>УСЬОГО!B30-'12-жінки-ЦЗ'!B30</f>
        <v>1788</v>
      </c>
      <c r="C30" s="101">
        <f>УСЬОГО!C30-'12-жінки-ЦЗ'!C30</f>
        <v>190</v>
      </c>
      <c r="D30" s="102">
        <f t="shared" si="0"/>
        <v>10.626398210290828</v>
      </c>
      <c r="E30" s="101">
        <f>УСЬОГО!E30-'12-жінки-ЦЗ'!E30</f>
        <v>360</v>
      </c>
      <c r="F30" s="101">
        <f>УСЬОГО!F30-'12-жінки-ЦЗ'!F30</f>
        <v>168</v>
      </c>
      <c r="G30" s="103">
        <f t="shared" si="1"/>
        <v>46.666666666666664</v>
      </c>
      <c r="H30" s="101">
        <f>УСЬОГО!H30-'12-жінки-ЦЗ'!H30</f>
        <v>73</v>
      </c>
      <c r="I30" s="101">
        <f>УСЬОГО!I30-'12-жінки-ЦЗ'!I30</f>
        <v>13</v>
      </c>
      <c r="J30" s="103">
        <f t="shared" si="2"/>
        <v>17.80821917808219</v>
      </c>
      <c r="K30" s="101">
        <f>УСЬОГО!N30-'12-жінки-ЦЗ'!K30</f>
        <v>6</v>
      </c>
      <c r="L30" s="101">
        <f>УСЬОГО!O30-'12-жінки-ЦЗ'!L30</f>
        <v>1</v>
      </c>
      <c r="M30" s="105" t="s">
        <v>68</v>
      </c>
      <c r="N30" s="101">
        <f>УСЬОГО!Q30-'12-жінки-ЦЗ'!N30</f>
        <v>8</v>
      </c>
      <c r="O30" s="101">
        <f>УСЬОГО!R30-'12-жінки-ЦЗ'!O30</f>
        <v>0</v>
      </c>
      <c r="P30" s="103">
        <f t="shared" si="8"/>
        <v>0</v>
      </c>
      <c r="Q30" s="101">
        <f>УСЬОГО!T30-'12-жінки-ЦЗ'!Q30</f>
        <v>346</v>
      </c>
      <c r="R30" s="104">
        <f>УСЬОГО!U30-'12-жінки-ЦЗ'!R30</f>
        <v>128</v>
      </c>
      <c r="S30" s="103">
        <f t="shared" si="4"/>
        <v>36.994219653179194</v>
      </c>
      <c r="T30" s="101">
        <f>УСЬОГО!W30-'12-жінки-ЦЗ'!T30</f>
        <v>3021</v>
      </c>
      <c r="U30" s="104">
        <f>УСЬОГО!X30-'12-жінки-ЦЗ'!U30</f>
        <v>146</v>
      </c>
      <c r="V30" s="103">
        <f t="shared" si="5"/>
        <v>4.8328368090036413</v>
      </c>
      <c r="W30" s="101">
        <f>УСЬОГО!Z30-'12-жінки-ЦЗ'!W30</f>
        <v>272</v>
      </c>
      <c r="X30" s="104">
        <f>УСЬОГО!AA30-'12-жінки-ЦЗ'!X30</f>
        <v>137</v>
      </c>
      <c r="Y30" s="103">
        <f t="shared" si="6"/>
        <v>50.367647058823529</v>
      </c>
      <c r="Z30" s="101">
        <f>УСЬОГО!AC30-'12-жінки-ЦЗ'!Z30</f>
        <v>257</v>
      </c>
      <c r="AA30" s="104">
        <f>УСЬОГО!AD30-'12-жінки-ЦЗ'!AA30</f>
        <v>135</v>
      </c>
      <c r="AB30" s="103">
        <f t="shared" si="7"/>
        <v>52.52918287937743</v>
      </c>
      <c r="AC30" s="37"/>
      <c r="AD30" s="41"/>
    </row>
    <row r="31" spans="1:30" s="42" customFormat="1" ht="15.75" customHeight="1" x14ac:dyDescent="0.25">
      <c r="A31" s="61" t="s">
        <v>58</v>
      </c>
      <c r="B31" s="101">
        <f>УСЬОГО!B31-'12-жінки-ЦЗ'!B31</f>
        <v>1411</v>
      </c>
      <c r="C31" s="101">
        <f>УСЬОГО!C31-'12-жінки-ЦЗ'!C31</f>
        <v>195</v>
      </c>
      <c r="D31" s="102">
        <f t="shared" si="0"/>
        <v>13.819985825655563</v>
      </c>
      <c r="E31" s="101">
        <f>УСЬОГО!E31-'12-жінки-ЦЗ'!E31</f>
        <v>364</v>
      </c>
      <c r="F31" s="101">
        <f>УСЬОГО!F31-'12-жінки-ЦЗ'!F31</f>
        <v>143</v>
      </c>
      <c r="G31" s="103">
        <f t="shared" si="1"/>
        <v>39.285714285714285</v>
      </c>
      <c r="H31" s="101">
        <f>УСЬОГО!H31-'12-жінки-ЦЗ'!H31</f>
        <v>115</v>
      </c>
      <c r="I31" s="101">
        <f>УСЬОГО!I31-'12-жінки-ЦЗ'!I31</f>
        <v>29</v>
      </c>
      <c r="J31" s="103">
        <f t="shared" si="2"/>
        <v>25.217391304347824</v>
      </c>
      <c r="K31" s="101">
        <f>УСЬОГО!N31-'12-жінки-ЦЗ'!K31</f>
        <v>10</v>
      </c>
      <c r="L31" s="101">
        <f>УСЬОГО!O31-'12-жінки-ЦЗ'!L31</f>
        <v>0</v>
      </c>
      <c r="M31" s="103">
        <f t="shared" si="3"/>
        <v>0</v>
      </c>
      <c r="N31" s="101">
        <f>УСЬОГО!Q31-'12-жінки-ЦЗ'!N31</f>
        <v>0</v>
      </c>
      <c r="O31" s="101">
        <f>УСЬОГО!R31-'12-жінки-ЦЗ'!O31</f>
        <v>0</v>
      </c>
      <c r="P31" s="105" t="str">
        <f t="shared" si="8"/>
        <v>-</v>
      </c>
      <c r="Q31" s="101">
        <f>УСЬОГО!T31-'12-жінки-ЦЗ'!Q31</f>
        <v>339</v>
      </c>
      <c r="R31" s="104">
        <f>УСЬОГО!U31-'12-жінки-ЦЗ'!R31</f>
        <v>113</v>
      </c>
      <c r="S31" s="103">
        <f t="shared" si="4"/>
        <v>33.333333333333336</v>
      </c>
      <c r="T31" s="101">
        <f>УСЬОГО!W31-'12-жінки-ЦЗ'!T31</f>
        <v>2425</v>
      </c>
      <c r="U31" s="104">
        <f>УСЬОГО!X31-'12-жінки-ЦЗ'!U31</f>
        <v>136</v>
      </c>
      <c r="V31" s="103">
        <f t="shared" si="5"/>
        <v>5.608247422680412</v>
      </c>
      <c r="W31" s="101">
        <f>УСЬОГО!Z31-'12-жінки-ЦЗ'!W31</f>
        <v>265</v>
      </c>
      <c r="X31" s="104">
        <f>УСЬОГО!AA31-'12-жінки-ЦЗ'!X31</f>
        <v>102</v>
      </c>
      <c r="Y31" s="103">
        <f t="shared" si="6"/>
        <v>38.490566037735846</v>
      </c>
      <c r="Z31" s="101">
        <f>УСЬОГО!AC31-'12-жінки-ЦЗ'!Z31</f>
        <v>252</v>
      </c>
      <c r="AA31" s="104">
        <f>УСЬОГО!AD31-'12-жінки-ЦЗ'!AA31</f>
        <v>93</v>
      </c>
      <c r="AB31" s="103">
        <f t="shared" si="7"/>
        <v>36.904761904761905</v>
      </c>
      <c r="AC31" s="37"/>
      <c r="AD31" s="41"/>
    </row>
    <row r="32" spans="1:30" s="42" customFormat="1" ht="15.75" customHeight="1" x14ac:dyDescent="0.25">
      <c r="A32" s="61" t="s">
        <v>59</v>
      </c>
      <c r="B32" s="101">
        <f>УСЬОГО!B32-'12-жінки-ЦЗ'!B32</f>
        <v>1988</v>
      </c>
      <c r="C32" s="101">
        <f>УСЬОГО!C32-'12-жінки-ЦЗ'!C32</f>
        <v>160</v>
      </c>
      <c r="D32" s="102">
        <f t="shared" si="0"/>
        <v>8.0482897384305829</v>
      </c>
      <c r="E32" s="101">
        <f>УСЬОГО!E32-'12-жінки-ЦЗ'!E32</f>
        <v>336</v>
      </c>
      <c r="F32" s="101">
        <f>УСЬОГО!F32-'12-жінки-ЦЗ'!F32</f>
        <v>114</v>
      </c>
      <c r="G32" s="103">
        <f t="shared" si="1"/>
        <v>33.928571428571431</v>
      </c>
      <c r="H32" s="101">
        <f>УСЬОГО!H32-'12-жінки-ЦЗ'!H32</f>
        <v>119</v>
      </c>
      <c r="I32" s="101">
        <f>УСЬОГО!I32-'12-жінки-ЦЗ'!I32</f>
        <v>60</v>
      </c>
      <c r="J32" s="103">
        <f t="shared" si="2"/>
        <v>50.420168067226889</v>
      </c>
      <c r="K32" s="101">
        <f>УСЬОГО!N32-'12-жінки-ЦЗ'!K32</f>
        <v>52</v>
      </c>
      <c r="L32" s="101">
        <f>УСЬОГО!O32-'12-жінки-ЦЗ'!L32</f>
        <v>3</v>
      </c>
      <c r="M32" s="103">
        <f t="shared" si="3"/>
        <v>5.7692307692307692</v>
      </c>
      <c r="N32" s="101">
        <f>УСЬОГО!Q32-'12-жінки-ЦЗ'!N32</f>
        <v>5</v>
      </c>
      <c r="O32" s="101">
        <f>УСЬОГО!R32-'12-жінки-ЦЗ'!O32</f>
        <v>0</v>
      </c>
      <c r="P32" s="105">
        <f t="shared" si="8"/>
        <v>0</v>
      </c>
      <c r="Q32" s="101">
        <f>УСЬОГО!T32-'12-жінки-ЦЗ'!Q32</f>
        <v>284</v>
      </c>
      <c r="R32" s="104">
        <f>УСЬОГО!U32-'12-жінки-ЦЗ'!R32</f>
        <v>103</v>
      </c>
      <c r="S32" s="103">
        <f t="shared" si="4"/>
        <v>36.267605633802816</v>
      </c>
      <c r="T32" s="101">
        <f>УСЬОГО!W32-'12-жінки-ЦЗ'!T32</f>
        <v>3364</v>
      </c>
      <c r="U32" s="104">
        <f>УСЬОГО!X32-'12-жінки-ЦЗ'!U32</f>
        <v>90</v>
      </c>
      <c r="V32" s="103">
        <f t="shared" si="5"/>
        <v>2.6753864447086801</v>
      </c>
      <c r="W32" s="101">
        <f>УСЬОГО!Z32-'12-жінки-ЦЗ'!W32</f>
        <v>180</v>
      </c>
      <c r="X32" s="104">
        <f>УСЬОГО!AA32-'12-жінки-ЦЗ'!X32</f>
        <v>59</v>
      </c>
      <c r="Y32" s="103">
        <f t="shared" si="6"/>
        <v>32.777777777777779</v>
      </c>
      <c r="Z32" s="101">
        <f>УСЬОГО!AC32-'12-жінки-ЦЗ'!Z32</f>
        <v>169</v>
      </c>
      <c r="AA32" s="104">
        <f>УСЬОГО!AD32-'12-жінки-ЦЗ'!AA32</f>
        <v>52</v>
      </c>
      <c r="AB32" s="103">
        <f t="shared" si="7"/>
        <v>30.76923076923077</v>
      </c>
      <c r="AC32" s="37"/>
      <c r="AD32" s="41"/>
    </row>
    <row r="33" spans="1:30" s="42" customFormat="1" ht="15.75" customHeight="1" x14ac:dyDescent="0.25">
      <c r="A33" s="61" t="s">
        <v>60</v>
      </c>
      <c r="B33" s="101">
        <f>УСЬОГО!B33-'12-жінки-ЦЗ'!B33</f>
        <v>1094</v>
      </c>
      <c r="C33" s="101">
        <f>УСЬОГО!C33-'12-жінки-ЦЗ'!C33</f>
        <v>332</v>
      </c>
      <c r="D33" s="102">
        <f t="shared" si="0"/>
        <v>30.347349177330894</v>
      </c>
      <c r="E33" s="101">
        <f>УСЬОГО!E33-'12-жінки-ЦЗ'!E33</f>
        <v>564</v>
      </c>
      <c r="F33" s="101">
        <f>УСЬОГО!F33-'12-жінки-ЦЗ'!F33</f>
        <v>308</v>
      </c>
      <c r="G33" s="103">
        <f t="shared" si="1"/>
        <v>54.609929078014183</v>
      </c>
      <c r="H33" s="101">
        <f>УСЬОГО!H33-'12-жінки-ЦЗ'!H33</f>
        <v>133</v>
      </c>
      <c r="I33" s="101">
        <f>УСЬОГО!I33-'12-жінки-ЦЗ'!I33</f>
        <v>53</v>
      </c>
      <c r="J33" s="103">
        <f t="shared" si="2"/>
        <v>39.849624060150376</v>
      </c>
      <c r="K33" s="101">
        <f>УСЬОГО!N33-'12-жінки-ЦЗ'!K33</f>
        <v>26</v>
      </c>
      <c r="L33" s="101">
        <f>УСЬОГО!O33-'12-жінки-ЦЗ'!L33</f>
        <v>14</v>
      </c>
      <c r="M33" s="103">
        <f t="shared" si="3"/>
        <v>53.846153846153847</v>
      </c>
      <c r="N33" s="101">
        <f>УСЬОГО!Q33-'12-жінки-ЦЗ'!N33</f>
        <v>0</v>
      </c>
      <c r="O33" s="101">
        <f>УСЬОГО!R33-'12-жінки-ЦЗ'!O33</f>
        <v>0</v>
      </c>
      <c r="P33" s="105" t="str">
        <f t="shared" si="8"/>
        <v>-</v>
      </c>
      <c r="Q33" s="101">
        <f>УСЬОГО!T33-'12-жінки-ЦЗ'!Q33</f>
        <v>562</v>
      </c>
      <c r="R33" s="104">
        <f>УСЬОГО!U33-'12-жінки-ЦЗ'!R33</f>
        <v>240</v>
      </c>
      <c r="S33" s="103">
        <f t="shared" si="4"/>
        <v>42.704626334519574</v>
      </c>
      <c r="T33" s="101">
        <f>УСЬОГО!W33-'12-жінки-ЦЗ'!T33</f>
        <v>2028</v>
      </c>
      <c r="U33" s="104">
        <f>УСЬОГО!X33-'12-жінки-ЦЗ'!U33</f>
        <v>222</v>
      </c>
      <c r="V33" s="103">
        <f t="shared" si="5"/>
        <v>10.946745562130177</v>
      </c>
      <c r="W33" s="101">
        <f>УСЬОГО!Z33-'12-жінки-ЦЗ'!W33</f>
        <v>379</v>
      </c>
      <c r="X33" s="104">
        <f>УСЬОГО!AA33-'12-жінки-ЦЗ'!X33</f>
        <v>202</v>
      </c>
      <c r="Y33" s="103">
        <f t="shared" si="6"/>
        <v>53.298153034300789</v>
      </c>
      <c r="Z33" s="101">
        <f>УСЬОГО!AC33-'12-жінки-ЦЗ'!Z33</f>
        <v>428</v>
      </c>
      <c r="AA33" s="104">
        <f>УСЬОГО!AD33-'12-жінки-ЦЗ'!AA33</f>
        <v>193</v>
      </c>
      <c r="AB33" s="103">
        <f t="shared" si="7"/>
        <v>45.09345794392523</v>
      </c>
      <c r="AC33" s="37"/>
      <c r="AD33" s="41"/>
    </row>
    <row r="34" spans="1:30" s="42" customFormat="1" ht="15.75" customHeight="1" x14ac:dyDescent="0.25">
      <c r="A34" s="61" t="s">
        <v>61</v>
      </c>
      <c r="B34" s="101">
        <f>УСЬОГО!B34-'12-жінки-ЦЗ'!B34</f>
        <v>1206</v>
      </c>
      <c r="C34" s="101">
        <f>УСЬОГО!C34-'12-жінки-ЦЗ'!C34</f>
        <v>257</v>
      </c>
      <c r="D34" s="102">
        <f t="shared" si="0"/>
        <v>21.310116086235489</v>
      </c>
      <c r="E34" s="101">
        <f>УСЬОГО!E34-'12-жінки-ЦЗ'!E34</f>
        <v>582</v>
      </c>
      <c r="F34" s="101">
        <f>УСЬОГО!F34-'12-жінки-ЦЗ'!F34</f>
        <v>206</v>
      </c>
      <c r="G34" s="103">
        <f t="shared" si="1"/>
        <v>35.395189003436428</v>
      </c>
      <c r="H34" s="101">
        <f>УСЬОГО!H34-'12-жінки-ЦЗ'!H34</f>
        <v>143</v>
      </c>
      <c r="I34" s="101">
        <f>УСЬОГО!I34-'12-жінки-ЦЗ'!I34</f>
        <v>32</v>
      </c>
      <c r="J34" s="103">
        <f t="shared" si="2"/>
        <v>22.377622377622377</v>
      </c>
      <c r="K34" s="101">
        <f>УСЬОГО!N34-'12-жінки-ЦЗ'!K34</f>
        <v>4</v>
      </c>
      <c r="L34" s="101">
        <f>УСЬОГО!O34-'12-жінки-ЦЗ'!L34</f>
        <v>1</v>
      </c>
      <c r="M34" s="103" t="s">
        <v>68</v>
      </c>
      <c r="N34" s="101">
        <f>УСЬОГО!Q34-'12-жінки-ЦЗ'!N34</f>
        <v>0</v>
      </c>
      <c r="O34" s="101">
        <f>УСЬОГО!R34-'12-жінки-ЦЗ'!O34</f>
        <v>0</v>
      </c>
      <c r="P34" s="105" t="str">
        <f t="shared" si="8"/>
        <v>-</v>
      </c>
      <c r="Q34" s="101">
        <f>УСЬОГО!T34-'12-жінки-ЦЗ'!Q34</f>
        <v>571</v>
      </c>
      <c r="R34" s="104">
        <f>УСЬОГО!U34-'12-жінки-ЦЗ'!R34</f>
        <v>138</v>
      </c>
      <c r="S34" s="103">
        <f t="shared" si="4"/>
        <v>24.16812609457093</v>
      </c>
      <c r="T34" s="101">
        <f>УСЬОГО!W34-'12-жінки-ЦЗ'!T34</f>
        <v>1901</v>
      </c>
      <c r="U34" s="104">
        <f>УСЬОГО!X34-'12-жінки-ЦЗ'!U34</f>
        <v>192</v>
      </c>
      <c r="V34" s="103">
        <f t="shared" si="5"/>
        <v>10.099947396107313</v>
      </c>
      <c r="W34" s="101">
        <f>УСЬОГО!Z34-'12-жінки-ЦЗ'!W34</f>
        <v>411</v>
      </c>
      <c r="X34" s="104">
        <f>УСЬОГО!AA34-'12-жінки-ЦЗ'!X34</f>
        <v>167</v>
      </c>
      <c r="Y34" s="103">
        <f t="shared" si="6"/>
        <v>40.632603406326034</v>
      </c>
      <c r="Z34" s="101">
        <f>УСЬОГО!AC34-'12-жінки-ЦЗ'!Z34</f>
        <v>403</v>
      </c>
      <c r="AA34" s="104">
        <f>УСЬОГО!AD34-'12-жінки-ЦЗ'!AA34</f>
        <v>163</v>
      </c>
      <c r="AB34" s="103">
        <f t="shared" si="7"/>
        <v>40.446650124069478</v>
      </c>
      <c r="AC34" s="37"/>
      <c r="AD34" s="41"/>
    </row>
    <row r="35" spans="1:30" s="42" customFormat="1" ht="15.75" customHeight="1" x14ac:dyDescent="0.25">
      <c r="A35" s="61" t="s">
        <v>62</v>
      </c>
      <c r="B35" s="101">
        <f>УСЬОГО!B35-'12-жінки-ЦЗ'!B35</f>
        <v>711</v>
      </c>
      <c r="C35" s="101">
        <f>УСЬОГО!C35-'12-жінки-ЦЗ'!C35</f>
        <v>136</v>
      </c>
      <c r="D35" s="102">
        <f t="shared" si="0"/>
        <v>19.127988748241911</v>
      </c>
      <c r="E35" s="101">
        <f>УСЬОГО!E35-'12-жінки-ЦЗ'!E35</f>
        <v>309</v>
      </c>
      <c r="F35" s="101">
        <f>УСЬОГО!F35-'12-жінки-ЦЗ'!F35</f>
        <v>124</v>
      </c>
      <c r="G35" s="103">
        <f t="shared" si="1"/>
        <v>40.129449838187703</v>
      </c>
      <c r="H35" s="101">
        <f>УСЬОГО!H35-'12-жінки-ЦЗ'!H35</f>
        <v>87</v>
      </c>
      <c r="I35" s="101">
        <f>УСЬОГО!I35-'12-жінки-ЦЗ'!I35</f>
        <v>14</v>
      </c>
      <c r="J35" s="103">
        <f t="shared" si="2"/>
        <v>16.091954022988507</v>
      </c>
      <c r="K35" s="101">
        <f>УСЬОГО!N35-'12-жінки-ЦЗ'!K35</f>
        <v>14</v>
      </c>
      <c r="L35" s="101">
        <f>УСЬОГО!O35-'12-жінки-ЦЗ'!L35</f>
        <v>14</v>
      </c>
      <c r="M35" s="103">
        <f t="shared" si="3"/>
        <v>100</v>
      </c>
      <c r="N35" s="101">
        <f>УСЬОГО!Q35-'12-жінки-ЦЗ'!N35</f>
        <v>1</v>
      </c>
      <c r="O35" s="101">
        <f>УСЬОГО!R35-'12-жінки-ЦЗ'!O35</f>
        <v>1</v>
      </c>
      <c r="P35" s="103">
        <f t="shared" si="8"/>
        <v>100</v>
      </c>
      <c r="Q35" s="101">
        <f>УСЬОГО!T35-'12-жінки-ЦЗ'!Q35</f>
        <v>234</v>
      </c>
      <c r="R35" s="104">
        <f>УСЬОГО!U35-'12-жінки-ЦЗ'!R35</f>
        <v>101</v>
      </c>
      <c r="S35" s="103">
        <f t="shared" si="4"/>
        <v>43.162393162393165</v>
      </c>
      <c r="T35" s="101">
        <f>УСЬОГО!W35-'12-жінки-ЦЗ'!T35</f>
        <v>1240</v>
      </c>
      <c r="U35" s="104">
        <f>УСЬОГО!X35-'12-жінки-ЦЗ'!U35</f>
        <v>95</v>
      </c>
      <c r="V35" s="103">
        <f t="shared" si="5"/>
        <v>7.661290322580645</v>
      </c>
      <c r="W35" s="101">
        <f>УСЬОГО!Z35-'12-жінки-ЦЗ'!W35</f>
        <v>142</v>
      </c>
      <c r="X35" s="104">
        <f>УСЬОГО!AA35-'12-жінки-ЦЗ'!X35</f>
        <v>88</v>
      </c>
      <c r="Y35" s="103">
        <f t="shared" si="6"/>
        <v>61.971830985915496</v>
      </c>
      <c r="Z35" s="101">
        <f>УСЬОГО!AC35-'12-жінки-ЦЗ'!Z35</f>
        <v>133</v>
      </c>
      <c r="AA35" s="104">
        <f>УСЬОГО!AD35-'12-жінки-ЦЗ'!AA35</f>
        <v>79</v>
      </c>
      <c r="AB35" s="103">
        <f t="shared" si="7"/>
        <v>59.398496240601503</v>
      </c>
      <c r="AC35" s="37"/>
      <c r="AD35" s="41"/>
    </row>
    <row r="36" spans="1:30" ht="69" customHeight="1" x14ac:dyDescent="0.25">
      <c r="A36" s="45"/>
      <c r="B36" s="45"/>
      <c r="C36" s="199" t="s">
        <v>104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</sheetData>
  <mergeCells count="40"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N21" sqref="N21"/>
    </sheetView>
  </sheetViews>
  <sheetFormatPr defaultColWidth="8" defaultRowHeight="12.75" x14ac:dyDescent="0.2"/>
  <cols>
    <col min="1" max="1" width="57.42578125" style="52" customWidth="1"/>
    <col min="2" max="3" width="13.85546875" style="18" customWidth="1"/>
    <col min="4" max="4" width="8.85546875" style="52" customWidth="1"/>
    <col min="5" max="5" width="9.85546875" style="52" customWidth="1"/>
    <col min="6" max="7" width="13.85546875" style="52" customWidth="1"/>
    <col min="8" max="8" width="8.85546875" style="52" customWidth="1"/>
    <col min="9" max="10" width="10.85546875" style="52" customWidth="1"/>
    <col min="11" max="11" width="11.140625" style="52" customWidth="1"/>
    <col min="12" max="12" width="11.85546875" style="52" customWidth="1"/>
    <col min="13" max="16384" width="8" style="52"/>
  </cols>
  <sheetData>
    <row r="1" spans="1:19" ht="27" customHeight="1" x14ac:dyDescent="0.2">
      <c r="A1" s="269" t="s">
        <v>66</v>
      </c>
      <c r="B1" s="269"/>
      <c r="C1" s="269"/>
      <c r="D1" s="269"/>
      <c r="E1" s="269"/>
      <c r="F1" s="269"/>
      <c r="G1" s="269"/>
      <c r="H1" s="269"/>
      <c r="I1" s="269"/>
      <c r="J1" s="62"/>
    </row>
    <row r="2" spans="1:19" ht="23.25" customHeight="1" x14ac:dyDescent="0.2">
      <c r="A2" s="270" t="s">
        <v>17</v>
      </c>
      <c r="B2" s="269"/>
      <c r="C2" s="269"/>
      <c r="D2" s="269"/>
      <c r="E2" s="269"/>
      <c r="F2" s="269"/>
      <c r="G2" s="269"/>
      <c r="H2" s="269"/>
      <c r="I2" s="269"/>
      <c r="J2" s="62"/>
    </row>
    <row r="3" spans="1:19" ht="13.7" customHeight="1" x14ac:dyDescent="0.2">
      <c r="A3" s="271"/>
      <c r="B3" s="271"/>
      <c r="C3" s="271"/>
      <c r="D3" s="271"/>
      <c r="E3" s="271"/>
    </row>
    <row r="4" spans="1:19" s="47" customFormat="1" ht="30.75" customHeight="1" x14ac:dyDescent="0.25">
      <c r="A4" s="192" t="s">
        <v>0</v>
      </c>
      <c r="B4" s="272" t="s">
        <v>18</v>
      </c>
      <c r="C4" s="273"/>
      <c r="D4" s="273"/>
      <c r="E4" s="274"/>
      <c r="F4" s="272" t="s">
        <v>19</v>
      </c>
      <c r="G4" s="273"/>
      <c r="H4" s="273"/>
      <c r="I4" s="274"/>
      <c r="J4" s="63"/>
    </row>
    <row r="5" spans="1:19" s="47" customFormat="1" ht="23.25" customHeight="1" x14ac:dyDescent="0.25">
      <c r="A5" s="263"/>
      <c r="B5" s="188" t="s">
        <v>117</v>
      </c>
      <c r="C5" s="188" t="s">
        <v>118</v>
      </c>
      <c r="D5" s="190" t="s">
        <v>1</v>
      </c>
      <c r="E5" s="191"/>
      <c r="F5" s="188" t="s">
        <v>117</v>
      </c>
      <c r="G5" s="188" t="s">
        <v>118</v>
      </c>
      <c r="H5" s="190" t="s">
        <v>1</v>
      </c>
      <c r="I5" s="191"/>
      <c r="J5" s="64"/>
    </row>
    <row r="6" spans="1:19" s="47" customFormat="1" ht="36.75" customHeight="1" x14ac:dyDescent="0.25">
      <c r="A6" s="193"/>
      <c r="B6" s="189"/>
      <c r="C6" s="189"/>
      <c r="D6" s="5" t="s">
        <v>2</v>
      </c>
      <c r="E6" s="6" t="s">
        <v>26</v>
      </c>
      <c r="F6" s="189"/>
      <c r="G6" s="189"/>
      <c r="H6" s="5" t="s">
        <v>2</v>
      </c>
      <c r="I6" s="6" t="s">
        <v>26</v>
      </c>
      <c r="J6" s="65"/>
    </row>
    <row r="7" spans="1:19" s="53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23.1" customHeight="1" x14ac:dyDescent="0.25">
      <c r="A8" s="54" t="s">
        <v>105</v>
      </c>
      <c r="B8" s="82" t="s">
        <v>93</v>
      </c>
      <c r="C8" s="82">
        <f>'15-місто-ЦЗ'!C7</f>
        <v>11817</v>
      </c>
      <c r="D8" s="11" t="s">
        <v>93</v>
      </c>
      <c r="E8" s="75" t="s">
        <v>93</v>
      </c>
      <c r="F8" s="74" t="s">
        <v>93</v>
      </c>
      <c r="G8" s="74">
        <f>'16-село-ЦЗ'!C7</f>
        <v>8230</v>
      </c>
      <c r="H8" s="11" t="s">
        <v>93</v>
      </c>
      <c r="I8" s="75" t="s">
        <v>93</v>
      </c>
      <c r="J8" s="67"/>
      <c r="K8" s="95"/>
      <c r="L8" s="95"/>
      <c r="M8" s="55"/>
      <c r="R8" s="68"/>
      <c r="S8" s="68"/>
    </row>
    <row r="9" spans="1:19" s="47" customFormat="1" ht="23.1" customHeight="1" x14ac:dyDescent="0.25">
      <c r="A9" s="54" t="s">
        <v>28</v>
      </c>
      <c r="B9" s="74">
        <f>'15-місто-ЦЗ'!E7</f>
        <v>22875</v>
      </c>
      <c r="C9" s="74">
        <f>'15-місто-ЦЗ'!F7</f>
        <v>10776</v>
      </c>
      <c r="D9" s="11">
        <f t="shared" ref="D9:D13" si="0">C9*100/B9</f>
        <v>47.108196721311472</v>
      </c>
      <c r="E9" s="90">
        <f t="shared" ref="E9:E13" si="1">C9-B9</f>
        <v>-12099</v>
      </c>
      <c r="F9" s="74">
        <f>'16-село-ЦЗ'!E7</f>
        <v>14085</v>
      </c>
      <c r="G9" s="74">
        <f>'16-село-ЦЗ'!F7</f>
        <v>7431</v>
      </c>
      <c r="H9" s="11">
        <f t="shared" ref="H9:H13" si="2">G9*100/F9</f>
        <v>52.758253461128859</v>
      </c>
      <c r="I9" s="75">
        <f t="shared" ref="I9:I13" si="3">G9-F9</f>
        <v>-6654</v>
      </c>
      <c r="J9" s="67"/>
      <c r="K9" s="95"/>
      <c r="L9" s="95"/>
      <c r="M9" s="56"/>
      <c r="R9" s="68"/>
      <c r="S9" s="68"/>
    </row>
    <row r="10" spans="1:19" s="47" customFormat="1" ht="45" customHeight="1" x14ac:dyDescent="0.25">
      <c r="A10" s="57" t="s">
        <v>29</v>
      </c>
      <c r="B10" s="74">
        <f>'15-місто-ЦЗ'!H7</f>
        <v>2866</v>
      </c>
      <c r="C10" s="74">
        <f>'15-місто-ЦЗ'!I7</f>
        <v>1592</v>
      </c>
      <c r="D10" s="11">
        <f t="shared" si="0"/>
        <v>55.547801814375433</v>
      </c>
      <c r="E10" s="75">
        <f t="shared" si="1"/>
        <v>-1274</v>
      </c>
      <c r="F10" s="74">
        <f>'16-село-ЦЗ'!H7</f>
        <v>1793</v>
      </c>
      <c r="G10" s="74">
        <f>'16-село-ЦЗ'!I7</f>
        <v>821</v>
      </c>
      <c r="H10" s="11">
        <f t="shared" si="2"/>
        <v>45.789180145008366</v>
      </c>
      <c r="I10" s="75">
        <f t="shared" si="3"/>
        <v>-972</v>
      </c>
      <c r="J10" s="67"/>
      <c r="K10" s="95"/>
      <c r="L10" s="95"/>
      <c r="M10" s="56"/>
      <c r="R10" s="68"/>
      <c r="S10" s="68"/>
    </row>
    <row r="11" spans="1:19" s="47" customFormat="1" ht="21.75" customHeight="1" x14ac:dyDescent="0.25">
      <c r="A11" s="54" t="s">
        <v>30</v>
      </c>
      <c r="B11" s="74">
        <f>'15-місто-ЦЗ'!K7</f>
        <v>736</v>
      </c>
      <c r="C11" s="74">
        <f>'15-місто-ЦЗ'!L7</f>
        <v>509</v>
      </c>
      <c r="D11" s="11">
        <f t="shared" si="0"/>
        <v>69.157608695652172</v>
      </c>
      <c r="E11" s="75">
        <f t="shared" si="1"/>
        <v>-227</v>
      </c>
      <c r="F11" s="74">
        <f>'16-село-ЦЗ'!K7</f>
        <v>333</v>
      </c>
      <c r="G11" s="74">
        <f>'16-село-ЦЗ'!L7</f>
        <v>271</v>
      </c>
      <c r="H11" s="11">
        <f t="shared" si="2"/>
        <v>81.381381381381388</v>
      </c>
      <c r="I11" s="75">
        <f t="shared" si="3"/>
        <v>-62</v>
      </c>
      <c r="J11" s="67"/>
      <c r="K11" s="95"/>
      <c r="L11" s="95"/>
      <c r="M11" s="56"/>
      <c r="R11" s="68"/>
      <c r="S11" s="68"/>
    </row>
    <row r="12" spans="1:19" s="47" customFormat="1" ht="40.35" customHeight="1" x14ac:dyDescent="0.25">
      <c r="A12" s="54" t="s">
        <v>20</v>
      </c>
      <c r="B12" s="74">
        <f>'15-місто-ЦЗ'!N7</f>
        <v>45</v>
      </c>
      <c r="C12" s="74">
        <f>'15-місто-ЦЗ'!O7</f>
        <v>4</v>
      </c>
      <c r="D12" s="11">
        <f t="shared" si="0"/>
        <v>8.8888888888888893</v>
      </c>
      <c r="E12" s="75">
        <f t="shared" si="1"/>
        <v>-41</v>
      </c>
      <c r="F12" s="74">
        <f>'16-село-ЦЗ'!N7</f>
        <v>30</v>
      </c>
      <c r="G12" s="74">
        <f>'16-село-ЦЗ'!O7</f>
        <v>19</v>
      </c>
      <c r="H12" s="11">
        <f t="shared" si="2"/>
        <v>63.333333333333336</v>
      </c>
      <c r="I12" s="75">
        <f t="shared" si="3"/>
        <v>-11</v>
      </c>
      <c r="J12" s="67"/>
      <c r="K12" s="95"/>
      <c r="L12" s="95"/>
      <c r="M12" s="56"/>
      <c r="R12" s="68"/>
      <c r="S12" s="68"/>
    </row>
    <row r="13" spans="1:19" s="47" customFormat="1" ht="40.35" customHeight="1" x14ac:dyDescent="0.25">
      <c r="A13" s="54" t="s">
        <v>31</v>
      </c>
      <c r="B13" s="74">
        <f>'15-місто-ЦЗ'!Q7</f>
        <v>10414</v>
      </c>
      <c r="C13" s="74">
        <f>'15-місто-ЦЗ'!R7</f>
        <v>6034</v>
      </c>
      <c r="D13" s="11">
        <f t="shared" si="0"/>
        <v>57.941232955636643</v>
      </c>
      <c r="E13" s="90">
        <f t="shared" si="1"/>
        <v>-4380</v>
      </c>
      <c r="F13" s="74">
        <f>'16-село-ЦЗ'!Q7</f>
        <v>8190</v>
      </c>
      <c r="G13" s="74">
        <f>'16-село-ЦЗ'!R7</f>
        <v>4827</v>
      </c>
      <c r="H13" s="11">
        <f t="shared" si="2"/>
        <v>58.937728937728934</v>
      </c>
      <c r="I13" s="75">
        <f t="shared" si="3"/>
        <v>-3363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25">
      <c r="A14" s="194" t="s">
        <v>4</v>
      </c>
      <c r="B14" s="195"/>
      <c r="C14" s="195"/>
      <c r="D14" s="195"/>
      <c r="E14" s="195"/>
      <c r="F14" s="195"/>
      <c r="G14" s="195"/>
      <c r="H14" s="195"/>
      <c r="I14" s="195"/>
      <c r="J14" s="69"/>
      <c r="K14" s="25"/>
      <c r="L14" s="25"/>
      <c r="M14" s="56"/>
    </row>
    <row r="15" spans="1:19" s="47" customFormat="1" ht="18" customHeight="1" x14ac:dyDescent="0.25">
      <c r="A15" s="196"/>
      <c r="B15" s="197"/>
      <c r="C15" s="197"/>
      <c r="D15" s="197"/>
      <c r="E15" s="197"/>
      <c r="F15" s="197"/>
      <c r="G15" s="197"/>
      <c r="H15" s="197"/>
      <c r="I15" s="197"/>
      <c r="J15" s="69"/>
      <c r="K15" s="25"/>
      <c r="L15" s="25"/>
      <c r="M15" s="56"/>
    </row>
    <row r="16" spans="1:19" s="47" customFormat="1" ht="20.25" customHeight="1" x14ac:dyDescent="0.25">
      <c r="A16" s="192" t="s">
        <v>0</v>
      </c>
      <c r="B16" s="267" t="s">
        <v>114</v>
      </c>
      <c r="C16" s="267" t="s">
        <v>115</v>
      </c>
      <c r="D16" s="190" t="s">
        <v>1</v>
      </c>
      <c r="E16" s="191"/>
      <c r="F16" s="267" t="s">
        <v>114</v>
      </c>
      <c r="G16" s="267" t="s">
        <v>115</v>
      </c>
      <c r="H16" s="190" t="s">
        <v>1</v>
      </c>
      <c r="I16" s="191"/>
      <c r="J16" s="64"/>
      <c r="K16" s="25"/>
      <c r="L16" s="25"/>
      <c r="M16" s="56"/>
    </row>
    <row r="17" spans="1:13" ht="27" customHeight="1" x14ac:dyDescent="0.3">
      <c r="A17" s="193"/>
      <c r="B17" s="268"/>
      <c r="C17" s="268"/>
      <c r="D17" s="21" t="s">
        <v>2</v>
      </c>
      <c r="E17" s="6" t="s">
        <v>26</v>
      </c>
      <c r="F17" s="268"/>
      <c r="G17" s="268"/>
      <c r="H17" s="21" t="s">
        <v>2</v>
      </c>
      <c r="I17" s="6" t="s">
        <v>26</v>
      </c>
      <c r="J17" s="65"/>
      <c r="K17" s="70"/>
      <c r="L17" s="70"/>
      <c r="M17" s="58"/>
    </row>
    <row r="18" spans="1:13" ht="20.25" x14ac:dyDescent="0.3">
      <c r="A18" s="10" t="s">
        <v>92</v>
      </c>
      <c r="B18" s="82" t="s">
        <v>93</v>
      </c>
      <c r="C18" s="82">
        <f>'15-місто-ЦЗ'!U7</f>
        <v>8086</v>
      </c>
      <c r="D18" s="17" t="s">
        <v>93</v>
      </c>
      <c r="E18" s="90" t="s">
        <v>93</v>
      </c>
      <c r="F18" s="82" t="s">
        <v>93</v>
      </c>
      <c r="G18" s="82">
        <f>'16-село-ЦЗ'!U7</f>
        <v>5633</v>
      </c>
      <c r="H18" s="16" t="s">
        <v>93</v>
      </c>
      <c r="I18" s="75" t="s">
        <v>93</v>
      </c>
      <c r="J18" s="71"/>
      <c r="K18" s="96"/>
      <c r="L18" s="96"/>
      <c r="M18" s="58"/>
    </row>
    <row r="19" spans="1:13" ht="20.25" x14ac:dyDescent="0.3">
      <c r="A19" s="2" t="s">
        <v>28</v>
      </c>
      <c r="B19" s="82">
        <f>'15-місто-ЦЗ'!W7</f>
        <v>17553</v>
      </c>
      <c r="C19" s="82">
        <f>'15-місто-ЦЗ'!X7</f>
        <v>7502</v>
      </c>
      <c r="D19" s="17">
        <f t="shared" ref="D19:D20" si="4">C19*100/B19</f>
        <v>42.739132911752975</v>
      </c>
      <c r="E19" s="90">
        <f t="shared" ref="E19:E20" si="5">C19-B19</f>
        <v>-10051</v>
      </c>
      <c r="F19" s="82">
        <f>'16-село-ЦЗ'!W7</f>
        <v>11031</v>
      </c>
      <c r="G19" s="82">
        <f>'16-село-ЦЗ'!X7</f>
        <v>5259</v>
      </c>
      <c r="H19" s="16">
        <f t="shared" ref="H19:H20" si="6">G19*100/F19</f>
        <v>47.674734838183305</v>
      </c>
      <c r="I19" s="75">
        <f t="shared" ref="I19:I20" si="7">G19-F19</f>
        <v>-5772</v>
      </c>
      <c r="J19" s="71"/>
      <c r="K19" s="96"/>
      <c r="L19" s="96"/>
      <c r="M19" s="58"/>
    </row>
    <row r="20" spans="1:13" ht="20.25" x14ac:dyDescent="0.3">
      <c r="A20" s="2" t="s">
        <v>33</v>
      </c>
      <c r="B20" s="82">
        <f>'15-місто-ЦЗ'!Z7</f>
        <v>14775</v>
      </c>
      <c r="C20" s="82">
        <f>'15-місто-ЦЗ'!AA7</f>
        <v>6569</v>
      </c>
      <c r="D20" s="17">
        <f t="shared" si="4"/>
        <v>44.460236886632828</v>
      </c>
      <c r="E20" s="75">
        <f t="shared" si="5"/>
        <v>-8206</v>
      </c>
      <c r="F20" s="82">
        <f>'16-село-ЦЗ'!Z7</f>
        <v>9829</v>
      </c>
      <c r="G20" s="82">
        <f>'16-село-ЦЗ'!AA7</f>
        <v>4800</v>
      </c>
      <c r="H20" s="16">
        <f t="shared" si="6"/>
        <v>48.835079865703527</v>
      </c>
      <c r="I20" s="75">
        <f t="shared" si="7"/>
        <v>-5029</v>
      </c>
      <c r="J20" s="72"/>
      <c r="K20" s="96"/>
      <c r="L20" s="96"/>
      <c r="M20" s="58"/>
    </row>
    <row r="21" spans="1:13" ht="53.1" customHeight="1" x14ac:dyDescent="0.3">
      <c r="A21" s="186" t="s">
        <v>94</v>
      </c>
      <c r="B21" s="186"/>
      <c r="C21" s="186"/>
      <c r="D21" s="186"/>
      <c r="E21" s="186"/>
      <c r="F21" s="186"/>
      <c r="G21" s="186"/>
      <c r="H21" s="186"/>
      <c r="I21" s="186"/>
      <c r="K21" s="70"/>
      <c r="L21" s="70"/>
      <c r="M21" s="58"/>
    </row>
    <row r="22" spans="1:13" x14ac:dyDescent="0.2">
      <c r="K22" s="18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Y19" sqref="Y19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5.1406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1406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8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0" t="s">
        <v>125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57.2" customHeight="1" x14ac:dyDescent="0.25">
      <c r="A3" s="212"/>
      <c r="B3" s="167"/>
      <c r="C3" s="163" t="s">
        <v>103</v>
      </c>
      <c r="D3" s="167"/>
      <c r="E3" s="231" t="s">
        <v>22</v>
      </c>
      <c r="F3" s="231"/>
      <c r="G3" s="231"/>
      <c r="H3" s="231" t="s">
        <v>13</v>
      </c>
      <c r="I3" s="231"/>
      <c r="J3" s="231"/>
      <c r="K3" s="231" t="s">
        <v>9</v>
      </c>
      <c r="L3" s="231"/>
      <c r="M3" s="231"/>
      <c r="N3" s="231" t="s">
        <v>10</v>
      </c>
      <c r="O3" s="231"/>
      <c r="P3" s="231"/>
      <c r="Q3" s="232" t="s">
        <v>8</v>
      </c>
      <c r="R3" s="233"/>
      <c r="S3" s="234"/>
      <c r="T3" s="231" t="s">
        <v>16</v>
      </c>
      <c r="U3" s="231"/>
      <c r="V3" s="231"/>
      <c r="W3" s="231" t="s">
        <v>11</v>
      </c>
      <c r="X3" s="231"/>
      <c r="Y3" s="231"/>
      <c r="Z3" s="231" t="s">
        <v>12</v>
      </c>
      <c r="AA3" s="231"/>
      <c r="AB3" s="231"/>
    </row>
    <row r="4" spans="1:32" s="33" customFormat="1" ht="19.5" customHeight="1" x14ac:dyDescent="0.25">
      <c r="A4" s="212"/>
      <c r="B4" s="201" t="s">
        <v>63</v>
      </c>
      <c r="C4" s="201" t="s">
        <v>95</v>
      </c>
      <c r="D4" s="203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1" t="s">
        <v>95</v>
      </c>
      <c r="J4" s="203" t="s">
        <v>2</v>
      </c>
      <c r="K4" s="201" t="s">
        <v>63</v>
      </c>
      <c r="L4" s="201" t="s">
        <v>95</v>
      </c>
      <c r="M4" s="203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1" t="s">
        <v>95</v>
      </c>
      <c r="S4" s="203" t="s">
        <v>2</v>
      </c>
      <c r="T4" s="201" t="s">
        <v>15</v>
      </c>
      <c r="U4" s="202" t="s">
        <v>98</v>
      </c>
      <c r="V4" s="203" t="s">
        <v>2</v>
      </c>
      <c r="W4" s="201" t="s">
        <v>63</v>
      </c>
      <c r="X4" s="201" t="s">
        <v>95</v>
      </c>
      <c r="Y4" s="203" t="s">
        <v>2</v>
      </c>
      <c r="Z4" s="201" t="s">
        <v>63</v>
      </c>
      <c r="AA4" s="201" t="s">
        <v>95</v>
      </c>
      <c r="AB4" s="203" t="s">
        <v>2</v>
      </c>
    </row>
    <row r="5" spans="1:32" s="33" customFormat="1" ht="15.75" customHeight="1" x14ac:dyDescent="0.25">
      <c r="A5" s="212"/>
      <c r="B5" s="201"/>
      <c r="C5" s="201"/>
      <c r="D5" s="203"/>
      <c r="E5" s="201"/>
      <c r="F5" s="201"/>
      <c r="G5" s="203"/>
      <c r="H5" s="201"/>
      <c r="I5" s="201"/>
      <c r="J5" s="203"/>
      <c r="K5" s="201"/>
      <c r="L5" s="201"/>
      <c r="M5" s="203"/>
      <c r="N5" s="201"/>
      <c r="O5" s="201"/>
      <c r="P5" s="203"/>
      <c r="Q5" s="201"/>
      <c r="R5" s="201"/>
      <c r="S5" s="203"/>
      <c r="T5" s="201"/>
      <c r="U5" s="202"/>
      <c r="V5" s="203"/>
      <c r="W5" s="201"/>
      <c r="X5" s="201"/>
      <c r="Y5" s="203"/>
      <c r="Z5" s="201"/>
      <c r="AA5" s="201"/>
      <c r="AB5" s="20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108">
        <f>SUM(B8:B35)</f>
        <v>67962</v>
      </c>
      <c r="C7" s="108">
        <f>SUM(C8:C35)</f>
        <v>11817</v>
      </c>
      <c r="D7" s="109">
        <f>C7*100/B7</f>
        <v>17.387657808775494</v>
      </c>
      <c r="E7" s="110">
        <f>SUM(E8:E35)</f>
        <v>22875</v>
      </c>
      <c r="F7" s="110">
        <f>SUM(F8:F35)</f>
        <v>10776</v>
      </c>
      <c r="G7" s="109">
        <f>F7*100/E7</f>
        <v>47.108196721311472</v>
      </c>
      <c r="H7" s="110">
        <f>SUM(H8:H35)</f>
        <v>2866</v>
      </c>
      <c r="I7" s="110">
        <f>SUM(I8:I35)</f>
        <v>1592</v>
      </c>
      <c r="J7" s="109">
        <f>I7*100/H7</f>
        <v>55.547801814375433</v>
      </c>
      <c r="K7" s="110">
        <f>SUM(K8:K35)</f>
        <v>736</v>
      </c>
      <c r="L7" s="110">
        <f>SUM(L8:L35)</f>
        <v>509</v>
      </c>
      <c r="M7" s="109">
        <f>L7*100/K7</f>
        <v>69.157608695652172</v>
      </c>
      <c r="N7" s="110">
        <f>SUM(N8:N35)</f>
        <v>45</v>
      </c>
      <c r="O7" s="110">
        <f>SUM(O8:O35)</f>
        <v>4</v>
      </c>
      <c r="P7" s="109">
        <f>O7*100/N7</f>
        <v>8.8888888888888893</v>
      </c>
      <c r="Q7" s="110">
        <f>SUM(Q8:Q35)</f>
        <v>10414</v>
      </c>
      <c r="R7" s="110">
        <f>SUM(R8:R35)</f>
        <v>6034</v>
      </c>
      <c r="S7" s="109">
        <f>R7*100/Q7</f>
        <v>57.941232955636643</v>
      </c>
      <c r="T7" s="110">
        <f>SUM(T8:T35)</f>
        <v>60001</v>
      </c>
      <c r="U7" s="110">
        <f>SUM(U8:U35)</f>
        <v>8086</v>
      </c>
      <c r="V7" s="109">
        <f>U7*100/T7</f>
        <v>13.476442059299012</v>
      </c>
      <c r="W7" s="110">
        <f>SUM(W8:W35)</f>
        <v>17553</v>
      </c>
      <c r="X7" s="110">
        <f>SUM(X8:X35)</f>
        <v>7502</v>
      </c>
      <c r="Y7" s="109">
        <f>X7*100/W7</f>
        <v>42.739132911752975</v>
      </c>
      <c r="Z7" s="110">
        <f>SUM(Z8:Z35)</f>
        <v>14775</v>
      </c>
      <c r="AA7" s="110">
        <f>SUM(AA8:AA35)</f>
        <v>6569</v>
      </c>
      <c r="AB7" s="109">
        <f>AA7*100/Z7</f>
        <v>44.460236886632828</v>
      </c>
      <c r="AC7" s="37"/>
      <c r="AF7" s="42"/>
    </row>
    <row r="8" spans="1:32" s="42" customFormat="1" ht="15" customHeight="1" x14ac:dyDescent="0.25">
      <c r="A8" s="61" t="s">
        <v>35</v>
      </c>
      <c r="B8" s="111">
        <f>УСЬОГО!B8-'16-село-ЦЗ'!B8</f>
        <v>23492</v>
      </c>
      <c r="C8" s="111">
        <f>УСЬОГО!C8-'16-село-ЦЗ'!C8</f>
        <v>4606</v>
      </c>
      <c r="D8" s="109">
        <f t="shared" ref="D8:D35" si="0">C8*100/B8</f>
        <v>19.606674612634087</v>
      </c>
      <c r="E8" s="111">
        <f>УСЬОГО!E8-'16-село-ЦЗ'!E8</f>
        <v>9252</v>
      </c>
      <c r="F8" s="111">
        <f>УСЬОГО!F8-'16-село-ЦЗ'!F8</f>
        <v>4256</v>
      </c>
      <c r="G8" s="112">
        <f t="shared" ref="G8:G35" si="1">F8*100/E8</f>
        <v>46.000864677907479</v>
      </c>
      <c r="H8" s="111">
        <f>УСЬОГО!H8-'16-село-ЦЗ'!H8</f>
        <v>636</v>
      </c>
      <c r="I8" s="111">
        <f>УСЬОГО!I8-'16-село-ЦЗ'!I8</f>
        <v>489</v>
      </c>
      <c r="J8" s="112">
        <f t="shared" ref="J8:J35" si="2">I8*100/H8</f>
        <v>76.886792452830193</v>
      </c>
      <c r="K8" s="111">
        <f>УСЬОГО!N8-'16-село-ЦЗ'!K8</f>
        <v>330</v>
      </c>
      <c r="L8" s="111">
        <f>УСЬОГО!O8-'16-село-ЦЗ'!L8</f>
        <v>274</v>
      </c>
      <c r="M8" s="112">
        <f>IF(ISERROR(L8*100/K8),"-",(L8*100/K8))</f>
        <v>83.030303030303031</v>
      </c>
      <c r="N8" s="111">
        <f>УСЬОГО!Q8-'16-село-ЦЗ'!N8</f>
        <v>1</v>
      </c>
      <c r="O8" s="111">
        <f>УСЬОГО!R8-'16-село-ЦЗ'!O8</f>
        <v>0</v>
      </c>
      <c r="P8" s="112">
        <f>IF(ISERROR(O8*100/N8),"-",(O8*100/N8))</f>
        <v>0</v>
      </c>
      <c r="Q8" s="111">
        <f>УСЬОГО!T8-'16-село-ЦЗ'!Q8</f>
        <v>2259</v>
      </c>
      <c r="R8" s="111">
        <f>УСЬОГО!U8-'16-село-ЦЗ'!R8</f>
        <v>1610</v>
      </c>
      <c r="S8" s="112">
        <f t="shared" ref="S8:S35" si="3">R8*100/Q8</f>
        <v>71.270473660911904</v>
      </c>
      <c r="T8" s="111">
        <f>УСЬОГО!W8-'16-село-ЦЗ'!T8</f>
        <v>21456</v>
      </c>
      <c r="U8" s="113">
        <f>УСЬОГО!X8-'16-село-ЦЗ'!U8</f>
        <v>3274</v>
      </c>
      <c r="V8" s="112">
        <f t="shared" ref="V8:V35" si="4">U8*100/T8</f>
        <v>15.259134973900075</v>
      </c>
      <c r="W8" s="111">
        <f>УСЬОГО!Z8-'16-село-ЦЗ'!W8</f>
        <v>7319</v>
      </c>
      <c r="X8" s="111">
        <f>УСЬОГО!AA8-'16-село-ЦЗ'!X8</f>
        <v>3036</v>
      </c>
      <c r="Y8" s="112">
        <f t="shared" ref="Y8:Y35" si="5">X8*100/W8</f>
        <v>41.481076649815549</v>
      </c>
      <c r="Z8" s="111">
        <f>УСЬОГО!AC8-'16-село-ЦЗ'!Z8</f>
        <v>6075</v>
      </c>
      <c r="AA8" s="111">
        <f>УСЬОГО!AD8-'16-село-ЦЗ'!AA8</f>
        <v>2670</v>
      </c>
      <c r="AB8" s="112">
        <f t="shared" ref="AB8:AB35" si="6">AA8*100/Z8</f>
        <v>43.950617283950621</v>
      </c>
      <c r="AC8" s="37"/>
      <c r="AD8" s="41"/>
    </row>
    <row r="9" spans="1:32" s="43" customFormat="1" ht="15" customHeight="1" x14ac:dyDescent="0.25">
      <c r="A9" s="61" t="s">
        <v>36</v>
      </c>
      <c r="B9" s="111">
        <f>УСЬОГО!B9-'16-село-ЦЗ'!B9</f>
        <v>3403</v>
      </c>
      <c r="C9" s="111">
        <f>УСЬОГО!C9-'16-село-ЦЗ'!C9</f>
        <v>591</v>
      </c>
      <c r="D9" s="109">
        <f t="shared" si="0"/>
        <v>17.367029091977667</v>
      </c>
      <c r="E9" s="111">
        <f>УСЬОГО!E9-'16-село-ЦЗ'!E9</f>
        <v>1234</v>
      </c>
      <c r="F9" s="111">
        <f>УСЬОГО!F9-'16-село-ЦЗ'!F9</f>
        <v>543</v>
      </c>
      <c r="G9" s="112">
        <f t="shared" si="1"/>
        <v>44.003241491085902</v>
      </c>
      <c r="H9" s="111">
        <f>УСЬОГО!H9-'16-село-ЦЗ'!H9</f>
        <v>137</v>
      </c>
      <c r="I9" s="111">
        <f>УСЬОГО!I9-'16-село-ЦЗ'!I9</f>
        <v>75</v>
      </c>
      <c r="J9" s="112">
        <f t="shared" si="2"/>
        <v>54.744525547445257</v>
      </c>
      <c r="K9" s="111">
        <f>УСЬОГО!N9-'16-село-ЦЗ'!K9</f>
        <v>21</v>
      </c>
      <c r="L9" s="111">
        <f>УСЬОГО!O9-'16-село-ЦЗ'!L9</f>
        <v>18</v>
      </c>
      <c r="M9" s="112">
        <f>IF(ISERROR(L9*100/K9),"-",(L9*100/K9))</f>
        <v>85.714285714285708</v>
      </c>
      <c r="N9" s="111">
        <f>УСЬОГО!Q9-'16-село-ЦЗ'!N9</f>
        <v>2</v>
      </c>
      <c r="O9" s="111">
        <f>УСЬОГО!R9-'16-село-ЦЗ'!O9</f>
        <v>1</v>
      </c>
      <c r="P9" s="112">
        <f t="shared" ref="P9:P35" si="7">IF(ISERROR(O9*100/N9),"-",(O9*100/N9))</f>
        <v>50</v>
      </c>
      <c r="Q9" s="111">
        <f>УСЬОГО!T9-'16-село-ЦЗ'!Q9</f>
        <v>711</v>
      </c>
      <c r="R9" s="111">
        <f>УСЬОГО!U9-'16-село-ЦЗ'!R9</f>
        <v>295</v>
      </c>
      <c r="S9" s="112">
        <f t="shared" si="3"/>
        <v>41.490857946554151</v>
      </c>
      <c r="T9" s="111">
        <f>УСЬОГО!W9-'16-село-ЦЗ'!T9</f>
        <v>3048</v>
      </c>
      <c r="U9" s="113">
        <f>УСЬОГО!X9-'16-село-ЦЗ'!U9</f>
        <v>399</v>
      </c>
      <c r="V9" s="112">
        <f t="shared" si="4"/>
        <v>13.090551181102363</v>
      </c>
      <c r="W9" s="111">
        <f>УСЬОГО!Z9-'16-село-ЦЗ'!W9</f>
        <v>923</v>
      </c>
      <c r="X9" s="111">
        <f>УСЬОГО!AA9-'16-село-ЦЗ'!X9</f>
        <v>388</v>
      </c>
      <c r="Y9" s="112">
        <f t="shared" si="5"/>
        <v>42.036836403033583</v>
      </c>
      <c r="Z9" s="111">
        <f>УСЬОГО!AC9-'16-село-ЦЗ'!Z9</f>
        <v>662</v>
      </c>
      <c r="AA9" s="111">
        <f>УСЬОГО!AD9-'16-село-ЦЗ'!AA9</f>
        <v>291</v>
      </c>
      <c r="AB9" s="112">
        <f t="shared" si="6"/>
        <v>43.957703927492446</v>
      </c>
      <c r="AC9" s="37"/>
      <c r="AD9" s="41"/>
    </row>
    <row r="10" spans="1:32" s="42" customFormat="1" ht="15" customHeight="1" x14ac:dyDescent="0.25">
      <c r="A10" s="61" t="s">
        <v>37</v>
      </c>
      <c r="B10" s="111">
        <f>УСЬОГО!B10-'16-село-ЦЗ'!B10</f>
        <v>218</v>
      </c>
      <c r="C10" s="111">
        <f>УСЬОГО!C10-'16-село-ЦЗ'!C10</f>
        <v>34</v>
      </c>
      <c r="D10" s="109">
        <f t="shared" si="0"/>
        <v>15.596330275229358</v>
      </c>
      <c r="E10" s="111">
        <f>УСЬОГО!E10-'16-село-ЦЗ'!E10</f>
        <v>118</v>
      </c>
      <c r="F10" s="111">
        <f>УСЬОГО!F10-'16-село-ЦЗ'!F10</f>
        <v>31</v>
      </c>
      <c r="G10" s="112">
        <f t="shared" si="1"/>
        <v>26.271186440677965</v>
      </c>
      <c r="H10" s="111">
        <f>УСЬОГО!H10-'16-село-ЦЗ'!H10</f>
        <v>13</v>
      </c>
      <c r="I10" s="111">
        <f>УСЬОГО!I10-'16-село-ЦЗ'!I10</f>
        <v>4</v>
      </c>
      <c r="J10" s="112">
        <f t="shared" si="2"/>
        <v>30.76923076923077</v>
      </c>
      <c r="K10" s="111">
        <f>УСЬОГО!N10-'16-село-ЦЗ'!K10</f>
        <v>0</v>
      </c>
      <c r="L10" s="111">
        <f>УСЬОГО!O10-'16-село-ЦЗ'!L10</f>
        <v>0</v>
      </c>
      <c r="M10" s="112" t="str">
        <f>IF(ISERROR(L10*100/K10),"-",(L10*100/K10))</f>
        <v>-</v>
      </c>
      <c r="N10" s="111">
        <f>УСЬОГО!Q10-'16-село-ЦЗ'!N10</f>
        <v>2</v>
      </c>
      <c r="O10" s="111">
        <f>УСЬОГО!R10-'16-село-ЦЗ'!O10</f>
        <v>0</v>
      </c>
      <c r="P10" s="112">
        <f t="shared" si="7"/>
        <v>0</v>
      </c>
      <c r="Q10" s="111">
        <f>УСЬОГО!T10-'16-село-ЦЗ'!Q10</f>
        <v>70</v>
      </c>
      <c r="R10" s="111">
        <f>УСЬОГО!U10-'16-село-ЦЗ'!R10</f>
        <v>23</v>
      </c>
      <c r="S10" s="112">
        <f t="shared" si="3"/>
        <v>32.857142857142854</v>
      </c>
      <c r="T10" s="111">
        <f>УСЬОГО!W10-'16-село-ЦЗ'!T10</f>
        <v>135</v>
      </c>
      <c r="U10" s="113">
        <f>УСЬОГО!X10-'16-село-ЦЗ'!U10</f>
        <v>26</v>
      </c>
      <c r="V10" s="112">
        <f t="shared" si="4"/>
        <v>19.25925925925926</v>
      </c>
      <c r="W10" s="111">
        <f>УСЬОГО!Z10-'16-село-ЦЗ'!W10</f>
        <v>81</v>
      </c>
      <c r="X10" s="111">
        <f>УСЬОГО!AA10-'16-село-ЦЗ'!X10</f>
        <v>24</v>
      </c>
      <c r="Y10" s="112">
        <f t="shared" si="5"/>
        <v>29.62962962962963</v>
      </c>
      <c r="Z10" s="111">
        <f>УСЬОГО!AC10-'16-село-ЦЗ'!Z10</f>
        <v>72</v>
      </c>
      <c r="AA10" s="111">
        <f>УСЬОГО!AD10-'16-село-ЦЗ'!AA10</f>
        <v>21</v>
      </c>
      <c r="AB10" s="112">
        <f t="shared" si="6"/>
        <v>29.166666666666668</v>
      </c>
      <c r="AC10" s="37"/>
      <c r="AD10" s="41"/>
    </row>
    <row r="11" spans="1:32" s="42" customFormat="1" ht="15" customHeight="1" x14ac:dyDescent="0.25">
      <c r="A11" s="61" t="s">
        <v>38</v>
      </c>
      <c r="B11" s="111">
        <f>УСЬОГО!B11-'16-село-ЦЗ'!B11</f>
        <v>1396</v>
      </c>
      <c r="C11" s="111">
        <f>УСЬОГО!C11-'16-село-ЦЗ'!C11</f>
        <v>394</v>
      </c>
      <c r="D11" s="109">
        <f t="shared" si="0"/>
        <v>28.223495702005732</v>
      </c>
      <c r="E11" s="111">
        <f>УСЬОГО!E11-'16-село-ЦЗ'!E11</f>
        <v>552</v>
      </c>
      <c r="F11" s="111">
        <f>УСЬОГО!F11-'16-село-ЦЗ'!F11</f>
        <v>345</v>
      </c>
      <c r="G11" s="112">
        <f t="shared" si="1"/>
        <v>62.5</v>
      </c>
      <c r="H11" s="111">
        <f>УСЬОГО!H11-'16-село-ЦЗ'!H11</f>
        <v>74</v>
      </c>
      <c r="I11" s="111">
        <f>УСЬОГО!I11-'16-село-ЦЗ'!I11</f>
        <v>36</v>
      </c>
      <c r="J11" s="112">
        <f t="shared" si="2"/>
        <v>48.648648648648646</v>
      </c>
      <c r="K11" s="111">
        <f>УСЬОГО!N11-'16-село-ЦЗ'!K11</f>
        <v>9</v>
      </c>
      <c r="L11" s="111">
        <f>УСЬОГО!O11-'16-село-ЦЗ'!L11</f>
        <v>11</v>
      </c>
      <c r="M11" s="112">
        <f>IF(ISERROR(L11*100/K11),"-",(L11*100/K11))</f>
        <v>122.22222222222223</v>
      </c>
      <c r="N11" s="111">
        <f>УСЬОГО!Q11-'16-село-ЦЗ'!N11</f>
        <v>2</v>
      </c>
      <c r="O11" s="111">
        <f>УСЬОГО!R11-'16-село-ЦЗ'!O11</f>
        <v>0</v>
      </c>
      <c r="P11" s="112">
        <f t="shared" si="7"/>
        <v>0</v>
      </c>
      <c r="Q11" s="111">
        <f>УСЬОГО!T11-'16-село-ЦЗ'!Q11</f>
        <v>392</v>
      </c>
      <c r="R11" s="111">
        <f>УСЬОГО!U11-'16-село-ЦЗ'!R11</f>
        <v>219</v>
      </c>
      <c r="S11" s="112">
        <f t="shared" si="3"/>
        <v>55.867346938775512</v>
      </c>
      <c r="T11" s="111">
        <f>УСЬОГО!W11-'16-село-ЦЗ'!T11</f>
        <v>1182</v>
      </c>
      <c r="U11" s="113">
        <f>УСЬОГО!X11-'16-село-ЦЗ'!U11</f>
        <v>301</v>
      </c>
      <c r="V11" s="112">
        <f t="shared" si="4"/>
        <v>25.465313028764804</v>
      </c>
      <c r="W11" s="111">
        <f>УСЬОГО!Z11-'16-село-ЦЗ'!W11</f>
        <v>402</v>
      </c>
      <c r="X11" s="111">
        <f>УСЬОГО!AA11-'16-село-ЦЗ'!X11</f>
        <v>266</v>
      </c>
      <c r="Y11" s="112">
        <f t="shared" si="5"/>
        <v>66.169154228855717</v>
      </c>
      <c r="Z11" s="111">
        <f>УСЬОГО!AC11-'16-село-ЦЗ'!Z11</f>
        <v>343</v>
      </c>
      <c r="AA11" s="111">
        <f>УСЬОГО!AD11-'16-село-ЦЗ'!AA11</f>
        <v>223</v>
      </c>
      <c r="AB11" s="112">
        <f t="shared" si="6"/>
        <v>65.014577259475217</v>
      </c>
      <c r="AC11" s="37"/>
      <c r="AD11" s="41"/>
    </row>
    <row r="12" spans="1:32" s="42" customFormat="1" ht="15" customHeight="1" x14ac:dyDescent="0.25">
      <c r="A12" s="61" t="s">
        <v>39</v>
      </c>
      <c r="B12" s="111">
        <f>УСЬОГО!B12-'16-село-ЦЗ'!B12</f>
        <v>2929</v>
      </c>
      <c r="C12" s="111">
        <f>УСЬОГО!C12-'16-село-ЦЗ'!C12</f>
        <v>347</v>
      </c>
      <c r="D12" s="109">
        <f t="shared" si="0"/>
        <v>11.847046773642882</v>
      </c>
      <c r="E12" s="111">
        <f>УСЬОГО!E12-'16-село-ЦЗ'!E12</f>
        <v>632</v>
      </c>
      <c r="F12" s="111">
        <f>УСЬОГО!F12-'16-село-ЦЗ'!F12</f>
        <v>306</v>
      </c>
      <c r="G12" s="112">
        <f t="shared" si="1"/>
        <v>48.417721518987342</v>
      </c>
      <c r="H12" s="111">
        <f>УСЬОГО!H12-'16-село-ЦЗ'!H12</f>
        <v>120</v>
      </c>
      <c r="I12" s="111">
        <f>УСЬОГО!I12-'16-село-ЦЗ'!I12</f>
        <v>50</v>
      </c>
      <c r="J12" s="112">
        <f t="shared" si="2"/>
        <v>41.666666666666664</v>
      </c>
      <c r="K12" s="111">
        <f>УСЬОГО!N12-'16-село-ЦЗ'!K12</f>
        <v>53</v>
      </c>
      <c r="L12" s="111">
        <f>УСЬОГО!O12-'16-село-ЦЗ'!L12</f>
        <v>25</v>
      </c>
      <c r="M12" s="112">
        <f>IF(ISERROR(L12*100/K12),"-",(L12*100/K12))</f>
        <v>47.169811320754718</v>
      </c>
      <c r="N12" s="111">
        <f>УСЬОГО!Q12-'16-село-ЦЗ'!N12</f>
        <v>5</v>
      </c>
      <c r="O12" s="111">
        <f>УСЬОГО!R12-'16-село-ЦЗ'!O12</f>
        <v>1</v>
      </c>
      <c r="P12" s="112">
        <f t="shared" si="7"/>
        <v>20</v>
      </c>
      <c r="Q12" s="111">
        <f>УСЬОГО!T12-'16-село-ЦЗ'!Q12</f>
        <v>444</v>
      </c>
      <c r="R12" s="111">
        <f>УСЬОГО!U12-'16-село-ЦЗ'!R12</f>
        <v>261</v>
      </c>
      <c r="S12" s="112">
        <f t="shared" si="3"/>
        <v>58.783783783783782</v>
      </c>
      <c r="T12" s="111">
        <f>УСЬОГО!W12-'16-село-ЦЗ'!T12</f>
        <v>2733</v>
      </c>
      <c r="U12" s="113">
        <f>УСЬОГО!X12-'16-село-ЦЗ'!U12</f>
        <v>242</v>
      </c>
      <c r="V12" s="112">
        <f t="shared" si="4"/>
        <v>8.854738382729602</v>
      </c>
      <c r="W12" s="111">
        <f>УСЬОГО!Z12-'16-село-ЦЗ'!W12</f>
        <v>452</v>
      </c>
      <c r="X12" s="111">
        <f>УСЬОГО!AA12-'16-село-ЦЗ'!X12</f>
        <v>217</v>
      </c>
      <c r="Y12" s="112">
        <f t="shared" si="5"/>
        <v>48.008849557522126</v>
      </c>
      <c r="Z12" s="111">
        <f>УСЬОГО!AC12-'16-село-ЦЗ'!Z12</f>
        <v>355</v>
      </c>
      <c r="AA12" s="111">
        <f>УСЬОГО!AD12-'16-село-ЦЗ'!AA12</f>
        <v>180</v>
      </c>
      <c r="AB12" s="112">
        <f t="shared" si="6"/>
        <v>50.70422535211268</v>
      </c>
      <c r="AC12" s="37"/>
      <c r="AD12" s="41"/>
    </row>
    <row r="13" spans="1:32" s="42" customFormat="1" ht="15" customHeight="1" x14ac:dyDescent="0.25">
      <c r="A13" s="61" t="s">
        <v>40</v>
      </c>
      <c r="B13" s="111">
        <f>УСЬОГО!B13-'16-село-ЦЗ'!B13</f>
        <v>1153</v>
      </c>
      <c r="C13" s="111">
        <f>УСЬОГО!C13-'16-село-ЦЗ'!C13</f>
        <v>179</v>
      </c>
      <c r="D13" s="109">
        <f t="shared" si="0"/>
        <v>15.524718126626192</v>
      </c>
      <c r="E13" s="111">
        <f>УСЬОГО!E13-'16-село-ЦЗ'!E13</f>
        <v>436</v>
      </c>
      <c r="F13" s="111">
        <f>УСЬОГО!F13-'16-село-ЦЗ'!F13</f>
        <v>173</v>
      </c>
      <c r="G13" s="112">
        <f t="shared" si="1"/>
        <v>39.678899082568805</v>
      </c>
      <c r="H13" s="111">
        <f>УСЬОГО!H13-'16-село-ЦЗ'!H13</f>
        <v>55</v>
      </c>
      <c r="I13" s="111">
        <f>УСЬОГО!I13-'16-село-ЦЗ'!I13</f>
        <v>29</v>
      </c>
      <c r="J13" s="112">
        <f t="shared" si="2"/>
        <v>52.727272727272727</v>
      </c>
      <c r="K13" s="111">
        <f>УСЬОГО!N13-'16-село-ЦЗ'!K13</f>
        <v>12</v>
      </c>
      <c r="L13" s="111">
        <f>УСЬОГО!O13-'16-село-ЦЗ'!L13</f>
        <v>6</v>
      </c>
      <c r="M13" s="112">
        <f>IF(ISERROR(L13*100/K13),"-",(L13*100/K13))</f>
        <v>50</v>
      </c>
      <c r="N13" s="111">
        <f>УСЬОГО!Q13-'16-село-ЦЗ'!N13</f>
        <v>3</v>
      </c>
      <c r="O13" s="111">
        <f>УСЬОГО!R13-'16-село-ЦЗ'!O13</f>
        <v>0</v>
      </c>
      <c r="P13" s="112">
        <f t="shared" si="7"/>
        <v>0</v>
      </c>
      <c r="Q13" s="111">
        <f>УСЬОГО!T13-'16-село-ЦЗ'!Q13</f>
        <v>344</v>
      </c>
      <c r="R13" s="111">
        <f>УСЬОГО!U13-'16-село-ЦЗ'!R13</f>
        <v>151</v>
      </c>
      <c r="S13" s="112">
        <f t="shared" si="3"/>
        <v>43.895348837209305</v>
      </c>
      <c r="T13" s="111">
        <f>УСЬОГО!W13-'16-село-ЦЗ'!T13</f>
        <v>951</v>
      </c>
      <c r="U13" s="113">
        <f>УСЬОГО!X13-'16-село-ЦЗ'!U13</f>
        <v>117</v>
      </c>
      <c r="V13" s="112">
        <f t="shared" si="4"/>
        <v>12.302839116719243</v>
      </c>
      <c r="W13" s="111">
        <f>УСЬОГО!Z13-'16-село-ЦЗ'!W13</f>
        <v>287</v>
      </c>
      <c r="X13" s="111">
        <f>УСЬОГО!AA13-'16-село-ЦЗ'!X13</f>
        <v>115</v>
      </c>
      <c r="Y13" s="112">
        <f t="shared" si="5"/>
        <v>40.069686411149824</v>
      </c>
      <c r="Z13" s="111">
        <f>УСЬОГО!AC13-'16-село-ЦЗ'!Z13</f>
        <v>248</v>
      </c>
      <c r="AA13" s="111">
        <f>УСЬОГО!AD13-'16-село-ЦЗ'!AA13</f>
        <v>99</v>
      </c>
      <c r="AB13" s="112">
        <f t="shared" si="6"/>
        <v>39.91935483870968</v>
      </c>
      <c r="AC13" s="37"/>
      <c r="AD13" s="41"/>
    </row>
    <row r="14" spans="1:32" s="42" customFormat="1" ht="15" customHeight="1" x14ac:dyDescent="0.25">
      <c r="A14" s="61" t="s">
        <v>41</v>
      </c>
      <c r="B14" s="111">
        <f>УСЬОГО!B14-'16-село-ЦЗ'!B14</f>
        <v>935</v>
      </c>
      <c r="C14" s="111">
        <f>УСЬОГО!C14-'16-село-ЦЗ'!C14</f>
        <v>136</v>
      </c>
      <c r="D14" s="109">
        <f t="shared" si="0"/>
        <v>14.545454545454545</v>
      </c>
      <c r="E14" s="111">
        <f>УСЬОГО!E14-'16-село-ЦЗ'!E14</f>
        <v>519</v>
      </c>
      <c r="F14" s="111">
        <f>УСЬОГО!F14-'16-село-ЦЗ'!F14</f>
        <v>128</v>
      </c>
      <c r="G14" s="112">
        <f t="shared" si="1"/>
        <v>24.662813102119461</v>
      </c>
      <c r="H14" s="111">
        <f>УСЬОГО!H14-'16-село-ЦЗ'!H14</f>
        <v>50</v>
      </c>
      <c r="I14" s="111">
        <f>УСЬОГО!I14-'16-село-ЦЗ'!I14</f>
        <v>17</v>
      </c>
      <c r="J14" s="112">
        <f t="shared" si="2"/>
        <v>34</v>
      </c>
      <c r="K14" s="111">
        <f>УСЬОГО!N14-'16-село-ЦЗ'!K14</f>
        <v>3</v>
      </c>
      <c r="L14" s="111">
        <f>УСЬОГО!O14-'16-село-ЦЗ'!L14</f>
        <v>4</v>
      </c>
      <c r="M14" s="112">
        <f>IF(ISERROR(L14*100/K14),"-",(L14*100/K14))</f>
        <v>133.33333333333334</v>
      </c>
      <c r="N14" s="111">
        <f>УСЬОГО!Q14-'16-село-ЦЗ'!N14</f>
        <v>0</v>
      </c>
      <c r="O14" s="111">
        <f>УСЬОГО!R14-'16-село-ЦЗ'!O14</f>
        <v>0</v>
      </c>
      <c r="P14" s="112" t="str">
        <f t="shared" si="7"/>
        <v>-</v>
      </c>
      <c r="Q14" s="111">
        <f>УСЬОГО!T14-'16-село-ЦЗ'!Q14</f>
        <v>412</v>
      </c>
      <c r="R14" s="111">
        <f>УСЬОГО!U14-'16-село-ЦЗ'!R14</f>
        <v>103</v>
      </c>
      <c r="S14" s="112">
        <f t="shared" si="3"/>
        <v>25</v>
      </c>
      <c r="T14" s="111">
        <f>УСЬОГО!W14-'16-село-ЦЗ'!T14</f>
        <v>765</v>
      </c>
      <c r="U14" s="113">
        <f>УСЬОГО!X14-'16-село-ЦЗ'!U14</f>
        <v>90</v>
      </c>
      <c r="V14" s="112">
        <f t="shared" si="4"/>
        <v>11.764705882352942</v>
      </c>
      <c r="W14" s="111">
        <f>УСЬОГО!Z14-'16-село-ЦЗ'!W14</f>
        <v>375</v>
      </c>
      <c r="X14" s="111">
        <f>УСЬОГО!AA14-'16-село-ЦЗ'!X14</f>
        <v>88</v>
      </c>
      <c r="Y14" s="112">
        <f t="shared" si="5"/>
        <v>23.466666666666665</v>
      </c>
      <c r="Z14" s="111">
        <f>УСЬОГО!AC14-'16-село-ЦЗ'!Z14</f>
        <v>316</v>
      </c>
      <c r="AA14" s="111">
        <f>УСЬОГО!AD14-'16-село-ЦЗ'!AA14</f>
        <v>63</v>
      </c>
      <c r="AB14" s="112">
        <f t="shared" si="6"/>
        <v>19.936708860759495</v>
      </c>
      <c r="AC14" s="37"/>
      <c r="AD14" s="41"/>
    </row>
    <row r="15" spans="1:32" s="42" customFormat="1" ht="15" customHeight="1" x14ac:dyDescent="0.25">
      <c r="A15" s="61" t="s">
        <v>42</v>
      </c>
      <c r="B15" s="111">
        <f>УСЬОГО!B15-'16-село-ЦЗ'!B15</f>
        <v>6154</v>
      </c>
      <c r="C15" s="111">
        <f>УСЬОГО!C15-'16-село-ЦЗ'!C15</f>
        <v>574</v>
      </c>
      <c r="D15" s="109">
        <f t="shared" si="0"/>
        <v>9.3272668183295426</v>
      </c>
      <c r="E15" s="111">
        <f>УСЬОГО!E15-'16-село-ЦЗ'!E15</f>
        <v>1019</v>
      </c>
      <c r="F15" s="111">
        <f>УСЬОГО!F15-'16-село-ЦЗ'!F15</f>
        <v>521</v>
      </c>
      <c r="G15" s="112">
        <f t="shared" si="1"/>
        <v>51.128557409224733</v>
      </c>
      <c r="H15" s="111">
        <f>УСЬОГО!H15-'16-село-ЦЗ'!H15</f>
        <v>183</v>
      </c>
      <c r="I15" s="111">
        <f>УСЬОГО!I15-'16-село-ЦЗ'!I15</f>
        <v>106</v>
      </c>
      <c r="J15" s="112">
        <f t="shared" si="2"/>
        <v>57.923497267759565</v>
      </c>
      <c r="K15" s="111">
        <f>УСЬОГО!N15-'16-село-ЦЗ'!K15</f>
        <v>35</v>
      </c>
      <c r="L15" s="111">
        <f>УСЬОГО!O15-'16-село-ЦЗ'!L15</f>
        <v>22</v>
      </c>
      <c r="M15" s="112">
        <f>IF(ISERROR(L15*100/K15),"-",(L15*100/K15))</f>
        <v>62.857142857142854</v>
      </c>
      <c r="N15" s="111">
        <f>УСЬОГО!Q15-'16-село-ЦЗ'!N15</f>
        <v>0</v>
      </c>
      <c r="O15" s="111">
        <f>УСЬОГО!R15-'16-село-ЦЗ'!O15</f>
        <v>0</v>
      </c>
      <c r="P15" s="112" t="str">
        <f t="shared" si="7"/>
        <v>-</v>
      </c>
      <c r="Q15" s="111">
        <f>УСЬОГО!T15-'16-село-ЦЗ'!Q15</f>
        <v>432</v>
      </c>
      <c r="R15" s="111">
        <f>УСЬОГО!U15-'16-село-ЦЗ'!R15</f>
        <v>328</v>
      </c>
      <c r="S15" s="112">
        <f t="shared" si="3"/>
        <v>75.925925925925924</v>
      </c>
      <c r="T15" s="111">
        <f>УСЬОГО!W15-'16-село-ЦЗ'!T15</f>
        <v>5689</v>
      </c>
      <c r="U15" s="113">
        <f>УСЬОГО!X15-'16-село-ЦЗ'!U15</f>
        <v>328</v>
      </c>
      <c r="V15" s="112">
        <f t="shared" si="4"/>
        <v>5.7655123923360874</v>
      </c>
      <c r="W15" s="111">
        <f>УСЬОГО!Z15-'16-село-ЦЗ'!W15</f>
        <v>783</v>
      </c>
      <c r="X15" s="111">
        <f>УСЬОГО!AA15-'16-село-ЦЗ'!X15</f>
        <v>308</v>
      </c>
      <c r="Y15" s="112">
        <f t="shared" si="5"/>
        <v>39.335887611749683</v>
      </c>
      <c r="Z15" s="111">
        <f>УСЬОГО!AC15-'16-село-ЦЗ'!Z15</f>
        <v>651</v>
      </c>
      <c r="AA15" s="111">
        <f>УСЬОГО!AD15-'16-село-ЦЗ'!AA15</f>
        <v>267</v>
      </c>
      <c r="AB15" s="112">
        <f t="shared" si="6"/>
        <v>41.013824884792626</v>
      </c>
      <c r="AC15" s="37"/>
      <c r="AD15" s="41"/>
    </row>
    <row r="16" spans="1:32" s="42" customFormat="1" ht="15" customHeight="1" x14ac:dyDescent="0.25">
      <c r="A16" s="61" t="s">
        <v>43</v>
      </c>
      <c r="B16" s="111">
        <f>УСЬОГО!B16-'16-село-ЦЗ'!B16</f>
        <v>2571</v>
      </c>
      <c r="C16" s="111">
        <f>УСЬОГО!C16-'16-село-ЦЗ'!C16</f>
        <v>485</v>
      </c>
      <c r="D16" s="109">
        <f t="shared" si="0"/>
        <v>18.864255153636716</v>
      </c>
      <c r="E16" s="111">
        <f>УСЬОГО!E16-'16-село-ЦЗ'!E16</f>
        <v>906</v>
      </c>
      <c r="F16" s="111">
        <f>УСЬОГО!F16-'16-село-ЦЗ'!F16</f>
        <v>437</v>
      </c>
      <c r="G16" s="112">
        <f t="shared" si="1"/>
        <v>48.233995584988961</v>
      </c>
      <c r="H16" s="111">
        <f>УСЬОГО!H16-'16-село-ЦЗ'!H16</f>
        <v>207</v>
      </c>
      <c r="I16" s="111">
        <f>УСЬОГО!I16-'16-село-ЦЗ'!I16</f>
        <v>100</v>
      </c>
      <c r="J16" s="112">
        <f t="shared" si="2"/>
        <v>48.309178743961354</v>
      </c>
      <c r="K16" s="111">
        <f>УСЬОГО!N16-'16-село-ЦЗ'!K16</f>
        <v>42</v>
      </c>
      <c r="L16" s="111">
        <f>УСЬОГО!O16-'16-село-ЦЗ'!L16</f>
        <v>11</v>
      </c>
      <c r="M16" s="112">
        <f>IF(ISERROR(L16*100/K16),"-",(L16*100/K16))</f>
        <v>26.19047619047619</v>
      </c>
      <c r="N16" s="111">
        <f>УСЬОГО!Q16-'16-село-ЦЗ'!N16</f>
        <v>18</v>
      </c>
      <c r="O16" s="111">
        <f>УСЬОГО!R16-'16-село-ЦЗ'!O16</f>
        <v>2</v>
      </c>
      <c r="P16" s="112">
        <f t="shared" si="7"/>
        <v>11.111111111111111</v>
      </c>
      <c r="Q16" s="111">
        <f>УСЬОГО!T16-'16-село-ЦЗ'!Q16</f>
        <v>602</v>
      </c>
      <c r="R16" s="111">
        <f>УСЬОГО!U16-'16-село-ЦЗ'!R16</f>
        <v>335</v>
      </c>
      <c r="S16" s="112">
        <f t="shared" si="3"/>
        <v>55.647840531561464</v>
      </c>
      <c r="T16" s="111">
        <f>УСЬОГО!W16-'16-село-ЦЗ'!T16</f>
        <v>2271</v>
      </c>
      <c r="U16" s="113">
        <f>УСЬОГО!X16-'16-село-ЦЗ'!U16</f>
        <v>270</v>
      </c>
      <c r="V16" s="112">
        <f t="shared" si="4"/>
        <v>11.889035667107001</v>
      </c>
      <c r="W16" s="111">
        <f>УСЬОГО!Z16-'16-село-ЦЗ'!W16</f>
        <v>625</v>
      </c>
      <c r="X16" s="111">
        <f>УСЬОГО!AA16-'16-село-ЦЗ'!X16</f>
        <v>254</v>
      </c>
      <c r="Y16" s="112">
        <f t="shared" si="5"/>
        <v>40.64</v>
      </c>
      <c r="Z16" s="111">
        <f>УСЬОГО!AC16-'16-село-ЦЗ'!Z16</f>
        <v>484</v>
      </c>
      <c r="AA16" s="111">
        <f>УСЬОГО!AD16-'16-село-ЦЗ'!AA16</f>
        <v>222</v>
      </c>
      <c r="AB16" s="112">
        <f t="shared" si="6"/>
        <v>45.867768595041319</v>
      </c>
      <c r="AC16" s="37"/>
      <c r="AD16" s="41"/>
    </row>
    <row r="17" spans="1:30" s="42" customFormat="1" ht="15" customHeight="1" x14ac:dyDescent="0.25">
      <c r="A17" s="61" t="s">
        <v>44</v>
      </c>
      <c r="B17" s="111">
        <f>УСЬОГО!B17-'16-село-ЦЗ'!B17</f>
        <v>3745</v>
      </c>
      <c r="C17" s="111">
        <f>УСЬОГО!C17-'16-село-ЦЗ'!C17</f>
        <v>517</v>
      </c>
      <c r="D17" s="109">
        <f t="shared" si="0"/>
        <v>13.805073431241656</v>
      </c>
      <c r="E17" s="111">
        <f>УСЬОГО!E17-'16-село-ЦЗ'!E17</f>
        <v>902</v>
      </c>
      <c r="F17" s="111">
        <f>УСЬОГО!F17-'16-село-ЦЗ'!F17</f>
        <v>471</v>
      </c>
      <c r="G17" s="112">
        <f t="shared" si="1"/>
        <v>52.217294900221731</v>
      </c>
      <c r="H17" s="111">
        <f>УСЬОГО!H17-'16-село-ЦЗ'!H17</f>
        <v>100</v>
      </c>
      <c r="I17" s="111">
        <f>УСЬОГО!I17-'16-село-ЦЗ'!I17</f>
        <v>66</v>
      </c>
      <c r="J17" s="112">
        <f t="shared" si="2"/>
        <v>66</v>
      </c>
      <c r="K17" s="111">
        <f>УСЬОГО!N17-'16-село-ЦЗ'!K17</f>
        <v>25</v>
      </c>
      <c r="L17" s="111">
        <f>УСЬОГО!O17-'16-село-ЦЗ'!L17</f>
        <v>14</v>
      </c>
      <c r="M17" s="112">
        <f>IF(ISERROR(L17*100/K17),"-",(L17*100/K17))</f>
        <v>56</v>
      </c>
      <c r="N17" s="111">
        <f>УСЬОГО!Q17-'16-село-ЦЗ'!N17</f>
        <v>1</v>
      </c>
      <c r="O17" s="111">
        <f>УСЬОГО!R17-'16-село-ЦЗ'!O17</f>
        <v>0</v>
      </c>
      <c r="P17" s="112">
        <f t="shared" si="7"/>
        <v>0</v>
      </c>
      <c r="Q17" s="111">
        <f>УСЬОГО!T17-'16-село-ЦЗ'!Q17</f>
        <v>285</v>
      </c>
      <c r="R17" s="111">
        <f>УСЬОГО!U17-'16-село-ЦЗ'!R17</f>
        <v>240</v>
      </c>
      <c r="S17" s="112">
        <f t="shared" si="3"/>
        <v>84.21052631578948</v>
      </c>
      <c r="T17" s="111">
        <f>УСЬОГО!W17-'16-село-ЦЗ'!T17</f>
        <v>3451</v>
      </c>
      <c r="U17" s="113">
        <f>УСЬОГО!X17-'16-село-ЦЗ'!U17</f>
        <v>352</v>
      </c>
      <c r="V17" s="112">
        <f t="shared" si="4"/>
        <v>10.19994204578383</v>
      </c>
      <c r="W17" s="111">
        <f>УСЬОГО!Z17-'16-село-ЦЗ'!W17</f>
        <v>732</v>
      </c>
      <c r="X17" s="111">
        <f>УСЬОГО!AA17-'16-село-ЦЗ'!X17</f>
        <v>322</v>
      </c>
      <c r="Y17" s="112">
        <f t="shared" si="5"/>
        <v>43.989071038251367</v>
      </c>
      <c r="Z17" s="111">
        <f>УСЬОГО!AC17-'16-село-ЦЗ'!Z17</f>
        <v>648</v>
      </c>
      <c r="AA17" s="111">
        <f>УСЬОГО!AD17-'16-село-ЦЗ'!AA17</f>
        <v>288</v>
      </c>
      <c r="AB17" s="112">
        <f t="shared" si="6"/>
        <v>44.444444444444443</v>
      </c>
      <c r="AC17" s="37"/>
      <c r="AD17" s="41"/>
    </row>
    <row r="18" spans="1:30" s="42" customFormat="1" ht="15" customHeight="1" x14ac:dyDescent="0.25">
      <c r="A18" s="61" t="s">
        <v>45</v>
      </c>
      <c r="B18" s="111">
        <f>УСЬОГО!B18-'16-село-ЦЗ'!B18</f>
        <v>1467</v>
      </c>
      <c r="C18" s="111">
        <f>УСЬОГО!C18-'16-село-ЦЗ'!C18</f>
        <v>417</v>
      </c>
      <c r="D18" s="109">
        <f t="shared" si="0"/>
        <v>28.425357873210633</v>
      </c>
      <c r="E18" s="111">
        <f>УСЬОГО!E18-'16-село-ЦЗ'!E18</f>
        <v>815</v>
      </c>
      <c r="F18" s="111">
        <f>УСЬОГО!F18-'16-село-ЦЗ'!F18</f>
        <v>390</v>
      </c>
      <c r="G18" s="112">
        <f t="shared" si="1"/>
        <v>47.852760736196316</v>
      </c>
      <c r="H18" s="111">
        <f>УСЬОГО!H18-'16-село-ЦЗ'!H18</f>
        <v>131</v>
      </c>
      <c r="I18" s="111">
        <f>УСЬОГО!I18-'16-село-ЦЗ'!I18</f>
        <v>67</v>
      </c>
      <c r="J18" s="112">
        <f t="shared" si="2"/>
        <v>51.145038167938928</v>
      </c>
      <c r="K18" s="111">
        <f>УСЬОГО!N18-'16-село-ЦЗ'!K18</f>
        <v>18</v>
      </c>
      <c r="L18" s="111">
        <f>УСЬОГО!O18-'16-село-ЦЗ'!L18</f>
        <v>5</v>
      </c>
      <c r="M18" s="112">
        <f>IF(ISERROR(L18*100/K18),"-",(L18*100/K18))</f>
        <v>27.777777777777779</v>
      </c>
      <c r="N18" s="111">
        <f>УСЬОГО!Q18-'16-село-ЦЗ'!N18</f>
        <v>1</v>
      </c>
      <c r="O18" s="111">
        <f>УСЬОГО!R18-'16-село-ЦЗ'!O18</f>
        <v>0</v>
      </c>
      <c r="P18" s="112">
        <f t="shared" si="7"/>
        <v>0</v>
      </c>
      <c r="Q18" s="111">
        <f>УСЬОГО!T18-'16-село-ЦЗ'!Q18</f>
        <v>377</v>
      </c>
      <c r="R18" s="111">
        <f>УСЬОГО!U18-'16-село-ЦЗ'!R18</f>
        <v>264</v>
      </c>
      <c r="S18" s="112">
        <f t="shared" si="3"/>
        <v>70.026525198938998</v>
      </c>
      <c r="T18" s="111">
        <f>УСЬОГО!W18-'16-село-ЦЗ'!T18</f>
        <v>1033</v>
      </c>
      <c r="U18" s="113">
        <f>УСЬОГО!X18-'16-село-ЦЗ'!U18</f>
        <v>280</v>
      </c>
      <c r="V18" s="112">
        <f t="shared" si="4"/>
        <v>27.105517909002906</v>
      </c>
      <c r="W18" s="111">
        <f>УСЬОГО!Z18-'16-село-ЦЗ'!W18</f>
        <v>543</v>
      </c>
      <c r="X18" s="111">
        <f>УСЬОГО!AA18-'16-село-ЦЗ'!X18</f>
        <v>266</v>
      </c>
      <c r="Y18" s="112">
        <f t="shared" si="5"/>
        <v>48.987108655616943</v>
      </c>
      <c r="Z18" s="111">
        <f>УСЬОГО!AC18-'16-село-ЦЗ'!Z18</f>
        <v>483</v>
      </c>
      <c r="AA18" s="111">
        <f>УСЬОГО!AD18-'16-село-ЦЗ'!AA18</f>
        <v>244</v>
      </c>
      <c r="AB18" s="112">
        <f t="shared" si="6"/>
        <v>50.5175983436853</v>
      </c>
      <c r="AC18" s="37"/>
      <c r="AD18" s="41"/>
    </row>
    <row r="19" spans="1:30" s="42" customFormat="1" ht="15" customHeight="1" x14ac:dyDescent="0.25">
      <c r="A19" s="61" t="s">
        <v>46</v>
      </c>
      <c r="B19" s="111">
        <f>УСЬОГО!B19-'16-село-ЦЗ'!B19</f>
        <v>2160</v>
      </c>
      <c r="C19" s="111">
        <f>УСЬОГО!C19-'16-село-ЦЗ'!C19</f>
        <v>290</v>
      </c>
      <c r="D19" s="109">
        <f t="shared" si="0"/>
        <v>13.425925925925926</v>
      </c>
      <c r="E19" s="111">
        <f>УСЬОГО!E19-'16-село-ЦЗ'!E19</f>
        <v>500</v>
      </c>
      <c r="F19" s="111">
        <f>УСЬОГО!F19-'16-село-ЦЗ'!F19</f>
        <v>246</v>
      </c>
      <c r="G19" s="112">
        <f t="shared" si="1"/>
        <v>49.2</v>
      </c>
      <c r="H19" s="111">
        <f>УСЬОГО!H19-'16-село-ЦЗ'!H19</f>
        <v>131</v>
      </c>
      <c r="I19" s="111">
        <f>УСЬОГО!I19-'16-село-ЦЗ'!I19</f>
        <v>50</v>
      </c>
      <c r="J19" s="112">
        <f t="shared" si="2"/>
        <v>38.167938931297712</v>
      </c>
      <c r="K19" s="111">
        <f>УСЬОГО!N19-'16-село-ЦЗ'!K19</f>
        <v>20</v>
      </c>
      <c r="L19" s="111">
        <f>УСЬОГО!O19-'16-село-ЦЗ'!L19</f>
        <v>12</v>
      </c>
      <c r="M19" s="112">
        <f>IF(ISERROR(L19*100/K19),"-",(L19*100/K19))</f>
        <v>60</v>
      </c>
      <c r="N19" s="111">
        <f>УСЬОГО!Q19-'16-село-ЦЗ'!N19</f>
        <v>0</v>
      </c>
      <c r="O19" s="111">
        <f>УСЬОГО!R19-'16-село-ЦЗ'!O19</f>
        <v>0</v>
      </c>
      <c r="P19" s="112" t="str">
        <f t="shared" si="7"/>
        <v>-</v>
      </c>
      <c r="Q19" s="111">
        <f>УСЬОГО!T19-'16-село-ЦЗ'!Q19</f>
        <v>352</v>
      </c>
      <c r="R19" s="111">
        <f>УСЬОГО!U19-'16-село-ЦЗ'!R19</f>
        <v>161</v>
      </c>
      <c r="S19" s="112">
        <f t="shared" si="3"/>
        <v>45.738636363636367</v>
      </c>
      <c r="T19" s="111">
        <f>УСЬОГО!W19-'16-село-ЦЗ'!T19</f>
        <v>1936</v>
      </c>
      <c r="U19" s="113">
        <f>УСЬОГО!X19-'16-село-ЦЗ'!U19</f>
        <v>180</v>
      </c>
      <c r="V19" s="112">
        <f t="shared" si="4"/>
        <v>9.2975206611570247</v>
      </c>
      <c r="W19" s="111">
        <f>УСЬОГО!Z19-'16-село-ЦЗ'!W19</f>
        <v>375</v>
      </c>
      <c r="X19" s="111">
        <f>УСЬОГО!AA19-'16-село-ЦЗ'!X19</f>
        <v>156</v>
      </c>
      <c r="Y19" s="112">
        <f t="shared" si="5"/>
        <v>41.6</v>
      </c>
      <c r="Z19" s="111">
        <f>УСЬОГО!AC19-'16-село-ЦЗ'!Z19</f>
        <v>308</v>
      </c>
      <c r="AA19" s="111">
        <f>УСЬОГО!AD19-'16-село-ЦЗ'!AA19</f>
        <v>140</v>
      </c>
      <c r="AB19" s="112">
        <f t="shared" si="6"/>
        <v>45.454545454545453</v>
      </c>
      <c r="AC19" s="37"/>
      <c r="AD19" s="41"/>
    </row>
    <row r="20" spans="1:30" s="42" customFormat="1" ht="15" customHeight="1" x14ac:dyDescent="0.25">
      <c r="A20" s="61" t="s">
        <v>47</v>
      </c>
      <c r="B20" s="111">
        <f>УСЬОГО!B20-'16-село-ЦЗ'!B20</f>
        <v>1026</v>
      </c>
      <c r="C20" s="111">
        <f>УСЬОГО!C20-'16-село-ЦЗ'!C20</f>
        <v>177</v>
      </c>
      <c r="D20" s="109">
        <f t="shared" si="0"/>
        <v>17.251461988304094</v>
      </c>
      <c r="E20" s="111">
        <f>УСЬОГО!E20-'16-село-ЦЗ'!E20</f>
        <v>309</v>
      </c>
      <c r="F20" s="111">
        <f>УСЬОГО!F20-'16-село-ЦЗ'!F20</f>
        <v>158</v>
      </c>
      <c r="G20" s="112">
        <f t="shared" si="1"/>
        <v>51.132686084142392</v>
      </c>
      <c r="H20" s="111">
        <f>УСЬОГО!H20-'16-село-ЦЗ'!H20</f>
        <v>37</v>
      </c>
      <c r="I20" s="111">
        <f>УСЬОГО!I20-'16-село-ЦЗ'!I20</f>
        <v>33</v>
      </c>
      <c r="J20" s="112">
        <f t="shared" si="2"/>
        <v>89.189189189189193</v>
      </c>
      <c r="K20" s="111">
        <f>УСЬОГО!N20-'16-село-ЦЗ'!K20</f>
        <v>2</v>
      </c>
      <c r="L20" s="111">
        <f>УСЬОГО!O20-'16-село-ЦЗ'!L20</f>
        <v>11</v>
      </c>
      <c r="M20" s="112">
        <f>IF(ISERROR(L20*100/K20),"-",(L20*100/K20))</f>
        <v>550</v>
      </c>
      <c r="N20" s="111">
        <f>УСЬОГО!Q20-'16-село-ЦЗ'!N20</f>
        <v>1</v>
      </c>
      <c r="O20" s="111">
        <f>УСЬОГО!R20-'16-село-ЦЗ'!O20</f>
        <v>0</v>
      </c>
      <c r="P20" s="112">
        <f t="shared" si="7"/>
        <v>0</v>
      </c>
      <c r="Q20" s="111">
        <f>УСЬОГО!T20-'16-село-ЦЗ'!Q20</f>
        <v>144</v>
      </c>
      <c r="R20" s="111">
        <f>УСЬОГО!U20-'16-село-ЦЗ'!R20</f>
        <v>102</v>
      </c>
      <c r="S20" s="112">
        <f t="shared" si="3"/>
        <v>70.833333333333329</v>
      </c>
      <c r="T20" s="111">
        <f>УСЬОГО!W20-'16-село-ЦЗ'!T20</f>
        <v>694</v>
      </c>
      <c r="U20" s="113">
        <f>УСЬОГО!X20-'16-село-ЦЗ'!U20</f>
        <v>119</v>
      </c>
      <c r="V20" s="112">
        <f t="shared" si="4"/>
        <v>17.146974063400577</v>
      </c>
      <c r="W20" s="111">
        <f>УСЬОГО!Z20-'16-село-ЦЗ'!W20</f>
        <v>244</v>
      </c>
      <c r="X20" s="111">
        <f>УСЬОГО!AA20-'16-село-ЦЗ'!X20</f>
        <v>110</v>
      </c>
      <c r="Y20" s="112">
        <f t="shared" si="5"/>
        <v>45.081967213114751</v>
      </c>
      <c r="Z20" s="111">
        <f>УСЬОГО!AC20-'16-село-ЦЗ'!Z20</f>
        <v>221</v>
      </c>
      <c r="AA20" s="111">
        <f>УСЬОГО!AD20-'16-село-ЦЗ'!AA20</f>
        <v>103</v>
      </c>
      <c r="AB20" s="112">
        <f t="shared" si="6"/>
        <v>46.606334841628957</v>
      </c>
      <c r="AC20" s="37"/>
      <c r="AD20" s="41"/>
    </row>
    <row r="21" spans="1:30" s="42" customFormat="1" ht="15" customHeight="1" x14ac:dyDescent="0.25">
      <c r="A21" s="61" t="s">
        <v>48</v>
      </c>
      <c r="B21" s="111">
        <f>УСЬОГО!B21-'16-село-ЦЗ'!B21</f>
        <v>761</v>
      </c>
      <c r="C21" s="111">
        <f>УСЬОГО!C21-'16-село-ЦЗ'!C21</f>
        <v>141</v>
      </c>
      <c r="D21" s="109">
        <f t="shared" si="0"/>
        <v>18.528252299605782</v>
      </c>
      <c r="E21" s="111">
        <f>УСЬОГО!E21-'16-село-ЦЗ'!E21</f>
        <v>330</v>
      </c>
      <c r="F21" s="111">
        <f>УСЬОГО!F21-'16-село-ЦЗ'!F21</f>
        <v>135</v>
      </c>
      <c r="G21" s="112">
        <f t="shared" si="1"/>
        <v>40.909090909090907</v>
      </c>
      <c r="H21" s="111">
        <f>УСЬОГО!H21-'16-село-ЦЗ'!H21</f>
        <v>48</v>
      </c>
      <c r="I21" s="111">
        <f>УСЬОГО!I21-'16-село-ЦЗ'!I21</f>
        <v>22</v>
      </c>
      <c r="J21" s="112">
        <f t="shared" si="2"/>
        <v>45.833333333333336</v>
      </c>
      <c r="K21" s="111">
        <f>УСЬОГО!N21-'16-село-ЦЗ'!K21</f>
        <v>1</v>
      </c>
      <c r="L21" s="111">
        <f>УСЬОГО!O21-'16-село-ЦЗ'!L21</f>
        <v>6</v>
      </c>
      <c r="M21" s="112">
        <f>IF(ISERROR(L21*100/K21),"-",(L21*100/K21))</f>
        <v>600</v>
      </c>
      <c r="N21" s="111">
        <f>УСЬОГО!Q21-'16-село-ЦЗ'!N21</f>
        <v>0</v>
      </c>
      <c r="O21" s="111">
        <f>УСЬОГО!R21-'16-село-ЦЗ'!O21</f>
        <v>0</v>
      </c>
      <c r="P21" s="112" t="str">
        <f t="shared" si="7"/>
        <v>-</v>
      </c>
      <c r="Q21" s="111">
        <f>УСЬОГО!T21-'16-село-ЦЗ'!Q21</f>
        <v>233</v>
      </c>
      <c r="R21" s="111">
        <f>УСЬОГО!U21-'16-село-ЦЗ'!R21</f>
        <v>82</v>
      </c>
      <c r="S21" s="112">
        <f t="shared" si="3"/>
        <v>35.193133047210303</v>
      </c>
      <c r="T21" s="111">
        <f>УСЬОГО!W21-'16-село-ЦЗ'!T21</f>
        <v>697</v>
      </c>
      <c r="U21" s="113">
        <f>УСЬОГО!X21-'16-село-ЦЗ'!U21</f>
        <v>86</v>
      </c>
      <c r="V21" s="112">
        <f t="shared" si="4"/>
        <v>12.338593974175035</v>
      </c>
      <c r="W21" s="111">
        <f>УСЬОГО!Z21-'16-село-ЦЗ'!W21</f>
        <v>276</v>
      </c>
      <c r="X21" s="111">
        <f>УСЬОГО!AA21-'16-село-ЦЗ'!X21</f>
        <v>85</v>
      </c>
      <c r="Y21" s="112">
        <f t="shared" si="5"/>
        <v>30.797101449275363</v>
      </c>
      <c r="Z21" s="111">
        <f>УСЬОГО!AC21-'16-село-ЦЗ'!Z21</f>
        <v>251</v>
      </c>
      <c r="AA21" s="111">
        <f>УСЬОГО!AD21-'16-село-ЦЗ'!AA21</f>
        <v>80</v>
      </c>
      <c r="AB21" s="112">
        <f t="shared" si="6"/>
        <v>31.872509960159363</v>
      </c>
      <c r="AC21" s="37"/>
      <c r="AD21" s="41"/>
    </row>
    <row r="22" spans="1:30" s="42" customFormat="1" ht="15" customHeight="1" x14ac:dyDescent="0.25">
      <c r="A22" s="61" t="s">
        <v>49</v>
      </c>
      <c r="B22" s="111">
        <f>УСЬОГО!B22-'16-село-ЦЗ'!B22</f>
        <v>2382</v>
      </c>
      <c r="C22" s="111">
        <f>УСЬОГО!C22-'16-село-ЦЗ'!C22</f>
        <v>395</v>
      </c>
      <c r="D22" s="109">
        <f t="shared" si="0"/>
        <v>16.582703610411418</v>
      </c>
      <c r="E22" s="111">
        <f>УСЬОГО!E22-'16-село-ЦЗ'!E22</f>
        <v>675</v>
      </c>
      <c r="F22" s="111">
        <f>УСЬОГО!F22-'16-село-ЦЗ'!F22</f>
        <v>365</v>
      </c>
      <c r="G22" s="112">
        <f t="shared" si="1"/>
        <v>54.074074074074076</v>
      </c>
      <c r="H22" s="111">
        <f>УСЬОГО!H22-'16-село-ЦЗ'!H22</f>
        <v>168</v>
      </c>
      <c r="I22" s="111">
        <f>УСЬОГО!I22-'16-село-ЦЗ'!I22</f>
        <v>62</v>
      </c>
      <c r="J22" s="112">
        <f t="shared" si="2"/>
        <v>36.904761904761905</v>
      </c>
      <c r="K22" s="111">
        <f>УСЬОГО!N22-'16-село-ЦЗ'!K22</f>
        <v>17</v>
      </c>
      <c r="L22" s="111">
        <f>УСЬОГО!O22-'16-село-ЦЗ'!L22</f>
        <v>3</v>
      </c>
      <c r="M22" s="112">
        <f>IF(ISERROR(L22*100/K22),"-",(L22*100/K22))</f>
        <v>17.647058823529413</v>
      </c>
      <c r="N22" s="111">
        <f>УСЬОГО!Q22-'16-село-ЦЗ'!N22</f>
        <v>1</v>
      </c>
      <c r="O22" s="111">
        <f>УСЬОГО!R22-'16-село-ЦЗ'!O22</f>
        <v>0</v>
      </c>
      <c r="P22" s="112">
        <f t="shared" si="7"/>
        <v>0</v>
      </c>
      <c r="Q22" s="111">
        <f>УСЬОГО!T22-'16-село-ЦЗ'!Q22</f>
        <v>374</v>
      </c>
      <c r="R22" s="111">
        <f>УСЬОГО!U22-'16-село-ЦЗ'!R22</f>
        <v>273</v>
      </c>
      <c r="S22" s="112">
        <f t="shared" si="3"/>
        <v>72.994652406417117</v>
      </c>
      <c r="T22" s="111">
        <f>УСЬОГО!W22-'16-село-ЦЗ'!T22</f>
        <v>2095</v>
      </c>
      <c r="U22" s="113">
        <f>УСЬОГО!X22-'16-село-ЦЗ'!U22</f>
        <v>271</v>
      </c>
      <c r="V22" s="112">
        <f t="shared" si="4"/>
        <v>12.935560859188545</v>
      </c>
      <c r="W22" s="111">
        <f>УСЬОГО!Z22-'16-село-ЦЗ'!W22</f>
        <v>525</v>
      </c>
      <c r="X22" s="111">
        <f>УСЬОГО!AA22-'16-село-ЦЗ'!X22</f>
        <v>256</v>
      </c>
      <c r="Y22" s="112">
        <f t="shared" si="5"/>
        <v>48.761904761904759</v>
      </c>
      <c r="Z22" s="111">
        <f>УСЬОГО!AC22-'16-село-ЦЗ'!Z22</f>
        <v>444</v>
      </c>
      <c r="AA22" s="111">
        <f>УСЬОГО!AD22-'16-село-ЦЗ'!AA22</f>
        <v>221</v>
      </c>
      <c r="AB22" s="112">
        <f t="shared" si="6"/>
        <v>49.774774774774777</v>
      </c>
      <c r="AC22" s="37"/>
      <c r="AD22" s="41"/>
    </row>
    <row r="23" spans="1:30" s="42" customFormat="1" ht="15" customHeight="1" x14ac:dyDescent="0.25">
      <c r="A23" s="61" t="s">
        <v>50</v>
      </c>
      <c r="B23" s="111">
        <f>УСЬОГО!B23-'16-село-ЦЗ'!B23</f>
        <v>1101</v>
      </c>
      <c r="C23" s="111">
        <f>УСЬОГО!C23-'16-село-ЦЗ'!C23</f>
        <v>268</v>
      </c>
      <c r="D23" s="109">
        <f t="shared" si="0"/>
        <v>24.341507720254313</v>
      </c>
      <c r="E23" s="111">
        <f>УСЬОГО!E23-'16-село-ЦЗ'!E23</f>
        <v>654</v>
      </c>
      <c r="F23" s="111">
        <f>УСЬОГО!F23-'16-село-ЦЗ'!F23</f>
        <v>256</v>
      </c>
      <c r="G23" s="112">
        <f t="shared" si="1"/>
        <v>39.14373088685015</v>
      </c>
      <c r="H23" s="111">
        <f>УСЬОГО!H23-'16-село-ЦЗ'!H23</f>
        <v>59</v>
      </c>
      <c r="I23" s="111">
        <f>УСЬОГО!I23-'16-село-ЦЗ'!I23</f>
        <v>23</v>
      </c>
      <c r="J23" s="112">
        <f t="shared" si="2"/>
        <v>38.983050847457626</v>
      </c>
      <c r="K23" s="111">
        <f>УСЬОГО!N23-'16-село-ЦЗ'!K23</f>
        <v>3</v>
      </c>
      <c r="L23" s="111">
        <f>УСЬОГО!O23-'16-село-ЦЗ'!L23</f>
        <v>8</v>
      </c>
      <c r="M23" s="112">
        <f>IF(ISERROR(L23*100/K23),"-",(L23*100/K23))</f>
        <v>266.66666666666669</v>
      </c>
      <c r="N23" s="111">
        <f>УСЬОГО!Q23-'16-село-ЦЗ'!N23</f>
        <v>0</v>
      </c>
      <c r="O23" s="111">
        <f>УСЬОГО!R23-'16-село-ЦЗ'!O23</f>
        <v>0</v>
      </c>
      <c r="P23" s="112" t="str">
        <f t="shared" si="7"/>
        <v>-</v>
      </c>
      <c r="Q23" s="111">
        <f>УСЬОГО!T23-'16-село-ЦЗ'!Q23</f>
        <v>395</v>
      </c>
      <c r="R23" s="111">
        <f>УСЬОГО!U23-'16-село-ЦЗ'!R23</f>
        <v>162</v>
      </c>
      <c r="S23" s="112">
        <f t="shared" si="3"/>
        <v>41.0126582278481</v>
      </c>
      <c r="T23" s="111">
        <f>УСЬОГО!W23-'16-село-ЦЗ'!T23</f>
        <v>1037</v>
      </c>
      <c r="U23" s="113">
        <f>УСЬОГО!X23-'16-село-ЦЗ'!U23</f>
        <v>181</v>
      </c>
      <c r="V23" s="112">
        <f t="shared" si="4"/>
        <v>17.454194792671167</v>
      </c>
      <c r="W23" s="111">
        <f>УСЬОГО!Z23-'16-село-ЦЗ'!W23</f>
        <v>532</v>
      </c>
      <c r="X23" s="111">
        <f>УСЬОГО!AA23-'16-село-ЦЗ'!X23</f>
        <v>176</v>
      </c>
      <c r="Y23" s="112">
        <f t="shared" si="5"/>
        <v>33.082706766917291</v>
      </c>
      <c r="Z23" s="111">
        <f>УСЬОГО!AC23-'16-село-ЦЗ'!Z23</f>
        <v>438</v>
      </c>
      <c r="AA23" s="111">
        <f>УСЬОГО!AD23-'16-село-ЦЗ'!AA23</f>
        <v>150</v>
      </c>
      <c r="AB23" s="112">
        <f t="shared" si="6"/>
        <v>34.246575342465754</v>
      </c>
      <c r="AC23" s="37"/>
      <c r="AD23" s="41"/>
    </row>
    <row r="24" spans="1:30" s="42" customFormat="1" ht="15" customHeight="1" x14ac:dyDescent="0.25">
      <c r="A24" s="61" t="s">
        <v>51</v>
      </c>
      <c r="B24" s="111">
        <f>УСЬОГО!B24-'16-село-ЦЗ'!B24</f>
        <v>918</v>
      </c>
      <c r="C24" s="111">
        <f>УСЬОГО!C24-'16-село-ЦЗ'!C24</f>
        <v>347</v>
      </c>
      <c r="D24" s="109">
        <f t="shared" si="0"/>
        <v>37.799564270152509</v>
      </c>
      <c r="E24" s="111">
        <f>УСЬОГО!E24-'16-село-ЦЗ'!E24</f>
        <v>527</v>
      </c>
      <c r="F24" s="111">
        <f>УСЬОГО!F24-'16-село-ЦЗ'!F24</f>
        <v>313</v>
      </c>
      <c r="G24" s="112">
        <f t="shared" si="1"/>
        <v>59.39278937381404</v>
      </c>
      <c r="H24" s="111">
        <f>УСЬОГО!H24-'16-село-ЦЗ'!H24</f>
        <v>69</v>
      </c>
      <c r="I24" s="111">
        <f>УСЬОГО!I24-'16-село-ЦЗ'!I24</f>
        <v>17</v>
      </c>
      <c r="J24" s="112">
        <f t="shared" si="2"/>
        <v>24.637681159420289</v>
      </c>
      <c r="K24" s="111">
        <f>УСЬОГО!N24-'16-село-ЦЗ'!K24</f>
        <v>5</v>
      </c>
      <c r="L24" s="111">
        <f>УСЬОГО!O24-'16-село-ЦЗ'!L24</f>
        <v>3</v>
      </c>
      <c r="M24" s="112">
        <f>IF(ISERROR(L24*100/K24),"-",(L24*100/K24))</f>
        <v>60</v>
      </c>
      <c r="N24" s="111">
        <f>УСЬОГО!Q24-'16-село-ЦЗ'!N24</f>
        <v>0</v>
      </c>
      <c r="O24" s="111">
        <f>УСЬОГО!R24-'16-село-ЦЗ'!O24</f>
        <v>0</v>
      </c>
      <c r="P24" s="112" t="str">
        <f t="shared" si="7"/>
        <v>-</v>
      </c>
      <c r="Q24" s="111">
        <f>УСЬОГО!T24-'16-село-ЦЗ'!Q24</f>
        <v>372</v>
      </c>
      <c r="R24" s="111">
        <f>УСЬОГО!U24-'16-село-ЦЗ'!R24</f>
        <v>227</v>
      </c>
      <c r="S24" s="112">
        <f t="shared" si="3"/>
        <v>61.021505376344088</v>
      </c>
      <c r="T24" s="111">
        <f>УСЬОГО!W24-'16-село-ЦЗ'!T24</f>
        <v>665</v>
      </c>
      <c r="U24" s="113">
        <f>УСЬОГО!X24-'16-село-ЦЗ'!U24</f>
        <v>260</v>
      </c>
      <c r="V24" s="112">
        <f t="shared" si="4"/>
        <v>39.097744360902254</v>
      </c>
      <c r="W24" s="111">
        <f>УСЬОГО!Z24-'16-село-ЦЗ'!W24</f>
        <v>394</v>
      </c>
      <c r="X24" s="111">
        <f>УСЬОГО!AA24-'16-село-ЦЗ'!X24</f>
        <v>249</v>
      </c>
      <c r="Y24" s="112">
        <f t="shared" si="5"/>
        <v>63.197969543147209</v>
      </c>
      <c r="Z24" s="111">
        <f>УСЬОГО!AC24-'16-село-ЦЗ'!Z24</f>
        <v>374</v>
      </c>
      <c r="AA24" s="111">
        <f>УСЬОГО!AD24-'16-село-ЦЗ'!AA24</f>
        <v>238</v>
      </c>
      <c r="AB24" s="112">
        <f t="shared" si="6"/>
        <v>63.636363636363633</v>
      </c>
      <c r="AC24" s="37"/>
      <c r="AD24" s="41"/>
    </row>
    <row r="25" spans="1:30" s="42" customFormat="1" ht="15" customHeight="1" x14ac:dyDescent="0.25">
      <c r="A25" s="61" t="s">
        <v>52</v>
      </c>
      <c r="B25" s="111">
        <f>УСЬОГО!B25-'16-село-ЦЗ'!B25</f>
        <v>2361</v>
      </c>
      <c r="C25" s="111">
        <f>УСЬОГО!C25-'16-село-ЦЗ'!C25</f>
        <v>117</v>
      </c>
      <c r="D25" s="109">
        <f t="shared" si="0"/>
        <v>4.9555273189326554</v>
      </c>
      <c r="E25" s="111">
        <f>УСЬОГО!E25-'16-село-ЦЗ'!E25</f>
        <v>319</v>
      </c>
      <c r="F25" s="111">
        <f>УСЬОГО!F25-'16-село-ЦЗ'!F25</f>
        <v>113</v>
      </c>
      <c r="G25" s="112">
        <f t="shared" si="1"/>
        <v>35.423197492163013</v>
      </c>
      <c r="H25" s="111">
        <f>УСЬОГО!H25-'16-село-ЦЗ'!H25</f>
        <v>58</v>
      </c>
      <c r="I25" s="111">
        <f>УСЬОГО!I25-'16-село-ЦЗ'!I25</f>
        <v>20</v>
      </c>
      <c r="J25" s="112">
        <f t="shared" si="2"/>
        <v>34.482758620689658</v>
      </c>
      <c r="K25" s="111">
        <f>УСЬОГО!N25-'16-село-ЦЗ'!K25</f>
        <v>5</v>
      </c>
      <c r="L25" s="111">
        <f>УСЬОГО!O25-'16-село-ЦЗ'!L25</f>
        <v>5</v>
      </c>
      <c r="M25" s="112">
        <f>IF(ISERROR(L25*100/K25),"-",(L25*100/K25))</f>
        <v>100</v>
      </c>
      <c r="N25" s="111">
        <f>УСЬОГО!Q25-'16-село-ЦЗ'!N25</f>
        <v>0</v>
      </c>
      <c r="O25" s="111">
        <f>УСЬОГО!R25-'16-село-ЦЗ'!O25</f>
        <v>0</v>
      </c>
      <c r="P25" s="112" t="str">
        <f t="shared" si="7"/>
        <v>-</v>
      </c>
      <c r="Q25" s="111">
        <f>УСЬОГО!T25-'16-село-ЦЗ'!Q25</f>
        <v>189</v>
      </c>
      <c r="R25" s="111">
        <f>УСЬОГО!U25-'16-село-ЦЗ'!R25</f>
        <v>58</v>
      </c>
      <c r="S25" s="112">
        <f t="shared" si="3"/>
        <v>30.687830687830687</v>
      </c>
      <c r="T25" s="111">
        <f>УСЬОГО!W25-'16-село-ЦЗ'!T25</f>
        <v>2311</v>
      </c>
      <c r="U25" s="113">
        <f>УСЬОГО!X25-'16-село-ЦЗ'!U25</f>
        <v>76</v>
      </c>
      <c r="V25" s="112">
        <f t="shared" si="4"/>
        <v>3.288619645175249</v>
      </c>
      <c r="W25" s="111">
        <f>УСЬОГО!Z25-'16-село-ЦЗ'!W25</f>
        <v>256</v>
      </c>
      <c r="X25" s="111">
        <f>УСЬОГО!AA25-'16-село-ЦЗ'!X25</f>
        <v>74</v>
      </c>
      <c r="Y25" s="112">
        <f t="shared" si="5"/>
        <v>28.90625</v>
      </c>
      <c r="Z25" s="111">
        <f>УСЬОГО!AC25-'16-село-ЦЗ'!Z25</f>
        <v>215</v>
      </c>
      <c r="AA25" s="111">
        <f>УСЬОГО!AD25-'16-село-ЦЗ'!AA25</f>
        <v>64</v>
      </c>
      <c r="AB25" s="112">
        <f t="shared" si="6"/>
        <v>29.767441860465116</v>
      </c>
      <c r="AC25" s="37"/>
      <c r="AD25" s="41"/>
    </row>
    <row r="26" spans="1:30" s="42" customFormat="1" ht="15" customHeight="1" x14ac:dyDescent="0.25">
      <c r="A26" s="61" t="s">
        <v>53</v>
      </c>
      <c r="B26" s="111">
        <f>УСЬОГО!B26-'16-село-ЦЗ'!B26</f>
        <v>971</v>
      </c>
      <c r="C26" s="111">
        <f>УСЬОГО!C26-'16-село-ЦЗ'!C26</f>
        <v>281</v>
      </c>
      <c r="D26" s="109">
        <f t="shared" si="0"/>
        <v>28.93923789907312</v>
      </c>
      <c r="E26" s="111">
        <f>УСЬОГО!E26-'16-село-ЦЗ'!E26</f>
        <v>344</v>
      </c>
      <c r="F26" s="111">
        <f>УСЬОГО!F26-'16-село-ЦЗ'!F26</f>
        <v>257</v>
      </c>
      <c r="G26" s="112">
        <f t="shared" si="1"/>
        <v>74.70930232558139</v>
      </c>
      <c r="H26" s="111">
        <f>УСЬОГО!H26-'16-село-ЦЗ'!H26</f>
        <v>44</v>
      </c>
      <c r="I26" s="111">
        <f>УСЬОГО!I26-'16-село-ЦЗ'!I26</f>
        <v>42</v>
      </c>
      <c r="J26" s="112">
        <f t="shared" si="2"/>
        <v>95.454545454545453</v>
      </c>
      <c r="K26" s="111">
        <f>УСЬОГО!N26-'16-село-ЦЗ'!K26</f>
        <v>8</v>
      </c>
      <c r="L26" s="111">
        <f>УСЬОГО!O26-'16-село-ЦЗ'!L26</f>
        <v>8</v>
      </c>
      <c r="M26" s="112">
        <f>IF(ISERROR(L26*100/K26),"-",(L26*100/K26))</f>
        <v>100</v>
      </c>
      <c r="N26" s="111">
        <f>УСЬОГО!Q26-'16-село-ЦЗ'!N26</f>
        <v>0</v>
      </c>
      <c r="O26" s="111">
        <f>УСЬОГО!R26-'16-село-ЦЗ'!O26</f>
        <v>0</v>
      </c>
      <c r="P26" s="112" t="str">
        <f t="shared" si="7"/>
        <v>-</v>
      </c>
      <c r="Q26" s="111">
        <f>УСЬОГО!T26-'16-село-ЦЗ'!Q26</f>
        <v>212</v>
      </c>
      <c r="R26" s="111">
        <f>УСЬОГО!U26-'16-село-ЦЗ'!R26</f>
        <v>147</v>
      </c>
      <c r="S26" s="112">
        <f t="shared" si="3"/>
        <v>69.339622641509436</v>
      </c>
      <c r="T26" s="111">
        <f>УСЬОГО!W26-'16-село-ЦЗ'!T26</f>
        <v>890</v>
      </c>
      <c r="U26" s="113">
        <f>УСЬОГО!X26-'16-село-ЦЗ'!U26</f>
        <v>201</v>
      </c>
      <c r="V26" s="112">
        <f t="shared" si="4"/>
        <v>22.584269662921347</v>
      </c>
      <c r="W26" s="111">
        <f>УСЬОГО!Z26-'16-село-ЦЗ'!W26</f>
        <v>285</v>
      </c>
      <c r="X26" s="111">
        <f>УСЬОГО!AA26-'16-село-ЦЗ'!X26</f>
        <v>184</v>
      </c>
      <c r="Y26" s="112">
        <f t="shared" si="5"/>
        <v>64.561403508771932</v>
      </c>
      <c r="Z26" s="111">
        <f>УСЬОГО!AC26-'16-село-ЦЗ'!Z26</f>
        <v>236</v>
      </c>
      <c r="AA26" s="111">
        <f>УСЬОГО!AD26-'16-село-ЦЗ'!AA26</f>
        <v>155</v>
      </c>
      <c r="AB26" s="112">
        <f t="shared" si="6"/>
        <v>65.677966101694921</v>
      </c>
      <c r="AC26" s="37"/>
      <c r="AD26" s="41"/>
    </row>
    <row r="27" spans="1:30" s="42" customFormat="1" ht="15" customHeight="1" x14ac:dyDescent="0.25">
      <c r="A27" s="61" t="s">
        <v>54</v>
      </c>
      <c r="B27" s="111">
        <f>УСЬОГО!B27-'16-село-ЦЗ'!B27</f>
        <v>713</v>
      </c>
      <c r="C27" s="111">
        <f>УСЬОГО!C27-'16-село-ЦЗ'!C27</f>
        <v>126</v>
      </c>
      <c r="D27" s="109">
        <f t="shared" si="0"/>
        <v>17.671809256661991</v>
      </c>
      <c r="E27" s="111">
        <f>УСЬОГО!E27-'16-село-ЦЗ'!E27</f>
        <v>286</v>
      </c>
      <c r="F27" s="111">
        <f>УСЬОГО!F27-'16-село-ЦЗ'!F27</f>
        <v>117</v>
      </c>
      <c r="G27" s="112">
        <f t="shared" si="1"/>
        <v>40.909090909090907</v>
      </c>
      <c r="H27" s="111">
        <f>УСЬОГО!H27-'16-село-ЦЗ'!H27</f>
        <v>54</v>
      </c>
      <c r="I27" s="111">
        <f>УСЬОГО!I27-'16-село-ЦЗ'!I27</f>
        <v>25</v>
      </c>
      <c r="J27" s="112">
        <f t="shared" si="2"/>
        <v>46.296296296296298</v>
      </c>
      <c r="K27" s="111">
        <f>УСЬОГО!N27-'16-село-ЦЗ'!K27</f>
        <v>21</v>
      </c>
      <c r="L27" s="111">
        <f>УСЬОГО!O27-'16-село-ЦЗ'!L27</f>
        <v>14</v>
      </c>
      <c r="M27" s="112">
        <f>IF(ISERROR(L27*100/K27),"-",(L27*100/K27))</f>
        <v>66.666666666666671</v>
      </c>
      <c r="N27" s="111">
        <f>УСЬОГО!Q27-'16-село-ЦЗ'!N27</f>
        <v>0</v>
      </c>
      <c r="O27" s="111">
        <f>УСЬОГО!R27-'16-село-ЦЗ'!O27</f>
        <v>0</v>
      </c>
      <c r="P27" s="112" t="str">
        <f t="shared" si="7"/>
        <v>-</v>
      </c>
      <c r="Q27" s="111">
        <f>УСЬОГО!T27-'16-село-ЦЗ'!Q27</f>
        <v>143</v>
      </c>
      <c r="R27" s="111">
        <f>УСЬОГО!U27-'16-село-ЦЗ'!R27</f>
        <v>92</v>
      </c>
      <c r="S27" s="112">
        <f t="shared" si="3"/>
        <v>64.335664335664333</v>
      </c>
      <c r="T27" s="111">
        <f>УСЬОГО!W27-'16-село-ЦЗ'!T27</f>
        <v>628</v>
      </c>
      <c r="U27" s="113">
        <f>УСЬОГО!X27-'16-село-ЦЗ'!U27</f>
        <v>74</v>
      </c>
      <c r="V27" s="112">
        <f t="shared" si="4"/>
        <v>11.783439490445859</v>
      </c>
      <c r="W27" s="111">
        <f>УСЬОГО!Z27-'16-село-ЦЗ'!W27</f>
        <v>203</v>
      </c>
      <c r="X27" s="111">
        <f>УСЬОГО!AA27-'16-село-ЦЗ'!X27</f>
        <v>70</v>
      </c>
      <c r="Y27" s="112">
        <f t="shared" si="5"/>
        <v>34.482758620689658</v>
      </c>
      <c r="Z27" s="111">
        <f>УСЬОГО!AC27-'16-село-ЦЗ'!Z27</f>
        <v>195</v>
      </c>
      <c r="AA27" s="111">
        <f>УСЬОГО!AD27-'16-село-ЦЗ'!AA27</f>
        <v>63</v>
      </c>
      <c r="AB27" s="112">
        <f t="shared" si="6"/>
        <v>32.307692307692307</v>
      </c>
      <c r="AC27" s="37"/>
      <c r="AD27" s="41"/>
    </row>
    <row r="28" spans="1:30" s="42" customFormat="1" ht="15" customHeight="1" x14ac:dyDescent="0.25">
      <c r="A28" s="61" t="s">
        <v>55</v>
      </c>
      <c r="B28" s="111">
        <f>УСЬОГО!B28-'16-село-ЦЗ'!B28</f>
        <v>681</v>
      </c>
      <c r="C28" s="111">
        <f>УСЬОГО!C28-'16-село-ЦЗ'!C28</f>
        <v>145</v>
      </c>
      <c r="D28" s="109">
        <f t="shared" si="0"/>
        <v>21.292217327459618</v>
      </c>
      <c r="E28" s="111">
        <f>УСЬОГО!E28-'16-село-ЦЗ'!E28</f>
        <v>206</v>
      </c>
      <c r="F28" s="111">
        <f>УСЬОГО!F28-'16-село-ЦЗ'!F28</f>
        <v>124</v>
      </c>
      <c r="G28" s="112">
        <f t="shared" si="1"/>
        <v>60.194174757281552</v>
      </c>
      <c r="H28" s="111">
        <f>УСЬОГО!H28-'16-село-ЦЗ'!H28</f>
        <v>35</v>
      </c>
      <c r="I28" s="111">
        <f>УСЬОГО!I28-'16-село-ЦЗ'!I28</f>
        <v>27</v>
      </c>
      <c r="J28" s="112">
        <f t="shared" si="2"/>
        <v>77.142857142857139</v>
      </c>
      <c r="K28" s="111">
        <f>УСЬОГО!N28-'16-село-ЦЗ'!K28</f>
        <v>6</v>
      </c>
      <c r="L28" s="111">
        <f>УСЬОГО!O28-'16-село-ЦЗ'!L28</f>
        <v>3</v>
      </c>
      <c r="M28" s="112">
        <f>IF(ISERROR(L28*100/K28),"-",(L28*100/K28))</f>
        <v>50</v>
      </c>
      <c r="N28" s="111">
        <f>УСЬОГО!Q28-'16-село-ЦЗ'!N28</f>
        <v>2</v>
      </c>
      <c r="O28" s="111">
        <f>УСЬОГО!R28-'16-село-ЦЗ'!O28</f>
        <v>0</v>
      </c>
      <c r="P28" s="112">
        <f t="shared" si="7"/>
        <v>0</v>
      </c>
      <c r="Q28" s="111">
        <f>УСЬОГО!T28-'16-село-ЦЗ'!Q28</f>
        <v>180</v>
      </c>
      <c r="R28" s="111">
        <f>УСЬОГО!U28-'16-село-ЦЗ'!R28</f>
        <v>111</v>
      </c>
      <c r="S28" s="112">
        <f t="shared" si="3"/>
        <v>61.666666666666664</v>
      </c>
      <c r="T28" s="111">
        <f>УСЬОГО!W28-'16-село-ЦЗ'!T28</f>
        <v>588</v>
      </c>
      <c r="U28" s="113">
        <f>УСЬОГО!X28-'16-село-ЦЗ'!U28</f>
        <v>89</v>
      </c>
      <c r="V28" s="112">
        <f t="shared" si="4"/>
        <v>15.136054421768707</v>
      </c>
      <c r="W28" s="111">
        <f>УСЬОГО!Z28-'16-село-ЦЗ'!W28</f>
        <v>151</v>
      </c>
      <c r="X28" s="111">
        <f>УСЬОГО!AA28-'16-село-ЦЗ'!X28</f>
        <v>86</v>
      </c>
      <c r="Y28" s="112">
        <f t="shared" si="5"/>
        <v>56.953642384105962</v>
      </c>
      <c r="Z28" s="111">
        <f>УСЬОГО!AC28-'16-село-ЦЗ'!Z28</f>
        <v>143</v>
      </c>
      <c r="AA28" s="111">
        <f>УСЬОГО!AD28-'16-село-ЦЗ'!AA28</f>
        <v>84</v>
      </c>
      <c r="AB28" s="112">
        <f t="shared" si="6"/>
        <v>58.74125874125874</v>
      </c>
      <c r="AC28" s="37"/>
      <c r="AD28" s="41"/>
    </row>
    <row r="29" spans="1:30" s="42" customFormat="1" ht="15" customHeight="1" x14ac:dyDescent="0.25">
      <c r="A29" s="61" t="s">
        <v>56</v>
      </c>
      <c r="B29" s="111">
        <f>УСЬОГО!B29-'16-село-ЦЗ'!B29</f>
        <v>785</v>
      </c>
      <c r="C29" s="111">
        <f>УСЬОГО!C29-'16-село-ЦЗ'!C29</f>
        <v>185</v>
      </c>
      <c r="D29" s="109">
        <f t="shared" si="0"/>
        <v>23.566878980891719</v>
      </c>
      <c r="E29" s="111">
        <f>УСЬОГО!E29-'16-село-ЦЗ'!E29</f>
        <v>413</v>
      </c>
      <c r="F29" s="111">
        <f>УСЬОГО!F29-'16-село-ЦЗ'!F29</f>
        <v>181</v>
      </c>
      <c r="G29" s="112">
        <f t="shared" si="1"/>
        <v>43.825665859564168</v>
      </c>
      <c r="H29" s="111">
        <f>УСЬОГО!H29-'16-село-ЦЗ'!H29</f>
        <v>89</v>
      </c>
      <c r="I29" s="111">
        <f>УСЬОГО!I29-'16-село-ЦЗ'!I29</f>
        <v>46</v>
      </c>
      <c r="J29" s="112">
        <f t="shared" si="2"/>
        <v>51.685393258426963</v>
      </c>
      <c r="K29" s="111">
        <f>УСЬОГО!N29-'16-село-ЦЗ'!K29</f>
        <v>19</v>
      </c>
      <c r="L29" s="111">
        <f>УСЬОГО!O29-'16-село-ЦЗ'!L29</f>
        <v>17</v>
      </c>
      <c r="M29" s="112">
        <f>IF(ISERROR(L29*100/K29),"-",(L29*100/K29))</f>
        <v>89.473684210526315</v>
      </c>
      <c r="N29" s="111">
        <f>УСЬОГО!Q29-'16-село-ЦЗ'!N29</f>
        <v>1</v>
      </c>
      <c r="O29" s="111">
        <f>УСЬОГО!R29-'16-село-ЦЗ'!O29</f>
        <v>0</v>
      </c>
      <c r="P29" s="112">
        <f t="shared" si="7"/>
        <v>0</v>
      </c>
      <c r="Q29" s="111">
        <f>УСЬОГО!T29-'16-село-ЦЗ'!Q29</f>
        <v>258</v>
      </c>
      <c r="R29" s="111">
        <f>УСЬОГО!U29-'16-село-ЦЗ'!R29</f>
        <v>109</v>
      </c>
      <c r="S29" s="112">
        <f t="shared" si="3"/>
        <v>42.248062015503876</v>
      </c>
      <c r="T29" s="111">
        <f>УСЬОГО!W29-'16-село-ЦЗ'!T29</f>
        <v>439</v>
      </c>
      <c r="U29" s="113">
        <f>УСЬОГО!X29-'16-село-ЦЗ'!U29</f>
        <v>141</v>
      </c>
      <c r="V29" s="112">
        <f t="shared" si="4"/>
        <v>32.118451025056949</v>
      </c>
      <c r="W29" s="111">
        <f>УСЬОГО!Z29-'16-село-ЦЗ'!W29</f>
        <v>313</v>
      </c>
      <c r="X29" s="111">
        <f>УСЬОГО!AA29-'16-село-ЦЗ'!X29</f>
        <v>139</v>
      </c>
      <c r="Y29" s="112">
        <f t="shared" si="5"/>
        <v>44.408945686900957</v>
      </c>
      <c r="Z29" s="111">
        <f>УСЬОГО!AC29-'16-село-ЦЗ'!Z29</f>
        <v>289</v>
      </c>
      <c r="AA29" s="111">
        <f>УСЬОГО!AD29-'16-село-ЦЗ'!AA29</f>
        <v>131</v>
      </c>
      <c r="AB29" s="112">
        <f t="shared" si="6"/>
        <v>45.32871972318339</v>
      </c>
      <c r="AC29" s="37"/>
      <c r="AD29" s="41"/>
    </row>
    <row r="30" spans="1:30" s="42" customFormat="1" ht="15" customHeight="1" x14ac:dyDescent="0.25">
      <c r="A30" s="61" t="s">
        <v>57</v>
      </c>
      <c r="B30" s="111">
        <f>УСЬОГО!B30-'16-село-ЦЗ'!B30</f>
        <v>966</v>
      </c>
      <c r="C30" s="111">
        <f>УСЬОГО!C30-'16-село-ЦЗ'!C30</f>
        <v>119</v>
      </c>
      <c r="D30" s="109">
        <f t="shared" si="0"/>
        <v>12.318840579710145</v>
      </c>
      <c r="E30" s="111">
        <f>УСЬОГО!E30-'16-село-ЦЗ'!E30</f>
        <v>193</v>
      </c>
      <c r="F30" s="111">
        <f>УСЬОГО!F30-'16-село-ЦЗ'!F30</f>
        <v>105</v>
      </c>
      <c r="G30" s="112">
        <f t="shared" si="1"/>
        <v>54.404145077720209</v>
      </c>
      <c r="H30" s="111">
        <f>УСЬОГО!H30-'16-село-ЦЗ'!H30</f>
        <v>28</v>
      </c>
      <c r="I30" s="111">
        <f>УСЬОГО!I30-'16-село-ЦЗ'!I30</f>
        <v>13</v>
      </c>
      <c r="J30" s="112">
        <f t="shared" si="2"/>
        <v>46.428571428571431</v>
      </c>
      <c r="K30" s="111">
        <f>УСЬОГО!N30-'16-село-ЦЗ'!K30</f>
        <v>2</v>
      </c>
      <c r="L30" s="111">
        <f>УСЬОГО!O30-'16-село-ЦЗ'!L30</f>
        <v>0</v>
      </c>
      <c r="M30" s="112">
        <f>IF(ISERROR(L30*100/K30),"-",(L30*100/K30))</f>
        <v>0</v>
      </c>
      <c r="N30" s="111">
        <f>УСЬОГО!Q30-'16-село-ЦЗ'!N30</f>
        <v>1</v>
      </c>
      <c r="O30" s="111">
        <f>УСЬОГО!R30-'16-село-ЦЗ'!O30</f>
        <v>0</v>
      </c>
      <c r="P30" s="112">
        <f t="shared" si="7"/>
        <v>0</v>
      </c>
      <c r="Q30" s="111">
        <f>УСЬОГО!T30-'16-село-ЦЗ'!Q30</f>
        <v>129</v>
      </c>
      <c r="R30" s="111">
        <f>УСЬОГО!U30-'16-село-ЦЗ'!R30</f>
        <v>75</v>
      </c>
      <c r="S30" s="112">
        <f t="shared" si="3"/>
        <v>58.139534883720927</v>
      </c>
      <c r="T30" s="111">
        <f>УСЬОГО!W30-'16-село-ЦЗ'!T30</f>
        <v>838</v>
      </c>
      <c r="U30" s="113">
        <f>УСЬОГО!X30-'16-село-ЦЗ'!U30</f>
        <v>86</v>
      </c>
      <c r="V30" s="112">
        <f t="shared" si="4"/>
        <v>10.262529832935561</v>
      </c>
      <c r="W30" s="111">
        <f>УСЬОГО!Z30-'16-село-ЦЗ'!W30</f>
        <v>158</v>
      </c>
      <c r="X30" s="111">
        <f>УСЬОГО!AA30-'16-село-ЦЗ'!X30</f>
        <v>80</v>
      </c>
      <c r="Y30" s="112">
        <f t="shared" si="5"/>
        <v>50.632911392405063</v>
      </c>
      <c r="Z30" s="111">
        <f>УСЬОГО!AC30-'16-село-ЦЗ'!Z30</f>
        <v>150</v>
      </c>
      <c r="AA30" s="111">
        <f>УСЬОГО!AD30-'16-село-ЦЗ'!AA30</f>
        <v>75</v>
      </c>
      <c r="AB30" s="112">
        <f t="shared" si="6"/>
        <v>50</v>
      </c>
      <c r="AC30" s="37"/>
      <c r="AD30" s="41"/>
    </row>
    <row r="31" spans="1:30" s="42" customFormat="1" ht="15" customHeight="1" x14ac:dyDescent="0.25">
      <c r="A31" s="61" t="s">
        <v>58</v>
      </c>
      <c r="B31" s="111">
        <f>УСЬОГО!B31-'16-село-ЦЗ'!B31</f>
        <v>992</v>
      </c>
      <c r="C31" s="111">
        <f>УСЬОГО!C31-'16-село-ЦЗ'!C31</f>
        <v>199</v>
      </c>
      <c r="D31" s="109">
        <f t="shared" si="0"/>
        <v>20.06048387096774</v>
      </c>
      <c r="E31" s="111">
        <f>УСЬОГО!E31-'16-село-ЦЗ'!E31</f>
        <v>268</v>
      </c>
      <c r="F31" s="111">
        <f>УСЬОГО!F31-'16-село-ЦЗ'!F31</f>
        <v>151</v>
      </c>
      <c r="G31" s="112">
        <f t="shared" si="1"/>
        <v>56.343283582089555</v>
      </c>
      <c r="H31" s="111">
        <f>УСЬОГО!H31-'16-село-ЦЗ'!H31</f>
        <v>53</v>
      </c>
      <c r="I31" s="111">
        <f>УСЬОГО!I31-'16-село-ЦЗ'!I31</f>
        <v>21</v>
      </c>
      <c r="J31" s="112">
        <f t="shared" si="2"/>
        <v>39.622641509433961</v>
      </c>
      <c r="K31" s="111">
        <f>УСЬОГО!N31-'16-село-ЦЗ'!K31</f>
        <v>6</v>
      </c>
      <c r="L31" s="111">
        <f>УСЬОГО!O31-'16-село-ЦЗ'!L31</f>
        <v>2</v>
      </c>
      <c r="M31" s="112">
        <f>IF(ISERROR(L31*100/K31),"-",(L31*100/K31))</f>
        <v>33.333333333333336</v>
      </c>
      <c r="N31" s="111">
        <f>УСЬОГО!Q31-'16-село-ЦЗ'!N31</f>
        <v>0</v>
      </c>
      <c r="O31" s="111">
        <f>УСЬОГО!R31-'16-село-ЦЗ'!O31</f>
        <v>0</v>
      </c>
      <c r="P31" s="112" t="str">
        <f t="shared" si="7"/>
        <v>-</v>
      </c>
      <c r="Q31" s="111">
        <f>УСЬОГО!T31-'16-село-ЦЗ'!Q31</f>
        <v>211</v>
      </c>
      <c r="R31" s="111">
        <f>УСЬОГО!U31-'16-село-ЦЗ'!R31</f>
        <v>114</v>
      </c>
      <c r="S31" s="112">
        <f t="shared" si="3"/>
        <v>54.028436018957343</v>
      </c>
      <c r="T31" s="111">
        <f>УСЬОГО!W31-'16-село-ЦЗ'!T31</f>
        <v>502</v>
      </c>
      <c r="U31" s="113">
        <f>УСЬОГО!X31-'16-село-ЦЗ'!U31</f>
        <v>148</v>
      </c>
      <c r="V31" s="112">
        <f t="shared" si="4"/>
        <v>29.482071713147409</v>
      </c>
      <c r="W31" s="111">
        <f>УСЬОГО!Z31-'16-село-ЦЗ'!W31</f>
        <v>223</v>
      </c>
      <c r="X31" s="111">
        <f>УСЬОГО!AA31-'16-село-ЦЗ'!X31</f>
        <v>115</v>
      </c>
      <c r="Y31" s="112">
        <f t="shared" si="5"/>
        <v>51.569506726457398</v>
      </c>
      <c r="Z31" s="111">
        <f>УСЬОГО!AC31-'16-село-ЦЗ'!Z31</f>
        <v>201</v>
      </c>
      <c r="AA31" s="111">
        <f>УСЬОГО!AD31-'16-село-ЦЗ'!AA31</f>
        <v>103</v>
      </c>
      <c r="AB31" s="112">
        <f t="shared" si="6"/>
        <v>51.243781094527364</v>
      </c>
      <c r="AC31" s="37"/>
      <c r="AD31" s="41"/>
    </row>
    <row r="32" spans="1:30" s="42" customFormat="1" ht="15" customHeight="1" x14ac:dyDescent="0.25">
      <c r="A32" s="61" t="s">
        <v>59</v>
      </c>
      <c r="B32" s="111">
        <f>УСЬОГО!B32-'16-село-ЦЗ'!B32</f>
        <v>1978</v>
      </c>
      <c r="C32" s="111">
        <f>УСЬОГО!C32-'16-село-ЦЗ'!C32</f>
        <v>176</v>
      </c>
      <c r="D32" s="109">
        <f t="shared" si="0"/>
        <v>8.8978766430738112</v>
      </c>
      <c r="E32" s="111">
        <f>УСЬОГО!E32-'16-село-ЦЗ'!E32</f>
        <v>379</v>
      </c>
      <c r="F32" s="111">
        <f>УСЬОГО!F32-'16-село-ЦЗ'!F32</f>
        <v>138</v>
      </c>
      <c r="G32" s="112">
        <f t="shared" si="1"/>
        <v>36.41160949868074</v>
      </c>
      <c r="H32" s="111">
        <f>УСЬОГО!H32-'16-село-ЦЗ'!H32</f>
        <v>91</v>
      </c>
      <c r="I32" s="111">
        <f>УСЬОГО!I32-'16-село-ЦЗ'!I32</f>
        <v>60</v>
      </c>
      <c r="J32" s="112">
        <f t="shared" si="2"/>
        <v>65.934065934065927</v>
      </c>
      <c r="K32" s="111">
        <f>УСЬОГО!N32-'16-село-ЦЗ'!K32</f>
        <v>38</v>
      </c>
      <c r="L32" s="111">
        <f>УСЬОГО!O32-'16-село-ЦЗ'!L32</f>
        <v>5</v>
      </c>
      <c r="M32" s="112">
        <f>IF(ISERROR(L32*100/K32),"-",(L32*100/K32))</f>
        <v>13.157894736842104</v>
      </c>
      <c r="N32" s="111">
        <f>УСЬОГО!Q32-'16-село-ЦЗ'!N32</f>
        <v>2</v>
      </c>
      <c r="O32" s="111">
        <f>УСЬОГО!R32-'16-село-ЦЗ'!O32</f>
        <v>0</v>
      </c>
      <c r="P32" s="112">
        <f t="shared" si="7"/>
        <v>0</v>
      </c>
      <c r="Q32" s="111">
        <f>УСЬОГО!T32-'16-село-ЦЗ'!Q32</f>
        <v>243</v>
      </c>
      <c r="R32" s="111">
        <f>УСЬОГО!U32-'16-село-ЦЗ'!R32</f>
        <v>121</v>
      </c>
      <c r="S32" s="112">
        <f t="shared" si="3"/>
        <v>49.794238683127574</v>
      </c>
      <c r="T32" s="111">
        <f>УСЬОГО!W32-'16-село-ЦЗ'!T32</f>
        <v>1695</v>
      </c>
      <c r="U32" s="113">
        <f>УСЬОГО!X32-'16-село-ЦЗ'!U32</f>
        <v>102</v>
      </c>
      <c r="V32" s="112">
        <f t="shared" si="4"/>
        <v>6.0176991150442474</v>
      </c>
      <c r="W32" s="111">
        <f>УСЬОГО!Z32-'16-село-ЦЗ'!W32</f>
        <v>270</v>
      </c>
      <c r="X32" s="111">
        <f>УСЬОГО!AA32-'16-село-ЦЗ'!X32</f>
        <v>78</v>
      </c>
      <c r="Y32" s="112">
        <f t="shared" si="5"/>
        <v>28.888888888888889</v>
      </c>
      <c r="Z32" s="111">
        <f>УСЬОГО!AC32-'16-село-ЦЗ'!Z32</f>
        <v>230</v>
      </c>
      <c r="AA32" s="111">
        <f>УСЬОГО!AD32-'16-село-ЦЗ'!AA32</f>
        <v>67</v>
      </c>
      <c r="AB32" s="112">
        <f t="shared" si="6"/>
        <v>29.130434782608695</v>
      </c>
      <c r="AC32" s="37"/>
      <c r="AD32" s="41"/>
    </row>
    <row r="33" spans="1:30" s="42" customFormat="1" ht="15" customHeight="1" x14ac:dyDescent="0.25">
      <c r="A33" s="61" t="s">
        <v>60</v>
      </c>
      <c r="B33" s="111">
        <f>УСЬОГО!B33-'16-село-ЦЗ'!B33</f>
        <v>939</v>
      </c>
      <c r="C33" s="111">
        <f>УСЬОГО!C33-'16-село-ЦЗ'!C33</f>
        <v>274</v>
      </c>
      <c r="D33" s="109">
        <f t="shared" si="0"/>
        <v>29.179978700745473</v>
      </c>
      <c r="E33" s="111">
        <f>УСЬОГО!E33-'16-село-ЦЗ'!E33</f>
        <v>454</v>
      </c>
      <c r="F33" s="111">
        <f>УСЬОГО!F33-'16-село-ЦЗ'!F33</f>
        <v>260</v>
      </c>
      <c r="G33" s="112">
        <f t="shared" si="1"/>
        <v>57.268722466960355</v>
      </c>
      <c r="H33" s="111">
        <f>УСЬОГО!H33-'16-село-ЦЗ'!H33</f>
        <v>72</v>
      </c>
      <c r="I33" s="111">
        <f>УСЬОГО!I33-'16-село-ЦЗ'!I33</f>
        <v>56</v>
      </c>
      <c r="J33" s="112">
        <f t="shared" si="2"/>
        <v>77.777777777777771</v>
      </c>
      <c r="K33" s="111">
        <f>УСЬОГО!N33-'16-село-ЦЗ'!K33</f>
        <v>17</v>
      </c>
      <c r="L33" s="111">
        <f>УСЬОГО!O33-'16-село-ЦЗ'!L33</f>
        <v>6</v>
      </c>
      <c r="M33" s="112">
        <f>IF(ISERROR(L33*100/K33),"-",(L33*100/K33))</f>
        <v>35.294117647058826</v>
      </c>
      <c r="N33" s="111">
        <f>УСЬОГО!Q33-'16-село-ЦЗ'!N33</f>
        <v>0</v>
      </c>
      <c r="O33" s="111">
        <f>УСЬОГО!R33-'16-село-ЦЗ'!O33</f>
        <v>0</v>
      </c>
      <c r="P33" s="112" t="str">
        <f t="shared" si="7"/>
        <v>-</v>
      </c>
      <c r="Q33" s="111">
        <f>УСЬОГО!T33-'16-село-ЦЗ'!Q33</f>
        <v>326</v>
      </c>
      <c r="R33" s="111">
        <f>УСЬОГО!U33-'16-село-ЦЗ'!R33</f>
        <v>191</v>
      </c>
      <c r="S33" s="112">
        <f t="shared" si="3"/>
        <v>58.588957055214721</v>
      </c>
      <c r="T33" s="111">
        <f>УСЬОГО!W33-'16-село-ЦЗ'!T33</f>
        <v>775</v>
      </c>
      <c r="U33" s="113">
        <f>УСЬОГО!X33-'16-село-ЦЗ'!U33</f>
        <v>186</v>
      </c>
      <c r="V33" s="112">
        <f t="shared" si="4"/>
        <v>24</v>
      </c>
      <c r="W33" s="111">
        <f>УСЬОГО!Z33-'16-село-ЦЗ'!W33</f>
        <v>355</v>
      </c>
      <c r="X33" s="111">
        <f>УСЬОГО!AA33-'16-село-ЦЗ'!X33</f>
        <v>174</v>
      </c>
      <c r="Y33" s="112">
        <f t="shared" si="5"/>
        <v>49.014084507042256</v>
      </c>
      <c r="Z33" s="111">
        <f>УСЬОГО!AC33-'16-село-ЦЗ'!Z33</f>
        <v>324</v>
      </c>
      <c r="AA33" s="111">
        <f>УСЬОГО!AD33-'16-село-ЦЗ'!AA33</f>
        <v>156</v>
      </c>
      <c r="AB33" s="112">
        <f t="shared" si="6"/>
        <v>48.148148148148145</v>
      </c>
      <c r="AC33" s="37"/>
      <c r="AD33" s="41"/>
    </row>
    <row r="34" spans="1:30" s="42" customFormat="1" ht="15" customHeight="1" x14ac:dyDescent="0.25">
      <c r="A34" s="61" t="s">
        <v>61</v>
      </c>
      <c r="B34" s="111">
        <f>УСЬОГО!B34-'16-село-ЦЗ'!B34</f>
        <v>1002</v>
      </c>
      <c r="C34" s="111">
        <f>УСЬОГО!C34-'16-село-ЦЗ'!C34</f>
        <v>172</v>
      </c>
      <c r="D34" s="109">
        <f t="shared" si="0"/>
        <v>17.165668662674651</v>
      </c>
      <c r="E34" s="111">
        <f>УСЬОГО!E34-'16-село-ЦЗ'!E34</f>
        <v>328</v>
      </c>
      <c r="F34" s="111">
        <f>УСЬОГО!F34-'16-село-ЦЗ'!F34</f>
        <v>139</v>
      </c>
      <c r="G34" s="112">
        <f t="shared" si="1"/>
        <v>42.378048780487802</v>
      </c>
      <c r="H34" s="111">
        <f>УСЬОГО!H34-'16-село-ЦЗ'!H34</f>
        <v>67</v>
      </c>
      <c r="I34" s="111">
        <f>УСЬОГО!I34-'16-село-ЦЗ'!I34</f>
        <v>23</v>
      </c>
      <c r="J34" s="112">
        <f t="shared" si="2"/>
        <v>34.328358208955223</v>
      </c>
      <c r="K34" s="111">
        <f>УСЬОГО!N34-'16-село-ЦЗ'!K34</f>
        <v>6</v>
      </c>
      <c r="L34" s="111">
        <f>УСЬОГО!O34-'16-село-ЦЗ'!L34</f>
        <v>1</v>
      </c>
      <c r="M34" s="112">
        <f>IF(ISERROR(L34*100/K34),"-",(L34*100/K34))</f>
        <v>16.666666666666668</v>
      </c>
      <c r="N34" s="111">
        <f>УСЬОГО!Q34-'16-село-ЦЗ'!N34</f>
        <v>0</v>
      </c>
      <c r="O34" s="111">
        <f>УСЬОГО!R34-'16-село-ЦЗ'!O34</f>
        <v>0</v>
      </c>
      <c r="P34" s="112" t="str">
        <f t="shared" si="7"/>
        <v>-</v>
      </c>
      <c r="Q34" s="111">
        <f>УСЬОГО!T34-'16-село-ЦЗ'!Q34</f>
        <v>201</v>
      </c>
      <c r="R34" s="111">
        <f>УСЬОГО!U34-'16-село-ЦЗ'!R34</f>
        <v>93</v>
      </c>
      <c r="S34" s="112">
        <f t="shared" si="3"/>
        <v>46.268656716417908</v>
      </c>
      <c r="T34" s="111">
        <f>УСЬОГО!W34-'16-село-ЦЗ'!T34</f>
        <v>887</v>
      </c>
      <c r="U34" s="113">
        <f>УСЬОГО!X34-'16-село-ЦЗ'!U34</f>
        <v>122</v>
      </c>
      <c r="V34" s="112">
        <f t="shared" si="4"/>
        <v>13.754227733934611</v>
      </c>
      <c r="W34" s="111">
        <f>УСЬОГО!Z34-'16-село-ЦЗ'!W34</f>
        <v>266</v>
      </c>
      <c r="X34" s="111">
        <f>УСЬОГО!AA34-'16-село-ЦЗ'!X34</f>
        <v>106</v>
      </c>
      <c r="Y34" s="112">
        <f t="shared" si="5"/>
        <v>39.849624060150376</v>
      </c>
      <c r="Z34" s="111">
        <f>УСЬОГО!AC34-'16-село-ЦЗ'!Z34</f>
        <v>240</v>
      </c>
      <c r="AA34" s="111">
        <f>УСЬОГО!AD34-'16-село-ЦЗ'!AA34</f>
        <v>101</v>
      </c>
      <c r="AB34" s="112">
        <f t="shared" si="6"/>
        <v>42.083333333333336</v>
      </c>
      <c r="AC34" s="37"/>
      <c r="AD34" s="41"/>
    </row>
    <row r="35" spans="1:30" s="42" customFormat="1" ht="15" customHeight="1" x14ac:dyDescent="0.25">
      <c r="A35" s="61" t="s">
        <v>62</v>
      </c>
      <c r="B35" s="111">
        <f>УСЬОГО!B35-'16-село-ЦЗ'!B35</f>
        <v>763</v>
      </c>
      <c r="C35" s="111">
        <f>УСЬОГО!C35-'16-село-ЦЗ'!C35</f>
        <v>125</v>
      </c>
      <c r="D35" s="109">
        <f t="shared" si="0"/>
        <v>16.382699868938403</v>
      </c>
      <c r="E35" s="111">
        <f>УСЬОГО!E35-'16-село-ЦЗ'!E35</f>
        <v>305</v>
      </c>
      <c r="F35" s="111">
        <f>УСЬОГО!F35-'16-село-ЦЗ'!F35</f>
        <v>117</v>
      </c>
      <c r="G35" s="112">
        <f t="shared" si="1"/>
        <v>38.360655737704917</v>
      </c>
      <c r="H35" s="111">
        <f>УСЬОГО!H35-'16-село-ЦЗ'!H35</f>
        <v>57</v>
      </c>
      <c r="I35" s="111">
        <f>УСЬОГО!I35-'16-село-ЦЗ'!I35</f>
        <v>13</v>
      </c>
      <c r="J35" s="112">
        <f t="shared" si="2"/>
        <v>22.807017543859651</v>
      </c>
      <c r="K35" s="111">
        <f>УСЬОГО!N35-'16-село-ЦЗ'!K35</f>
        <v>12</v>
      </c>
      <c r="L35" s="111">
        <f>УСЬОГО!O35-'16-село-ЦЗ'!L35</f>
        <v>15</v>
      </c>
      <c r="M35" s="112">
        <f>IF(ISERROR(L35*100/K35),"-",(L35*100/K35))</f>
        <v>125</v>
      </c>
      <c r="N35" s="111">
        <f>УСЬОГО!Q35-'16-село-ЦЗ'!N35</f>
        <v>2</v>
      </c>
      <c r="O35" s="111">
        <f>УСЬОГО!R35-'16-село-ЦЗ'!O35</f>
        <v>0</v>
      </c>
      <c r="P35" s="112">
        <f t="shared" si="7"/>
        <v>0</v>
      </c>
      <c r="Q35" s="111">
        <f>УСЬОГО!T35-'16-село-ЦЗ'!Q35</f>
        <v>124</v>
      </c>
      <c r="R35" s="111">
        <f>УСЬОГО!U35-'16-село-ЦЗ'!R35</f>
        <v>87</v>
      </c>
      <c r="S35" s="112">
        <f t="shared" si="3"/>
        <v>70.161290322580641</v>
      </c>
      <c r="T35" s="111">
        <f>УСЬОГО!W35-'16-село-ЦЗ'!T35</f>
        <v>610</v>
      </c>
      <c r="U35" s="113">
        <f>УСЬОГО!X35-'16-село-ЦЗ'!U35</f>
        <v>85</v>
      </c>
      <c r="V35" s="112">
        <f t="shared" si="4"/>
        <v>13.934426229508198</v>
      </c>
      <c r="W35" s="111">
        <f>УСЬОГО!Z35-'16-село-ЦЗ'!W35</f>
        <v>205</v>
      </c>
      <c r="X35" s="111">
        <f>УСЬОГО!AA35-'16-село-ЦЗ'!X35</f>
        <v>80</v>
      </c>
      <c r="Y35" s="112">
        <f t="shared" si="5"/>
        <v>39.024390243902438</v>
      </c>
      <c r="Z35" s="111">
        <f>УСЬОГО!AC35-'16-село-ЦЗ'!Z35</f>
        <v>179</v>
      </c>
      <c r="AA35" s="111">
        <f>УСЬОГО!AD35-'16-село-ЦЗ'!AA35</f>
        <v>70</v>
      </c>
      <c r="AB35" s="112">
        <f t="shared" si="6"/>
        <v>39.106145251396647</v>
      </c>
      <c r="AC35" s="37"/>
      <c r="AD35" s="41"/>
    </row>
    <row r="36" spans="1:30" ht="60.75" customHeight="1" x14ac:dyDescent="0.25">
      <c r="A36" s="45"/>
      <c r="B36" s="45"/>
      <c r="C36" s="199" t="s">
        <v>104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39" sqref="C39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7.14062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2.42578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6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0" t="s">
        <v>126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56.85" customHeight="1" x14ac:dyDescent="0.25">
      <c r="A3" s="212"/>
      <c r="B3" s="165"/>
      <c r="C3" s="161" t="s">
        <v>103</v>
      </c>
      <c r="D3" s="165"/>
      <c r="E3" s="200" t="s">
        <v>22</v>
      </c>
      <c r="F3" s="200"/>
      <c r="G3" s="200"/>
      <c r="H3" s="200" t="s">
        <v>13</v>
      </c>
      <c r="I3" s="200"/>
      <c r="J3" s="200"/>
      <c r="K3" s="200" t="s">
        <v>9</v>
      </c>
      <c r="L3" s="200"/>
      <c r="M3" s="200"/>
      <c r="N3" s="200" t="s">
        <v>10</v>
      </c>
      <c r="O3" s="200"/>
      <c r="P3" s="200"/>
      <c r="Q3" s="207" t="s">
        <v>8</v>
      </c>
      <c r="R3" s="208"/>
      <c r="S3" s="209"/>
      <c r="T3" s="200" t="s">
        <v>16</v>
      </c>
      <c r="U3" s="200"/>
      <c r="V3" s="200"/>
      <c r="W3" s="200" t="s">
        <v>11</v>
      </c>
      <c r="X3" s="200"/>
      <c r="Y3" s="200"/>
      <c r="Z3" s="200" t="s">
        <v>12</v>
      </c>
      <c r="AA3" s="200"/>
      <c r="AB3" s="200"/>
    </row>
    <row r="4" spans="1:32" s="33" customFormat="1" ht="19.5" customHeight="1" x14ac:dyDescent="0.25">
      <c r="A4" s="212"/>
      <c r="B4" s="202" t="s">
        <v>63</v>
      </c>
      <c r="C4" s="202" t="s">
        <v>95</v>
      </c>
      <c r="D4" s="217" t="s">
        <v>2</v>
      </c>
      <c r="E4" s="202" t="s">
        <v>63</v>
      </c>
      <c r="F4" s="202" t="s">
        <v>95</v>
      </c>
      <c r="G4" s="217" t="s">
        <v>2</v>
      </c>
      <c r="H4" s="202" t="s">
        <v>63</v>
      </c>
      <c r="I4" s="202" t="s">
        <v>95</v>
      </c>
      <c r="J4" s="217" t="s">
        <v>2</v>
      </c>
      <c r="K4" s="202" t="s">
        <v>63</v>
      </c>
      <c r="L4" s="202" t="s">
        <v>95</v>
      </c>
      <c r="M4" s="217" t="s">
        <v>2</v>
      </c>
      <c r="N4" s="202" t="s">
        <v>63</v>
      </c>
      <c r="O4" s="202" t="s">
        <v>95</v>
      </c>
      <c r="P4" s="217" t="s">
        <v>2</v>
      </c>
      <c r="Q4" s="202" t="s">
        <v>63</v>
      </c>
      <c r="R4" s="202" t="s">
        <v>95</v>
      </c>
      <c r="S4" s="217" t="s">
        <v>2</v>
      </c>
      <c r="T4" s="202" t="s">
        <v>15</v>
      </c>
      <c r="U4" s="202" t="s">
        <v>98</v>
      </c>
      <c r="V4" s="217" t="s">
        <v>2</v>
      </c>
      <c r="W4" s="202" t="s">
        <v>63</v>
      </c>
      <c r="X4" s="202" t="s">
        <v>95</v>
      </c>
      <c r="Y4" s="217" t="s">
        <v>2</v>
      </c>
      <c r="Z4" s="202" t="s">
        <v>63</v>
      </c>
      <c r="AA4" s="202" t="s">
        <v>95</v>
      </c>
      <c r="AB4" s="217" t="s">
        <v>2</v>
      </c>
    </row>
    <row r="5" spans="1:32" s="33" customFormat="1" ht="1.5" customHeight="1" x14ac:dyDescent="0.25">
      <c r="A5" s="212"/>
      <c r="B5" s="202"/>
      <c r="C5" s="202"/>
      <c r="D5" s="217"/>
      <c r="E5" s="202"/>
      <c r="F5" s="202"/>
      <c r="G5" s="217"/>
      <c r="H5" s="202"/>
      <c r="I5" s="202"/>
      <c r="J5" s="217"/>
      <c r="K5" s="202"/>
      <c r="L5" s="202"/>
      <c r="M5" s="217"/>
      <c r="N5" s="202"/>
      <c r="O5" s="202"/>
      <c r="P5" s="217"/>
      <c r="Q5" s="202"/>
      <c r="R5" s="202"/>
      <c r="S5" s="217"/>
      <c r="T5" s="202"/>
      <c r="U5" s="202"/>
      <c r="V5" s="217"/>
      <c r="W5" s="202"/>
      <c r="X5" s="202"/>
      <c r="Y5" s="217"/>
      <c r="Z5" s="202"/>
      <c r="AA5" s="202"/>
      <c r="AB5" s="217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19</v>
      </c>
      <c r="V6" s="50">
        <v>21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</row>
    <row r="7" spans="1:32" s="38" customFormat="1" ht="18" customHeight="1" x14ac:dyDescent="0.25">
      <c r="A7" s="34" t="s">
        <v>34</v>
      </c>
      <c r="B7" s="35">
        <f>SUM(B8:B35)</f>
        <v>39662</v>
      </c>
      <c r="C7" s="35">
        <f>SUM(C8:C35)</f>
        <v>8230</v>
      </c>
      <c r="D7" s="36">
        <f>C7*100/B7</f>
        <v>20.750340376178709</v>
      </c>
      <c r="E7" s="35">
        <f>SUM(E8:E35)</f>
        <v>14085</v>
      </c>
      <c r="F7" s="35">
        <f>SUM(F8:F35)</f>
        <v>7431</v>
      </c>
      <c r="G7" s="36">
        <f>F7*100/E7</f>
        <v>52.758253461128859</v>
      </c>
      <c r="H7" s="35">
        <f>SUM(H8:H35)</f>
        <v>1793</v>
      </c>
      <c r="I7" s="35">
        <f>SUM(I8:I35)</f>
        <v>821</v>
      </c>
      <c r="J7" s="36">
        <f>I7*100/H7</f>
        <v>45.789180145008366</v>
      </c>
      <c r="K7" s="35">
        <f>SUM(K8:K35)</f>
        <v>333</v>
      </c>
      <c r="L7" s="35">
        <f>SUM(L8:L35)</f>
        <v>271</v>
      </c>
      <c r="M7" s="36">
        <f>L7*100/K7</f>
        <v>81.381381381381388</v>
      </c>
      <c r="N7" s="35">
        <f>SUM(N8:N35)</f>
        <v>30</v>
      </c>
      <c r="O7" s="35">
        <f>SUM(O8:O35)</f>
        <v>19</v>
      </c>
      <c r="P7" s="36">
        <f>O7*100/N7</f>
        <v>63.333333333333336</v>
      </c>
      <c r="Q7" s="35">
        <f>SUM(Q8:Q35)</f>
        <v>8190</v>
      </c>
      <c r="R7" s="35">
        <f>SUM(R8:R35)</f>
        <v>4827</v>
      </c>
      <c r="S7" s="36">
        <f>R7*100/Q7</f>
        <v>58.937728937728934</v>
      </c>
      <c r="T7" s="35">
        <f>SUM(T8:T35)</f>
        <v>37641</v>
      </c>
      <c r="U7" s="35">
        <f>SUM(U8:U35)</f>
        <v>5633</v>
      </c>
      <c r="V7" s="36">
        <f>U7*100/T7</f>
        <v>14.965064690098563</v>
      </c>
      <c r="W7" s="35">
        <f>SUM(W8:W35)</f>
        <v>11031</v>
      </c>
      <c r="X7" s="35">
        <f>SUM(X8:X35)</f>
        <v>5259</v>
      </c>
      <c r="Y7" s="36">
        <f>X7*100/W7</f>
        <v>47.674734838183305</v>
      </c>
      <c r="Z7" s="35">
        <f>SUM(Z8:Z35)</f>
        <v>9829</v>
      </c>
      <c r="AA7" s="35">
        <f>SUM(AA8:AA35)</f>
        <v>4800</v>
      </c>
      <c r="AB7" s="36">
        <f>AA7*100/Z7</f>
        <v>48.835079865703527</v>
      </c>
      <c r="AC7" s="37"/>
      <c r="AF7" s="42"/>
    </row>
    <row r="8" spans="1:32" s="42" customFormat="1" ht="15.75" customHeight="1" x14ac:dyDescent="0.25">
      <c r="A8" s="61" t="s">
        <v>35</v>
      </c>
      <c r="B8" s="39">
        <v>2586</v>
      </c>
      <c r="C8" s="39">
        <v>796</v>
      </c>
      <c r="D8" s="36">
        <f t="shared" ref="D8:D35" si="0">C8*100/B8</f>
        <v>30.781129156999228</v>
      </c>
      <c r="E8" s="39">
        <v>1270</v>
      </c>
      <c r="F8" s="39">
        <v>730</v>
      </c>
      <c r="G8" s="40">
        <f t="shared" ref="G8:G35" si="1">F8*100/E8</f>
        <v>57.480314960629919</v>
      </c>
      <c r="H8" s="39">
        <v>41</v>
      </c>
      <c r="I8" s="39">
        <v>45</v>
      </c>
      <c r="J8" s="40">
        <f>IF(ISERROR(I8*100/H8),"-",(I8*100/H8))</f>
        <v>109.7560975609756</v>
      </c>
      <c r="K8" s="39">
        <v>56</v>
      </c>
      <c r="L8" s="39">
        <v>53</v>
      </c>
      <c r="M8" s="40">
        <f>IF(ISERROR(L8*100/K8),"-",(L8*100/K8))</f>
        <v>94.642857142857139</v>
      </c>
      <c r="N8" s="39">
        <v>0</v>
      </c>
      <c r="O8" s="39">
        <v>0</v>
      </c>
      <c r="P8" s="40" t="str">
        <f>IF(ISERROR(O8*100/N8),"-",(O8*100/N8))</f>
        <v>-</v>
      </c>
      <c r="Q8" s="39">
        <v>320</v>
      </c>
      <c r="R8" s="60">
        <v>272</v>
      </c>
      <c r="S8" s="40">
        <f t="shared" ref="S8:S35" si="2">R8*100/Q8</f>
        <v>85</v>
      </c>
      <c r="T8" s="39">
        <v>2362</v>
      </c>
      <c r="U8" s="60">
        <v>576</v>
      </c>
      <c r="V8" s="40"/>
      <c r="W8" s="39">
        <v>1010</v>
      </c>
      <c r="X8" s="60">
        <v>533</v>
      </c>
      <c r="Y8" s="40">
        <f t="shared" ref="Y8:Y35" si="3">X8*100/W8</f>
        <v>52.772277227722775</v>
      </c>
      <c r="Z8" s="39">
        <v>851</v>
      </c>
      <c r="AA8" s="60">
        <v>479</v>
      </c>
      <c r="AB8" s="40">
        <f t="shared" ref="AB8:AB35" si="4">AA8*100/Z8</f>
        <v>56.286721504112812</v>
      </c>
      <c r="AC8" s="37"/>
      <c r="AD8" s="41"/>
    </row>
    <row r="9" spans="1:32" s="43" customFormat="1" ht="15.75" customHeight="1" x14ac:dyDescent="0.25">
      <c r="A9" s="61" t="s">
        <v>36</v>
      </c>
      <c r="B9" s="39">
        <v>838</v>
      </c>
      <c r="C9" s="39">
        <v>118</v>
      </c>
      <c r="D9" s="36">
        <f t="shared" si="0"/>
        <v>14.081145584725537</v>
      </c>
      <c r="E9" s="39">
        <v>272</v>
      </c>
      <c r="F9" s="39">
        <v>95</v>
      </c>
      <c r="G9" s="40">
        <f t="shared" si="1"/>
        <v>34.926470588235297</v>
      </c>
      <c r="H9" s="39">
        <v>18</v>
      </c>
      <c r="I9" s="39">
        <v>14</v>
      </c>
      <c r="J9" s="40">
        <f t="shared" ref="J9:J35" si="5">IF(ISERROR(I9*100/H9),"-",(I9*100/H9))</f>
        <v>77.777777777777771</v>
      </c>
      <c r="K9" s="39">
        <v>2</v>
      </c>
      <c r="L9" s="39">
        <v>2</v>
      </c>
      <c r="M9" s="40">
        <f t="shared" ref="M9:M35" si="6">IF(ISERROR(L9*100/K9),"-",(L9*100/K9))</f>
        <v>100</v>
      </c>
      <c r="N9" s="39">
        <v>0</v>
      </c>
      <c r="O9" s="39">
        <v>0</v>
      </c>
      <c r="P9" s="40" t="str">
        <f t="shared" ref="P9:P35" si="7">IF(ISERROR(O9*100/N9),"-",(O9*100/N9))</f>
        <v>-</v>
      </c>
      <c r="Q9" s="39">
        <v>151</v>
      </c>
      <c r="R9" s="60">
        <v>50</v>
      </c>
      <c r="S9" s="40">
        <f t="shared" si="2"/>
        <v>33.11258278145695</v>
      </c>
      <c r="T9" s="39">
        <v>794</v>
      </c>
      <c r="U9" s="60">
        <v>74</v>
      </c>
      <c r="V9" s="40"/>
      <c r="W9" s="39">
        <v>206</v>
      </c>
      <c r="X9" s="60">
        <v>67</v>
      </c>
      <c r="Y9" s="40">
        <f t="shared" si="3"/>
        <v>32.524271844660191</v>
      </c>
      <c r="Z9" s="39">
        <v>158</v>
      </c>
      <c r="AA9" s="60">
        <v>48</v>
      </c>
      <c r="AB9" s="40">
        <f t="shared" si="4"/>
        <v>30.379746835443036</v>
      </c>
      <c r="AC9" s="37"/>
      <c r="AD9" s="41"/>
    </row>
    <row r="10" spans="1:32" s="42" customFormat="1" ht="15.75" customHeight="1" x14ac:dyDescent="0.25">
      <c r="A10" s="61" t="s">
        <v>37</v>
      </c>
      <c r="B10" s="39">
        <v>229</v>
      </c>
      <c r="C10" s="39">
        <v>51</v>
      </c>
      <c r="D10" s="36">
        <f t="shared" si="0"/>
        <v>22.270742358078603</v>
      </c>
      <c r="E10" s="39">
        <v>143</v>
      </c>
      <c r="F10" s="39">
        <v>49</v>
      </c>
      <c r="G10" s="40">
        <f t="shared" si="1"/>
        <v>34.265734265734267</v>
      </c>
      <c r="H10" s="39">
        <v>18</v>
      </c>
      <c r="I10" s="39">
        <v>1</v>
      </c>
      <c r="J10" s="40">
        <f t="shared" si="5"/>
        <v>5.5555555555555554</v>
      </c>
      <c r="K10" s="39">
        <v>3</v>
      </c>
      <c r="L10" s="39">
        <v>0</v>
      </c>
      <c r="M10" s="40">
        <f t="shared" si="6"/>
        <v>0</v>
      </c>
      <c r="N10" s="39">
        <v>5</v>
      </c>
      <c r="O10" s="39">
        <v>1</v>
      </c>
      <c r="P10" s="40">
        <f t="shared" si="7"/>
        <v>20</v>
      </c>
      <c r="Q10" s="39">
        <v>94</v>
      </c>
      <c r="R10" s="60">
        <v>33</v>
      </c>
      <c r="S10" s="40">
        <f t="shared" si="2"/>
        <v>35.106382978723403</v>
      </c>
      <c r="T10" s="39">
        <v>223</v>
      </c>
      <c r="U10" s="60">
        <v>31</v>
      </c>
      <c r="V10" s="40"/>
      <c r="W10" s="39">
        <v>100</v>
      </c>
      <c r="X10" s="60">
        <v>31</v>
      </c>
      <c r="Y10" s="40">
        <f t="shared" si="3"/>
        <v>31</v>
      </c>
      <c r="Z10" s="39">
        <v>84</v>
      </c>
      <c r="AA10" s="60">
        <v>27</v>
      </c>
      <c r="AB10" s="40">
        <f t="shared" si="4"/>
        <v>32.142857142857146</v>
      </c>
      <c r="AC10" s="37"/>
      <c r="AD10" s="41"/>
    </row>
    <row r="11" spans="1:32" s="42" customFormat="1" ht="15.75" customHeight="1" x14ac:dyDescent="0.25">
      <c r="A11" s="61" t="s">
        <v>38</v>
      </c>
      <c r="B11" s="39">
        <v>541</v>
      </c>
      <c r="C11" s="39">
        <v>126</v>
      </c>
      <c r="D11" s="36">
        <f t="shared" si="0"/>
        <v>23.290203327171906</v>
      </c>
      <c r="E11" s="39">
        <v>164</v>
      </c>
      <c r="F11" s="39">
        <v>112</v>
      </c>
      <c r="G11" s="40">
        <f t="shared" si="1"/>
        <v>68.292682926829272</v>
      </c>
      <c r="H11" s="39">
        <v>32</v>
      </c>
      <c r="I11" s="39">
        <v>14</v>
      </c>
      <c r="J11" s="40">
        <f t="shared" si="5"/>
        <v>43.75</v>
      </c>
      <c r="K11" s="39">
        <v>1</v>
      </c>
      <c r="L11" s="39">
        <v>3</v>
      </c>
      <c r="M11" s="40">
        <f t="shared" si="6"/>
        <v>300</v>
      </c>
      <c r="N11" s="39">
        <v>0</v>
      </c>
      <c r="O11" s="39">
        <v>0</v>
      </c>
      <c r="P11" s="40" t="str">
        <f t="shared" si="7"/>
        <v>-</v>
      </c>
      <c r="Q11" s="39">
        <v>107</v>
      </c>
      <c r="R11" s="60">
        <v>60</v>
      </c>
      <c r="S11" s="40">
        <f t="shared" si="2"/>
        <v>56.074766355140184</v>
      </c>
      <c r="T11" s="39">
        <v>509</v>
      </c>
      <c r="U11" s="60">
        <v>82</v>
      </c>
      <c r="V11" s="40"/>
      <c r="W11" s="39">
        <v>107</v>
      </c>
      <c r="X11" s="60">
        <v>73</v>
      </c>
      <c r="Y11" s="40">
        <f t="shared" si="3"/>
        <v>68.224299065420567</v>
      </c>
      <c r="Z11" s="39">
        <v>92</v>
      </c>
      <c r="AA11" s="60">
        <v>60</v>
      </c>
      <c r="AB11" s="40">
        <f t="shared" si="4"/>
        <v>65.217391304347828</v>
      </c>
      <c r="AC11" s="37"/>
      <c r="AD11" s="41"/>
    </row>
    <row r="12" spans="1:32" s="42" customFormat="1" ht="15.75" customHeight="1" x14ac:dyDescent="0.25">
      <c r="A12" s="61" t="s">
        <v>39</v>
      </c>
      <c r="B12" s="39">
        <v>1348</v>
      </c>
      <c r="C12" s="39">
        <v>155</v>
      </c>
      <c r="D12" s="36">
        <f t="shared" si="0"/>
        <v>11.498516320474778</v>
      </c>
      <c r="E12" s="39">
        <v>289</v>
      </c>
      <c r="F12" s="39">
        <v>128</v>
      </c>
      <c r="G12" s="40">
        <f t="shared" si="1"/>
        <v>44.290657439446363</v>
      </c>
      <c r="H12" s="39">
        <v>62</v>
      </c>
      <c r="I12" s="39">
        <v>26</v>
      </c>
      <c r="J12" s="40">
        <f t="shared" si="5"/>
        <v>41.935483870967744</v>
      </c>
      <c r="K12" s="39">
        <v>13</v>
      </c>
      <c r="L12" s="39">
        <v>6</v>
      </c>
      <c r="M12" s="40">
        <f t="shared" si="6"/>
        <v>46.153846153846153</v>
      </c>
      <c r="N12" s="39">
        <v>0</v>
      </c>
      <c r="O12" s="39">
        <v>0</v>
      </c>
      <c r="P12" s="40" t="str">
        <f t="shared" si="7"/>
        <v>-</v>
      </c>
      <c r="Q12" s="39">
        <v>208</v>
      </c>
      <c r="R12" s="60">
        <v>102</v>
      </c>
      <c r="S12" s="40">
        <f t="shared" si="2"/>
        <v>49.03846153846154</v>
      </c>
      <c r="T12" s="39">
        <v>1291</v>
      </c>
      <c r="U12" s="60">
        <v>106</v>
      </c>
      <c r="V12" s="40"/>
      <c r="W12" s="39">
        <v>222</v>
      </c>
      <c r="X12" s="60">
        <v>88</v>
      </c>
      <c r="Y12" s="40">
        <f t="shared" si="3"/>
        <v>39.63963963963964</v>
      </c>
      <c r="Z12" s="39">
        <v>166</v>
      </c>
      <c r="AA12" s="60">
        <v>78</v>
      </c>
      <c r="AB12" s="40">
        <f t="shared" si="4"/>
        <v>46.987951807228917</v>
      </c>
      <c r="AC12" s="37"/>
      <c r="AD12" s="41"/>
    </row>
    <row r="13" spans="1:32" s="42" customFormat="1" ht="15.75" customHeight="1" x14ac:dyDescent="0.25">
      <c r="A13" s="61" t="s">
        <v>40</v>
      </c>
      <c r="B13" s="39">
        <v>311</v>
      </c>
      <c r="C13" s="39">
        <v>35</v>
      </c>
      <c r="D13" s="36">
        <f t="shared" si="0"/>
        <v>11.254019292604502</v>
      </c>
      <c r="E13" s="39">
        <v>145</v>
      </c>
      <c r="F13" s="39">
        <v>33</v>
      </c>
      <c r="G13" s="40">
        <f t="shared" si="1"/>
        <v>22.758620689655171</v>
      </c>
      <c r="H13" s="39">
        <v>11</v>
      </c>
      <c r="I13" s="39">
        <v>2</v>
      </c>
      <c r="J13" s="40">
        <f t="shared" si="5"/>
        <v>18.181818181818183</v>
      </c>
      <c r="K13" s="39">
        <v>1</v>
      </c>
      <c r="L13" s="39">
        <v>0</v>
      </c>
      <c r="M13" s="40">
        <f t="shared" si="6"/>
        <v>0</v>
      </c>
      <c r="N13" s="39">
        <v>0</v>
      </c>
      <c r="O13" s="39">
        <v>0</v>
      </c>
      <c r="P13" s="40" t="str">
        <f t="shared" si="7"/>
        <v>-</v>
      </c>
      <c r="Q13" s="39">
        <v>117</v>
      </c>
      <c r="R13" s="60">
        <v>28</v>
      </c>
      <c r="S13" s="40">
        <f t="shared" si="2"/>
        <v>23.931623931623932</v>
      </c>
      <c r="T13" s="39">
        <v>303</v>
      </c>
      <c r="U13" s="60">
        <v>21</v>
      </c>
      <c r="V13" s="40"/>
      <c r="W13" s="39">
        <v>109</v>
      </c>
      <c r="X13" s="60">
        <v>21</v>
      </c>
      <c r="Y13" s="40">
        <f t="shared" si="3"/>
        <v>19.26605504587156</v>
      </c>
      <c r="Z13" s="39">
        <v>94</v>
      </c>
      <c r="AA13" s="60">
        <v>16</v>
      </c>
      <c r="AB13" s="40">
        <f t="shared" si="4"/>
        <v>17.021276595744681</v>
      </c>
      <c r="AC13" s="37"/>
      <c r="AD13" s="41"/>
    </row>
    <row r="14" spans="1:32" s="42" customFormat="1" ht="15.75" customHeight="1" x14ac:dyDescent="0.25">
      <c r="A14" s="61" t="s">
        <v>41</v>
      </c>
      <c r="B14" s="39">
        <v>143</v>
      </c>
      <c r="C14" s="39">
        <v>19</v>
      </c>
      <c r="D14" s="36">
        <f t="shared" si="0"/>
        <v>13.286713286713287</v>
      </c>
      <c r="E14" s="39">
        <v>55</v>
      </c>
      <c r="F14" s="39">
        <v>16</v>
      </c>
      <c r="G14" s="40">
        <f t="shared" si="1"/>
        <v>29.09090909090909</v>
      </c>
      <c r="H14" s="39">
        <v>16</v>
      </c>
      <c r="I14" s="39">
        <v>1</v>
      </c>
      <c r="J14" s="40">
        <f t="shared" si="5"/>
        <v>6.25</v>
      </c>
      <c r="K14" s="39">
        <v>1</v>
      </c>
      <c r="L14" s="39">
        <v>0</v>
      </c>
      <c r="M14" s="40">
        <f t="shared" si="6"/>
        <v>0</v>
      </c>
      <c r="N14" s="39">
        <v>0</v>
      </c>
      <c r="O14" s="39">
        <v>0</v>
      </c>
      <c r="P14" s="40" t="str">
        <f t="shared" si="7"/>
        <v>-</v>
      </c>
      <c r="Q14" s="39">
        <v>48</v>
      </c>
      <c r="R14" s="60">
        <v>15</v>
      </c>
      <c r="S14" s="40">
        <f t="shared" si="2"/>
        <v>31.25</v>
      </c>
      <c r="T14" s="39">
        <v>125</v>
      </c>
      <c r="U14" s="60">
        <v>15</v>
      </c>
      <c r="V14" s="40"/>
      <c r="W14" s="39">
        <v>34</v>
      </c>
      <c r="X14" s="60">
        <v>15</v>
      </c>
      <c r="Y14" s="40">
        <f t="shared" si="3"/>
        <v>44.117647058823529</v>
      </c>
      <c r="Z14" s="39">
        <v>33</v>
      </c>
      <c r="AA14" s="60">
        <v>13</v>
      </c>
      <c r="AB14" s="40">
        <f t="shared" si="4"/>
        <v>39.393939393939391</v>
      </c>
      <c r="AC14" s="37"/>
      <c r="AD14" s="41"/>
    </row>
    <row r="15" spans="1:32" s="42" customFormat="1" ht="15.75" customHeight="1" x14ac:dyDescent="0.25">
      <c r="A15" s="61" t="s">
        <v>42</v>
      </c>
      <c r="B15" s="39">
        <v>2177</v>
      </c>
      <c r="C15" s="39">
        <v>156</v>
      </c>
      <c r="D15" s="36">
        <f t="shared" si="0"/>
        <v>7.1658245291685807</v>
      </c>
      <c r="E15" s="39">
        <v>219</v>
      </c>
      <c r="F15" s="39">
        <v>137</v>
      </c>
      <c r="G15" s="40">
        <f t="shared" si="1"/>
        <v>62.557077625570777</v>
      </c>
      <c r="H15" s="39">
        <v>57</v>
      </c>
      <c r="I15" s="39">
        <v>27</v>
      </c>
      <c r="J15" s="40">
        <f t="shared" si="5"/>
        <v>47.368421052631582</v>
      </c>
      <c r="K15" s="39">
        <v>6</v>
      </c>
      <c r="L15" s="39">
        <v>5</v>
      </c>
      <c r="M15" s="40">
        <f t="shared" si="6"/>
        <v>83.333333333333329</v>
      </c>
      <c r="N15" s="39">
        <v>1</v>
      </c>
      <c r="O15" s="39">
        <v>0</v>
      </c>
      <c r="P15" s="40">
        <f t="shared" si="7"/>
        <v>0</v>
      </c>
      <c r="Q15" s="39">
        <v>100</v>
      </c>
      <c r="R15" s="60">
        <v>77</v>
      </c>
      <c r="S15" s="40">
        <f t="shared" si="2"/>
        <v>77</v>
      </c>
      <c r="T15" s="39">
        <v>2127</v>
      </c>
      <c r="U15" s="60">
        <v>85</v>
      </c>
      <c r="V15" s="40"/>
      <c r="W15" s="39">
        <v>174</v>
      </c>
      <c r="X15" s="60">
        <v>81</v>
      </c>
      <c r="Y15" s="40">
        <f t="shared" si="3"/>
        <v>46.551724137931032</v>
      </c>
      <c r="Z15" s="39">
        <v>151</v>
      </c>
      <c r="AA15" s="60">
        <v>65</v>
      </c>
      <c r="AB15" s="40">
        <f t="shared" si="4"/>
        <v>43.046357615894038</v>
      </c>
      <c r="AC15" s="37"/>
      <c r="AD15" s="41"/>
    </row>
    <row r="16" spans="1:32" s="42" customFormat="1" ht="15.75" customHeight="1" x14ac:dyDescent="0.25">
      <c r="A16" s="61" t="s">
        <v>43</v>
      </c>
      <c r="B16" s="39">
        <v>1300</v>
      </c>
      <c r="C16" s="39">
        <v>258</v>
      </c>
      <c r="D16" s="36">
        <f t="shared" si="0"/>
        <v>19.846153846153847</v>
      </c>
      <c r="E16" s="39">
        <v>480</v>
      </c>
      <c r="F16" s="39">
        <v>230</v>
      </c>
      <c r="G16" s="40">
        <f t="shared" si="1"/>
        <v>47.916666666666664</v>
      </c>
      <c r="H16" s="39">
        <v>107</v>
      </c>
      <c r="I16" s="39">
        <v>44</v>
      </c>
      <c r="J16" s="40">
        <f t="shared" si="5"/>
        <v>41.121495327102807</v>
      </c>
      <c r="K16" s="39">
        <v>24</v>
      </c>
      <c r="L16" s="39">
        <v>10</v>
      </c>
      <c r="M16" s="40">
        <f t="shared" si="6"/>
        <v>41.666666666666664</v>
      </c>
      <c r="N16" s="39">
        <v>5</v>
      </c>
      <c r="O16" s="39">
        <v>1</v>
      </c>
      <c r="P16" s="40">
        <f t="shared" si="7"/>
        <v>20</v>
      </c>
      <c r="Q16" s="39">
        <v>301</v>
      </c>
      <c r="R16" s="60">
        <v>171</v>
      </c>
      <c r="S16" s="40">
        <f t="shared" si="2"/>
        <v>56.810631229235881</v>
      </c>
      <c r="T16" s="39">
        <v>1169</v>
      </c>
      <c r="U16" s="60">
        <v>138</v>
      </c>
      <c r="V16" s="40"/>
      <c r="W16" s="39">
        <v>337</v>
      </c>
      <c r="X16" s="60">
        <v>131</v>
      </c>
      <c r="Y16" s="40">
        <f t="shared" si="3"/>
        <v>38.872403560830861</v>
      </c>
      <c r="Z16" s="39">
        <v>283</v>
      </c>
      <c r="AA16" s="60">
        <v>124</v>
      </c>
      <c r="AB16" s="40">
        <f t="shared" si="4"/>
        <v>43.816254416961129</v>
      </c>
      <c r="AC16" s="37"/>
      <c r="AD16" s="41"/>
    </row>
    <row r="17" spans="1:30" s="42" customFormat="1" ht="15.75" customHeight="1" x14ac:dyDescent="0.25">
      <c r="A17" s="61" t="s">
        <v>44</v>
      </c>
      <c r="B17" s="39">
        <v>4186</v>
      </c>
      <c r="C17" s="39">
        <v>698</v>
      </c>
      <c r="D17" s="36">
        <f t="shared" si="0"/>
        <v>16.67462971810798</v>
      </c>
      <c r="E17" s="39">
        <v>926</v>
      </c>
      <c r="F17" s="39">
        <v>643</v>
      </c>
      <c r="G17" s="40">
        <f t="shared" si="1"/>
        <v>69.438444924406042</v>
      </c>
      <c r="H17" s="39">
        <v>85</v>
      </c>
      <c r="I17" s="39">
        <v>74</v>
      </c>
      <c r="J17" s="40">
        <f t="shared" si="5"/>
        <v>87.058823529411768</v>
      </c>
      <c r="K17" s="39">
        <v>29</v>
      </c>
      <c r="L17" s="39">
        <v>15</v>
      </c>
      <c r="M17" s="40">
        <f t="shared" si="6"/>
        <v>51.724137931034484</v>
      </c>
      <c r="N17" s="39">
        <v>2</v>
      </c>
      <c r="O17" s="39">
        <v>0</v>
      </c>
      <c r="P17" s="40">
        <f t="shared" si="7"/>
        <v>0</v>
      </c>
      <c r="Q17" s="39">
        <v>321</v>
      </c>
      <c r="R17" s="60">
        <v>339</v>
      </c>
      <c r="S17" s="40">
        <f t="shared" si="2"/>
        <v>105.60747663551402</v>
      </c>
      <c r="T17" s="39">
        <v>4039</v>
      </c>
      <c r="U17" s="60">
        <v>481</v>
      </c>
      <c r="V17" s="40"/>
      <c r="W17" s="39">
        <v>759</v>
      </c>
      <c r="X17" s="60">
        <v>455</v>
      </c>
      <c r="Y17" s="40">
        <f t="shared" si="3"/>
        <v>59.947299077733859</v>
      </c>
      <c r="Z17" s="39">
        <v>688</v>
      </c>
      <c r="AA17" s="60">
        <v>417</v>
      </c>
      <c r="AB17" s="40">
        <f t="shared" si="4"/>
        <v>60.610465116279073</v>
      </c>
      <c r="AC17" s="37"/>
      <c r="AD17" s="41"/>
    </row>
    <row r="18" spans="1:30" s="42" customFormat="1" ht="15.75" customHeight="1" x14ac:dyDescent="0.25">
      <c r="A18" s="61" t="s">
        <v>45</v>
      </c>
      <c r="B18" s="39">
        <v>1052</v>
      </c>
      <c r="C18" s="39">
        <v>322</v>
      </c>
      <c r="D18" s="36">
        <f t="shared" si="0"/>
        <v>30.608365019011408</v>
      </c>
      <c r="E18" s="39">
        <v>625</v>
      </c>
      <c r="F18" s="39">
        <v>291</v>
      </c>
      <c r="G18" s="40">
        <f t="shared" si="1"/>
        <v>46.56</v>
      </c>
      <c r="H18" s="39">
        <v>96</v>
      </c>
      <c r="I18" s="39">
        <v>50</v>
      </c>
      <c r="J18" s="40">
        <f t="shared" si="5"/>
        <v>52.083333333333336</v>
      </c>
      <c r="K18" s="39">
        <v>5</v>
      </c>
      <c r="L18" s="39">
        <v>8</v>
      </c>
      <c r="M18" s="40">
        <f t="shared" si="6"/>
        <v>160</v>
      </c>
      <c r="N18" s="39">
        <v>1</v>
      </c>
      <c r="O18" s="39">
        <v>0</v>
      </c>
      <c r="P18" s="40">
        <f t="shared" si="7"/>
        <v>0</v>
      </c>
      <c r="Q18" s="39">
        <v>325</v>
      </c>
      <c r="R18" s="60">
        <v>185</v>
      </c>
      <c r="S18" s="40">
        <f t="shared" si="2"/>
        <v>56.92307692307692</v>
      </c>
      <c r="T18" s="39">
        <v>995</v>
      </c>
      <c r="U18" s="60">
        <v>200</v>
      </c>
      <c r="V18" s="40"/>
      <c r="W18" s="39">
        <v>471</v>
      </c>
      <c r="X18" s="60">
        <v>188</v>
      </c>
      <c r="Y18" s="40">
        <f t="shared" si="3"/>
        <v>39.91507430997877</v>
      </c>
      <c r="Z18" s="39">
        <v>451</v>
      </c>
      <c r="AA18" s="60">
        <v>181</v>
      </c>
      <c r="AB18" s="40">
        <f t="shared" si="4"/>
        <v>40.133037694013304</v>
      </c>
      <c r="AC18" s="37"/>
      <c r="AD18" s="41"/>
    </row>
    <row r="19" spans="1:30" s="42" customFormat="1" ht="15.75" customHeight="1" x14ac:dyDescent="0.25">
      <c r="A19" s="61" t="s">
        <v>46</v>
      </c>
      <c r="B19" s="39">
        <v>2075</v>
      </c>
      <c r="C19" s="39">
        <v>345</v>
      </c>
      <c r="D19" s="36">
        <f t="shared" si="0"/>
        <v>16.626506024096386</v>
      </c>
      <c r="E19" s="39">
        <v>673</v>
      </c>
      <c r="F19" s="39">
        <v>317</v>
      </c>
      <c r="G19" s="40">
        <f t="shared" si="1"/>
        <v>47.102526002971771</v>
      </c>
      <c r="H19" s="39">
        <v>131</v>
      </c>
      <c r="I19" s="39">
        <v>39</v>
      </c>
      <c r="J19" s="40">
        <f t="shared" si="5"/>
        <v>29.770992366412212</v>
      </c>
      <c r="K19" s="39">
        <v>13</v>
      </c>
      <c r="L19" s="39">
        <v>25</v>
      </c>
      <c r="M19" s="40">
        <f t="shared" si="6"/>
        <v>192.30769230769232</v>
      </c>
      <c r="N19" s="39">
        <v>3</v>
      </c>
      <c r="O19" s="39">
        <v>6</v>
      </c>
      <c r="P19" s="40">
        <f t="shared" si="7"/>
        <v>200</v>
      </c>
      <c r="Q19" s="39">
        <v>485</v>
      </c>
      <c r="R19" s="60">
        <v>223</v>
      </c>
      <c r="S19" s="40">
        <f t="shared" si="2"/>
        <v>45.979381443298969</v>
      </c>
      <c r="T19" s="39">
        <v>1920</v>
      </c>
      <c r="U19" s="60">
        <v>234</v>
      </c>
      <c r="V19" s="40"/>
      <c r="W19" s="39">
        <v>530</v>
      </c>
      <c r="X19" s="60">
        <v>224</v>
      </c>
      <c r="Y19" s="40">
        <f t="shared" si="3"/>
        <v>42.264150943396224</v>
      </c>
      <c r="Z19" s="39">
        <v>452</v>
      </c>
      <c r="AA19" s="60">
        <v>201</v>
      </c>
      <c r="AB19" s="40">
        <f t="shared" si="4"/>
        <v>44.469026548672566</v>
      </c>
      <c r="AC19" s="37"/>
      <c r="AD19" s="41"/>
    </row>
    <row r="20" spans="1:30" s="42" customFormat="1" ht="15.75" customHeight="1" x14ac:dyDescent="0.25">
      <c r="A20" s="61" t="s">
        <v>47</v>
      </c>
      <c r="B20" s="39">
        <v>1475</v>
      </c>
      <c r="C20" s="39">
        <v>233</v>
      </c>
      <c r="D20" s="36">
        <f t="shared" si="0"/>
        <v>15.796610169491526</v>
      </c>
      <c r="E20" s="39">
        <v>376</v>
      </c>
      <c r="F20" s="39">
        <v>202</v>
      </c>
      <c r="G20" s="40">
        <f t="shared" si="1"/>
        <v>53.723404255319146</v>
      </c>
      <c r="H20" s="39">
        <v>41</v>
      </c>
      <c r="I20" s="39">
        <v>24</v>
      </c>
      <c r="J20" s="40">
        <f t="shared" si="5"/>
        <v>58.536585365853661</v>
      </c>
      <c r="K20" s="39">
        <v>0</v>
      </c>
      <c r="L20" s="39">
        <v>4</v>
      </c>
      <c r="M20" s="40" t="str">
        <f t="shared" si="6"/>
        <v>-</v>
      </c>
      <c r="N20" s="39">
        <v>1</v>
      </c>
      <c r="O20" s="39">
        <v>0</v>
      </c>
      <c r="P20" s="40">
        <f t="shared" si="7"/>
        <v>0</v>
      </c>
      <c r="Q20" s="39">
        <v>172</v>
      </c>
      <c r="R20" s="60">
        <v>125</v>
      </c>
      <c r="S20" s="40">
        <f t="shared" si="2"/>
        <v>72.674418604651166</v>
      </c>
      <c r="T20" s="39">
        <v>1654</v>
      </c>
      <c r="U20" s="60">
        <v>155</v>
      </c>
      <c r="V20" s="40"/>
      <c r="W20" s="39">
        <v>301</v>
      </c>
      <c r="X20" s="60">
        <v>144</v>
      </c>
      <c r="Y20" s="40">
        <f t="shared" si="3"/>
        <v>47.840531561461795</v>
      </c>
      <c r="Z20" s="39">
        <v>274</v>
      </c>
      <c r="AA20" s="60">
        <v>138</v>
      </c>
      <c r="AB20" s="40">
        <f t="shared" si="4"/>
        <v>50.364963503649633</v>
      </c>
      <c r="AC20" s="37"/>
      <c r="AD20" s="41"/>
    </row>
    <row r="21" spans="1:30" s="42" customFormat="1" ht="15.75" customHeight="1" x14ac:dyDescent="0.25">
      <c r="A21" s="61" t="s">
        <v>48</v>
      </c>
      <c r="B21" s="39">
        <v>795</v>
      </c>
      <c r="C21" s="39">
        <v>193</v>
      </c>
      <c r="D21" s="36">
        <f t="shared" si="0"/>
        <v>24.276729559748428</v>
      </c>
      <c r="E21" s="39">
        <v>407</v>
      </c>
      <c r="F21" s="39">
        <v>173</v>
      </c>
      <c r="G21" s="40">
        <f t="shared" si="1"/>
        <v>42.506142506142503</v>
      </c>
      <c r="H21" s="39">
        <v>26</v>
      </c>
      <c r="I21" s="39">
        <v>19</v>
      </c>
      <c r="J21" s="40">
        <f t="shared" si="5"/>
        <v>73.07692307692308</v>
      </c>
      <c r="K21" s="39">
        <v>2</v>
      </c>
      <c r="L21" s="39">
        <v>5</v>
      </c>
      <c r="M21" s="40">
        <f t="shared" si="6"/>
        <v>250</v>
      </c>
      <c r="N21" s="39">
        <v>0</v>
      </c>
      <c r="O21" s="39">
        <v>0</v>
      </c>
      <c r="P21" s="40" t="str">
        <f t="shared" si="7"/>
        <v>-</v>
      </c>
      <c r="Q21" s="39">
        <v>287</v>
      </c>
      <c r="R21" s="60">
        <v>114</v>
      </c>
      <c r="S21" s="40">
        <f t="shared" si="2"/>
        <v>39.721254355400696</v>
      </c>
      <c r="T21" s="39">
        <v>697</v>
      </c>
      <c r="U21" s="60">
        <v>120</v>
      </c>
      <c r="V21" s="40"/>
      <c r="W21" s="39">
        <v>349</v>
      </c>
      <c r="X21" s="60">
        <v>114</v>
      </c>
      <c r="Y21" s="40">
        <f t="shared" si="3"/>
        <v>32.664756446991404</v>
      </c>
      <c r="Z21" s="39">
        <v>331</v>
      </c>
      <c r="AA21" s="60">
        <v>107</v>
      </c>
      <c r="AB21" s="40">
        <f t="shared" si="4"/>
        <v>32.32628398791541</v>
      </c>
      <c r="AC21" s="37"/>
      <c r="AD21" s="41"/>
    </row>
    <row r="22" spans="1:30" s="42" customFormat="1" ht="15.75" customHeight="1" x14ac:dyDescent="0.25">
      <c r="A22" s="61" t="s">
        <v>49</v>
      </c>
      <c r="B22" s="39">
        <v>2015</v>
      </c>
      <c r="C22" s="39">
        <v>422</v>
      </c>
      <c r="D22" s="36">
        <f t="shared" si="0"/>
        <v>20.942928039702235</v>
      </c>
      <c r="E22" s="39">
        <v>753</v>
      </c>
      <c r="F22" s="39">
        <v>379</v>
      </c>
      <c r="G22" s="40">
        <f t="shared" si="1"/>
        <v>50.332005312084995</v>
      </c>
      <c r="H22" s="39">
        <v>123</v>
      </c>
      <c r="I22" s="39">
        <v>58</v>
      </c>
      <c r="J22" s="40">
        <f t="shared" si="5"/>
        <v>47.154471544715449</v>
      </c>
      <c r="K22" s="39">
        <v>13</v>
      </c>
      <c r="L22" s="39">
        <v>2</v>
      </c>
      <c r="M22" s="40">
        <f t="shared" si="6"/>
        <v>15.384615384615385</v>
      </c>
      <c r="N22" s="39">
        <v>1</v>
      </c>
      <c r="O22" s="39">
        <v>0</v>
      </c>
      <c r="P22" s="40">
        <f t="shared" si="7"/>
        <v>0</v>
      </c>
      <c r="Q22" s="39">
        <v>401</v>
      </c>
      <c r="R22" s="60">
        <v>259</v>
      </c>
      <c r="S22" s="40">
        <f t="shared" si="2"/>
        <v>64.588528678304243</v>
      </c>
      <c r="T22" s="39">
        <v>1848</v>
      </c>
      <c r="U22" s="60">
        <v>259</v>
      </c>
      <c r="V22" s="40"/>
      <c r="W22" s="39">
        <v>601</v>
      </c>
      <c r="X22" s="60">
        <v>249</v>
      </c>
      <c r="Y22" s="40">
        <f t="shared" si="3"/>
        <v>41.430948419301167</v>
      </c>
      <c r="Z22" s="39">
        <v>503</v>
      </c>
      <c r="AA22" s="60">
        <v>221</v>
      </c>
      <c r="AB22" s="40">
        <f t="shared" si="4"/>
        <v>43.936381709741553</v>
      </c>
      <c r="AC22" s="37"/>
      <c r="AD22" s="41"/>
    </row>
    <row r="23" spans="1:30" s="42" customFormat="1" ht="15.75" customHeight="1" x14ac:dyDescent="0.25">
      <c r="A23" s="61" t="s">
        <v>50</v>
      </c>
      <c r="B23" s="39">
        <v>1211</v>
      </c>
      <c r="C23" s="39">
        <v>522</v>
      </c>
      <c r="D23" s="36">
        <f t="shared" si="0"/>
        <v>43.104872006606108</v>
      </c>
      <c r="E23" s="39">
        <v>945</v>
      </c>
      <c r="F23" s="39">
        <v>506</v>
      </c>
      <c r="G23" s="40">
        <f t="shared" si="1"/>
        <v>53.544973544973544</v>
      </c>
      <c r="H23" s="39">
        <v>74</v>
      </c>
      <c r="I23" s="39">
        <v>37</v>
      </c>
      <c r="J23" s="40">
        <f t="shared" si="5"/>
        <v>50</v>
      </c>
      <c r="K23" s="39">
        <v>11</v>
      </c>
      <c r="L23" s="39">
        <v>6</v>
      </c>
      <c r="M23" s="40">
        <f t="shared" si="6"/>
        <v>54.545454545454547</v>
      </c>
      <c r="N23" s="39">
        <v>1</v>
      </c>
      <c r="O23" s="39">
        <v>0</v>
      </c>
      <c r="P23" s="40">
        <f t="shared" si="7"/>
        <v>0</v>
      </c>
      <c r="Q23" s="39">
        <v>586</v>
      </c>
      <c r="R23" s="60">
        <v>326</v>
      </c>
      <c r="S23" s="40">
        <f t="shared" si="2"/>
        <v>55.631399317406142</v>
      </c>
      <c r="T23" s="39">
        <v>976</v>
      </c>
      <c r="U23" s="60">
        <v>380</v>
      </c>
      <c r="V23" s="40"/>
      <c r="W23" s="39">
        <v>776</v>
      </c>
      <c r="X23" s="60">
        <v>369</v>
      </c>
      <c r="Y23" s="40">
        <f t="shared" si="3"/>
        <v>47.551546391752581</v>
      </c>
      <c r="Z23" s="39">
        <v>654</v>
      </c>
      <c r="AA23" s="60">
        <v>323</v>
      </c>
      <c r="AB23" s="40">
        <f t="shared" si="4"/>
        <v>49.388379204892964</v>
      </c>
      <c r="AC23" s="37"/>
      <c r="AD23" s="41"/>
    </row>
    <row r="24" spans="1:30" s="42" customFormat="1" ht="15.75" customHeight="1" x14ac:dyDescent="0.25">
      <c r="A24" s="61" t="s">
        <v>51</v>
      </c>
      <c r="B24" s="39">
        <v>960</v>
      </c>
      <c r="C24" s="39">
        <v>429</v>
      </c>
      <c r="D24" s="36">
        <f t="shared" si="0"/>
        <v>44.6875</v>
      </c>
      <c r="E24" s="39">
        <v>708</v>
      </c>
      <c r="F24" s="39">
        <v>357</v>
      </c>
      <c r="G24" s="40">
        <f t="shared" si="1"/>
        <v>50.423728813559322</v>
      </c>
      <c r="H24" s="39">
        <v>94</v>
      </c>
      <c r="I24" s="39">
        <v>24</v>
      </c>
      <c r="J24" s="40">
        <f t="shared" si="5"/>
        <v>25.531914893617021</v>
      </c>
      <c r="K24" s="39">
        <v>15</v>
      </c>
      <c r="L24" s="39">
        <v>4</v>
      </c>
      <c r="M24" s="40">
        <f t="shared" si="6"/>
        <v>26.666666666666668</v>
      </c>
      <c r="N24" s="39">
        <v>0</v>
      </c>
      <c r="O24" s="39">
        <v>0</v>
      </c>
      <c r="P24" s="40" t="str">
        <f t="shared" si="7"/>
        <v>-</v>
      </c>
      <c r="Q24" s="39">
        <v>485</v>
      </c>
      <c r="R24" s="60">
        <v>251</v>
      </c>
      <c r="S24" s="40">
        <f t="shared" si="2"/>
        <v>51.75257731958763</v>
      </c>
      <c r="T24" s="39">
        <v>885</v>
      </c>
      <c r="U24" s="60">
        <v>284</v>
      </c>
      <c r="V24" s="40"/>
      <c r="W24" s="39">
        <v>554</v>
      </c>
      <c r="X24" s="60">
        <v>263</v>
      </c>
      <c r="Y24" s="40">
        <f t="shared" si="3"/>
        <v>47.472924187725631</v>
      </c>
      <c r="Z24" s="39">
        <v>524</v>
      </c>
      <c r="AA24" s="60">
        <v>250</v>
      </c>
      <c r="AB24" s="40">
        <f t="shared" si="4"/>
        <v>47.709923664122137</v>
      </c>
      <c r="AC24" s="37"/>
      <c r="AD24" s="41"/>
    </row>
    <row r="25" spans="1:30" s="42" customFormat="1" ht="15.75" customHeight="1" x14ac:dyDescent="0.25">
      <c r="A25" s="61" t="s">
        <v>52</v>
      </c>
      <c r="B25" s="39">
        <v>2835</v>
      </c>
      <c r="C25" s="39">
        <v>158</v>
      </c>
      <c r="D25" s="36">
        <f t="shared" si="0"/>
        <v>5.5731922398589067</v>
      </c>
      <c r="E25" s="39">
        <v>326</v>
      </c>
      <c r="F25" s="39">
        <v>153</v>
      </c>
      <c r="G25" s="40">
        <f t="shared" si="1"/>
        <v>46.932515337423311</v>
      </c>
      <c r="H25" s="39">
        <v>89</v>
      </c>
      <c r="I25" s="39">
        <v>35</v>
      </c>
      <c r="J25" s="40">
        <f t="shared" si="5"/>
        <v>39.325842696629216</v>
      </c>
      <c r="K25" s="39">
        <v>4</v>
      </c>
      <c r="L25" s="39">
        <v>6</v>
      </c>
      <c r="M25" s="40">
        <f t="shared" si="6"/>
        <v>150</v>
      </c>
      <c r="N25" s="39">
        <v>0</v>
      </c>
      <c r="O25" s="39">
        <v>0</v>
      </c>
      <c r="P25" s="40" t="str">
        <f t="shared" si="7"/>
        <v>-</v>
      </c>
      <c r="Q25" s="39">
        <v>201</v>
      </c>
      <c r="R25" s="60">
        <v>100</v>
      </c>
      <c r="S25" s="40">
        <f t="shared" si="2"/>
        <v>49.75124378109453</v>
      </c>
      <c r="T25" s="39">
        <v>2649</v>
      </c>
      <c r="U25" s="60">
        <v>84</v>
      </c>
      <c r="V25" s="40"/>
      <c r="W25" s="39">
        <v>256</v>
      </c>
      <c r="X25" s="60">
        <v>82</v>
      </c>
      <c r="Y25" s="40">
        <f t="shared" si="3"/>
        <v>32.03125</v>
      </c>
      <c r="Z25" s="39">
        <v>228</v>
      </c>
      <c r="AA25" s="60">
        <v>75</v>
      </c>
      <c r="AB25" s="40">
        <f t="shared" si="4"/>
        <v>32.89473684210526</v>
      </c>
      <c r="AC25" s="37"/>
      <c r="AD25" s="41"/>
    </row>
    <row r="26" spans="1:30" s="42" customFormat="1" ht="15.75" customHeight="1" x14ac:dyDescent="0.25">
      <c r="A26" s="61" t="s">
        <v>53</v>
      </c>
      <c r="B26" s="39">
        <v>1456</v>
      </c>
      <c r="C26" s="39">
        <v>487</v>
      </c>
      <c r="D26" s="36">
        <f t="shared" si="0"/>
        <v>33.447802197802197</v>
      </c>
      <c r="E26" s="39">
        <v>651</v>
      </c>
      <c r="F26" s="39">
        <v>443</v>
      </c>
      <c r="G26" s="40">
        <f t="shared" si="1"/>
        <v>68.049155145929333</v>
      </c>
      <c r="H26" s="39">
        <v>51</v>
      </c>
      <c r="I26" s="39">
        <v>44</v>
      </c>
      <c r="J26" s="40">
        <f t="shared" si="5"/>
        <v>86.274509803921575</v>
      </c>
      <c r="K26" s="39">
        <v>7</v>
      </c>
      <c r="L26" s="39">
        <v>15</v>
      </c>
      <c r="M26" s="40">
        <f t="shared" si="6"/>
        <v>214.28571428571428</v>
      </c>
      <c r="N26" s="39">
        <v>0</v>
      </c>
      <c r="O26" s="39">
        <v>1</v>
      </c>
      <c r="P26" s="40" t="str">
        <f t="shared" si="7"/>
        <v>-</v>
      </c>
      <c r="Q26" s="39">
        <v>403</v>
      </c>
      <c r="R26" s="60">
        <v>267</v>
      </c>
      <c r="S26" s="40">
        <f t="shared" si="2"/>
        <v>66.25310173697271</v>
      </c>
      <c r="T26" s="39">
        <v>1358</v>
      </c>
      <c r="U26" s="60">
        <v>367</v>
      </c>
      <c r="V26" s="40"/>
      <c r="W26" s="39">
        <v>532</v>
      </c>
      <c r="X26" s="60">
        <v>330</v>
      </c>
      <c r="Y26" s="40">
        <f t="shared" si="3"/>
        <v>62.030075187969928</v>
      </c>
      <c r="Z26" s="39">
        <v>478</v>
      </c>
      <c r="AA26" s="60">
        <v>294</v>
      </c>
      <c r="AB26" s="40">
        <f t="shared" si="4"/>
        <v>61.506276150627613</v>
      </c>
      <c r="AC26" s="37"/>
      <c r="AD26" s="41"/>
    </row>
    <row r="27" spans="1:30" s="42" customFormat="1" ht="15.75" customHeight="1" x14ac:dyDescent="0.25">
      <c r="A27" s="61" t="s">
        <v>54</v>
      </c>
      <c r="B27" s="39">
        <v>1109</v>
      </c>
      <c r="C27" s="39">
        <v>206</v>
      </c>
      <c r="D27" s="36">
        <f t="shared" si="0"/>
        <v>18.575293056807936</v>
      </c>
      <c r="E27" s="39">
        <v>390</v>
      </c>
      <c r="F27" s="39">
        <v>195</v>
      </c>
      <c r="G27" s="40">
        <f t="shared" si="1"/>
        <v>50</v>
      </c>
      <c r="H27" s="39">
        <v>46</v>
      </c>
      <c r="I27" s="39">
        <v>14</v>
      </c>
      <c r="J27" s="40">
        <f t="shared" si="5"/>
        <v>30.434782608695652</v>
      </c>
      <c r="K27" s="39">
        <v>22</v>
      </c>
      <c r="L27" s="39">
        <v>20</v>
      </c>
      <c r="M27" s="40">
        <f t="shared" si="6"/>
        <v>90.909090909090907</v>
      </c>
      <c r="N27" s="39">
        <v>0</v>
      </c>
      <c r="O27" s="39">
        <v>9</v>
      </c>
      <c r="P27" s="40" t="str">
        <f t="shared" si="7"/>
        <v>-</v>
      </c>
      <c r="Q27" s="39">
        <v>206</v>
      </c>
      <c r="R27" s="60">
        <v>164</v>
      </c>
      <c r="S27" s="40">
        <f t="shared" si="2"/>
        <v>79.611650485436897</v>
      </c>
      <c r="T27" s="39">
        <v>986</v>
      </c>
      <c r="U27" s="60">
        <v>149</v>
      </c>
      <c r="V27" s="40"/>
      <c r="W27" s="39">
        <v>292</v>
      </c>
      <c r="X27" s="60">
        <v>143</v>
      </c>
      <c r="Y27" s="40">
        <f t="shared" si="3"/>
        <v>48.972602739726028</v>
      </c>
      <c r="Z27" s="39">
        <v>279</v>
      </c>
      <c r="AA27" s="60">
        <v>127</v>
      </c>
      <c r="AB27" s="40">
        <f t="shared" si="4"/>
        <v>45.519713261648747</v>
      </c>
      <c r="AC27" s="37"/>
      <c r="AD27" s="41"/>
    </row>
    <row r="28" spans="1:30" s="42" customFormat="1" ht="15.75" customHeight="1" x14ac:dyDescent="0.25">
      <c r="A28" s="61" t="s">
        <v>55</v>
      </c>
      <c r="B28" s="39">
        <v>757</v>
      </c>
      <c r="C28" s="39">
        <v>256</v>
      </c>
      <c r="D28" s="36">
        <f t="shared" si="0"/>
        <v>33.817701453104362</v>
      </c>
      <c r="E28" s="39">
        <v>372</v>
      </c>
      <c r="F28" s="39">
        <v>213</v>
      </c>
      <c r="G28" s="40">
        <f t="shared" si="1"/>
        <v>57.258064516129032</v>
      </c>
      <c r="H28" s="39">
        <v>54</v>
      </c>
      <c r="I28" s="39">
        <v>29</v>
      </c>
      <c r="J28" s="40">
        <f t="shared" si="5"/>
        <v>53.703703703703702</v>
      </c>
      <c r="K28" s="39">
        <v>7</v>
      </c>
      <c r="L28" s="39">
        <v>2</v>
      </c>
      <c r="M28" s="40">
        <f t="shared" si="6"/>
        <v>28.571428571428573</v>
      </c>
      <c r="N28" s="39">
        <v>0</v>
      </c>
      <c r="O28" s="39">
        <v>0</v>
      </c>
      <c r="P28" s="40" t="str">
        <f t="shared" si="7"/>
        <v>-</v>
      </c>
      <c r="Q28" s="39">
        <v>333</v>
      </c>
      <c r="R28" s="60">
        <v>201</v>
      </c>
      <c r="S28" s="40">
        <f t="shared" si="2"/>
        <v>60.36036036036036</v>
      </c>
      <c r="T28" s="39">
        <v>658</v>
      </c>
      <c r="U28" s="60">
        <v>162</v>
      </c>
      <c r="V28" s="40"/>
      <c r="W28" s="39">
        <v>285</v>
      </c>
      <c r="X28" s="60">
        <v>154</v>
      </c>
      <c r="Y28" s="40">
        <f t="shared" si="3"/>
        <v>54.035087719298247</v>
      </c>
      <c r="Z28" s="39">
        <v>277</v>
      </c>
      <c r="AA28" s="60">
        <v>152</v>
      </c>
      <c r="AB28" s="40">
        <f t="shared" si="4"/>
        <v>54.87364620938628</v>
      </c>
      <c r="AC28" s="37"/>
      <c r="AD28" s="41"/>
    </row>
    <row r="29" spans="1:30" s="42" customFormat="1" ht="15.75" customHeight="1" x14ac:dyDescent="0.25">
      <c r="A29" s="61" t="s">
        <v>56</v>
      </c>
      <c r="B29" s="39">
        <v>1381</v>
      </c>
      <c r="C29" s="39">
        <v>271</v>
      </c>
      <c r="D29" s="36">
        <f t="shared" si="0"/>
        <v>19.623461259956553</v>
      </c>
      <c r="E29" s="39">
        <v>727</v>
      </c>
      <c r="F29" s="39">
        <v>254</v>
      </c>
      <c r="G29" s="40">
        <f t="shared" si="1"/>
        <v>34.938101788170563</v>
      </c>
      <c r="H29" s="39">
        <v>31</v>
      </c>
      <c r="I29" s="39">
        <v>11</v>
      </c>
      <c r="J29" s="40">
        <f t="shared" si="5"/>
        <v>35.483870967741936</v>
      </c>
      <c r="K29" s="39">
        <v>31</v>
      </c>
      <c r="L29" s="39">
        <v>28</v>
      </c>
      <c r="M29" s="40">
        <f t="shared" si="6"/>
        <v>90.322580645161295</v>
      </c>
      <c r="N29" s="39">
        <v>0</v>
      </c>
      <c r="O29" s="39">
        <v>0</v>
      </c>
      <c r="P29" s="40" t="str">
        <f t="shared" si="7"/>
        <v>-</v>
      </c>
      <c r="Q29" s="39">
        <v>416</v>
      </c>
      <c r="R29" s="60">
        <v>154</v>
      </c>
      <c r="S29" s="40">
        <f t="shared" si="2"/>
        <v>37.019230769230766</v>
      </c>
      <c r="T29" s="39">
        <v>1401</v>
      </c>
      <c r="U29" s="60">
        <v>192</v>
      </c>
      <c r="V29" s="40"/>
      <c r="W29" s="39">
        <v>551</v>
      </c>
      <c r="X29" s="60">
        <v>185</v>
      </c>
      <c r="Y29" s="40">
        <f t="shared" si="3"/>
        <v>33.575317604355718</v>
      </c>
      <c r="Z29" s="39">
        <v>514</v>
      </c>
      <c r="AA29" s="60">
        <v>174</v>
      </c>
      <c r="AB29" s="40">
        <f t="shared" si="4"/>
        <v>33.852140077821012</v>
      </c>
      <c r="AC29" s="37"/>
      <c r="AD29" s="41"/>
    </row>
    <row r="30" spans="1:30" s="42" customFormat="1" ht="15.75" customHeight="1" x14ac:dyDescent="0.25">
      <c r="A30" s="61" t="s">
        <v>57</v>
      </c>
      <c r="B30" s="39">
        <v>2182</v>
      </c>
      <c r="C30" s="39">
        <v>292</v>
      </c>
      <c r="D30" s="36">
        <f t="shared" si="0"/>
        <v>13.382218148487626</v>
      </c>
      <c r="E30" s="39">
        <v>433</v>
      </c>
      <c r="F30" s="39">
        <v>267</v>
      </c>
      <c r="G30" s="40">
        <f t="shared" si="1"/>
        <v>61.662817551963052</v>
      </c>
      <c r="H30" s="39">
        <v>77</v>
      </c>
      <c r="I30" s="39">
        <v>13</v>
      </c>
      <c r="J30" s="40">
        <f t="shared" si="5"/>
        <v>16.883116883116884</v>
      </c>
      <c r="K30" s="39">
        <v>5</v>
      </c>
      <c r="L30" s="39">
        <v>6</v>
      </c>
      <c r="M30" s="40">
        <f t="shared" si="6"/>
        <v>120</v>
      </c>
      <c r="N30" s="39">
        <v>7</v>
      </c>
      <c r="O30" s="39">
        <v>0</v>
      </c>
      <c r="P30" s="40">
        <f t="shared" si="7"/>
        <v>0</v>
      </c>
      <c r="Q30" s="39">
        <v>325</v>
      </c>
      <c r="R30" s="60">
        <v>198</v>
      </c>
      <c r="S30" s="40">
        <f t="shared" si="2"/>
        <v>60.92307692307692</v>
      </c>
      <c r="T30" s="39">
        <v>2183</v>
      </c>
      <c r="U30" s="60">
        <v>230</v>
      </c>
      <c r="V30" s="40"/>
      <c r="W30" s="39">
        <v>345</v>
      </c>
      <c r="X30" s="60">
        <v>218</v>
      </c>
      <c r="Y30" s="40">
        <f t="shared" si="3"/>
        <v>63.188405797101453</v>
      </c>
      <c r="Z30" s="39">
        <v>318</v>
      </c>
      <c r="AA30" s="60">
        <v>210</v>
      </c>
      <c r="AB30" s="40">
        <f t="shared" si="4"/>
        <v>66.037735849056602</v>
      </c>
      <c r="AC30" s="37"/>
      <c r="AD30" s="41"/>
    </row>
    <row r="31" spans="1:30" s="42" customFormat="1" ht="15.75" customHeight="1" x14ac:dyDescent="0.25">
      <c r="A31" s="61" t="s">
        <v>58</v>
      </c>
      <c r="B31" s="39">
        <v>1697</v>
      </c>
      <c r="C31" s="39">
        <v>280</v>
      </c>
      <c r="D31" s="36">
        <f t="shared" si="0"/>
        <v>16.499705362404242</v>
      </c>
      <c r="E31" s="39">
        <v>386</v>
      </c>
      <c r="F31" s="39">
        <v>207</v>
      </c>
      <c r="G31" s="40">
        <f t="shared" si="1"/>
        <v>53.626943005181346</v>
      </c>
      <c r="H31" s="39">
        <v>87</v>
      </c>
      <c r="I31" s="39">
        <v>33</v>
      </c>
      <c r="J31" s="40">
        <f t="shared" si="5"/>
        <v>37.931034482758619</v>
      </c>
      <c r="K31" s="39">
        <v>5</v>
      </c>
      <c r="L31" s="39">
        <v>4</v>
      </c>
      <c r="M31" s="40">
        <f t="shared" si="6"/>
        <v>80</v>
      </c>
      <c r="N31" s="39">
        <v>0</v>
      </c>
      <c r="O31" s="39">
        <v>0</v>
      </c>
      <c r="P31" s="40" t="str">
        <f t="shared" si="7"/>
        <v>-</v>
      </c>
      <c r="Q31" s="39">
        <v>298</v>
      </c>
      <c r="R31" s="60">
        <v>140</v>
      </c>
      <c r="S31" s="40">
        <f t="shared" si="2"/>
        <v>46.979865771812079</v>
      </c>
      <c r="T31" s="39">
        <v>1923</v>
      </c>
      <c r="U31" s="60">
        <v>182</v>
      </c>
      <c r="V31" s="40"/>
      <c r="W31" s="39">
        <v>306</v>
      </c>
      <c r="X31" s="60">
        <v>140</v>
      </c>
      <c r="Y31" s="40">
        <f t="shared" si="3"/>
        <v>45.751633986928105</v>
      </c>
      <c r="Z31" s="39">
        <v>281</v>
      </c>
      <c r="AA31" s="60">
        <v>127</v>
      </c>
      <c r="AB31" s="40">
        <f t="shared" si="4"/>
        <v>45.195729537366546</v>
      </c>
      <c r="AC31" s="37"/>
      <c r="AD31" s="41"/>
    </row>
    <row r="32" spans="1:30" s="42" customFormat="1" ht="15.75" customHeight="1" x14ac:dyDescent="0.25">
      <c r="A32" s="61" t="s">
        <v>59</v>
      </c>
      <c r="B32" s="39">
        <v>1712</v>
      </c>
      <c r="C32" s="39">
        <v>170</v>
      </c>
      <c r="D32" s="36">
        <f t="shared" si="0"/>
        <v>9.9299065420560755</v>
      </c>
      <c r="E32" s="39">
        <v>369</v>
      </c>
      <c r="F32" s="39">
        <v>137</v>
      </c>
      <c r="G32" s="40">
        <f t="shared" si="1"/>
        <v>37.12737127371274</v>
      </c>
      <c r="H32" s="39">
        <v>63</v>
      </c>
      <c r="I32" s="39">
        <v>44</v>
      </c>
      <c r="J32" s="40">
        <f t="shared" si="5"/>
        <v>69.841269841269835</v>
      </c>
      <c r="K32" s="39">
        <v>27</v>
      </c>
      <c r="L32" s="39">
        <v>7</v>
      </c>
      <c r="M32" s="40">
        <f t="shared" si="6"/>
        <v>25.925925925925927</v>
      </c>
      <c r="N32" s="39">
        <v>3</v>
      </c>
      <c r="O32" s="39">
        <v>0</v>
      </c>
      <c r="P32" s="40">
        <f t="shared" si="7"/>
        <v>0</v>
      </c>
      <c r="Q32" s="39">
        <v>209</v>
      </c>
      <c r="R32" s="60">
        <v>114</v>
      </c>
      <c r="S32" s="40">
        <f t="shared" si="2"/>
        <v>54.545454545454547</v>
      </c>
      <c r="T32" s="39">
        <v>1669</v>
      </c>
      <c r="U32" s="60">
        <v>114</v>
      </c>
      <c r="V32" s="40"/>
      <c r="W32" s="39">
        <v>271</v>
      </c>
      <c r="X32" s="60">
        <v>88</v>
      </c>
      <c r="Y32" s="40">
        <f t="shared" si="3"/>
        <v>32.472324723247233</v>
      </c>
      <c r="Z32" s="39">
        <v>237</v>
      </c>
      <c r="AA32" s="60">
        <v>77</v>
      </c>
      <c r="AB32" s="40">
        <f t="shared" si="4"/>
        <v>32.489451476793249</v>
      </c>
      <c r="AC32" s="37"/>
      <c r="AD32" s="41"/>
    </row>
    <row r="33" spans="1:30" s="42" customFormat="1" ht="15.75" customHeight="1" x14ac:dyDescent="0.25">
      <c r="A33" s="61" t="s">
        <v>60</v>
      </c>
      <c r="B33" s="39">
        <v>1425</v>
      </c>
      <c r="C33" s="39">
        <v>586</v>
      </c>
      <c r="D33" s="36">
        <f t="shared" si="0"/>
        <v>41.122807017543863</v>
      </c>
      <c r="E33" s="39">
        <v>796</v>
      </c>
      <c r="F33" s="39">
        <v>562</v>
      </c>
      <c r="G33" s="40">
        <f t="shared" si="1"/>
        <v>70.603015075376888</v>
      </c>
      <c r="H33" s="39">
        <v>103</v>
      </c>
      <c r="I33" s="39">
        <v>48</v>
      </c>
      <c r="J33" s="40">
        <f t="shared" si="5"/>
        <v>46.601941747572816</v>
      </c>
      <c r="K33" s="39">
        <v>17</v>
      </c>
      <c r="L33" s="39">
        <v>14</v>
      </c>
      <c r="M33" s="40">
        <f t="shared" si="6"/>
        <v>82.352941176470594</v>
      </c>
      <c r="N33" s="39">
        <v>0</v>
      </c>
      <c r="O33" s="39">
        <v>0</v>
      </c>
      <c r="P33" s="40" t="str">
        <f t="shared" si="7"/>
        <v>-</v>
      </c>
      <c r="Q33" s="39">
        <v>526</v>
      </c>
      <c r="R33" s="60">
        <v>440</v>
      </c>
      <c r="S33" s="40">
        <f t="shared" si="2"/>
        <v>83.650190114068437</v>
      </c>
      <c r="T33" s="39">
        <v>1253</v>
      </c>
      <c r="U33" s="60">
        <v>441</v>
      </c>
      <c r="V33" s="40"/>
      <c r="W33" s="39">
        <v>637</v>
      </c>
      <c r="X33" s="60">
        <v>423</v>
      </c>
      <c r="Y33" s="40">
        <f t="shared" si="3"/>
        <v>66.405023547880688</v>
      </c>
      <c r="Z33" s="39">
        <v>596</v>
      </c>
      <c r="AA33" s="60">
        <v>404</v>
      </c>
      <c r="AB33" s="40">
        <f t="shared" si="4"/>
        <v>67.785234899328856</v>
      </c>
      <c r="AC33" s="37"/>
      <c r="AD33" s="41"/>
    </row>
    <row r="34" spans="1:30" s="42" customFormat="1" ht="15.75" customHeight="1" x14ac:dyDescent="0.25">
      <c r="A34" s="61" t="s">
        <v>61</v>
      </c>
      <c r="B34" s="39">
        <v>1174</v>
      </c>
      <c r="C34" s="39">
        <v>441</v>
      </c>
      <c r="D34" s="36">
        <f t="shared" si="0"/>
        <v>37.563884156729131</v>
      </c>
      <c r="E34" s="39">
        <v>841</v>
      </c>
      <c r="F34" s="39">
        <v>405</v>
      </c>
      <c r="G34" s="40">
        <f t="shared" si="1"/>
        <v>48.156956004756239</v>
      </c>
      <c r="H34" s="39">
        <v>109</v>
      </c>
      <c r="I34" s="39">
        <v>35</v>
      </c>
      <c r="J34" s="40">
        <f t="shared" si="5"/>
        <v>32.110091743119263</v>
      </c>
      <c r="K34" s="39">
        <v>1</v>
      </c>
      <c r="L34" s="39">
        <v>3</v>
      </c>
      <c r="M34" s="40">
        <f t="shared" si="6"/>
        <v>300</v>
      </c>
      <c r="N34" s="39">
        <v>0</v>
      </c>
      <c r="O34" s="39">
        <v>0</v>
      </c>
      <c r="P34" s="40" t="str">
        <f t="shared" si="7"/>
        <v>-</v>
      </c>
      <c r="Q34" s="39">
        <v>601</v>
      </c>
      <c r="R34" s="60">
        <v>272</v>
      </c>
      <c r="S34" s="40">
        <f t="shared" si="2"/>
        <v>45.257903494176375</v>
      </c>
      <c r="T34" s="39">
        <v>1014</v>
      </c>
      <c r="U34" s="60">
        <v>339</v>
      </c>
      <c r="V34" s="40"/>
      <c r="W34" s="39">
        <v>681</v>
      </c>
      <c r="X34" s="60">
        <v>322</v>
      </c>
      <c r="Y34" s="40">
        <f t="shared" si="3"/>
        <v>47.283406754772393</v>
      </c>
      <c r="Z34" s="39">
        <v>607</v>
      </c>
      <c r="AA34" s="60">
        <v>299</v>
      </c>
      <c r="AB34" s="40">
        <f t="shared" si="4"/>
        <v>49.258649093904445</v>
      </c>
      <c r="AC34" s="37"/>
      <c r="AD34" s="41"/>
    </row>
    <row r="35" spans="1:30" s="42" customFormat="1" ht="15.75" customHeight="1" x14ac:dyDescent="0.25">
      <c r="A35" s="61" t="s">
        <v>62</v>
      </c>
      <c r="B35" s="39">
        <v>692</v>
      </c>
      <c r="C35" s="39">
        <v>205</v>
      </c>
      <c r="D35" s="36">
        <f t="shared" si="0"/>
        <v>29.624277456647398</v>
      </c>
      <c r="E35" s="39">
        <v>344</v>
      </c>
      <c r="F35" s="39">
        <v>197</v>
      </c>
      <c r="G35" s="40">
        <f t="shared" si="1"/>
        <v>57.267441860465119</v>
      </c>
      <c r="H35" s="39">
        <v>51</v>
      </c>
      <c r="I35" s="39">
        <v>16</v>
      </c>
      <c r="J35" s="40">
        <f t="shared" si="5"/>
        <v>31.372549019607842</v>
      </c>
      <c r="K35" s="39">
        <v>12</v>
      </c>
      <c r="L35" s="39">
        <v>18</v>
      </c>
      <c r="M35" s="40">
        <f t="shared" si="6"/>
        <v>150</v>
      </c>
      <c r="N35" s="39">
        <v>0</v>
      </c>
      <c r="O35" s="39">
        <v>1</v>
      </c>
      <c r="P35" s="40" t="str">
        <f t="shared" si="7"/>
        <v>-</v>
      </c>
      <c r="Q35" s="39">
        <v>164</v>
      </c>
      <c r="R35" s="60">
        <v>147</v>
      </c>
      <c r="S35" s="40">
        <f t="shared" si="2"/>
        <v>89.634146341463421</v>
      </c>
      <c r="T35" s="39">
        <v>630</v>
      </c>
      <c r="U35" s="60">
        <v>132</v>
      </c>
      <c r="V35" s="40"/>
      <c r="W35" s="39">
        <v>235</v>
      </c>
      <c r="X35" s="60">
        <v>128</v>
      </c>
      <c r="Y35" s="40">
        <f t="shared" si="3"/>
        <v>54.468085106382979</v>
      </c>
      <c r="Z35" s="39">
        <v>225</v>
      </c>
      <c r="AA35" s="60">
        <v>113</v>
      </c>
      <c r="AB35" s="40">
        <f t="shared" si="4"/>
        <v>50.222222222222221</v>
      </c>
      <c r="AC35" s="37"/>
      <c r="AD35" s="41"/>
    </row>
    <row r="36" spans="1:30" ht="69" customHeight="1" x14ac:dyDescent="0.25">
      <c r="A36" s="45"/>
      <c r="B36" s="45"/>
      <c r="C36" s="199" t="s">
        <v>104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36:M36"/>
    <mergeCell ref="B1:M1"/>
    <mergeCell ref="X1:Y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14" sqref="AA14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5.5703125" style="44" customWidth="1"/>
    <col min="4" max="4" width="13.425781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140625" style="44" customWidth="1"/>
    <col min="17" max="18" width="12.140625" style="44" customWidth="1"/>
    <col min="19" max="19" width="8.140625" style="44" customWidth="1"/>
    <col min="20" max="20" width="10.5703125" style="44" hidden="1" customWidth="1"/>
    <col min="21" max="21" width="17.42578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0" t="s">
        <v>119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48.6" customHeight="1" x14ac:dyDescent="0.25">
      <c r="A3" s="212"/>
      <c r="B3" s="165" t="s">
        <v>21</v>
      </c>
      <c r="C3" s="161" t="s">
        <v>103</v>
      </c>
      <c r="D3" s="165"/>
      <c r="E3" s="200" t="s">
        <v>22</v>
      </c>
      <c r="F3" s="200"/>
      <c r="G3" s="200"/>
      <c r="H3" s="200" t="s">
        <v>13</v>
      </c>
      <c r="I3" s="200"/>
      <c r="J3" s="200"/>
      <c r="K3" s="200" t="s">
        <v>9</v>
      </c>
      <c r="L3" s="200"/>
      <c r="M3" s="200"/>
      <c r="N3" s="200" t="s">
        <v>10</v>
      </c>
      <c r="O3" s="200"/>
      <c r="P3" s="200"/>
      <c r="Q3" s="207" t="s">
        <v>8</v>
      </c>
      <c r="R3" s="208"/>
      <c r="S3" s="209"/>
      <c r="T3" s="200" t="s">
        <v>16</v>
      </c>
      <c r="U3" s="200"/>
      <c r="V3" s="200"/>
      <c r="W3" s="200" t="s">
        <v>11</v>
      </c>
      <c r="X3" s="200"/>
      <c r="Y3" s="200"/>
      <c r="Z3" s="200" t="s">
        <v>12</v>
      </c>
      <c r="AA3" s="200"/>
      <c r="AB3" s="200"/>
    </row>
    <row r="4" spans="1:32" s="33" customFormat="1" ht="19.5" customHeight="1" x14ac:dyDescent="0.25">
      <c r="A4" s="212"/>
      <c r="B4" s="213" t="s">
        <v>63</v>
      </c>
      <c r="C4" s="201" t="s">
        <v>95</v>
      </c>
      <c r="D4" s="203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1" t="s">
        <v>95</v>
      </c>
      <c r="J4" s="203" t="s">
        <v>2</v>
      </c>
      <c r="K4" s="201" t="s">
        <v>63</v>
      </c>
      <c r="L4" s="201" t="s">
        <v>95</v>
      </c>
      <c r="M4" s="203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2" t="s">
        <v>95</v>
      </c>
      <c r="S4" s="203" t="s">
        <v>2</v>
      </c>
      <c r="T4" s="201" t="s">
        <v>15</v>
      </c>
      <c r="U4" s="202" t="s">
        <v>98</v>
      </c>
      <c r="V4" s="203" t="s">
        <v>2</v>
      </c>
      <c r="W4" s="201" t="s">
        <v>63</v>
      </c>
      <c r="X4" s="201" t="s">
        <v>95</v>
      </c>
      <c r="Y4" s="203" t="s">
        <v>2</v>
      </c>
      <c r="Z4" s="201" t="s">
        <v>63</v>
      </c>
      <c r="AA4" s="202" t="s">
        <v>95</v>
      </c>
      <c r="AB4" s="203" t="s">
        <v>2</v>
      </c>
    </row>
    <row r="5" spans="1:32" s="33" customFormat="1" ht="15.75" customHeight="1" x14ac:dyDescent="0.25">
      <c r="A5" s="212"/>
      <c r="B5" s="213"/>
      <c r="C5" s="201"/>
      <c r="D5" s="203"/>
      <c r="E5" s="201"/>
      <c r="F5" s="201"/>
      <c r="G5" s="203"/>
      <c r="H5" s="201"/>
      <c r="I5" s="201"/>
      <c r="J5" s="203"/>
      <c r="K5" s="201"/>
      <c r="L5" s="201"/>
      <c r="M5" s="203"/>
      <c r="N5" s="201"/>
      <c r="O5" s="201"/>
      <c r="P5" s="203"/>
      <c r="Q5" s="201"/>
      <c r="R5" s="202"/>
      <c r="S5" s="203"/>
      <c r="T5" s="201"/>
      <c r="U5" s="202"/>
      <c r="V5" s="203"/>
      <c r="W5" s="201"/>
      <c r="X5" s="201"/>
      <c r="Y5" s="203"/>
      <c r="Z5" s="201"/>
      <c r="AA5" s="202"/>
      <c r="AB5" s="203"/>
    </row>
    <row r="6" spans="1:32" s="51" customFormat="1" ht="11.25" customHeight="1" x14ac:dyDescent="0.2">
      <c r="A6" s="49" t="s">
        <v>3</v>
      </c>
      <c r="B6" s="147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148">
        <f>SUM(B8:B35)</f>
        <v>16855</v>
      </c>
      <c r="C7" s="35">
        <f>SUM(C8:C35)</f>
        <v>5031</v>
      </c>
      <c r="D7" s="36">
        <f>C7*100/B7</f>
        <v>29.848709581726492</v>
      </c>
      <c r="E7" s="35">
        <f>SUM(E8:E35)</f>
        <v>8119</v>
      </c>
      <c r="F7" s="35">
        <f>SUM(F8:F35)</f>
        <v>4848</v>
      </c>
      <c r="G7" s="36">
        <f>F7*100/E7</f>
        <v>59.711787165907133</v>
      </c>
      <c r="H7" s="35">
        <f>SUM(H8:H35)</f>
        <v>368</v>
      </c>
      <c r="I7" s="35">
        <f>SUM(I8:I35)</f>
        <v>290</v>
      </c>
      <c r="J7" s="36">
        <f>I7*100/H7</f>
        <v>78.804347826086953</v>
      </c>
      <c r="K7" s="35">
        <f>SUM(K8:K35)</f>
        <v>139</v>
      </c>
      <c r="L7" s="35">
        <f>SUM(L8:L35)</f>
        <v>136</v>
      </c>
      <c r="M7" s="36">
        <f>L7*100/K7</f>
        <v>97.841726618705039</v>
      </c>
      <c r="N7" s="35">
        <f>SUM(N8:N35)</f>
        <v>12</v>
      </c>
      <c r="O7" s="35">
        <f>SUM(O8:O35)</f>
        <v>6</v>
      </c>
      <c r="P7" s="36">
        <f>O7*100/N7</f>
        <v>50</v>
      </c>
      <c r="Q7" s="35">
        <f>SUM(Q8:Q35)</f>
        <v>4495</v>
      </c>
      <c r="R7" s="35">
        <f>SUM(R8:R35)</f>
        <v>2762</v>
      </c>
      <c r="S7" s="36">
        <f>R7*100/Q7</f>
        <v>61.446051167964406</v>
      </c>
      <c r="T7" s="35">
        <f>SUM(T8:T35)</f>
        <v>15950</v>
      </c>
      <c r="U7" s="35">
        <f>SUM(U8:U35)</f>
        <v>3498</v>
      </c>
      <c r="V7" s="36">
        <f>U7*100/T7</f>
        <v>21.931034482758619</v>
      </c>
      <c r="W7" s="35">
        <f>SUM(W8:W35)</f>
        <v>6272</v>
      </c>
      <c r="X7" s="35">
        <f>SUM(X8:X35)</f>
        <v>3399</v>
      </c>
      <c r="Y7" s="36">
        <f>X7*100/W7</f>
        <v>54.193239795918366</v>
      </c>
      <c r="Z7" s="35">
        <f>SUM(Z8:Z35)</f>
        <v>5586</v>
      </c>
      <c r="AA7" s="35">
        <f>SUM(AA8:AA35)</f>
        <v>3089</v>
      </c>
      <c r="AB7" s="36">
        <f>AA7*100/Z7</f>
        <v>55.298961689939134</v>
      </c>
      <c r="AC7" s="37"/>
      <c r="AF7" s="42"/>
    </row>
    <row r="8" spans="1:32" s="42" customFormat="1" ht="15.75" customHeight="1" x14ac:dyDescent="0.25">
      <c r="A8" s="61" t="s">
        <v>35</v>
      </c>
      <c r="B8" s="164">
        <v>4658</v>
      </c>
      <c r="C8" s="39">
        <v>1358</v>
      </c>
      <c r="D8" s="36">
        <f t="shared" ref="D8:D35" si="0">C8*100/B8</f>
        <v>29.154143409188492</v>
      </c>
      <c r="E8" s="39">
        <v>2223</v>
      </c>
      <c r="F8" s="39">
        <v>1305</v>
      </c>
      <c r="G8" s="40">
        <f t="shared" ref="G8:G35" si="1">F8*100/E8</f>
        <v>58.704453441295549</v>
      </c>
      <c r="H8" s="39">
        <v>53</v>
      </c>
      <c r="I8" s="39">
        <v>54</v>
      </c>
      <c r="J8" s="40">
        <f t="shared" ref="J8:J35" si="2">IF(ISERROR(I8*100/H8),"-",(I8*100/H8))</f>
        <v>101.88679245283019</v>
      </c>
      <c r="K8" s="39">
        <v>44</v>
      </c>
      <c r="L8" s="39">
        <v>51</v>
      </c>
      <c r="M8" s="40">
        <f t="shared" ref="M8:M35" si="3">IF(ISERROR(L8*100/K8),"-",(L8*100/K8))</f>
        <v>115.90909090909091</v>
      </c>
      <c r="N8" s="39">
        <v>0</v>
      </c>
      <c r="O8" s="39">
        <v>0</v>
      </c>
      <c r="P8" s="40" t="str">
        <f>IF(ISERROR(O8*100/N8),"-",(O8*100/N8))</f>
        <v>-</v>
      </c>
      <c r="Q8" s="39">
        <v>853</v>
      </c>
      <c r="R8" s="60">
        <v>456</v>
      </c>
      <c r="S8" s="40">
        <f t="shared" ref="S8:S35" si="4">R8*100/Q8</f>
        <v>53.458382180539274</v>
      </c>
      <c r="T8" s="39">
        <v>4355</v>
      </c>
      <c r="U8" s="60">
        <v>963</v>
      </c>
      <c r="V8" s="40">
        <f t="shared" ref="V8:V35" si="5">U8*100/T8</f>
        <v>22.112514351320321</v>
      </c>
      <c r="W8" s="39">
        <v>1774</v>
      </c>
      <c r="X8" s="60">
        <v>933</v>
      </c>
      <c r="Y8" s="40">
        <f t="shared" ref="Y8:Y35" si="6">X8*100/W8</f>
        <v>52.59301014656144</v>
      </c>
      <c r="Z8" s="39">
        <v>1513</v>
      </c>
      <c r="AA8" s="60">
        <v>831</v>
      </c>
      <c r="AB8" s="40">
        <f t="shared" ref="AB8:AB35" si="7">AA8*100/Z8</f>
        <v>54.923992068737604</v>
      </c>
      <c r="AC8" s="37"/>
      <c r="AD8" s="41"/>
    </row>
    <row r="9" spans="1:32" s="43" customFormat="1" ht="15.75" customHeight="1" x14ac:dyDescent="0.25">
      <c r="A9" s="61" t="s">
        <v>36</v>
      </c>
      <c r="B9" s="164">
        <v>543</v>
      </c>
      <c r="C9" s="39">
        <v>146</v>
      </c>
      <c r="D9" s="36">
        <f t="shared" si="0"/>
        <v>26.887661141804788</v>
      </c>
      <c r="E9" s="39">
        <v>236</v>
      </c>
      <c r="F9" s="39">
        <v>141</v>
      </c>
      <c r="G9" s="40">
        <f t="shared" si="1"/>
        <v>59.745762711864408</v>
      </c>
      <c r="H9" s="39">
        <v>15</v>
      </c>
      <c r="I9" s="39">
        <v>9</v>
      </c>
      <c r="J9" s="40">
        <f t="shared" si="2"/>
        <v>60</v>
      </c>
      <c r="K9" s="39">
        <v>4</v>
      </c>
      <c r="L9" s="39">
        <v>0</v>
      </c>
      <c r="M9" s="40">
        <f t="shared" si="3"/>
        <v>0</v>
      </c>
      <c r="N9" s="39">
        <v>0</v>
      </c>
      <c r="O9" s="39">
        <v>0</v>
      </c>
      <c r="P9" s="40" t="str">
        <f t="shared" ref="P9:P35" si="8">IF(ISERROR(O9*100/N9),"-",(O9*100/N9))</f>
        <v>-</v>
      </c>
      <c r="Q9" s="39">
        <v>143</v>
      </c>
      <c r="R9" s="60">
        <v>69</v>
      </c>
      <c r="S9" s="40">
        <f t="shared" si="4"/>
        <v>48.251748251748253</v>
      </c>
      <c r="T9" s="39">
        <v>521</v>
      </c>
      <c r="U9" s="60">
        <v>98</v>
      </c>
      <c r="V9" s="40">
        <f t="shared" si="5"/>
        <v>18.809980806142036</v>
      </c>
      <c r="W9" s="39">
        <v>175</v>
      </c>
      <c r="X9" s="60">
        <v>98</v>
      </c>
      <c r="Y9" s="40">
        <f t="shared" si="6"/>
        <v>56</v>
      </c>
      <c r="Z9" s="39">
        <v>143</v>
      </c>
      <c r="AA9" s="60">
        <v>82</v>
      </c>
      <c r="AB9" s="40">
        <f t="shared" si="7"/>
        <v>57.34265734265734</v>
      </c>
      <c r="AC9" s="37"/>
      <c r="AD9" s="41"/>
    </row>
    <row r="10" spans="1:32" s="42" customFormat="1" ht="15.75" customHeight="1" x14ac:dyDescent="0.25">
      <c r="A10" s="61" t="s">
        <v>37</v>
      </c>
      <c r="B10" s="164">
        <v>91</v>
      </c>
      <c r="C10" s="39">
        <v>18</v>
      </c>
      <c r="D10" s="36">
        <f t="shared" si="0"/>
        <v>19.780219780219781</v>
      </c>
      <c r="E10" s="39">
        <v>50</v>
      </c>
      <c r="F10" s="39">
        <v>18</v>
      </c>
      <c r="G10" s="40">
        <f t="shared" si="1"/>
        <v>36</v>
      </c>
      <c r="H10" s="39">
        <v>6</v>
      </c>
      <c r="I10" s="39">
        <v>0</v>
      </c>
      <c r="J10" s="40">
        <f t="shared" si="2"/>
        <v>0</v>
      </c>
      <c r="K10" s="39">
        <v>0</v>
      </c>
      <c r="L10" s="39">
        <v>0</v>
      </c>
      <c r="M10" s="40" t="str">
        <f t="shared" si="3"/>
        <v>-</v>
      </c>
      <c r="N10" s="39">
        <v>4</v>
      </c>
      <c r="O10" s="39">
        <v>0</v>
      </c>
      <c r="P10" s="40">
        <f t="shared" si="8"/>
        <v>0</v>
      </c>
      <c r="Q10" s="39">
        <v>29</v>
      </c>
      <c r="R10" s="60">
        <v>11</v>
      </c>
      <c r="S10" s="40">
        <f t="shared" si="4"/>
        <v>37.931034482758619</v>
      </c>
      <c r="T10" s="39">
        <v>82</v>
      </c>
      <c r="U10" s="60">
        <v>11</v>
      </c>
      <c r="V10" s="40">
        <f t="shared" si="5"/>
        <v>13.414634146341463</v>
      </c>
      <c r="W10" s="39">
        <v>36</v>
      </c>
      <c r="X10" s="60">
        <v>11</v>
      </c>
      <c r="Y10" s="40">
        <f t="shared" si="6"/>
        <v>30.555555555555557</v>
      </c>
      <c r="Z10" s="39">
        <v>32</v>
      </c>
      <c r="AA10" s="60">
        <v>11</v>
      </c>
      <c r="AB10" s="40">
        <f t="shared" si="7"/>
        <v>34.375</v>
      </c>
      <c r="AC10" s="37"/>
      <c r="AD10" s="41"/>
    </row>
    <row r="11" spans="1:32" s="42" customFormat="1" ht="15.75" customHeight="1" x14ac:dyDescent="0.25">
      <c r="A11" s="61" t="s">
        <v>38</v>
      </c>
      <c r="B11" s="164">
        <v>260</v>
      </c>
      <c r="C11" s="39">
        <v>116</v>
      </c>
      <c r="D11" s="36">
        <f t="shared" si="0"/>
        <v>44.615384615384613</v>
      </c>
      <c r="E11" s="39">
        <v>128</v>
      </c>
      <c r="F11" s="39">
        <v>105</v>
      </c>
      <c r="G11" s="40">
        <f t="shared" si="1"/>
        <v>82.03125</v>
      </c>
      <c r="H11" s="39">
        <v>6</v>
      </c>
      <c r="I11" s="39">
        <v>8</v>
      </c>
      <c r="J11" s="40">
        <f t="shared" si="2"/>
        <v>133.33333333333334</v>
      </c>
      <c r="K11" s="39">
        <v>2</v>
      </c>
      <c r="L11" s="39">
        <v>4</v>
      </c>
      <c r="M11" s="40">
        <f t="shared" si="3"/>
        <v>200</v>
      </c>
      <c r="N11" s="39">
        <v>0</v>
      </c>
      <c r="O11" s="39">
        <v>0</v>
      </c>
      <c r="P11" s="40" t="str">
        <f t="shared" si="8"/>
        <v>-</v>
      </c>
      <c r="Q11" s="39">
        <v>102</v>
      </c>
      <c r="R11" s="60">
        <v>59</v>
      </c>
      <c r="S11" s="40">
        <f t="shared" si="4"/>
        <v>57.843137254901961</v>
      </c>
      <c r="T11" s="39">
        <v>270</v>
      </c>
      <c r="U11" s="60">
        <v>84</v>
      </c>
      <c r="V11" s="40">
        <f t="shared" si="5"/>
        <v>31.111111111111111</v>
      </c>
      <c r="W11" s="39">
        <v>98</v>
      </c>
      <c r="X11" s="60">
        <v>75</v>
      </c>
      <c r="Y11" s="40">
        <f t="shared" si="6"/>
        <v>76.530612244897952</v>
      </c>
      <c r="Z11" s="39">
        <v>88</v>
      </c>
      <c r="AA11" s="60">
        <v>62</v>
      </c>
      <c r="AB11" s="40">
        <f t="shared" si="7"/>
        <v>70.454545454545453</v>
      </c>
      <c r="AC11" s="37"/>
      <c r="AD11" s="41"/>
    </row>
    <row r="12" spans="1:32" s="42" customFormat="1" ht="15.75" customHeight="1" x14ac:dyDescent="0.25">
      <c r="A12" s="61" t="s">
        <v>39</v>
      </c>
      <c r="B12" s="164">
        <v>577</v>
      </c>
      <c r="C12" s="39">
        <v>95</v>
      </c>
      <c r="D12" s="36">
        <f t="shared" si="0"/>
        <v>16.464471403812826</v>
      </c>
      <c r="E12" s="39">
        <v>140</v>
      </c>
      <c r="F12" s="39">
        <v>86</v>
      </c>
      <c r="G12" s="40">
        <f t="shared" si="1"/>
        <v>61.428571428571431</v>
      </c>
      <c r="H12" s="39">
        <v>7</v>
      </c>
      <c r="I12" s="39">
        <v>7</v>
      </c>
      <c r="J12" s="40">
        <f t="shared" si="2"/>
        <v>100</v>
      </c>
      <c r="K12" s="39">
        <v>5</v>
      </c>
      <c r="L12" s="39">
        <v>2</v>
      </c>
      <c r="M12" s="40">
        <f t="shared" si="3"/>
        <v>40</v>
      </c>
      <c r="N12" s="39">
        <v>1</v>
      </c>
      <c r="O12" s="39">
        <v>0</v>
      </c>
      <c r="P12" s="40">
        <f t="shared" si="8"/>
        <v>0</v>
      </c>
      <c r="Q12" s="39">
        <v>100</v>
      </c>
      <c r="R12" s="60">
        <v>75</v>
      </c>
      <c r="S12" s="40">
        <f t="shared" si="4"/>
        <v>75</v>
      </c>
      <c r="T12" s="39">
        <v>568</v>
      </c>
      <c r="U12" s="60">
        <v>69</v>
      </c>
      <c r="V12" s="40">
        <f t="shared" si="5"/>
        <v>12.147887323943662</v>
      </c>
      <c r="W12" s="39">
        <v>108</v>
      </c>
      <c r="X12" s="60">
        <v>60</v>
      </c>
      <c r="Y12" s="40">
        <f t="shared" si="6"/>
        <v>55.555555555555557</v>
      </c>
      <c r="Z12" s="39">
        <v>91</v>
      </c>
      <c r="AA12" s="60">
        <v>55</v>
      </c>
      <c r="AB12" s="40">
        <f t="shared" si="7"/>
        <v>60.439560439560438</v>
      </c>
      <c r="AC12" s="37"/>
      <c r="AD12" s="41"/>
    </row>
    <row r="13" spans="1:32" s="42" customFormat="1" ht="15.75" customHeight="1" x14ac:dyDescent="0.25">
      <c r="A13" s="61" t="s">
        <v>40</v>
      </c>
      <c r="B13" s="164">
        <v>195</v>
      </c>
      <c r="C13" s="39">
        <v>29</v>
      </c>
      <c r="D13" s="36">
        <f t="shared" si="0"/>
        <v>14.871794871794872</v>
      </c>
      <c r="E13" s="39">
        <v>84</v>
      </c>
      <c r="F13" s="39">
        <v>29</v>
      </c>
      <c r="G13" s="40">
        <f t="shared" si="1"/>
        <v>34.523809523809526</v>
      </c>
      <c r="H13" s="39">
        <v>7</v>
      </c>
      <c r="I13" s="39">
        <v>3</v>
      </c>
      <c r="J13" s="40">
        <f t="shared" si="2"/>
        <v>42.857142857142854</v>
      </c>
      <c r="K13" s="39">
        <v>2</v>
      </c>
      <c r="L13" s="39">
        <v>0</v>
      </c>
      <c r="M13" s="40">
        <f t="shared" si="3"/>
        <v>0</v>
      </c>
      <c r="N13" s="39">
        <v>0</v>
      </c>
      <c r="O13" s="39">
        <v>0</v>
      </c>
      <c r="P13" s="40" t="str">
        <f t="shared" si="8"/>
        <v>-</v>
      </c>
      <c r="Q13" s="39">
        <v>60</v>
      </c>
      <c r="R13" s="60">
        <v>26</v>
      </c>
      <c r="S13" s="40">
        <f t="shared" si="4"/>
        <v>43.333333333333336</v>
      </c>
      <c r="T13" s="39">
        <v>202</v>
      </c>
      <c r="U13" s="60">
        <v>17</v>
      </c>
      <c r="V13" s="40">
        <f t="shared" si="5"/>
        <v>8.4158415841584162</v>
      </c>
      <c r="W13" s="39">
        <v>54</v>
      </c>
      <c r="X13" s="60">
        <v>17</v>
      </c>
      <c r="Y13" s="40">
        <f t="shared" si="6"/>
        <v>31.481481481481481</v>
      </c>
      <c r="Z13" s="39">
        <v>49</v>
      </c>
      <c r="AA13" s="60">
        <v>16</v>
      </c>
      <c r="AB13" s="40">
        <f t="shared" si="7"/>
        <v>32.653061224489797</v>
      </c>
      <c r="AC13" s="37"/>
      <c r="AD13" s="41"/>
    </row>
    <row r="14" spans="1:32" s="42" customFormat="1" ht="15.75" customHeight="1" x14ac:dyDescent="0.25">
      <c r="A14" s="61" t="s">
        <v>41</v>
      </c>
      <c r="B14" s="164">
        <v>197</v>
      </c>
      <c r="C14" s="39">
        <v>44</v>
      </c>
      <c r="D14" s="36">
        <f t="shared" si="0"/>
        <v>22.335025380710661</v>
      </c>
      <c r="E14" s="39">
        <v>139</v>
      </c>
      <c r="F14" s="39">
        <v>43</v>
      </c>
      <c r="G14" s="40">
        <f t="shared" si="1"/>
        <v>30.935251798561151</v>
      </c>
      <c r="H14" s="39">
        <v>13</v>
      </c>
      <c r="I14" s="39">
        <v>1</v>
      </c>
      <c r="J14" s="40">
        <f t="shared" si="2"/>
        <v>7.6923076923076925</v>
      </c>
      <c r="K14" s="39">
        <v>2</v>
      </c>
      <c r="L14" s="39">
        <v>2</v>
      </c>
      <c r="M14" s="40">
        <f t="shared" si="3"/>
        <v>100</v>
      </c>
      <c r="N14" s="39">
        <v>0</v>
      </c>
      <c r="O14" s="39">
        <v>0</v>
      </c>
      <c r="P14" s="40" t="str">
        <f t="shared" si="8"/>
        <v>-</v>
      </c>
      <c r="Q14" s="39">
        <v>108</v>
      </c>
      <c r="R14" s="60">
        <v>32</v>
      </c>
      <c r="S14" s="40">
        <f t="shared" si="4"/>
        <v>29.62962962962963</v>
      </c>
      <c r="T14" s="39">
        <v>206</v>
      </c>
      <c r="U14" s="60">
        <v>34</v>
      </c>
      <c r="V14" s="40">
        <f t="shared" si="5"/>
        <v>16.50485436893204</v>
      </c>
      <c r="W14" s="39">
        <v>94</v>
      </c>
      <c r="X14" s="60">
        <v>34</v>
      </c>
      <c r="Y14" s="40">
        <f t="shared" si="6"/>
        <v>36.170212765957444</v>
      </c>
      <c r="Z14" s="39">
        <v>89</v>
      </c>
      <c r="AA14" s="60">
        <v>28</v>
      </c>
      <c r="AB14" s="40">
        <f t="shared" si="7"/>
        <v>31.460674157303369</v>
      </c>
      <c r="AC14" s="37"/>
      <c r="AD14" s="41"/>
    </row>
    <row r="15" spans="1:32" s="42" customFormat="1" ht="15.75" customHeight="1" x14ac:dyDescent="0.25">
      <c r="A15" s="61" t="s">
        <v>42</v>
      </c>
      <c r="B15" s="164">
        <v>1098</v>
      </c>
      <c r="C15" s="39">
        <v>216</v>
      </c>
      <c r="D15" s="36">
        <f t="shared" si="0"/>
        <v>19.672131147540984</v>
      </c>
      <c r="E15" s="39">
        <v>370</v>
      </c>
      <c r="F15" s="39">
        <v>211</v>
      </c>
      <c r="G15" s="40">
        <f t="shared" si="1"/>
        <v>57.027027027027025</v>
      </c>
      <c r="H15" s="39">
        <v>25</v>
      </c>
      <c r="I15" s="39">
        <v>18</v>
      </c>
      <c r="J15" s="40">
        <f t="shared" si="2"/>
        <v>72</v>
      </c>
      <c r="K15" s="39">
        <v>7</v>
      </c>
      <c r="L15" s="39">
        <v>4</v>
      </c>
      <c r="M15" s="40">
        <f t="shared" si="3"/>
        <v>57.142857142857146</v>
      </c>
      <c r="N15" s="39">
        <v>0</v>
      </c>
      <c r="O15" s="39">
        <v>0</v>
      </c>
      <c r="P15" s="40" t="str">
        <f t="shared" si="8"/>
        <v>-</v>
      </c>
      <c r="Q15" s="39">
        <v>165</v>
      </c>
      <c r="R15" s="60">
        <v>121</v>
      </c>
      <c r="S15" s="40">
        <f t="shared" si="4"/>
        <v>73.333333333333329</v>
      </c>
      <c r="T15" s="39">
        <v>1070</v>
      </c>
      <c r="U15" s="60">
        <v>146</v>
      </c>
      <c r="V15" s="40">
        <f t="shared" si="5"/>
        <v>13.644859813084112</v>
      </c>
      <c r="W15" s="39">
        <v>280</v>
      </c>
      <c r="X15" s="60">
        <v>142</v>
      </c>
      <c r="Y15" s="40">
        <f t="shared" si="6"/>
        <v>50.714285714285715</v>
      </c>
      <c r="Z15" s="39">
        <v>236</v>
      </c>
      <c r="AA15" s="60">
        <v>119</v>
      </c>
      <c r="AB15" s="40">
        <f t="shared" si="7"/>
        <v>50.423728813559322</v>
      </c>
      <c r="AC15" s="37"/>
      <c r="AD15" s="41"/>
    </row>
    <row r="16" spans="1:32" s="42" customFormat="1" ht="15.75" customHeight="1" x14ac:dyDescent="0.25">
      <c r="A16" s="61" t="s">
        <v>43</v>
      </c>
      <c r="B16" s="164">
        <v>566</v>
      </c>
      <c r="C16" s="39">
        <v>187</v>
      </c>
      <c r="D16" s="36">
        <f t="shared" si="0"/>
        <v>33.03886925795053</v>
      </c>
      <c r="E16" s="39">
        <v>322</v>
      </c>
      <c r="F16" s="39">
        <v>184</v>
      </c>
      <c r="G16" s="40">
        <f t="shared" si="1"/>
        <v>57.142857142857146</v>
      </c>
      <c r="H16" s="39">
        <v>21</v>
      </c>
      <c r="I16" s="39">
        <v>26</v>
      </c>
      <c r="J16" s="40">
        <f t="shared" si="2"/>
        <v>123.80952380952381</v>
      </c>
      <c r="K16" s="39">
        <v>8</v>
      </c>
      <c r="L16" s="39">
        <v>4</v>
      </c>
      <c r="M16" s="40">
        <f t="shared" si="3"/>
        <v>50</v>
      </c>
      <c r="N16" s="39">
        <v>1</v>
      </c>
      <c r="O16" s="39">
        <v>0</v>
      </c>
      <c r="P16" s="40">
        <f t="shared" si="8"/>
        <v>0</v>
      </c>
      <c r="Q16" s="39">
        <v>221</v>
      </c>
      <c r="R16" s="60">
        <v>136</v>
      </c>
      <c r="S16" s="40">
        <f t="shared" si="4"/>
        <v>61.53846153846154</v>
      </c>
      <c r="T16" s="39">
        <v>527</v>
      </c>
      <c r="U16" s="60">
        <v>103</v>
      </c>
      <c r="V16" s="40">
        <f t="shared" si="5"/>
        <v>19.54459203036053</v>
      </c>
      <c r="W16" s="39">
        <v>207</v>
      </c>
      <c r="X16" s="60">
        <v>101</v>
      </c>
      <c r="Y16" s="40">
        <f t="shared" si="6"/>
        <v>48.792270531400966</v>
      </c>
      <c r="Z16" s="39">
        <v>176</v>
      </c>
      <c r="AA16" s="60">
        <v>96</v>
      </c>
      <c r="AB16" s="40">
        <f t="shared" si="7"/>
        <v>54.545454545454547</v>
      </c>
      <c r="AC16" s="37"/>
      <c r="AD16" s="41"/>
    </row>
    <row r="17" spans="1:30" s="42" customFormat="1" ht="15.75" customHeight="1" x14ac:dyDescent="0.25">
      <c r="A17" s="61" t="s">
        <v>44</v>
      </c>
      <c r="B17" s="164">
        <v>1312</v>
      </c>
      <c r="C17" s="39">
        <v>334</v>
      </c>
      <c r="D17" s="36">
        <f t="shared" si="0"/>
        <v>25.457317073170731</v>
      </c>
      <c r="E17" s="39">
        <v>426</v>
      </c>
      <c r="F17" s="39">
        <v>315</v>
      </c>
      <c r="G17" s="40">
        <f t="shared" si="1"/>
        <v>73.943661971830991</v>
      </c>
      <c r="H17" s="39">
        <v>15</v>
      </c>
      <c r="I17" s="39">
        <v>15</v>
      </c>
      <c r="J17" s="40">
        <f t="shared" si="2"/>
        <v>100</v>
      </c>
      <c r="K17" s="39">
        <v>4</v>
      </c>
      <c r="L17" s="39">
        <v>2</v>
      </c>
      <c r="M17" s="40">
        <f t="shared" si="3"/>
        <v>50</v>
      </c>
      <c r="N17" s="39">
        <v>1</v>
      </c>
      <c r="O17" s="39">
        <v>0</v>
      </c>
      <c r="P17" s="40">
        <f t="shared" si="8"/>
        <v>0</v>
      </c>
      <c r="Q17" s="39">
        <v>139</v>
      </c>
      <c r="R17" s="60">
        <v>127</v>
      </c>
      <c r="S17" s="40">
        <f t="shared" si="4"/>
        <v>91.366906474820141</v>
      </c>
      <c r="T17" s="39">
        <v>1280</v>
      </c>
      <c r="U17" s="60">
        <v>231</v>
      </c>
      <c r="V17" s="40">
        <f t="shared" si="5"/>
        <v>18.046875</v>
      </c>
      <c r="W17" s="39">
        <v>342</v>
      </c>
      <c r="X17" s="60">
        <v>223</v>
      </c>
      <c r="Y17" s="40">
        <f t="shared" si="6"/>
        <v>65.204678362573105</v>
      </c>
      <c r="Z17" s="39">
        <v>321</v>
      </c>
      <c r="AA17" s="60">
        <v>213</v>
      </c>
      <c r="AB17" s="40">
        <f t="shared" si="7"/>
        <v>66.355140186915889</v>
      </c>
      <c r="AC17" s="37"/>
      <c r="AD17" s="41"/>
    </row>
    <row r="18" spans="1:30" s="42" customFormat="1" ht="15.75" customHeight="1" x14ac:dyDescent="0.25">
      <c r="A18" s="61" t="s">
        <v>45</v>
      </c>
      <c r="B18" s="164">
        <v>235</v>
      </c>
      <c r="C18" s="39">
        <v>151</v>
      </c>
      <c r="D18" s="36">
        <f t="shared" si="0"/>
        <v>64.255319148936167</v>
      </c>
      <c r="E18" s="39">
        <v>249</v>
      </c>
      <c r="F18" s="39">
        <v>149</v>
      </c>
      <c r="G18" s="40">
        <f t="shared" si="1"/>
        <v>59.839357429718874</v>
      </c>
      <c r="H18" s="39">
        <v>13</v>
      </c>
      <c r="I18" s="39">
        <v>11</v>
      </c>
      <c r="J18" s="40">
        <f t="shared" si="2"/>
        <v>84.615384615384613</v>
      </c>
      <c r="K18" s="39">
        <v>1</v>
      </c>
      <c r="L18" s="39">
        <v>2</v>
      </c>
      <c r="M18" s="40">
        <f t="shared" si="3"/>
        <v>200</v>
      </c>
      <c r="N18" s="39">
        <v>0</v>
      </c>
      <c r="O18" s="39">
        <v>0</v>
      </c>
      <c r="P18" s="40" t="str">
        <f t="shared" si="8"/>
        <v>-</v>
      </c>
      <c r="Q18" s="39">
        <v>113</v>
      </c>
      <c r="R18" s="60">
        <v>101</v>
      </c>
      <c r="S18" s="40">
        <f t="shared" si="4"/>
        <v>89.380530973451329</v>
      </c>
      <c r="T18" s="39">
        <v>224</v>
      </c>
      <c r="U18" s="60">
        <v>103</v>
      </c>
      <c r="V18" s="40">
        <f t="shared" si="5"/>
        <v>45.982142857142854</v>
      </c>
      <c r="W18" s="39">
        <v>169</v>
      </c>
      <c r="X18" s="60">
        <v>102</v>
      </c>
      <c r="Y18" s="40">
        <f t="shared" si="6"/>
        <v>60.355029585798817</v>
      </c>
      <c r="Z18" s="39">
        <v>157</v>
      </c>
      <c r="AA18" s="60">
        <v>95</v>
      </c>
      <c r="AB18" s="40">
        <f t="shared" si="7"/>
        <v>60.509554140127392</v>
      </c>
      <c r="AC18" s="37"/>
      <c r="AD18" s="41"/>
    </row>
    <row r="19" spans="1:30" s="42" customFormat="1" ht="15.75" customHeight="1" x14ac:dyDescent="0.25">
      <c r="A19" s="61" t="s">
        <v>46</v>
      </c>
      <c r="B19" s="164">
        <v>669</v>
      </c>
      <c r="C19" s="39">
        <v>181</v>
      </c>
      <c r="D19" s="36">
        <f t="shared" si="0"/>
        <v>27.055306427503737</v>
      </c>
      <c r="E19" s="39">
        <v>274</v>
      </c>
      <c r="F19" s="39">
        <v>177</v>
      </c>
      <c r="G19" s="40">
        <f t="shared" si="1"/>
        <v>64.598540145985396</v>
      </c>
      <c r="H19" s="39">
        <v>27</v>
      </c>
      <c r="I19" s="39">
        <v>15</v>
      </c>
      <c r="J19" s="40">
        <f t="shared" si="2"/>
        <v>55.555555555555557</v>
      </c>
      <c r="K19" s="39">
        <v>7</v>
      </c>
      <c r="L19" s="39">
        <v>7</v>
      </c>
      <c r="M19" s="40">
        <f t="shared" si="3"/>
        <v>100</v>
      </c>
      <c r="N19" s="39">
        <v>1</v>
      </c>
      <c r="O19" s="39">
        <v>0</v>
      </c>
      <c r="P19" s="40">
        <f t="shared" si="8"/>
        <v>0</v>
      </c>
      <c r="Q19" s="39">
        <v>199</v>
      </c>
      <c r="R19" s="60">
        <v>115</v>
      </c>
      <c r="S19" s="40">
        <f t="shared" si="4"/>
        <v>57.788944723618087</v>
      </c>
      <c r="T19" s="39">
        <v>640</v>
      </c>
      <c r="U19" s="60">
        <v>120</v>
      </c>
      <c r="V19" s="40">
        <f t="shared" si="5"/>
        <v>18.75</v>
      </c>
      <c r="W19" s="39">
        <v>210</v>
      </c>
      <c r="X19" s="60">
        <v>118</v>
      </c>
      <c r="Y19" s="40">
        <f t="shared" si="6"/>
        <v>56.19047619047619</v>
      </c>
      <c r="Z19" s="39">
        <v>187</v>
      </c>
      <c r="AA19" s="60">
        <v>107</v>
      </c>
      <c r="AB19" s="40">
        <f t="shared" si="7"/>
        <v>57.219251336898395</v>
      </c>
      <c r="AC19" s="37"/>
      <c r="AD19" s="41"/>
    </row>
    <row r="20" spans="1:30" s="42" customFormat="1" ht="15.75" customHeight="1" x14ac:dyDescent="0.25">
      <c r="A20" s="61" t="s">
        <v>47</v>
      </c>
      <c r="B20" s="164">
        <v>415</v>
      </c>
      <c r="C20" s="39">
        <v>145</v>
      </c>
      <c r="D20" s="36">
        <f t="shared" si="0"/>
        <v>34.939759036144579</v>
      </c>
      <c r="E20" s="39">
        <v>187</v>
      </c>
      <c r="F20" s="39">
        <v>140</v>
      </c>
      <c r="G20" s="40">
        <f t="shared" si="1"/>
        <v>74.866310160427801</v>
      </c>
      <c r="H20" s="39">
        <v>8</v>
      </c>
      <c r="I20" s="39">
        <v>16</v>
      </c>
      <c r="J20" s="40">
        <f t="shared" si="2"/>
        <v>200</v>
      </c>
      <c r="K20" s="39">
        <v>1</v>
      </c>
      <c r="L20" s="39">
        <v>4</v>
      </c>
      <c r="M20" s="40">
        <f t="shared" si="3"/>
        <v>400</v>
      </c>
      <c r="N20" s="39">
        <v>0</v>
      </c>
      <c r="O20" s="39">
        <v>0</v>
      </c>
      <c r="P20" s="40" t="str">
        <f t="shared" si="8"/>
        <v>-</v>
      </c>
      <c r="Q20" s="39">
        <v>96</v>
      </c>
      <c r="R20" s="60">
        <v>89</v>
      </c>
      <c r="S20" s="40">
        <f t="shared" si="4"/>
        <v>92.708333333333329</v>
      </c>
      <c r="T20" s="39">
        <v>363</v>
      </c>
      <c r="U20" s="60">
        <v>98</v>
      </c>
      <c r="V20" s="40">
        <f t="shared" si="5"/>
        <v>26.997245179063359</v>
      </c>
      <c r="W20" s="39">
        <v>146</v>
      </c>
      <c r="X20" s="60">
        <v>97</v>
      </c>
      <c r="Y20" s="40">
        <f t="shared" si="6"/>
        <v>66.438356164383563</v>
      </c>
      <c r="Z20" s="39">
        <v>137</v>
      </c>
      <c r="AA20" s="60">
        <v>93</v>
      </c>
      <c r="AB20" s="40">
        <f t="shared" si="7"/>
        <v>67.883211678832112</v>
      </c>
      <c r="AC20" s="37"/>
      <c r="AD20" s="41"/>
    </row>
    <row r="21" spans="1:30" s="42" customFormat="1" ht="15.75" customHeight="1" x14ac:dyDescent="0.25">
      <c r="A21" s="61" t="s">
        <v>48</v>
      </c>
      <c r="B21" s="164">
        <v>265</v>
      </c>
      <c r="C21" s="39">
        <v>90</v>
      </c>
      <c r="D21" s="36">
        <f t="shared" si="0"/>
        <v>33.962264150943398</v>
      </c>
      <c r="E21" s="39">
        <v>175</v>
      </c>
      <c r="F21" s="39">
        <v>83</v>
      </c>
      <c r="G21" s="40">
        <f t="shared" si="1"/>
        <v>47.428571428571431</v>
      </c>
      <c r="H21" s="39">
        <v>5</v>
      </c>
      <c r="I21" s="39">
        <v>4</v>
      </c>
      <c r="J21" s="40">
        <f t="shared" si="2"/>
        <v>80</v>
      </c>
      <c r="K21" s="39">
        <v>1</v>
      </c>
      <c r="L21" s="39">
        <v>6</v>
      </c>
      <c r="M21" s="40">
        <f t="shared" si="3"/>
        <v>600</v>
      </c>
      <c r="N21" s="39">
        <v>0</v>
      </c>
      <c r="O21" s="39">
        <v>0</v>
      </c>
      <c r="P21" s="40" t="str">
        <f t="shared" si="8"/>
        <v>-</v>
      </c>
      <c r="Q21" s="39">
        <v>121</v>
      </c>
      <c r="R21" s="60">
        <v>47</v>
      </c>
      <c r="S21" s="40">
        <f t="shared" si="4"/>
        <v>38.84297520661157</v>
      </c>
      <c r="T21" s="39">
        <v>217</v>
      </c>
      <c r="U21" s="60">
        <v>55</v>
      </c>
      <c r="V21" s="40">
        <f t="shared" si="5"/>
        <v>25.345622119815669</v>
      </c>
      <c r="W21" s="39">
        <v>146</v>
      </c>
      <c r="X21" s="60">
        <v>51</v>
      </c>
      <c r="Y21" s="40">
        <f t="shared" si="6"/>
        <v>34.93150684931507</v>
      </c>
      <c r="Z21" s="39">
        <v>142</v>
      </c>
      <c r="AA21" s="60">
        <v>45</v>
      </c>
      <c r="AB21" s="40">
        <f t="shared" si="7"/>
        <v>31.690140845070424</v>
      </c>
      <c r="AC21" s="37"/>
      <c r="AD21" s="41"/>
    </row>
    <row r="22" spans="1:30" s="42" customFormat="1" ht="15.75" customHeight="1" x14ac:dyDescent="0.25">
      <c r="A22" s="61" t="s">
        <v>49</v>
      </c>
      <c r="B22" s="164">
        <v>619</v>
      </c>
      <c r="C22" s="39">
        <v>160</v>
      </c>
      <c r="D22" s="36">
        <f t="shared" si="0"/>
        <v>25.848142164781905</v>
      </c>
      <c r="E22" s="39">
        <v>298</v>
      </c>
      <c r="F22" s="39">
        <v>159</v>
      </c>
      <c r="G22" s="40">
        <f t="shared" si="1"/>
        <v>53.355704697986575</v>
      </c>
      <c r="H22" s="39">
        <v>15</v>
      </c>
      <c r="I22" s="39">
        <v>14</v>
      </c>
      <c r="J22" s="40">
        <f t="shared" si="2"/>
        <v>93.333333333333329</v>
      </c>
      <c r="K22" s="39">
        <v>8</v>
      </c>
      <c r="L22" s="39">
        <v>1</v>
      </c>
      <c r="M22" s="40">
        <f t="shared" si="3"/>
        <v>12.5</v>
      </c>
      <c r="N22" s="39">
        <v>0</v>
      </c>
      <c r="O22" s="39">
        <v>0</v>
      </c>
      <c r="P22" s="40" t="str">
        <f t="shared" si="8"/>
        <v>-</v>
      </c>
      <c r="Q22" s="39">
        <v>171</v>
      </c>
      <c r="R22" s="60">
        <v>116</v>
      </c>
      <c r="S22" s="40">
        <f t="shared" si="4"/>
        <v>67.836257309941516</v>
      </c>
      <c r="T22" s="39">
        <v>590</v>
      </c>
      <c r="U22" s="60">
        <v>108</v>
      </c>
      <c r="V22" s="40">
        <f t="shared" si="5"/>
        <v>18.305084745762713</v>
      </c>
      <c r="W22" s="39">
        <v>231</v>
      </c>
      <c r="X22" s="60">
        <v>108</v>
      </c>
      <c r="Y22" s="40">
        <f t="shared" si="6"/>
        <v>46.753246753246756</v>
      </c>
      <c r="Z22" s="39">
        <v>212</v>
      </c>
      <c r="AA22" s="60">
        <v>97</v>
      </c>
      <c r="AB22" s="40">
        <f t="shared" si="7"/>
        <v>45.754716981132077</v>
      </c>
      <c r="AC22" s="37"/>
      <c r="AD22" s="41"/>
    </row>
    <row r="23" spans="1:30" s="42" customFormat="1" ht="15.75" customHeight="1" x14ac:dyDescent="0.25">
      <c r="A23" s="61" t="s">
        <v>50</v>
      </c>
      <c r="B23" s="164">
        <v>499</v>
      </c>
      <c r="C23" s="39">
        <v>222</v>
      </c>
      <c r="D23" s="36">
        <f t="shared" si="0"/>
        <v>44.488977955911821</v>
      </c>
      <c r="E23" s="39">
        <v>413</v>
      </c>
      <c r="F23" s="39">
        <v>216</v>
      </c>
      <c r="G23" s="40">
        <f t="shared" si="1"/>
        <v>52.300242130750604</v>
      </c>
      <c r="H23" s="39">
        <v>19</v>
      </c>
      <c r="I23" s="39">
        <v>13</v>
      </c>
      <c r="J23" s="40">
        <f t="shared" si="2"/>
        <v>68.421052631578945</v>
      </c>
      <c r="K23" s="39">
        <v>4</v>
      </c>
      <c r="L23" s="39">
        <v>4</v>
      </c>
      <c r="M23" s="40">
        <f t="shared" si="3"/>
        <v>100</v>
      </c>
      <c r="N23" s="39">
        <v>1</v>
      </c>
      <c r="O23" s="39">
        <v>0</v>
      </c>
      <c r="P23" s="40">
        <f t="shared" si="8"/>
        <v>0</v>
      </c>
      <c r="Q23" s="39">
        <v>300</v>
      </c>
      <c r="R23" s="60">
        <v>141</v>
      </c>
      <c r="S23" s="40">
        <f t="shared" si="4"/>
        <v>47</v>
      </c>
      <c r="T23" s="39">
        <v>416</v>
      </c>
      <c r="U23" s="60">
        <v>145</v>
      </c>
      <c r="V23" s="40">
        <f t="shared" si="5"/>
        <v>34.855769230769234</v>
      </c>
      <c r="W23" s="39">
        <v>339</v>
      </c>
      <c r="X23" s="60">
        <v>141</v>
      </c>
      <c r="Y23" s="40">
        <f t="shared" si="6"/>
        <v>41.592920353982301</v>
      </c>
      <c r="Z23" s="39">
        <v>276</v>
      </c>
      <c r="AA23" s="60">
        <v>116</v>
      </c>
      <c r="AB23" s="40">
        <f t="shared" si="7"/>
        <v>42.028985507246375</v>
      </c>
      <c r="AC23" s="37"/>
      <c r="AD23" s="41"/>
    </row>
    <row r="24" spans="1:30" s="42" customFormat="1" ht="15.75" customHeight="1" x14ac:dyDescent="0.25">
      <c r="A24" s="61" t="s">
        <v>51</v>
      </c>
      <c r="B24" s="164">
        <v>271</v>
      </c>
      <c r="C24" s="39">
        <v>234</v>
      </c>
      <c r="D24" s="36">
        <f t="shared" si="0"/>
        <v>86.34686346863468</v>
      </c>
      <c r="E24" s="39">
        <v>294</v>
      </c>
      <c r="F24" s="39">
        <v>224</v>
      </c>
      <c r="G24" s="40">
        <f t="shared" si="1"/>
        <v>76.19047619047619</v>
      </c>
      <c r="H24" s="39">
        <v>15</v>
      </c>
      <c r="I24" s="39">
        <v>3</v>
      </c>
      <c r="J24" s="40">
        <f t="shared" si="2"/>
        <v>20</v>
      </c>
      <c r="K24" s="39">
        <v>2</v>
      </c>
      <c r="L24" s="39">
        <v>0</v>
      </c>
      <c r="M24" s="40">
        <f t="shared" si="3"/>
        <v>0</v>
      </c>
      <c r="N24" s="39">
        <v>0</v>
      </c>
      <c r="O24" s="39">
        <v>0</v>
      </c>
      <c r="P24" s="40" t="str">
        <f t="shared" si="8"/>
        <v>-</v>
      </c>
      <c r="Q24" s="39">
        <v>234</v>
      </c>
      <c r="R24" s="60">
        <v>179</v>
      </c>
      <c r="S24" s="40">
        <f t="shared" si="4"/>
        <v>76.495726495726501</v>
      </c>
      <c r="T24" s="39">
        <v>232</v>
      </c>
      <c r="U24" s="60">
        <v>181</v>
      </c>
      <c r="V24" s="40">
        <f t="shared" si="5"/>
        <v>78.017241379310349</v>
      </c>
      <c r="W24" s="39">
        <v>226</v>
      </c>
      <c r="X24" s="60">
        <v>178</v>
      </c>
      <c r="Y24" s="40">
        <f t="shared" si="6"/>
        <v>78.761061946902657</v>
      </c>
      <c r="Z24" s="39">
        <v>220</v>
      </c>
      <c r="AA24" s="60">
        <v>174</v>
      </c>
      <c r="AB24" s="40">
        <f t="shared" si="7"/>
        <v>79.090909090909093</v>
      </c>
      <c r="AC24" s="37"/>
      <c r="AD24" s="41"/>
    </row>
    <row r="25" spans="1:30" s="42" customFormat="1" ht="15.75" customHeight="1" x14ac:dyDescent="0.25">
      <c r="A25" s="61" t="s">
        <v>52</v>
      </c>
      <c r="B25" s="164">
        <v>758</v>
      </c>
      <c r="C25" s="39">
        <v>75</v>
      </c>
      <c r="D25" s="36">
        <f t="shared" si="0"/>
        <v>9.8944591029023741</v>
      </c>
      <c r="E25" s="39">
        <v>155</v>
      </c>
      <c r="F25" s="39">
        <v>75</v>
      </c>
      <c r="G25" s="40">
        <f t="shared" si="1"/>
        <v>48.387096774193552</v>
      </c>
      <c r="H25" s="39">
        <v>5</v>
      </c>
      <c r="I25" s="39">
        <v>7</v>
      </c>
      <c r="J25" s="40">
        <f t="shared" si="2"/>
        <v>140</v>
      </c>
      <c r="K25" s="39">
        <v>2</v>
      </c>
      <c r="L25" s="39">
        <v>4</v>
      </c>
      <c r="M25" s="40">
        <f t="shared" si="3"/>
        <v>200</v>
      </c>
      <c r="N25" s="39">
        <v>0</v>
      </c>
      <c r="O25" s="39">
        <v>0</v>
      </c>
      <c r="P25" s="40" t="str">
        <f t="shared" si="8"/>
        <v>-</v>
      </c>
      <c r="Q25" s="39">
        <v>98</v>
      </c>
      <c r="R25" s="60">
        <v>34</v>
      </c>
      <c r="S25" s="40">
        <f t="shared" si="4"/>
        <v>34.693877551020407</v>
      </c>
      <c r="T25" s="39">
        <v>751</v>
      </c>
      <c r="U25" s="60">
        <v>48</v>
      </c>
      <c r="V25" s="40">
        <f t="shared" si="5"/>
        <v>6.3914780292942739</v>
      </c>
      <c r="W25" s="39">
        <v>125</v>
      </c>
      <c r="X25" s="60">
        <v>48</v>
      </c>
      <c r="Y25" s="40">
        <f t="shared" si="6"/>
        <v>38.4</v>
      </c>
      <c r="Z25" s="39">
        <v>112</v>
      </c>
      <c r="AA25" s="60">
        <v>47</v>
      </c>
      <c r="AB25" s="40">
        <f t="shared" si="7"/>
        <v>41.964285714285715</v>
      </c>
      <c r="AC25" s="37"/>
      <c r="AD25" s="41"/>
    </row>
    <row r="26" spans="1:30" s="42" customFormat="1" ht="15.75" customHeight="1" x14ac:dyDescent="0.25">
      <c r="A26" s="61" t="s">
        <v>53</v>
      </c>
      <c r="B26" s="164">
        <v>366</v>
      </c>
      <c r="C26" s="39">
        <v>157</v>
      </c>
      <c r="D26" s="36">
        <f t="shared" si="0"/>
        <v>42.896174863387976</v>
      </c>
      <c r="E26" s="39">
        <v>195</v>
      </c>
      <c r="F26" s="39">
        <v>147</v>
      </c>
      <c r="G26" s="40">
        <f t="shared" si="1"/>
        <v>75.384615384615387</v>
      </c>
      <c r="H26" s="39">
        <v>11</v>
      </c>
      <c r="I26" s="39">
        <v>6</v>
      </c>
      <c r="J26" s="40">
        <f t="shared" si="2"/>
        <v>54.545454545454547</v>
      </c>
      <c r="K26" s="39">
        <v>1</v>
      </c>
      <c r="L26" s="39">
        <v>6</v>
      </c>
      <c r="M26" s="40">
        <f t="shared" si="3"/>
        <v>600</v>
      </c>
      <c r="N26" s="39">
        <v>0</v>
      </c>
      <c r="O26" s="39">
        <v>1</v>
      </c>
      <c r="P26" s="40" t="str">
        <f t="shared" si="8"/>
        <v>-</v>
      </c>
      <c r="Q26" s="39">
        <v>115</v>
      </c>
      <c r="R26" s="60">
        <v>80</v>
      </c>
      <c r="S26" s="40">
        <f t="shared" si="4"/>
        <v>69.565217391304344</v>
      </c>
      <c r="T26" s="39">
        <v>388</v>
      </c>
      <c r="U26" s="60">
        <v>116</v>
      </c>
      <c r="V26" s="40">
        <f t="shared" si="5"/>
        <v>29.896907216494846</v>
      </c>
      <c r="W26" s="39">
        <v>153</v>
      </c>
      <c r="X26" s="60">
        <v>110</v>
      </c>
      <c r="Y26" s="40">
        <f t="shared" si="6"/>
        <v>71.895424836601308</v>
      </c>
      <c r="Z26" s="39">
        <v>138</v>
      </c>
      <c r="AA26" s="60">
        <v>93</v>
      </c>
      <c r="AB26" s="40">
        <f t="shared" si="7"/>
        <v>67.391304347826093</v>
      </c>
      <c r="AC26" s="37"/>
      <c r="AD26" s="41"/>
    </row>
    <row r="27" spans="1:30" s="42" customFormat="1" ht="15.75" customHeight="1" x14ac:dyDescent="0.25">
      <c r="A27" s="61" t="s">
        <v>54</v>
      </c>
      <c r="B27" s="164">
        <v>350</v>
      </c>
      <c r="C27" s="39">
        <v>147</v>
      </c>
      <c r="D27" s="36">
        <f t="shared" si="0"/>
        <v>42</v>
      </c>
      <c r="E27" s="39">
        <v>225</v>
      </c>
      <c r="F27" s="39">
        <v>142</v>
      </c>
      <c r="G27" s="40">
        <f t="shared" si="1"/>
        <v>63.111111111111114</v>
      </c>
      <c r="H27" s="39">
        <v>14</v>
      </c>
      <c r="I27" s="39">
        <v>9</v>
      </c>
      <c r="J27" s="40">
        <f t="shared" si="2"/>
        <v>64.285714285714292</v>
      </c>
      <c r="K27" s="39">
        <v>5</v>
      </c>
      <c r="L27" s="39">
        <v>8</v>
      </c>
      <c r="M27" s="40">
        <f t="shared" si="3"/>
        <v>160</v>
      </c>
      <c r="N27" s="39">
        <v>0</v>
      </c>
      <c r="O27" s="39">
        <v>5</v>
      </c>
      <c r="P27" s="40" t="str">
        <f t="shared" si="8"/>
        <v>-</v>
      </c>
      <c r="Q27" s="39">
        <v>129</v>
      </c>
      <c r="R27" s="60">
        <v>120</v>
      </c>
      <c r="S27" s="40">
        <f t="shared" si="4"/>
        <v>93.023255813953483</v>
      </c>
      <c r="T27" s="39">
        <v>300</v>
      </c>
      <c r="U27" s="60">
        <v>102</v>
      </c>
      <c r="V27" s="40">
        <f t="shared" si="5"/>
        <v>34</v>
      </c>
      <c r="W27" s="39">
        <v>170</v>
      </c>
      <c r="X27" s="60">
        <v>101</v>
      </c>
      <c r="Y27" s="40">
        <f t="shared" si="6"/>
        <v>59.411764705882355</v>
      </c>
      <c r="Z27" s="39">
        <v>162</v>
      </c>
      <c r="AA27" s="60">
        <v>91</v>
      </c>
      <c r="AB27" s="40">
        <f t="shared" si="7"/>
        <v>56.172839506172842</v>
      </c>
      <c r="AC27" s="37"/>
      <c r="AD27" s="41"/>
    </row>
    <row r="28" spans="1:30" s="42" customFormat="1" ht="15.75" customHeight="1" x14ac:dyDescent="0.25">
      <c r="A28" s="61" t="s">
        <v>55</v>
      </c>
      <c r="B28" s="164">
        <v>190</v>
      </c>
      <c r="C28" s="39">
        <v>72</v>
      </c>
      <c r="D28" s="36">
        <f t="shared" si="0"/>
        <v>37.89473684210526</v>
      </c>
      <c r="E28" s="39">
        <v>116</v>
      </c>
      <c r="F28" s="39">
        <v>70</v>
      </c>
      <c r="G28" s="40">
        <f t="shared" si="1"/>
        <v>60.344827586206897</v>
      </c>
      <c r="H28" s="39">
        <v>5</v>
      </c>
      <c r="I28" s="39">
        <v>4</v>
      </c>
      <c r="J28" s="40">
        <f t="shared" si="2"/>
        <v>80</v>
      </c>
      <c r="K28" s="39">
        <v>0</v>
      </c>
      <c r="L28" s="39">
        <v>0</v>
      </c>
      <c r="M28" s="40" t="str">
        <f t="shared" si="3"/>
        <v>-</v>
      </c>
      <c r="N28" s="39">
        <v>1</v>
      </c>
      <c r="O28" s="39">
        <v>0</v>
      </c>
      <c r="P28" s="40">
        <f t="shared" si="8"/>
        <v>0</v>
      </c>
      <c r="Q28" s="39">
        <v>105</v>
      </c>
      <c r="R28" s="60">
        <v>64</v>
      </c>
      <c r="S28" s="40">
        <f t="shared" si="4"/>
        <v>60.952380952380949</v>
      </c>
      <c r="T28" s="39">
        <v>177</v>
      </c>
      <c r="U28" s="60">
        <v>56</v>
      </c>
      <c r="V28" s="40">
        <f t="shared" si="5"/>
        <v>31.638418079096045</v>
      </c>
      <c r="W28" s="39">
        <v>90</v>
      </c>
      <c r="X28" s="60">
        <v>56</v>
      </c>
      <c r="Y28" s="40">
        <f t="shared" si="6"/>
        <v>62.222222222222221</v>
      </c>
      <c r="Z28" s="39">
        <v>88</v>
      </c>
      <c r="AA28" s="60">
        <v>55</v>
      </c>
      <c r="AB28" s="40">
        <f t="shared" si="7"/>
        <v>62.5</v>
      </c>
      <c r="AC28" s="37"/>
      <c r="AD28" s="41"/>
    </row>
    <row r="29" spans="1:30" s="42" customFormat="1" ht="15.75" customHeight="1" x14ac:dyDescent="0.25">
      <c r="A29" s="61" t="s">
        <v>56</v>
      </c>
      <c r="B29" s="164">
        <v>493</v>
      </c>
      <c r="C29" s="39">
        <v>141</v>
      </c>
      <c r="D29" s="36">
        <f t="shared" si="0"/>
        <v>28.600405679513184</v>
      </c>
      <c r="E29" s="39">
        <v>311</v>
      </c>
      <c r="F29" s="39">
        <v>135</v>
      </c>
      <c r="G29" s="40">
        <f t="shared" si="1"/>
        <v>43.40836012861736</v>
      </c>
      <c r="H29" s="39">
        <v>5</v>
      </c>
      <c r="I29" s="39">
        <v>7</v>
      </c>
      <c r="J29" s="40">
        <f t="shared" si="2"/>
        <v>140</v>
      </c>
      <c r="K29" s="39">
        <v>9</v>
      </c>
      <c r="L29" s="39">
        <v>14</v>
      </c>
      <c r="M29" s="40">
        <f t="shared" si="3"/>
        <v>155.55555555555554</v>
      </c>
      <c r="N29" s="39">
        <v>0</v>
      </c>
      <c r="O29" s="39">
        <v>0</v>
      </c>
      <c r="P29" s="40" t="str">
        <f t="shared" si="8"/>
        <v>-</v>
      </c>
      <c r="Q29" s="39">
        <v>192</v>
      </c>
      <c r="R29" s="60">
        <v>85</v>
      </c>
      <c r="S29" s="40">
        <f t="shared" si="4"/>
        <v>44.270833333333336</v>
      </c>
      <c r="T29" s="39">
        <v>476</v>
      </c>
      <c r="U29" s="60">
        <v>104</v>
      </c>
      <c r="V29" s="40">
        <f t="shared" si="5"/>
        <v>21.84873949579832</v>
      </c>
      <c r="W29" s="39">
        <v>232</v>
      </c>
      <c r="X29" s="60">
        <v>101</v>
      </c>
      <c r="Y29" s="40">
        <f t="shared" si="6"/>
        <v>43.53448275862069</v>
      </c>
      <c r="Z29" s="39">
        <v>217</v>
      </c>
      <c r="AA29" s="60">
        <v>98</v>
      </c>
      <c r="AB29" s="40">
        <f t="shared" si="7"/>
        <v>45.161290322580648</v>
      </c>
      <c r="AC29" s="37"/>
      <c r="AD29" s="41"/>
    </row>
    <row r="30" spans="1:30" s="42" customFormat="1" ht="15.75" customHeight="1" x14ac:dyDescent="0.25">
      <c r="A30" s="61" t="s">
        <v>57</v>
      </c>
      <c r="B30" s="164">
        <v>477</v>
      </c>
      <c r="C30" s="39">
        <v>88</v>
      </c>
      <c r="D30" s="36">
        <f t="shared" si="0"/>
        <v>18.448637316561843</v>
      </c>
      <c r="E30" s="39">
        <v>170</v>
      </c>
      <c r="F30" s="39">
        <v>84</v>
      </c>
      <c r="G30" s="40">
        <f t="shared" si="1"/>
        <v>49.411764705882355</v>
      </c>
      <c r="H30" s="39">
        <v>10</v>
      </c>
      <c r="I30" s="39">
        <v>7</v>
      </c>
      <c r="J30" s="40">
        <f t="shared" si="2"/>
        <v>70</v>
      </c>
      <c r="K30" s="39">
        <v>1</v>
      </c>
      <c r="L30" s="39">
        <v>2</v>
      </c>
      <c r="M30" s="40">
        <f t="shared" si="3"/>
        <v>200</v>
      </c>
      <c r="N30" s="39">
        <v>1</v>
      </c>
      <c r="O30" s="39">
        <v>0</v>
      </c>
      <c r="P30" s="40">
        <f t="shared" si="8"/>
        <v>0</v>
      </c>
      <c r="Q30" s="39">
        <v>114</v>
      </c>
      <c r="R30" s="60">
        <v>56</v>
      </c>
      <c r="S30" s="40">
        <f t="shared" si="4"/>
        <v>49.122807017543863</v>
      </c>
      <c r="T30" s="39">
        <v>446</v>
      </c>
      <c r="U30" s="60">
        <v>56</v>
      </c>
      <c r="V30" s="40">
        <f t="shared" si="5"/>
        <v>12.556053811659194</v>
      </c>
      <c r="W30" s="39">
        <v>132</v>
      </c>
      <c r="X30" s="60">
        <v>56</v>
      </c>
      <c r="Y30" s="40">
        <f t="shared" si="6"/>
        <v>42.424242424242422</v>
      </c>
      <c r="Z30" s="39">
        <v>121</v>
      </c>
      <c r="AA30" s="60">
        <v>56</v>
      </c>
      <c r="AB30" s="40">
        <f t="shared" si="7"/>
        <v>46.280991735537192</v>
      </c>
      <c r="AC30" s="37"/>
      <c r="AD30" s="41"/>
    </row>
    <row r="31" spans="1:30" s="42" customFormat="1" ht="15.75" customHeight="1" x14ac:dyDescent="0.25">
      <c r="A31" s="61" t="s">
        <v>58</v>
      </c>
      <c r="B31" s="164">
        <v>357</v>
      </c>
      <c r="C31" s="39">
        <v>87</v>
      </c>
      <c r="D31" s="36">
        <f t="shared" si="0"/>
        <v>24.369747899159663</v>
      </c>
      <c r="E31" s="39">
        <v>133</v>
      </c>
      <c r="F31" s="39">
        <v>81</v>
      </c>
      <c r="G31" s="40">
        <f t="shared" si="1"/>
        <v>60.902255639097746</v>
      </c>
      <c r="H31" s="39">
        <v>7</v>
      </c>
      <c r="I31" s="39">
        <v>5</v>
      </c>
      <c r="J31" s="40">
        <f t="shared" si="2"/>
        <v>71.428571428571431</v>
      </c>
      <c r="K31" s="39">
        <v>4</v>
      </c>
      <c r="L31" s="39">
        <v>1</v>
      </c>
      <c r="M31" s="40">
        <f t="shared" si="3"/>
        <v>25</v>
      </c>
      <c r="N31" s="39">
        <v>0</v>
      </c>
      <c r="O31" s="39">
        <v>0</v>
      </c>
      <c r="P31" s="40" t="str">
        <f t="shared" si="8"/>
        <v>-</v>
      </c>
      <c r="Q31" s="39">
        <v>110</v>
      </c>
      <c r="R31" s="60">
        <v>56</v>
      </c>
      <c r="S31" s="40">
        <f t="shared" si="4"/>
        <v>50.909090909090907</v>
      </c>
      <c r="T31" s="39">
        <v>347</v>
      </c>
      <c r="U31" s="60">
        <v>58</v>
      </c>
      <c r="V31" s="40">
        <f t="shared" si="5"/>
        <v>16.714697406340058</v>
      </c>
      <c r="W31" s="39">
        <v>111</v>
      </c>
      <c r="X31" s="60">
        <v>54</v>
      </c>
      <c r="Y31" s="40">
        <f t="shared" si="6"/>
        <v>48.648648648648646</v>
      </c>
      <c r="Z31" s="39">
        <v>103</v>
      </c>
      <c r="AA31" s="60">
        <v>51</v>
      </c>
      <c r="AB31" s="40">
        <f t="shared" si="7"/>
        <v>49.514563106796118</v>
      </c>
      <c r="AC31" s="37"/>
      <c r="AD31" s="41"/>
    </row>
    <row r="32" spans="1:30" s="42" customFormat="1" ht="15.75" customHeight="1" x14ac:dyDescent="0.25">
      <c r="A32" s="61" t="s">
        <v>59</v>
      </c>
      <c r="B32" s="164">
        <v>532</v>
      </c>
      <c r="C32" s="39">
        <v>62</v>
      </c>
      <c r="D32" s="36">
        <f t="shared" si="0"/>
        <v>11.654135338345865</v>
      </c>
      <c r="E32" s="39">
        <v>158</v>
      </c>
      <c r="F32" s="39">
        <v>57</v>
      </c>
      <c r="G32" s="40">
        <f t="shared" si="1"/>
        <v>36.075949367088604</v>
      </c>
      <c r="H32" s="39">
        <v>6</v>
      </c>
      <c r="I32" s="39">
        <v>11</v>
      </c>
      <c r="J32" s="40">
        <f t="shared" si="2"/>
        <v>183.33333333333334</v>
      </c>
      <c r="K32" s="39">
        <v>9</v>
      </c>
      <c r="L32" s="39">
        <v>4</v>
      </c>
      <c r="M32" s="40">
        <f t="shared" si="3"/>
        <v>44.444444444444443</v>
      </c>
      <c r="N32" s="39">
        <v>1</v>
      </c>
      <c r="O32" s="39">
        <v>0</v>
      </c>
      <c r="P32" s="40">
        <f t="shared" si="8"/>
        <v>0</v>
      </c>
      <c r="Q32" s="39">
        <v>89</v>
      </c>
      <c r="R32" s="60">
        <v>42</v>
      </c>
      <c r="S32" s="40">
        <f t="shared" si="4"/>
        <v>47.19101123595506</v>
      </c>
      <c r="T32" s="39">
        <v>535</v>
      </c>
      <c r="U32" s="60">
        <v>44</v>
      </c>
      <c r="V32" s="40">
        <f t="shared" si="5"/>
        <v>8.2242990654205599</v>
      </c>
      <c r="W32" s="39">
        <v>116</v>
      </c>
      <c r="X32" s="60">
        <v>39</v>
      </c>
      <c r="Y32" s="40">
        <f t="shared" si="6"/>
        <v>33.620689655172413</v>
      </c>
      <c r="Z32" s="39">
        <v>101</v>
      </c>
      <c r="AA32" s="60">
        <v>37</v>
      </c>
      <c r="AB32" s="40">
        <f t="shared" si="7"/>
        <v>36.633663366336634</v>
      </c>
      <c r="AC32" s="37"/>
      <c r="AD32" s="41"/>
    </row>
    <row r="33" spans="1:30" s="42" customFormat="1" ht="15.75" customHeight="1" x14ac:dyDescent="0.25">
      <c r="A33" s="61" t="s">
        <v>60</v>
      </c>
      <c r="B33" s="164">
        <v>387</v>
      </c>
      <c r="C33" s="39">
        <v>254</v>
      </c>
      <c r="D33" s="36">
        <f t="shared" si="0"/>
        <v>65.633074935400515</v>
      </c>
      <c r="E33" s="39">
        <v>286</v>
      </c>
      <c r="F33" s="39">
        <v>253</v>
      </c>
      <c r="G33" s="40">
        <f t="shared" si="1"/>
        <v>88.461538461538467</v>
      </c>
      <c r="H33" s="39">
        <v>15</v>
      </c>
      <c r="I33" s="39">
        <v>12</v>
      </c>
      <c r="J33" s="40">
        <f t="shared" si="2"/>
        <v>80</v>
      </c>
      <c r="K33" s="39">
        <v>3</v>
      </c>
      <c r="L33" s="39">
        <v>1</v>
      </c>
      <c r="M33" s="40">
        <f t="shared" si="3"/>
        <v>33.333333333333336</v>
      </c>
      <c r="N33" s="39">
        <v>0</v>
      </c>
      <c r="O33" s="39">
        <v>0</v>
      </c>
      <c r="P33" s="40" t="str">
        <f t="shared" si="8"/>
        <v>-</v>
      </c>
      <c r="Q33" s="39">
        <v>186</v>
      </c>
      <c r="R33" s="60">
        <v>177</v>
      </c>
      <c r="S33" s="40">
        <f t="shared" si="4"/>
        <v>95.161290322580641</v>
      </c>
      <c r="T33" s="39">
        <v>361</v>
      </c>
      <c r="U33" s="60">
        <v>191</v>
      </c>
      <c r="V33" s="40">
        <f t="shared" si="5"/>
        <v>52.908587257617725</v>
      </c>
      <c r="W33" s="39">
        <v>231</v>
      </c>
      <c r="X33" s="60">
        <v>190</v>
      </c>
      <c r="Y33" s="40">
        <f t="shared" si="6"/>
        <v>82.251082251082252</v>
      </c>
      <c r="Z33" s="39">
        <v>220</v>
      </c>
      <c r="AA33" s="60">
        <v>179</v>
      </c>
      <c r="AB33" s="40">
        <f t="shared" si="7"/>
        <v>81.36363636363636</v>
      </c>
      <c r="AC33" s="37"/>
      <c r="AD33" s="41"/>
    </row>
    <row r="34" spans="1:30" s="42" customFormat="1" ht="15.75" customHeight="1" x14ac:dyDescent="0.25">
      <c r="A34" s="61" t="s">
        <v>61</v>
      </c>
      <c r="B34" s="164">
        <v>262</v>
      </c>
      <c r="C34" s="39">
        <v>148</v>
      </c>
      <c r="D34" s="36">
        <f t="shared" si="0"/>
        <v>56.488549618320612</v>
      </c>
      <c r="E34" s="39">
        <v>215</v>
      </c>
      <c r="F34" s="39">
        <v>146</v>
      </c>
      <c r="G34" s="40">
        <f t="shared" si="1"/>
        <v>67.906976744186053</v>
      </c>
      <c r="H34" s="39">
        <v>15</v>
      </c>
      <c r="I34" s="39">
        <v>2</v>
      </c>
      <c r="J34" s="40">
        <f t="shared" si="2"/>
        <v>13.333333333333334</v>
      </c>
      <c r="K34" s="39">
        <v>1</v>
      </c>
      <c r="L34" s="39">
        <v>0</v>
      </c>
      <c r="M34" s="40">
        <f t="shared" si="3"/>
        <v>0</v>
      </c>
      <c r="N34" s="39">
        <v>0</v>
      </c>
      <c r="O34" s="39">
        <v>0</v>
      </c>
      <c r="P34" s="40" t="str">
        <f t="shared" si="8"/>
        <v>-</v>
      </c>
      <c r="Q34" s="39">
        <v>136</v>
      </c>
      <c r="R34" s="60">
        <v>94</v>
      </c>
      <c r="S34" s="40">
        <f t="shared" si="4"/>
        <v>69.117647058823536</v>
      </c>
      <c r="T34" s="39">
        <v>215</v>
      </c>
      <c r="U34" s="60">
        <v>106</v>
      </c>
      <c r="V34" s="40">
        <f t="shared" si="5"/>
        <v>49.302325581395351</v>
      </c>
      <c r="W34" s="39">
        <v>171</v>
      </c>
      <c r="X34" s="60">
        <v>105</v>
      </c>
      <c r="Y34" s="40">
        <f t="shared" si="6"/>
        <v>61.403508771929822</v>
      </c>
      <c r="Z34" s="39">
        <v>159</v>
      </c>
      <c r="AA34" s="60">
        <v>99</v>
      </c>
      <c r="AB34" s="40">
        <f t="shared" si="7"/>
        <v>62.264150943396224</v>
      </c>
      <c r="AC34" s="37"/>
      <c r="AD34" s="41"/>
    </row>
    <row r="35" spans="1:30" s="42" customFormat="1" ht="15.75" customHeight="1" x14ac:dyDescent="0.25">
      <c r="A35" s="61" t="s">
        <v>62</v>
      </c>
      <c r="B35" s="164">
        <v>213</v>
      </c>
      <c r="C35" s="39">
        <v>74</v>
      </c>
      <c r="D35" s="36">
        <f t="shared" si="0"/>
        <v>34.741784037558688</v>
      </c>
      <c r="E35" s="39">
        <v>147</v>
      </c>
      <c r="F35" s="39">
        <v>73</v>
      </c>
      <c r="G35" s="40">
        <f t="shared" si="1"/>
        <v>49.65986394557823</v>
      </c>
      <c r="H35" s="39">
        <v>5</v>
      </c>
      <c r="I35" s="39">
        <v>3</v>
      </c>
      <c r="J35" s="40">
        <f t="shared" si="2"/>
        <v>60</v>
      </c>
      <c r="K35" s="39">
        <v>2</v>
      </c>
      <c r="L35" s="39">
        <v>3</v>
      </c>
      <c r="M35" s="40">
        <f t="shared" si="3"/>
        <v>150</v>
      </c>
      <c r="N35" s="39">
        <v>0</v>
      </c>
      <c r="O35" s="39">
        <v>0</v>
      </c>
      <c r="P35" s="40" t="str">
        <f t="shared" si="8"/>
        <v>-</v>
      </c>
      <c r="Q35" s="39">
        <v>67</v>
      </c>
      <c r="R35" s="60">
        <v>54</v>
      </c>
      <c r="S35" s="40">
        <f t="shared" si="4"/>
        <v>80.597014925373131</v>
      </c>
      <c r="T35" s="39">
        <v>191</v>
      </c>
      <c r="U35" s="60">
        <v>51</v>
      </c>
      <c r="V35" s="40">
        <f t="shared" si="5"/>
        <v>26.701570680628272</v>
      </c>
      <c r="W35" s="39">
        <v>106</v>
      </c>
      <c r="X35" s="60">
        <v>50</v>
      </c>
      <c r="Y35" s="40">
        <f t="shared" si="6"/>
        <v>47.169811320754718</v>
      </c>
      <c r="Z35" s="39">
        <v>96</v>
      </c>
      <c r="AA35" s="60">
        <v>43</v>
      </c>
      <c r="AB35" s="40">
        <f t="shared" si="7"/>
        <v>44.791666666666664</v>
      </c>
      <c r="AC35" s="37"/>
      <c r="AD35" s="41"/>
    </row>
    <row r="36" spans="1:30" ht="66.75" customHeight="1" x14ac:dyDescent="0.25">
      <c r="A36" s="45"/>
      <c r="B36" s="45"/>
      <c r="C36" s="199" t="s">
        <v>104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Z2:AA2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88"/>
  <sheetViews>
    <sheetView view="pageBreakPreview" zoomScale="65" zoomScaleNormal="75" zoomScaleSheetLayoutView="6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W22" sqref="W22"/>
    </sheetView>
  </sheetViews>
  <sheetFormatPr defaultColWidth="9.140625" defaultRowHeight="14.25" x14ac:dyDescent="0.2"/>
  <cols>
    <col min="1" max="1" width="25.85546875" style="44" customWidth="1"/>
    <col min="2" max="2" width="11" style="44" customWidth="1"/>
    <col min="3" max="3" width="9.85546875" style="89" customWidth="1"/>
    <col min="4" max="4" width="8.140625" style="44" customWidth="1"/>
    <col min="5" max="6" width="11.85546875" style="44" customWidth="1"/>
    <col min="7" max="7" width="7.42578125" style="44" customWidth="1"/>
    <col min="8" max="8" width="10.42578125" style="44" customWidth="1"/>
    <col min="9" max="9" width="11" style="89" customWidth="1"/>
    <col min="10" max="10" width="7.42578125" style="44" customWidth="1"/>
    <col min="11" max="11" width="8.85546875" style="44" customWidth="1"/>
    <col min="12" max="12" width="9.140625" style="44" customWidth="1"/>
    <col min="13" max="13" width="7.42578125" style="44" customWidth="1"/>
    <col min="14" max="15" width="9.42578125" style="44" customWidth="1"/>
    <col min="16" max="16" width="9" style="44" customWidth="1"/>
    <col min="17" max="17" width="10" style="44" customWidth="1"/>
    <col min="18" max="18" width="9.140625" style="44" customWidth="1"/>
    <col min="19" max="19" width="8.140625" style="44" customWidth="1"/>
    <col min="20" max="21" width="9.5703125" style="44" customWidth="1"/>
    <col min="22" max="22" width="8.140625" style="44" customWidth="1"/>
    <col min="23" max="23" width="10.5703125" style="44" customWidth="1"/>
    <col min="24" max="24" width="10.85546875" style="44" customWidth="1"/>
    <col min="25" max="25" width="8.140625" style="44" customWidth="1"/>
    <col min="26" max="27" width="9.85546875" style="44" customWidth="1"/>
    <col min="28" max="28" width="8.140625" style="44" customWidth="1"/>
    <col min="29" max="16384" width="9.140625" style="44"/>
  </cols>
  <sheetData>
    <row r="1" spans="1:35" s="28" customFormat="1" ht="60" customHeight="1" x14ac:dyDescent="0.35">
      <c r="B1" s="210" t="s">
        <v>127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7"/>
      <c r="R1" s="27"/>
      <c r="S1" s="27"/>
      <c r="T1" s="27"/>
      <c r="U1" s="27"/>
      <c r="V1" s="27"/>
      <c r="W1" s="27"/>
      <c r="X1" s="27"/>
      <c r="Y1" s="27"/>
      <c r="Z1" s="27"/>
      <c r="AA1" s="206"/>
      <c r="AB1" s="206"/>
      <c r="AC1" s="48"/>
      <c r="AE1" s="73" t="s">
        <v>14</v>
      </c>
    </row>
    <row r="2" spans="1:35" s="31" customFormat="1" ht="14.25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29"/>
      <c r="N2" s="29"/>
      <c r="O2" s="29"/>
      <c r="P2" s="59" t="s">
        <v>7</v>
      </c>
      <c r="Q2" s="59"/>
      <c r="R2" s="29"/>
      <c r="S2" s="29"/>
      <c r="T2" s="30"/>
      <c r="U2" s="30"/>
      <c r="V2" s="30"/>
      <c r="W2" s="30"/>
      <c r="X2" s="30"/>
      <c r="Y2" s="30"/>
      <c r="AA2" s="211"/>
      <c r="AB2" s="211"/>
      <c r="AC2" s="205"/>
      <c r="AD2" s="205"/>
      <c r="AE2" s="59" t="s">
        <v>7</v>
      </c>
      <c r="AF2" s="59"/>
    </row>
    <row r="3" spans="1:35" s="32" customFormat="1" ht="67.7" customHeight="1" x14ac:dyDescent="0.25">
      <c r="A3" s="212"/>
      <c r="B3" s="231" t="s">
        <v>21</v>
      </c>
      <c r="C3" s="231"/>
      <c r="D3" s="231"/>
      <c r="E3" s="231" t="s">
        <v>22</v>
      </c>
      <c r="F3" s="231"/>
      <c r="G3" s="231"/>
      <c r="H3" s="231" t="s">
        <v>13</v>
      </c>
      <c r="I3" s="231"/>
      <c r="J3" s="231"/>
      <c r="K3" s="275" t="s">
        <v>80</v>
      </c>
      <c r="L3" s="276"/>
      <c r="M3" s="277"/>
      <c r="N3" s="231" t="s">
        <v>9</v>
      </c>
      <c r="O3" s="231"/>
      <c r="P3" s="231"/>
      <c r="Q3" s="231" t="s">
        <v>10</v>
      </c>
      <c r="R3" s="231"/>
      <c r="S3" s="231"/>
      <c r="T3" s="207" t="s">
        <v>8</v>
      </c>
      <c r="U3" s="208"/>
      <c r="V3" s="209"/>
      <c r="W3" s="231" t="s">
        <v>16</v>
      </c>
      <c r="X3" s="231"/>
      <c r="Y3" s="231"/>
      <c r="Z3" s="231" t="s">
        <v>11</v>
      </c>
      <c r="AA3" s="231"/>
      <c r="AB3" s="231"/>
      <c r="AC3" s="231" t="s">
        <v>12</v>
      </c>
      <c r="AD3" s="231"/>
      <c r="AE3" s="231"/>
    </row>
    <row r="4" spans="1:35" s="33" customFormat="1" ht="19.5" customHeight="1" x14ac:dyDescent="0.25">
      <c r="A4" s="212"/>
      <c r="B4" s="201" t="s">
        <v>63</v>
      </c>
      <c r="C4" s="202" t="s">
        <v>95</v>
      </c>
      <c r="D4" s="203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2" t="s">
        <v>95</v>
      </c>
      <c r="J4" s="203" t="s">
        <v>2</v>
      </c>
      <c r="K4" s="278" t="s">
        <v>63</v>
      </c>
      <c r="L4" s="278" t="s">
        <v>95</v>
      </c>
      <c r="M4" s="278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1" t="s">
        <v>95</v>
      </c>
      <c r="S4" s="203" t="s">
        <v>2</v>
      </c>
      <c r="T4" s="201" t="s">
        <v>63</v>
      </c>
      <c r="U4" s="201" t="s">
        <v>95</v>
      </c>
      <c r="V4" s="203" t="s">
        <v>2</v>
      </c>
      <c r="W4" s="201" t="s">
        <v>63</v>
      </c>
      <c r="X4" s="201" t="s">
        <v>95</v>
      </c>
      <c r="Y4" s="203" t="s">
        <v>2</v>
      </c>
      <c r="Z4" s="201" t="s">
        <v>63</v>
      </c>
      <c r="AA4" s="201" t="s">
        <v>95</v>
      </c>
      <c r="AB4" s="203" t="s">
        <v>2</v>
      </c>
      <c r="AC4" s="201" t="s">
        <v>63</v>
      </c>
      <c r="AD4" s="201" t="s">
        <v>95</v>
      </c>
      <c r="AE4" s="203" t="s">
        <v>2</v>
      </c>
    </row>
    <row r="5" spans="1:35" s="33" customFormat="1" ht="15.75" customHeight="1" x14ac:dyDescent="0.25">
      <c r="A5" s="212"/>
      <c r="B5" s="201"/>
      <c r="C5" s="202"/>
      <c r="D5" s="203"/>
      <c r="E5" s="201"/>
      <c r="F5" s="201"/>
      <c r="G5" s="203"/>
      <c r="H5" s="201"/>
      <c r="I5" s="202"/>
      <c r="J5" s="203"/>
      <c r="K5" s="279"/>
      <c r="L5" s="279"/>
      <c r="M5" s="279"/>
      <c r="N5" s="201"/>
      <c r="O5" s="201"/>
      <c r="P5" s="203"/>
      <c r="Q5" s="201"/>
      <c r="R5" s="201"/>
      <c r="S5" s="203"/>
      <c r="T5" s="201"/>
      <c r="U5" s="201"/>
      <c r="V5" s="203"/>
      <c r="W5" s="201"/>
      <c r="X5" s="201"/>
      <c r="Y5" s="203"/>
      <c r="Z5" s="201"/>
      <c r="AA5" s="201"/>
      <c r="AB5" s="203"/>
      <c r="AC5" s="201"/>
      <c r="AD5" s="201"/>
      <c r="AE5" s="203"/>
    </row>
    <row r="6" spans="1:35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147"/>
      <c r="L6" s="147"/>
      <c r="M6" s="147"/>
      <c r="N6" s="50">
        <v>10</v>
      </c>
      <c r="O6" s="50">
        <v>11</v>
      </c>
      <c r="P6" s="50">
        <v>12</v>
      </c>
      <c r="Q6" s="50">
        <v>13</v>
      </c>
      <c r="R6" s="50">
        <v>14</v>
      </c>
      <c r="S6" s="50">
        <v>15</v>
      </c>
      <c r="T6" s="50">
        <v>16</v>
      </c>
      <c r="U6" s="50">
        <v>17</v>
      </c>
      <c r="V6" s="50">
        <v>18</v>
      </c>
      <c r="W6" s="50">
        <v>19</v>
      </c>
      <c r="X6" s="50">
        <v>20</v>
      </c>
      <c r="Y6" s="50">
        <v>21</v>
      </c>
      <c r="Z6" s="50">
        <v>22</v>
      </c>
      <c r="AA6" s="50">
        <v>23</v>
      </c>
      <c r="AB6" s="50">
        <v>24</v>
      </c>
      <c r="AC6" s="50">
        <v>25</v>
      </c>
      <c r="AD6" s="50">
        <v>26</v>
      </c>
      <c r="AE6" s="50">
        <v>27</v>
      </c>
    </row>
    <row r="7" spans="1:35" s="38" customFormat="1" ht="18" customHeight="1" x14ac:dyDescent="0.25">
      <c r="A7" s="34" t="s">
        <v>34</v>
      </c>
      <c r="B7" s="35">
        <f>SUM(B8:B35)</f>
        <v>107624</v>
      </c>
      <c r="C7" s="86">
        <f>SUM(C8:C35)</f>
        <v>20047</v>
      </c>
      <c r="D7" s="36">
        <f>C7*100/B7</f>
        <v>18.626886196387424</v>
      </c>
      <c r="E7" s="35">
        <f>SUM(E8:E35)</f>
        <v>36960</v>
      </c>
      <c r="F7" s="35">
        <f>SUM(F8:F35)</f>
        <v>18207</v>
      </c>
      <c r="G7" s="36">
        <f>F7*100/E7</f>
        <v>49.261363636363633</v>
      </c>
      <c r="H7" s="35">
        <f>SUM(H8:H35)</f>
        <v>4659</v>
      </c>
      <c r="I7" s="86">
        <f>SUM(I8:I35)</f>
        <v>2413</v>
      </c>
      <c r="J7" s="36">
        <f>I7*100/H7</f>
        <v>51.792230092294481</v>
      </c>
      <c r="K7" s="148">
        <f>SUM(K8:K35)</f>
        <v>2886</v>
      </c>
      <c r="L7" s="148">
        <f>SUM(L8:L35)</f>
        <v>2140</v>
      </c>
      <c r="M7" s="149">
        <f>L7*100/K7</f>
        <v>74.151074151074155</v>
      </c>
      <c r="N7" s="35">
        <f>SUM(N8:N35)</f>
        <v>1069</v>
      </c>
      <c r="O7" s="35">
        <f>SUM(O8:O35)</f>
        <v>780</v>
      </c>
      <c r="P7" s="36">
        <f>O7*100/N7</f>
        <v>72.965388213283447</v>
      </c>
      <c r="Q7" s="35">
        <f>SUM(Q8:Q35)</f>
        <v>75</v>
      </c>
      <c r="R7" s="35">
        <f>SUM(R8:R35)</f>
        <v>23</v>
      </c>
      <c r="S7" s="36">
        <f>R7*100/Q7</f>
        <v>30.666666666666668</v>
      </c>
      <c r="T7" s="35">
        <f>SUM(T8:T35)</f>
        <v>18604</v>
      </c>
      <c r="U7" s="35">
        <f>SUM(U8:U35)</f>
        <v>10861</v>
      </c>
      <c r="V7" s="36">
        <f>U7*100/T7</f>
        <v>58.379918297140399</v>
      </c>
      <c r="W7" s="35">
        <f>SUM(W8:W35)</f>
        <v>97642</v>
      </c>
      <c r="X7" s="35">
        <f>SUM(X8:X35)</f>
        <v>13719</v>
      </c>
      <c r="Y7" s="36">
        <f>X7*100/W7</f>
        <v>14.050306220683723</v>
      </c>
      <c r="Z7" s="35">
        <f>SUM(Z8:Z35)</f>
        <v>28584</v>
      </c>
      <c r="AA7" s="35">
        <f>SUM(AA8:AA35)</f>
        <v>12761</v>
      </c>
      <c r="AB7" s="36">
        <f>AA7*100/Z7</f>
        <v>44.643856703050659</v>
      </c>
      <c r="AC7" s="35">
        <f>SUM(AC8:AC35)</f>
        <v>24604</v>
      </c>
      <c r="AD7" s="35">
        <f>SUM(AD8:AD35)</f>
        <v>11369</v>
      </c>
      <c r="AE7" s="36">
        <f>AD7*100/AC7</f>
        <v>46.20793366932206</v>
      </c>
      <c r="AF7" s="37"/>
      <c r="AI7" s="42"/>
    </row>
    <row r="8" spans="1:35" s="42" customFormat="1" ht="17.100000000000001" customHeight="1" x14ac:dyDescent="0.25">
      <c r="A8" s="61" t="s">
        <v>35</v>
      </c>
      <c r="B8" s="39">
        <v>26078</v>
      </c>
      <c r="C8" s="87">
        <v>5402</v>
      </c>
      <c r="D8" s="36">
        <f t="shared" ref="D8:D35" si="0">C8*100/B8</f>
        <v>20.714778740700975</v>
      </c>
      <c r="E8" s="39">
        <v>10522</v>
      </c>
      <c r="F8" s="39">
        <v>4986</v>
      </c>
      <c r="G8" s="40">
        <f t="shared" ref="G8:G35" si="1">F8*100/E8</f>
        <v>47.386428435658623</v>
      </c>
      <c r="H8" s="39">
        <v>677</v>
      </c>
      <c r="I8" s="87">
        <v>534</v>
      </c>
      <c r="J8" s="40">
        <f t="shared" ref="J8:J35" si="2">I8*100/H8</f>
        <v>78.877400295420969</v>
      </c>
      <c r="K8" s="164">
        <v>675</v>
      </c>
      <c r="L8" s="164">
        <v>530</v>
      </c>
      <c r="M8" s="150">
        <f t="shared" ref="M8:M35" si="3">L8*100/K8</f>
        <v>78.518518518518519</v>
      </c>
      <c r="N8" s="39">
        <v>386</v>
      </c>
      <c r="O8" s="39">
        <v>327</v>
      </c>
      <c r="P8" s="40">
        <f t="shared" ref="P8:P35" si="4">O8*100/N8</f>
        <v>84.715025906735747</v>
      </c>
      <c r="Q8" s="39">
        <v>1</v>
      </c>
      <c r="R8" s="39">
        <v>0</v>
      </c>
      <c r="S8" s="40">
        <f>IF(ISERROR(R8*100/Q8),"-",(R8*100/Q8))</f>
        <v>0</v>
      </c>
      <c r="T8" s="39">
        <v>2579</v>
      </c>
      <c r="U8" s="60">
        <v>1882</v>
      </c>
      <c r="V8" s="40">
        <f t="shared" ref="V8:V35" si="5">U8*100/T8</f>
        <v>72.974020938348204</v>
      </c>
      <c r="W8" s="184">
        <v>23818</v>
      </c>
      <c r="X8" s="60">
        <v>3850</v>
      </c>
      <c r="Y8" s="40">
        <f t="shared" ref="Y8:Y35" si="6">X8*100/W8</f>
        <v>16.16424552859182</v>
      </c>
      <c r="Z8" s="39">
        <v>8329</v>
      </c>
      <c r="AA8" s="60">
        <v>3569</v>
      </c>
      <c r="AB8" s="40">
        <f t="shared" ref="AB8:AB35" si="7">AA8*100/Z8</f>
        <v>42.850282146716296</v>
      </c>
      <c r="AC8" s="39">
        <v>6926</v>
      </c>
      <c r="AD8" s="60">
        <v>3149</v>
      </c>
      <c r="AE8" s="40">
        <f t="shared" ref="AE8:AE35" si="8">AD8*100/AC8</f>
        <v>45.466358648570605</v>
      </c>
      <c r="AF8" s="37"/>
      <c r="AG8" s="41"/>
    </row>
    <row r="9" spans="1:35" s="43" customFormat="1" ht="17.100000000000001" customHeight="1" x14ac:dyDescent="0.25">
      <c r="A9" s="61" t="s">
        <v>36</v>
      </c>
      <c r="B9" s="39">
        <v>4241</v>
      </c>
      <c r="C9" s="87">
        <v>709</v>
      </c>
      <c r="D9" s="36">
        <f t="shared" si="0"/>
        <v>16.717755246404149</v>
      </c>
      <c r="E9" s="39">
        <v>1506</v>
      </c>
      <c r="F9" s="39">
        <v>638</v>
      </c>
      <c r="G9" s="40">
        <f t="shared" si="1"/>
        <v>42.363877822045154</v>
      </c>
      <c r="H9" s="39">
        <v>155</v>
      </c>
      <c r="I9" s="87">
        <v>89</v>
      </c>
      <c r="J9" s="40">
        <f t="shared" si="2"/>
        <v>57.41935483870968</v>
      </c>
      <c r="K9" s="164">
        <v>141</v>
      </c>
      <c r="L9" s="164">
        <v>81</v>
      </c>
      <c r="M9" s="150">
        <f t="shared" si="3"/>
        <v>57.446808510638299</v>
      </c>
      <c r="N9" s="39">
        <v>23</v>
      </c>
      <c r="O9" s="39">
        <v>20</v>
      </c>
      <c r="P9" s="40">
        <f t="shared" si="4"/>
        <v>86.956521739130437</v>
      </c>
      <c r="Q9" s="39">
        <v>2</v>
      </c>
      <c r="R9" s="39">
        <v>1</v>
      </c>
      <c r="S9" s="40">
        <f>IF(ISERROR(R9*100/Q9),"-",(R9*100/Q9))</f>
        <v>50</v>
      </c>
      <c r="T9" s="39">
        <v>862</v>
      </c>
      <c r="U9" s="60">
        <v>345</v>
      </c>
      <c r="V9" s="40">
        <f t="shared" si="5"/>
        <v>40.023201856148489</v>
      </c>
      <c r="W9" s="184">
        <v>3842</v>
      </c>
      <c r="X9" s="60">
        <v>473</v>
      </c>
      <c r="Y9" s="40">
        <f t="shared" si="6"/>
        <v>12.311296199895887</v>
      </c>
      <c r="Z9" s="39">
        <v>1129</v>
      </c>
      <c r="AA9" s="60">
        <v>455</v>
      </c>
      <c r="AB9" s="40">
        <f t="shared" si="7"/>
        <v>40.301151461470326</v>
      </c>
      <c r="AC9" s="39">
        <v>820</v>
      </c>
      <c r="AD9" s="60">
        <v>339</v>
      </c>
      <c r="AE9" s="40">
        <f t="shared" si="8"/>
        <v>41.341463414634148</v>
      </c>
      <c r="AF9" s="37"/>
      <c r="AG9" s="41"/>
    </row>
    <row r="10" spans="1:35" s="42" customFormat="1" ht="17.100000000000001" customHeight="1" x14ac:dyDescent="0.25">
      <c r="A10" s="61" t="s">
        <v>37</v>
      </c>
      <c r="B10" s="39">
        <v>447</v>
      </c>
      <c r="C10" s="87">
        <v>85</v>
      </c>
      <c r="D10" s="36">
        <f t="shared" si="0"/>
        <v>19.01565995525727</v>
      </c>
      <c r="E10" s="39">
        <v>261</v>
      </c>
      <c r="F10" s="39">
        <v>80</v>
      </c>
      <c r="G10" s="40">
        <f t="shared" si="1"/>
        <v>30.651340996168582</v>
      </c>
      <c r="H10" s="39">
        <v>31</v>
      </c>
      <c r="I10" s="87">
        <v>5</v>
      </c>
      <c r="J10" s="40">
        <f t="shared" si="2"/>
        <v>16.129032258064516</v>
      </c>
      <c r="K10" s="164">
        <v>25</v>
      </c>
      <c r="L10" s="164">
        <v>5</v>
      </c>
      <c r="M10" s="150">
        <f t="shared" si="3"/>
        <v>20</v>
      </c>
      <c r="N10" s="39">
        <v>3</v>
      </c>
      <c r="O10" s="39">
        <v>0</v>
      </c>
      <c r="P10" s="40">
        <f t="shared" si="4"/>
        <v>0</v>
      </c>
      <c r="Q10" s="39">
        <v>7</v>
      </c>
      <c r="R10" s="39">
        <v>1</v>
      </c>
      <c r="S10" s="40">
        <f t="shared" ref="S10:S35" si="9">IF(ISERROR(R10*100/Q10),"-",(R10*100/Q10))</f>
        <v>14.285714285714286</v>
      </c>
      <c r="T10" s="39">
        <v>164</v>
      </c>
      <c r="U10" s="60">
        <v>56</v>
      </c>
      <c r="V10" s="40">
        <f t="shared" si="5"/>
        <v>34.146341463414636</v>
      </c>
      <c r="W10" s="184">
        <v>358</v>
      </c>
      <c r="X10" s="60">
        <v>57</v>
      </c>
      <c r="Y10" s="40">
        <f t="shared" si="6"/>
        <v>15.921787709497206</v>
      </c>
      <c r="Z10" s="39">
        <v>181</v>
      </c>
      <c r="AA10" s="60">
        <v>55</v>
      </c>
      <c r="AB10" s="40">
        <f t="shared" si="7"/>
        <v>30.386740331491712</v>
      </c>
      <c r="AC10" s="39">
        <v>156</v>
      </c>
      <c r="AD10" s="60">
        <v>48</v>
      </c>
      <c r="AE10" s="40">
        <f t="shared" si="8"/>
        <v>30.76923076923077</v>
      </c>
      <c r="AF10" s="37"/>
      <c r="AG10" s="41"/>
    </row>
    <row r="11" spans="1:35" s="42" customFormat="1" ht="17.100000000000001" customHeight="1" x14ac:dyDescent="0.25">
      <c r="A11" s="61" t="s">
        <v>38</v>
      </c>
      <c r="B11" s="39">
        <v>1937</v>
      </c>
      <c r="C11" s="87">
        <v>520</v>
      </c>
      <c r="D11" s="36">
        <f t="shared" si="0"/>
        <v>26.845637583892618</v>
      </c>
      <c r="E11" s="39">
        <v>716</v>
      </c>
      <c r="F11" s="39">
        <v>457</v>
      </c>
      <c r="G11" s="40">
        <f t="shared" si="1"/>
        <v>63.826815642458101</v>
      </c>
      <c r="H11" s="39">
        <v>106</v>
      </c>
      <c r="I11" s="87">
        <v>50</v>
      </c>
      <c r="J11" s="40">
        <f t="shared" si="2"/>
        <v>47.169811320754718</v>
      </c>
      <c r="K11" s="164">
        <v>77</v>
      </c>
      <c r="L11" s="164">
        <v>43</v>
      </c>
      <c r="M11" s="150">
        <f t="shared" si="3"/>
        <v>55.844155844155843</v>
      </c>
      <c r="N11" s="39">
        <v>10</v>
      </c>
      <c r="O11" s="39">
        <v>14</v>
      </c>
      <c r="P11" s="40">
        <f t="shared" si="4"/>
        <v>140</v>
      </c>
      <c r="Q11" s="39">
        <v>2</v>
      </c>
      <c r="R11" s="39">
        <v>0</v>
      </c>
      <c r="S11" s="40">
        <f t="shared" si="9"/>
        <v>0</v>
      </c>
      <c r="T11" s="39">
        <v>499</v>
      </c>
      <c r="U11" s="60">
        <v>279</v>
      </c>
      <c r="V11" s="40">
        <f t="shared" si="5"/>
        <v>55.91182364729459</v>
      </c>
      <c r="W11" s="184">
        <v>1691</v>
      </c>
      <c r="X11" s="60">
        <v>383</v>
      </c>
      <c r="Y11" s="40">
        <f t="shared" si="6"/>
        <v>22.649319929036075</v>
      </c>
      <c r="Z11" s="39">
        <v>509</v>
      </c>
      <c r="AA11" s="60">
        <v>339</v>
      </c>
      <c r="AB11" s="40">
        <f t="shared" si="7"/>
        <v>66.601178781925341</v>
      </c>
      <c r="AC11" s="39">
        <v>435</v>
      </c>
      <c r="AD11" s="60">
        <v>283</v>
      </c>
      <c r="AE11" s="40">
        <f t="shared" si="8"/>
        <v>65.05747126436782</v>
      </c>
      <c r="AF11" s="37"/>
      <c r="AG11" s="41"/>
    </row>
    <row r="12" spans="1:35" s="42" customFormat="1" ht="17.100000000000001" customHeight="1" x14ac:dyDescent="0.25">
      <c r="A12" s="61" t="s">
        <v>39</v>
      </c>
      <c r="B12" s="39">
        <v>4277</v>
      </c>
      <c r="C12" s="87">
        <v>502</v>
      </c>
      <c r="D12" s="36">
        <f t="shared" si="0"/>
        <v>11.737198971241524</v>
      </c>
      <c r="E12" s="39">
        <v>921</v>
      </c>
      <c r="F12" s="39">
        <v>434</v>
      </c>
      <c r="G12" s="40">
        <f t="shared" si="1"/>
        <v>47.122692725298592</v>
      </c>
      <c r="H12" s="39">
        <v>182</v>
      </c>
      <c r="I12" s="87">
        <v>76</v>
      </c>
      <c r="J12" s="40">
        <f t="shared" si="2"/>
        <v>41.758241758241759</v>
      </c>
      <c r="K12" s="164">
        <v>128</v>
      </c>
      <c r="L12" s="164">
        <v>64</v>
      </c>
      <c r="M12" s="150">
        <f t="shared" si="3"/>
        <v>50</v>
      </c>
      <c r="N12" s="39">
        <v>66</v>
      </c>
      <c r="O12" s="39">
        <v>31</v>
      </c>
      <c r="P12" s="40">
        <f t="shared" si="4"/>
        <v>46.969696969696969</v>
      </c>
      <c r="Q12" s="39">
        <v>5</v>
      </c>
      <c r="R12" s="39">
        <v>1</v>
      </c>
      <c r="S12" s="40">
        <f t="shared" si="9"/>
        <v>20</v>
      </c>
      <c r="T12" s="39">
        <v>652</v>
      </c>
      <c r="U12" s="60">
        <v>363</v>
      </c>
      <c r="V12" s="40">
        <f t="shared" si="5"/>
        <v>55.674846625766868</v>
      </c>
      <c r="W12" s="184">
        <v>4024</v>
      </c>
      <c r="X12" s="60">
        <v>348</v>
      </c>
      <c r="Y12" s="40">
        <f t="shared" si="6"/>
        <v>8.6481113320079519</v>
      </c>
      <c r="Z12" s="39">
        <v>674</v>
      </c>
      <c r="AA12" s="60">
        <v>305</v>
      </c>
      <c r="AB12" s="40">
        <f t="shared" si="7"/>
        <v>45.252225519287833</v>
      </c>
      <c r="AC12" s="39">
        <v>521</v>
      </c>
      <c r="AD12" s="60">
        <v>258</v>
      </c>
      <c r="AE12" s="40">
        <f t="shared" si="8"/>
        <v>49.520153550863725</v>
      </c>
      <c r="AF12" s="37"/>
      <c r="AG12" s="41"/>
    </row>
    <row r="13" spans="1:35" s="42" customFormat="1" ht="17.100000000000001" customHeight="1" x14ac:dyDescent="0.25">
      <c r="A13" s="61" t="s">
        <v>40</v>
      </c>
      <c r="B13" s="39">
        <v>1464</v>
      </c>
      <c r="C13" s="87">
        <v>214</v>
      </c>
      <c r="D13" s="36">
        <f t="shared" si="0"/>
        <v>14.617486338797814</v>
      </c>
      <c r="E13" s="39">
        <v>581</v>
      </c>
      <c r="F13" s="39">
        <v>206</v>
      </c>
      <c r="G13" s="40">
        <f t="shared" si="1"/>
        <v>35.456110154905339</v>
      </c>
      <c r="H13" s="39">
        <v>66</v>
      </c>
      <c r="I13" s="87">
        <v>31</v>
      </c>
      <c r="J13" s="40">
        <f t="shared" si="2"/>
        <v>46.969696969696969</v>
      </c>
      <c r="K13" s="164">
        <v>47</v>
      </c>
      <c r="L13" s="164">
        <v>30</v>
      </c>
      <c r="M13" s="150">
        <f t="shared" si="3"/>
        <v>63.829787234042556</v>
      </c>
      <c r="N13" s="39">
        <v>13</v>
      </c>
      <c r="O13" s="39">
        <v>6</v>
      </c>
      <c r="P13" s="40">
        <f t="shared" si="4"/>
        <v>46.153846153846153</v>
      </c>
      <c r="Q13" s="39">
        <v>3</v>
      </c>
      <c r="R13" s="39">
        <v>0</v>
      </c>
      <c r="S13" s="40">
        <f t="shared" si="9"/>
        <v>0</v>
      </c>
      <c r="T13" s="39">
        <v>461</v>
      </c>
      <c r="U13" s="60">
        <v>179</v>
      </c>
      <c r="V13" s="40">
        <f t="shared" si="5"/>
        <v>38.828633405639913</v>
      </c>
      <c r="W13" s="184">
        <v>1254</v>
      </c>
      <c r="X13" s="60">
        <v>138</v>
      </c>
      <c r="Y13" s="40">
        <f t="shared" si="6"/>
        <v>11.004784688995215</v>
      </c>
      <c r="Z13" s="39">
        <v>396</v>
      </c>
      <c r="AA13" s="60">
        <v>136</v>
      </c>
      <c r="AB13" s="40">
        <f t="shared" si="7"/>
        <v>34.343434343434346</v>
      </c>
      <c r="AC13" s="39">
        <v>342</v>
      </c>
      <c r="AD13" s="60">
        <v>115</v>
      </c>
      <c r="AE13" s="40">
        <f t="shared" si="8"/>
        <v>33.625730994152043</v>
      </c>
      <c r="AF13" s="37"/>
      <c r="AG13" s="41"/>
    </row>
    <row r="14" spans="1:35" s="42" customFormat="1" ht="17.100000000000001" customHeight="1" x14ac:dyDescent="0.25">
      <c r="A14" s="61" t="s">
        <v>41</v>
      </c>
      <c r="B14" s="39">
        <v>1078</v>
      </c>
      <c r="C14" s="87">
        <v>155</v>
      </c>
      <c r="D14" s="36">
        <f t="shared" si="0"/>
        <v>14.378478664192951</v>
      </c>
      <c r="E14" s="39">
        <v>574</v>
      </c>
      <c r="F14" s="39">
        <v>144</v>
      </c>
      <c r="G14" s="40">
        <f t="shared" si="1"/>
        <v>25.087108013937282</v>
      </c>
      <c r="H14" s="39">
        <v>66</v>
      </c>
      <c r="I14" s="87">
        <v>18</v>
      </c>
      <c r="J14" s="40">
        <f t="shared" si="2"/>
        <v>27.272727272727273</v>
      </c>
      <c r="K14" s="164">
        <v>50</v>
      </c>
      <c r="L14" s="164">
        <v>16</v>
      </c>
      <c r="M14" s="150">
        <f t="shared" si="3"/>
        <v>32</v>
      </c>
      <c r="N14" s="39">
        <v>4</v>
      </c>
      <c r="O14" s="39">
        <v>4</v>
      </c>
      <c r="P14" s="40">
        <f t="shared" si="4"/>
        <v>100</v>
      </c>
      <c r="Q14" s="39">
        <v>0</v>
      </c>
      <c r="R14" s="39">
        <v>0</v>
      </c>
      <c r="S14" s="40" t="str">
        <f t="shared" si="9"/>
        <v>-</v>
      </c>
      <c r="T14" s="39">
        <v>460</v>
      </c>
      <c r="U14" s="60">
        <v>118</v>
      </c>
      <c r="V14" s="40">
        <f t="shared" si="5"/>
        <v>25.652173913043477</v>
      </c>
      <c r="W14" s="184">
        <v>890</v>
      </c>
      <c r="X14" s="60">
        <v>105</v>
      </c>
      <c r="Y14" s="40">
        <f t="shared" si="6"/>
        <v>11.797752808988765</v>
      </c>
      <c r="Z14" s="39">
        <v>409</v>
      </c>
      <c r="AA14" s="60">
        <v>103</v>
      </c>
      <c r="AB14" s="40">
        <f t="shared" si="7"/>
        <v>25.183374083129586</v>
      </c>
      <c r="AC14" s="39">
        <v>349</v>
      </c>
      <c r="AD14" s="60">
        <v>76</v>
      </c>
      <c r="AE14" s="40">
        <f t="shared" si="8"/>
        <v>21.776504297994268</v>
      </c>
      <c r="AF14" s="37"/>
      <c r="AG14" s="41"/>
    </row>
    <row r="15" spans="1:35" s="42" customFormat="1" ht="17.100000000000001" customHeight="1" x14ac:dyDescent="0.25">
      <c r="A15" s="61" t="s">
        <v>42</v>
      </c>
      <c r="B15" s="39">
        <v>8331</v>
      </c>
      <c r="C15" s="87">
        <v>730</v>
      </c>
      <c r="D15" s="36">
        <f t="shared" si="0"/>
        <v>8.7624534869763533</v>
      </c>
      <c r="E15" s="39">
        <v>1238</v>
      </c>
      <c r="F15" s="39">
        <v>658</v>
      </c>
      <c r="G15" s="40">
        <f t="shared" si="1"/>
        <v>53.150242326332794</v>
      </c>
      <c r="H15" s="39">
        <v>240</v>
      </c>
      <c r="I15" s="87">
        <v>133</v>
      </c>
      <c r="J15" s="40">
        <f t="shared" si="2"/>
        <v>55.416666666666664</v>
      </c>
      <c r="K15" s="164">
        <v>104</v>
      </c>
      <c r="L15" s="164">
        <v>127</v>
      </c>
      <c r="M15" s="150">
        <f t="shared" si="3"/>
        <v>122.11538461538461</v>
      </c>
      <c r="N15" s="39">
        <v>41</v>
      </c>
      <c r="O15" s="39">
        <v>27</v>
      </c>
      <c r="P15" s="40">
        <f t="shared" si="4"/>
        <v>65.853658536585371</v>
      </c>
      <c r="Q15" s="39">
        <v>1</v>
      </c>
      <c r="R15" s="39">
        <v>0</v>
      </c>
      <c r="S15" s="40">
        <f t="shared" si="9"/>
        <v>0</v>
      </c>
      <c r="T15" s="39">
        <v>532</v>
      </c>
      <c r="U15" s="60">
        <v>405</v>
      </c>
      <c r="V15" s="40">
        <f t="shared" si="5"/>
        <v>76.127819548872182</v>
      </c>
      <c r="W15" s="184">
        <v>7816</v>
      </c>
      <c r="X15" s="60">
        <v>413</v>
      </c>
      <c r="Y15" s="40">
        <f t="shared" si="6"/>
        <v>5.2840327533265095</v>
      </c>
      <c r="Z15" s="39">
        <v>957</v>
      </c>
      <c r="AA15" s="60">
        <v>389</v>
      </c>
      <c r="AB15" s="40">
        <f t="shared" si="7"/>
        <v>40.647857889237201</v>
      </c>
      <c r="AC15" s="39">
        <v>802</v>
      </c>
      <c r="AD15" s="60">
        <v>332</v>
      </c>
      <c r="AE15" s="40">
        <f t="shared" si="8"/>
        <v>41.396508728179548</v>
      </c>
      <c r="AF15" s="37"/>
      <c r="AG15" s="41"/>
    </row>
    <row r="16" spans="1:35" s="42" customFormat="1" ht="17.100000000000001" customHeight="1" x14ac:dyDescent="0.25">
      <c r="A16" s="61" t="s">
        <v>43</v>
      </c>
      <c r="B16" s="39">
        <v>3871</v>
      </c>
      <c r="C16" s="87">
        <v>743</v>
      </c>
      <c r="D16" s="36">
        <f t="shared" si="0"/>
        <v>19.194006716610694</v>
      </c>
      <c r="E16" s="39">
        <v>1386</v>
      </c>
      <c r="F16" s="39">
        <v>667</v>
      </c>
      <c r="G16" s="40">
        <f t="shared" si="1"/>
        <v>48.124098124098126</v>
      </c>
      <c r="H16" s="39">
        <v>314</v>
      </c>
      <c r="I16" s="87">
        <v>144</v>
      </c>
      <c r="J16" s="40">
        <f t="shared" si="2"/>
        <v>45.859872611464965</v>
      </c>
      <c r="K16" s="164">
        <v>109</v>
      </c>
      <c r="L16" s="164">
        <v>129</v>
      </c>
      <c r="M16" s="150">
        <f t="shared" si="3"/>
        <v>118.34862385321101</v>
      </c>
      <c r="N16" s="39">
        <v>66</v>
      </c>
      <c r="O16" s="39">
        <v>21</v>
      </c>
      <c r="P16" s="40">
        <f t="shared" si="4"/>
        <v>31.818181818181817</v>
      </c>
      <c r="Q16" s="39">
        <v>23</v>
      </c>
      <c r="R16" s="39">
        <v>3</v>
      </c>
      <c r="S16" s="40">
        <f t="shared" si="9"/>
        <v>13.043478260869565</v>
      </c>
      <c r="T16" s="39">
        <v>903</v>
      </c>
      <c r="U16" s="60">
        <v>506</v>
      </c>
      <c r="V16" s="40">
        <f t="shared" si="5"/>
        <v>56.035437430786267</v>
      </c>
      <c r="W16" s="184">
        <v>3440</v>
      </c>
      <c r="X16" s="60">
        <v>408</v>
      </c>
      <c r="Y16" s="40">
        <f t="shared" si="6"/>
        <v>11.86046511627907</v>
      </c>
      <c r="Z16" s="39">
        <v>962</v>
      </c>
      <c r="AA16" s="60">
        <v>385</v>
      </c>
      <c r="AB16" s="40">
        <f t="shared" si="7"/>
        <v>40.020790020790024</v>
      </c>
      <c r="AC16" s="39">
        <v>767</v>
      </c>
      <c r="AD16" s="60">
        <v>346</v>
      </c>
      <c r="AE16" s="40">
        <f t="shared" si="8"/>
        <v>45.110821382007821</v>
      </c>
      <c r="AF16" s="37"/>
      <c r="AG16" s="41"/>
    </row>
    <row r="17" spans="1:33" s="42" customFormat="1" ht="17.100000000000001" customHeight="1" x14ac:dyDescent="0.25">
      <c r="A17" s="61" t="s">
        <v>44</v>
      </c>
      <c r="B17" s="39">
        <v>7931</v>
      </c>
      <c r="C17" s="87">
        <v>1215</v>
      </c>
      <c r="D17" s="36">
        <f t="shared" si="0"/>
        <v>15.319631824486194</v>
      </c>
      <c r="E17" s="39">
        <v>1828</v>
      </c>
      <c r="F17" s="39">
        <v>1114</v>
      </c>
      <c r="G17" s="40">
        <f t="shared" si="1"/>
        <v>60.940919037199123</v>
      </c>
      <c r="H17" s="39">
        <v>185</v>
      </c>
      <c r="I17" s="87">
        <v>140</v>
      </c>
      <c r="J17" s="40">
        <f t="shared" si="2"/>
        <v>75.675675675675677</v>
      </c>
      <c r="K17" s="164">
        <v>102</v>
      </c>
      <c r="L17" s="164">
        <v>113</v>
      </c>
      <c r="M17" s="150">
        <f t="shared" si="3"/>
        <v>110.78431372549019</v>
      </c>
      <c r="N17" s="39">
        <v>54</v>
      </c>
      <c r="O17" s="39">
        <v>29</v>
      </c>
      <c r="P17" s="40">
        <f t="shared" si="4"/>
        <v>53.703703703703702</v>
      </c>
      <c r="Q17" s="39">
        <v>3</v>
      </c>
      <c r="R17" s="39">
        <v>0</v>
      </c>
      <c r="S17" s="40">
        <f t="shared" si="9"/>
        <v>0</v>
      </c>
      <c r="T17" s="39">
        <v>606</v>
      </c>
      <c r="U17" s="60">
        <v>579</v>
      </c>
      <c r="V17" s="40">
        <f t="shared" si="5"/>
        <v>95.544554455445549</v>
      </c>
      <c r="W17" s="184">
        <v>7490</v>
      </c>
      <c r="X17" s="60">
        <v>833</v>
      </c>
      <c r="Y17" s="40">
        <f t="shared" si="6"/>
        <v>11.121495327102803</v>
      </c>
      <c r="Z17" s="39">
        <v>1491</v>
      </c>
      <c r="AA17" s="60">
        <v>777</v>
      </c>
      <c r="AB17" s="40">
        <f t="shared" si="7"/>
        <v>52.112676056338032</v>
      </c>
      <c r="AC17" s="39">
        <v>1336</v>
      </c>
      <c r="AD17" s="60">
        <v>705</v>
      </c>
      <c r="AE17" s="40">
        <f t="shared" si="8"/>
        <v>52.769461077844312</v>
      </c>
      <c r="AF17" s="37"/>
      <c r="AG17" s="41"/>
    </row>
    <row r="18" spans="1:33" s="42" customFormat="1" ht="17.100000000000001" customHeight="1" x14ac:dyDescent="0.25">
      <c r="A18" s="61" t="s">
        <v>45</v>
      </c>
      <c r="B18" s="39">
        <v>2519</v>
      </c>
      <c r="C18" s="87">
        <v>739</v>
      </c>
      <c r="D18" s="36">
        <f t="shared" si="0"/>
        <v>29.337038507344186</v>
      </c>
      <c r="E18" s="39">
        <v>1440</v>
      </c>
      <c r="F18" s="39">
        <v>681</v>
      </c>
      <c r="G18" s="40">
        <f t="shared" si="1"/>
        <v>47.291666666666664</v>
      </c>
      <c r="H18" s="39">
        <v>227</v>
      </c>
      <c r="I18" s="87">
        <v>117</v>
      </c>
      <c r="J18" s="40">
        <f t="shared" si="2"/>
        <v>51.541850220264315</v>
      </c>
      <c r="K18" s="164">
        <v>133</v>
      </c>
      <c r="L18" s="164">
        <v>109</v>
      </c>
      <c r="M18" s="150">
        <f t="shared" si="3"/>
        <v>81.954887218045116</v>
      </c>
      <c r="N18" s="39">
        <v>23</v>
      </c>
      <c r="O18" s="39">
        <v>13</v>
      </c>
      <c r="P18" s="40">
        <f t="shared" si="4"/>
        <v>56.521739130434781</v>
      </c>
      <c r="Q18" s="39">
        <v>2</v>
      </c>
      <c r="R18" s="39">
        <v>0</v>
      </c>
      <c r="S18" s="40">
        <f t="shared" si="9"/>
        <v>0</v>
      </c>
      <c r="T18" s="39">
        <v>702</v>
      </c>
      <c r="U18" s="60">
        <v>449</v>
      </c>
      <c r="V18" s="40">
        <f t="shared" si="5"/>
        <v>63.960113960113958</v>
      </c>
      <c r="W18" s="184">
        <v>2028</v>
      </c>
      <c r="X18" s="60">
        <v>480</v>
      </c>
      <c r="Y18" s="40">
        <f t="shared" si="6"/>
        <v>23.668639053254438</v>
      </c>
      <c r="Z18" s="39">
        <v>1014</v>
      </c>
      <c r="AA18" s="60">
        <v>454</v>
      </c>
      <c r="AB18" s="40">
        <f t="shared" si="7"/>
        <v>44.773175542406314</v>
      </c>
      <c r="AC18" s="39">
        <v>934</v>
      </c>
      <c r="AD18" s="60">
        <v>425</v>
      </c>
      <c r="AE18" s="40">
        <f t="shared" si="8"/>
        <v>45.503211991434689</v>
      </c>
      <c r="AF18" s="37"/>
      <c r="AG18" s="41"/>
    </row>
    <row r="19" spans="1:33" s="42" customFormat="1" ht="17.100000000000001" customHeight="1" x14ac:dyDescent="0.25">
      <c r="A19" s="61" t="s">
        <v>46</v>
      </c>
      <c r="B19" s="39">
        <v>4235</v>
      </c>
      <c r="C19" s="87">
        <v>635</v>
      </c>
      <c r="D19" s="36">
        <f t="shared" si="0"/>
        <v>14.994096812278631</v>
      </c>
      <c r="E19" s="39">
        <v>1173</v>
      </c>
      <c r="F19" s="39">
        <v>563</v>
      </c>
      <c r="G19" s="40">
        <f t="shared" si="1"/>
        <v>47.996589940323958</v>
      </c>
      <c r="H19" s="39">
        <v>262</v>
      </c>
      <c r="I19" s="87">
        <v>89</v>
      </c>
      <c r="J19" s="40">
        <f t="shared" si="2"/>
        <v>33.969465648854964</v>
      </c>
      <c r="K19" s="164">
        <v>159</v>
      </c>
      <c r="L19" s="164">
        <v>71</v>
      </c>
      <c r="M19" s="150">
        <f t="shared" si="3"/>
        <v>44.654088050314463</v>
      </c>
      <c r="N19" s="39">
        <v>33</v>
      </c>
      <c r="O19" s="39">
        <v>37</v>
      </c>
      <c r="P19" s="40">
        <f t="shared" si="4"/>
        <v>112.12121212121212</v>
      </c>
      <c r="Q19" s="39">
        <v>3</v>
      </c>
      <c r="R19" s="39">
        <v>6</v>
      </c>
      <c r="S19" s="40">
        <f t="shared" si="9"/>
        <v>200</v>
      </c>
      <c r="T19" s="39">
        <v>837</v>
      </c>
      <c r="U19" s="60">
        <v>384</v>
      </c>
      <c r="V19" s="40">
        <f t="shared" si="5"/>
        <v>45.878136200716845</v>
      </c>
      <c r="W19" s="184">
        <v>3856</v>
      </c>
      <c r="X19" s="60">
        <v>414</v>
      </c>
      <c r="Y19" s="40">
        <f t="shared" si="6"/>
        <v>10.736514522821576</v>
      </c>
      <c r="Z19" s="39">
        <v>905</v>
      </c>
      <c r="AA19" s="60">
        <v>380</v>
      </c>
      <c r="AB19" s="40">
        <f t="shared" si="7"/>
        <v>41.988950276243095</v>
      </c>
      <c r="AC19" s="39">
        <v>760</v>
      </c>
      <c r="AD19" s="60">
        <v>341</v>
      </c>
      <c r="AE19" s="40">
        <f t="shared" si="8"/>
        <v>44.868421052631582</v>
      </c>
      <c r="AF19" s="37"/>
      <c r="AG19" s="41"/>
    </row>
    <row r="20" spans="1:33" s="42" customFormat="1" ht="17.100000000000001" customHeight="1" x14ac:dyDescent="0.25">
      <c r="A20" s="61" t="s">
        <v>47</v>
      </c>
      <c r="B20" s="39">
        <v>2501</v>
      </c>
      <c r="C20" s="87">
        <v>410</v>
      </c>
      <c r="D20" s="36">
        <f t="shared" si="0"/>
        <v>16.393442622950818</v>
      </c>
      <c r="E20" s="39">
        <v>685</v>
      </c>
      <c r="F20" s="39">
        <v>360</v>
      </c>
      <c r="G20" s="40">
        <f t="shared" si="1"/>
        <v>52.554744525547449</v>
      </c>
      <c r="H20" s="39">
        <v>78</v>
      </c>
      <c r="I20" s="87">
        <v>57</v>
      </c>
      <c r="J20" s="40">
        <f t="shared" si="2"/>
        <v>73.07692307692308</v>
      </c>
      <c r="K20" s="164">
        <v>47</v>
      </c>
      <c r="L20" s="164">
        <v>49</v>
      </c>
      <c r="M20" s="150">
        <f t="shared" si="3"/>
        <v>104.25531914893617</v>
      </c>
      <c r="N20" s="39">
        <v>2</v>
      </c>
      <c r="O20" s="39">
        <v>15</v>
      </c>
      <c r="P20" s="40">
        <f t="shared" si="4"/>
        <v>750</v>
      </c>
      <c r="Q20" s="39">
        <v>2</v>
      </c>
      <c r="R20" s="39">
        <v>0</v>
      </c>
      <c r="S20" s="40">
        <f t="shared" si="9"/>
        <v>0</v>
      </c>
      <c r="T20" s="39">
        <v>316</v>
      </c>
      <c r="U20" s="60">
        <v>227</v>
      </c>
      <c r="V20" s="40">
        <f t="shared" si="5"/>
        <v>71.835443037974684</v>
      </c>
      <c r="W20" s="184">
        <v>2348</v>
      </c>
      <c r="X20" s="60">
        <v>274</v>
      </c>
      <c r="Y20" s="40">
        <f t="shared" si="6"/>
        <v>11.669505962521296</v>
      </c>
      <c r="Z20" s="39">
        <v>545</v>
      </c>
      <c r="AA20" s="60">
        <v>254</v>
      </c>
      <c r="AB20" s="40">
        <f t="shared" si="7"/>
        <v>46.605504587155963</v>
      </c>
      <c r="AC20" s="39">
        <v>495</v>
      </c>
      <c r="AD20" s="60">
        <v>241</v>
      </c>
      <c r="AE20" s="40">
        <f t="shared" si="8"/>
        <v>48.686868686868685</v>
      </c>
      <c r="AF20" s="37"/>
      <c r="AG20" s="41"/>
    </row>
    <row r="21" spans="1:33" s="42" customFormat="1" ht="17.100000000000001" customHeight="1" x14ac:dyDescent="0.25">
      <c r="A21" s="61" t="s">
        <v>48</v>
      </c>
      <c r="B21" s="39">
        <v>1556</v>
      </c>
      <c r="C21" s="87">
        <v>334</v>
      </c>
      <c r="D21" s="36">
        <f t="shared" si="0"/>
        <v>21.465295629820051</v>
      </c>
      <c r="E21" s="39">
        <v>737</v>
      </c>
      <c r="F21" s="39">
        <v>308</v>
      </c>
      <c r="G21" s="40">
        <f t="shared" si="1"/>
        <v>41.791044776119406</v>
      </c>
      <c r="H21" s="39">
        <v>74</v>
      </c>
      <c r="I21" s="87">
        <v>41</v>
      </c>
      <c r="J21" s="40">
        <f t="shared" si="2"/>
        <v>55.405405405405403</v>
      </c>
      <c r="K21" s="164">
        <v>35</v>
      </c>
      <c r="L21" s="164">
        <v>31</v>
      </c>
      <c r="M21" s="150">
        <f t="shared" si="3"/>
        <v>88.571428571428569</v>
      </c>
      <c r="N21" s="39">
        <v>3</v>
      </c>
      <c r="O21" s="39">
        <v>11</v>
      </c>
      <c r="P21" s="40">
        <f t="shared" si="4"/>
        <v>366.66666666666669</v>
      </c>
      <c r="Q21" s="39">
        <v>0</v>
      </c>
      <c r="R21" s="39">
        <v>0</v>
      </c>
      <c r="S21" s="40" t="str">
        <f t="shared" si="9"/>
        <v>-</v>
      </c>
      <c r="T21" s="39">
        <v>520</v>
      </c>
      <c r="U21" s="60">
        <v>196</v>
      </c>
      <c r="V21" s="40">
        <f t="shared" si="5"/>
        <v>37.692307692307693</v>
      </c>
      <c r="W21" s="184">
        <v>1394</v>
      </c>
      <c r="X21" s="60">
        <v>206</v>
      </c>
      <c r="Y21" s="40">
        <f t="shared" si="6"/>
        <v>14.777618364418938</v>
      </c>
      <c r="Z21" s="39">
        <v>625</v>
      </c>
      <c r="AA21" s="60">
        <v>199</v>
      </c>
      <c r="AB21" s="40">
        <f t="shared" si="7"/>
        <v>31.84</v>
      </c>
      <c r="AC21" s="39">
        <v>582</v>
      </c>
      <c r="AD21" s="60">
        <v>187</v>
      </c>
      <c r="AE21" s="40">
        <f t="shared" si="8"/>
        <v>32.130584192439862</v>
      </c>
      <c r="AF21" s="37"/>
      <c r="AG21" s="41"/>
    </row>
    <row r="22" spans="1:33" s="42" customFormat="1" ht="17.100000000000001" customHeight="1" x14ac:dyDescent="0.25">
      <c r="A22" s="61" t="s">
        <v>49</v>
      </c>
      <c r="B22" s="39">
        <v>4397</v>
      </c>
      <c r="C22" s="87">
        <v>817</v>
      </c>
      <c r="D22" s="36">
        <f t="shared" si="0"/>
        <v>18.580850579940869</v>
      </c>
      <c r="E22" s="39">
        <v>1428</v>
      </c>
      <c r="F22" s="39">
        <v>744</v>
      </c>
      <c r="G22" s="40">
        <f t="shared" si="1"/>
        <v>52.100840336134453</v>
      </c>
      <c r="H22" s="39">
        <v>291</v>
      </c>
      <c r="I22" s="87">
        <v>120</v>
      </c>
      <c r="J22" s="40">
        <f t="shared" si="2"/>
        <v>41.237113402061858</v>
      </c>
      <c r="K22" s="164">
        <v>142</v>
      </c>
      <c r="L22" s="164">
        <v>108</v>
      </c>
      <c r="M22" s="150">
        <f t="shared" si="3"/>
        <v>76.056338028169009</v>
      </c>
      <c r="N22" s="39">
        <v>30</v>
      </c>
      <c r="O22" s="39">
        <v>5</v>
      </c>
      <c r="P22" s="40">
        <f t="shared" si="4"/>
        <v>16.666666666666668</v>
      </c>
      <c r="Q22" s="39">
        <v>2</v>
      </c>
      <c r="R22" s="39">
        <v>0</v>
      </c>
      <c r="S22" s="40">
        <f t="shared" si="9"/>
        <v>0</v>
      </c>
      <c r="T22" s="39">
        <v>775</v>
      </c>
      <c r="U22" s="60">
        <v>532</v>
      </c>
      <c r="V22" s="40">
        <f t="shared" si="5"/>
        <v>68.645161290322577</v>
      </c>
      <c r="W22" s="184">
        <v>3943</v>
      </c>
      <c r="X22" s="60">
        <v>530</v>
      </c>
      <c r="Y22" s="40">
        <f t="shared" si="6"/>
        <v>13.441541973116916</v>
      </c>
      <c r="Z22" s="39">
        <v>1126</v>
      </c>
      <c r="AA22" s="60">
        <v>505</v>
      </c>
      <c r="AB22" s="40">
        <f t="shared" si="7"/>
        <v>44.849023090586144</v>
      </c>
      <c r="AC22" s="39">
        <v>947</v>
      </c>
      <c r="AD22" s="60">
        <v>442</v>
      </c>
      <c r="AE22" s="40">
        <f t="shared" si="8"/>
        <v>46.673706441393875</v>
      </c>
      <c r="AF22" s="37"/>
      <c r="AG22" s="41"/>
    </row>
    <row r="23" spans="1:33" s="42" customFormat="1" ht="17.100000000000001" customHeight="1" x14ac:dyDescent="0.25">
      <c r="A23" s="61" t="s">
        <v>50</v>
      </c>
      <c r="B23" s="39">
        <v>2312</v>
      </c>
      <c r="C23" s="87">
        <v>790</v>
      </c>
      <c r="D23" s="36">
        <f t="shared" si="0"/>
        <v>34.169550173010379</v>
      </c>
      <c r="E23" s="39">
        <v>1599</v>
      </c>
      <c r="F23" s="39">
        <v>762</v>
      </c>
      <c r="G23" s="40">
        <f t="shared" si="1"/>
        <v>47.654784240150093</v>
      </c>
      <c r="H23" s="39">
        <v>133</v>
      </c>
      <c r="I23" s="87">
        <v>60</v>
      </c>
      <c r="J23" s="40">
        <f t="shared" si="2"/>
        <v>45.112781954887218</v>
      </c>
      <c r="K23" s="164">
        <v>131</v>
      </c>
      <c r="L23" s="164">
        <v>58</v>
      </c>
      <c r="M23" s="150">
        <f t="shared" si="3"/>
        <v>44.274809160305345</v>
      </c>
      <c r="N23" s="39">
        <v>14</v>
      </c>
      <c r="O23" s="39">
        <v>14</v>
      </c>
      <c r="P23" s="40">
        <f t="shared" si="4"/>
        <v>100</v>
      </c>
      <c r="Q23" s="39">
        <v>1</v>
      </c>
      <c r="R23" s="39">
        <v>0</v>
      </c>
      <c r="S23" s="40">
        <f t="shared" si="9"/>
        <v>0</v>
      </c>
      <c r="T23" s="39">
        <v>981</v>
      </c>
      <c r="U23" s="60">
        <v>488</v>
      </c>
      <c r="V23" s="40">
        <f t="shared" si="5"/>
        <v>49.745158002038735</v>
      </c>
      <c r="W23" s="184">
        <v>2013</v>
      </c>
      <c r="X23" s="60">
        <v>561</v>
      </c>
      <c r="Y23" s="40">
        <f t="shared" si="6"/>
        <v>27.868852459016395</v>
      </c>
      <c r="Z23" s="39">
        <v>1308</v>
      </c>
      <c r="AA23" s="60">
        <v>545</v>
      </c>
      <c r="AB23" s="40">
        <f t="shared" si="7"/>
        <v>41.666666666666664</v>
      </c>
      <c r="AC23" s="39">
        <v>1092</v>
      </c>
      <c r="AD23" s="60">
        <v>473</v>
      </c>
      <c r="AE23" s="40">
        <f t="shared" si="8"/>
        <v>43.315018315018314</v>
      </c>
      <c r="AF23" s="37"/>
      <c r="AG23" s="41"/>
    </row>
    <row r="24" spans="1:33" s="42" customFormat="1" ht="17.100000000000001" customHeight="1" x14ac:dyDescent="0.25">
      <c r="A24" s="61" t="s">
        <v>51</v>
      </c>
      <c r="B24" s="39">
        <v>1878</v>
      </c>
      <c r="C24" s="87">
        <v>776</v>
      </c>
      <c r="D24" s="36">
        <f t="shared" si="0"/>
        <v>41.320553780617679</v>
      </c>
      <c r="E24" s="39">
        <v>1235</v>
      </c>
      <c r="F24" s="39">
        <v>670</v>
      </c>
      <c r="G24" s="40">
        <f t="shared" si="1"/>
        <v>54.251012145748987</v>
      </c>
      <c r="H24" s="39">
        <v>163</v>
      </c>
      <c r="I24" s="87">
        <v>41</v>
      </c>
      <c r="J24" s="40">
        <f t="shared" si="2"/>
        <v>25.153374233128833</v>
      </c>
      <c r="K24" s="164">
        <v>91</v>
      </c>
      <c r="L24" s="164">
        <v>34</v>
      </c>
      <c r="M24" s="150">
        <f t="shared" si="3"/>
        <v>37.362637362637365</v>
      </c>
      <c r="N24" s="39">
        <v>20</v>
      </c>
      <c r="O24" s="39">
        <v>7</v>
      </c>
      <c r="P24" s="40">
        <f t="shared" si="4"/>
        <v>35</v>
      </c>
      <c r="Q24" s="39">
        <v>0</v>
      </c>
      <c r="R24" s="39">
        <v>0</v>
      </c>
      <c r="S24" s="40" t="str">
        <f t="shared" si="9"/>
        <v>-</v>
      </c>
      <c r="T24" s="39">
        <v>857</v>
      </c>
      <c r="U24" s="60">
        <v>478</v>
      </c>
      <c r="V24" s="40">
        <f t="shared" si="5"/>
        <v>55.775962660443405</v>
      </c>
      <c r="W24" s="184">
        <v>1550</v>
      </c>
      <c r="X24" s="60">
        <v>544</v>
      </c>
      <c r="Y24" s="40">
        <f t="shared" si="6"/>
        <v>35.096774193548384</v>
      </c>
      <c r="Z24" s="39">
        <v>948</v>
      </c>
      <c r="AA24" s="60">
        <v>512</v>
      </c>
      <c r="AB24" s="40">
        <f t="shared" si="7"/>
        <v>54.008438818565402</v>
      </c>
      <c r="AC24" s="39">
        <v>898</v>
      </c>
      <c r="AD24" s="60">
        <v>488</v>
      </c>
      <c r="AE24" s="40">
        <f t="shared" si="8"/>
        <v>54.342984409799556</v>
      </c>
      <c r="AF24" s="37"/>
      <c r="AG24" s="41"/>
    </row>
    <row r="25" spans="1:33" s="42" customFormat="1" ht="17.100000000000001" customHeight="1" x14ac:dyDescent="0.25">
      <c r="A25" s="61" t="s">
        <v>52</v>
      </c>
      <c r="B25" s="39">
        <v>5196</v>
      </c>
      <c r="C25" s="87">
        <v>275</v>
      </c>
      <c r="D25" s="36">
        <f t="shared" si="0"/>
        <v>5.2925327174749803</v>
      </c>
      <c r="E25" s="39">
        <v>645</v>
      </c>
      <c r="F25" s="39">
        <v>266</v>
      </c>
      <c r="G25" s="40">
        <f t="shared" si="1"/>
        <v>41.240310077519382</v>
      </c>
      <c r="H25" s="39">
        <v>147</v>
      </c>
      <c r="I25" s="87">
        <v>55</v>
      </c>
      <c r="J25" s="40">
        <f t="shared" si="2"/>
        <v>37.414965986394556</v>
      </c>
      <c r="K25" s="164">
        <v>50</v>
      </c>
      <c r="L25" s="164">
        <v>54</v>
      </c>
      <c r="M25" s="150">
        <f t="shared" si="3"/>
        <v>108</v>
      </c>
      <c r="N25" s="39">
        <v>9</v>
      </c>
      <c r="O25" s="39">
        <v>11</v>
      </c>
      <c r="P25" s="40">
        <f t="shared" si="4"/>
        <v>122.22222222222223</v>
      </c>
      <c r="Q25" s="39">
        <v>0</v>
      </c>
      <c r="R25" s="39">
        <v>0</v>
      </c>
      <c r="S25" s="40" t="str">
        <f t="shared" si="9"/>
        <v>-</v>
      </c>
      <c r="T25" s="39">
        <v>390</v>
      </c>
      <c r="U25" s="60">
        <v>158</v>
      </c>
      <c r="V25" s="40">
        <f t="shared" si="5"/>
        <v>40.512820512820511</v>
      </c>
      <c r="W25" s="184">
        <v>4960</v>
      </c>
      <c r="X25" s="60">
        <v>160</v>
      </c>
      <c r="Y25" s="40">
        <f t="shared" si="6"/>
        <v>3.225806451612903</v>
      </c>
      <c r="Z25" s="39">
        <v>512</v>
      </c>
      <c r="AA25" s="60">
        <v>156</v>
      </c>
      <c r="AB25" s="40">
        <f t="shared" si="7"/>
        <v>30.46875</v>
      </c>
      <c r="AC25" s="39">
        <v>443</v>
      </c>
      <c r="AD25" s="60">
        <v>139</v>
      </c>
      <c r="AE25" s="40">
        <f t="shared" si="8"/>
        <v>31.376975169300227</v>
      </c>
      <c r="AF25" s="37"/>
      <c r="AG25" s="41"/>
    </row>
    <row r="26" spans="1:33" s="42" customFormat="1" ht="17.100000000000001" customHeight="1" x14ac:dyDescent="0.25">
      <c r="A26" s="61" t="s">
        <v>53</v>
      </c>
      <c r="B26" s="39">
        <v>2427</v>
      </c>
      <c r="C26" s="87">
        <v>768</v>
      </c>
      <c r="D26" s="36">
        <f t="shared" si="0"/>
        <v>31.644004944375773</v>
      </c>
      <c r="E26" s="39">
        <v>995</v>
      </c>
      <c r="F26" s="39">
        <v>700</v>
      </c>
      <c r="G26" s="40">
        <f t="shared" si="1"/>
        <v>70.35175879396985</v>
      </c>
      <c r="H26" s="39">
        <v>95</v>
      </c>
      <c r="I26" s="87">
        <v>86</v>
      </c>
      <c r="J26" s="40">
        <f t="shared" si="2"/>
        <v>90.526315789473685</v>
      </c>
      <c r="K26" s="164">
        <v>58</v>
      </c>
      <c r="L26" s="164">
        <v>75</v>
      </c>
      <c r="M26" s="150">
        <f t="shared" si="3"/>
        <v>129.31034482758622</v>
      </c>
      <c r="N26" s="39">
        <v>15</v>
      </c>
      <c r="O26" s="39">
        <v>23</v>
      </c>
      <c r="P26" s="40">
        <f t="shared" si="4"/>
        <v>153.33333333333334</v>
      </c>
      <c r="Q26" s="39">
        <v>0</v>
      </c>
      <c r="R26" s="39">
        <v>1</v>
      </c>
      <c r="S26" s="40" t="str">
        <f t="shared" si="9"/>
        <v>-</v>
      </c>
      <c r="T26" s="39">
        <v>615</v>
      </c>
      <c r="U26" s="60">
        <v>414</v>
      </c>
      <c r="V26" s="40">
        <f t="shared" si="5"/>
        <v>67.317073170731703</v>
      </c>
      <c r="W26" s="184">
        <v>2248</v>
      </c>
      <c r="X26" s="60">
        <v>568</v>
      </c>
      <c r="Y26" s="40">
        <f t="shared" si="6"/>
        <v>25.266903914590749</v>
      </c>
      <c r="Z26" s="39">
        <v>817</v>
      </c>
      <c r="AA26" s="60">
        <v>514</v>
      </c>
      <c r="AB26" s="40">
        <f t="shared" si="7"/>
        <v>62.913096695226436</v>
      </c>
      <c r="AC26" s="39">
        <v>714</v>
      </c>
      <c r="AD26" s="60">
        <v>449</v>
      </c>
      <c r="AE26" s="40">
        <f t="shared" si="8"/>
        <v>62.885154061624647</v>
      </c>
      <c r="AF26" s="37"/>
      <c r="AG26" s="41"/>
    </row>
    <row r="27" spans="1:33" s="42" customFormat="1" ht="17.100000000000001" customHeight="1" x14ac:dyDescent="0.25">
      <c r="A27" s="61" t="s">
        <v>54</v>
      </c>
      <c r="B27" s="39">
        <v>1822</v>
      </c>
      <c r="C27" s="87">
        <v>332</v>
      </c>
      <c r="D27" s="36">
        <f t="shared" si="0"/>
        <v>18.221734357848518</v>
      </c>
      <c r="E27" s="39">
        <v>676</v>
      </c>
      <c r="F27" s="39">
        <v>312</v>
      </c>
      <c r="G27" s="40">
        <f t="shared" si="1"/>
        <v>46.153846153846153</v>
      </c>
      <c r="H27" s="39">
        <v>100</v>
      </c>
      <c r="I27" s="87">
        <v>39</v>
      </c>
      <c r="J27" s="40">
        <f t="shared" si="2"/>
        <v>39</v>
      </c>
      <c r="K27" s="164">
        <v>68</v>
      </c>
      <c r="L27" s="164">
        <v>34</v>
      </c>
      <c r="M27" s="150">
        <f t="shared" si="3"/>
        <v>50</v>
      </c>
      <c r="N27" s="39">
        <v>43</v>
      </c>
      <c r="O27" s="39">
        <v>34</v>
      </c>
      <c r="P27" s="40">
        <f t="shared" si="4"/>
        <v>79.069767441860463</v>
      </c>
      <c r="Q27" s="39">
        <v>0</v>
      </c>
      <c r="R27" s="39">
        <v>9</v>
      </c>
      <c r="S27" s="40" t="str">
        <f t="shared" si="9"/>
        <v>-</v>
      </c>
      <c r="T27" s="39">
        <v>349</v>
      </c>
      <c r="U27" s="60">
        <v>256</v>
      </c>
      <c r="V27" s="40">
        <f t="shared" si="5"/>
        <v>73.352435530085955</v>
      </c>
      <c r="W27" s="184">
        <v>1614</v>
      </c>
      <c r="X27" s="60">
        <v>223</v>
      </c>
      <c r="Y27" s="40">
        <f t="shared" si="6"/>
        <v>13.816604708798017</v>
      </c>
      <c r="Z27" s="39">
        <v>495</v>
      </c>
      <c r="AA27" s="60">
        <v>213</v>
      </c>
      <c r="AB27" s="40">
        <f t="shared" si="7"/>
        <v>43.030303030303031</v>
      </c>
      <c r="AC27" s="39">
        <v>474</v>
      </c>
      <c r="AD27" s="60">
        <v>190</v>
      </c>
      <c r="AE27" s="40">
        <f t="shared" si="8"/>
        <v>40.084388185654007</v>
      </c>
      <c r="AF27" s="37"/>
      <c r="AG27" s="41"/>
    </row>
    <row r="28" spans="1:33" s="42" customFormat="1" ht="17.100000000000001" customHeight="1" x14ac:dyDescent="0.25">
      <c r="A28" s="61" t="s">
        <v>55</v>
      </c>
      <c r="B28" s="39">
        <v>1438</v>
      </c>
      <c r="C28" s="87">
        <v>401</v>
      </c>
      <c r="D28" s="36">
        <f t="shared" si="0"/>
        <v>27.885952712100138</v>
      </c>
      <c r="E28" s="39">
        <v>578</v>
      </c>
      <c r="F28" s="39">
        <v>337</v>
      </c>
      <c r="G28" s="40">
        <f t="shared" si="1"/>
        <v>58.304498269896193</v>
      </c>
      <c r="H28" s="39">
        <v>89</v>
      </c>
      <c r="I28" s="87">
        <v>56</v>
      </c>
      <c r="J28" s="40">
        <f t="shared" si="2"/>
        <v>62.921348314606739</v>
      </c>
      <c r="K28" s="164">
        <v>48</v>
      </c>
      <c r="L28" s="164">
        <v>29</v>
      </c>
      <c r="M28" s="150">
        <f t="shared" si="3"/>
        <v>60.416666666666664</v>
      </c>
      <c r="N28" s="39">
        <v>13</v>
      </c>
      <c r="O28" s="39">
        <v>5</v>
      </c>
      <c r="P28" s="40">
        <f t="shared" si="4"/>
        <v>38.46153846153846</v>
      </c>
      <c r="Q28" s="39">
        <v>2</v>
      </c>
      <c r="R28" s="39">
        <v>0</v>
      </c>
      <c r="S28" s="40">
        <f t="shared" si="9"/>
        <v>0</v>
      </c>
      <c r="T28" s="39">
        <v>513</v>
      </c>
      <c r="U28" s="60">
        <v>312</v>
      </c>
      <c r="V28" s="40">
        <f t="shared" si="5"/>
        <v>60.8187134502924</v>
      </c>
      <c r="W28" s="184">
        <v>1246</v>
      </c>
      <c r="X28" s="60">
        <v>251</v>
      </c>
      <c r="Y28" s="40">
        <f t="shared" si="6"/>
        <v>20.144462279293741</v>
      </c>
      <c r="Z28" s="39">
        <v>436</v>
      </c>
      <c r="AA28" s="60">
        <v>240</v>
      </c>
      <c r="AB28" s="40">
        <f t="shared" si="7"/>
        <v>55.045871559633028</v>
      </c>
      <c r="AC28" s="39">
        <v>420</v>
      </c>
      <c r="AD28" s="60">
        <v>236</v>
      </c>
      <c r="AE28" s="40">
        <f t="shared" si="8"/>
        <v>56.19047619047619</v>
      </c>
      <c r="AF28" s="37"/>
      <c r="AG28" s="41"/>
    </row>
    <row r="29" spans="1:33" s="42" customFormat="1" ht="17.100000000000001" customHeight="1" x14ac:dyDescent="0.25">
      <c r="A29" s="61" t="s">
        <v>56</v>
      </c>
      <c r="B29" s="39">
        <v>2166</v>
      </c>
      <c r="C29" s="87">
        <v>456</v>
      </c>
      <c r="D29" s="36">
        <f t="shared" si="0"/>
        <v>21.05263157894737</v>
      </c>
      <c r="E29" s="39">
        <v>1140</v>
      </c>
      <c r="F29" s="39">
        <v>435</v>
      </c>
      <c r="G29" s="40">
        <f t="shared" si="1"/>
        <v>38.157894736842103</v>
      </c>
      <c r="H29" s="39">
        <v>120</v>
      </c>
      <c r="I29" s="87">
        <v>57</v>
      </c>
      <c r="J29" s="40">
        <f t="shared" si="2"/>
        <v>47.5</v>
      </c>
      <c r="K29" s="164">
        <v>72</v>
      </c>
      <c r="L29" s="164">
        <v>57</v>
      </c>
      <c r="M29" s="150">
        <f t="shared" si="3"/>
        <v>79.166666666666671</v>
      </c>
      <c r="N29" s="39">
        <v>50</v>
      </c>
      <c r="O29" s="39">
        <v>45</v>
      </c>
      <c r="P29" s="40">
        <f t="shared" si="4"/>
        <v>90</v>
      </c>
      <c r="Q29" s="39">
        <v>1</v>
      </c>
      <c r="R29" s="39">
        <v>0</v>
      </c>
      <c r="S29" s="40">
        <f t="shared" si="9"/>
        <v>0</v>
      </c>
      <c r="T29" s="39">
        <v>674</v>
      </c>
      <c r="U29" s="60">
        <v>263</v>
      </c>
      <c r="V29" s="40">
        <f t="shared" si="5"/>
        <v>39.020771513353118</v>
      </c>
      <c r="W29" s="184">
        <v>1840</v>
      </c>
      <c r="X29" s="60">
        <v>333</v>
      </c>
      <c r="Y29" s="40">
        <f t="shared" si="6"/>
        <v>18.097826086956523</v>
      </c>
      <c r="Z29" s="39">
        <v>864</v>
      </c>
      <c r="AA29" s="60">
        <v>324</v>
      </c>
      <c r="AB29" s="40">
        <f t="shared" si="7"/>
        <v>37.5</v>
      </c>
      <c r="AC29" s="39">
        <v>803</v>
      </c>
      <c r="AD29" s="60">
        <v>305</v>
      </c>
      <c r="AE29" s="40">
        <f t="shared" si="8"/>
        <v>37.982565379825651</v>
      </c>
      <c r="AF29" s="37"/>
      <c r="AG29" s="41"/>
    </row>
    <row r="30" spans="1:33" s="42" customFormat="1" ht="17.100000000000001" customHeight="1" x14ac:dyDescent="0.25">
      <c r="A30" s="61" t="s">
        <v>57</v>
      </c>
      <c r="B30" s="39">
        <v>3148</v>
      </c>
      <c r="C30" s="87">
        <v>411</v>
      </c>
      <c r="D30" s="36">
        <f t="shared" si="0"/>
        <v>13.055908513341805</v>
      </c>
      <c r="E30" s="39">
        <v>626</v>
      </c>
      <c r="F30" s="39">
        <v>372</v>
      </c>
      <c r="G30" s="40">
        <f t="shared" si="1"/>
        <v>59.424920127795524</v>
      </c>
      <c r="H30" s="39">
        <v>105</v>
      </c>
      <c r="I30" s="87">
        <v>26</v>
      </c>
      <c r="J30" s="40">
        <f t="shared" si="2"/>
        <v>24.761904761904763</v>
      </c>
      <c r="K30" s="164">
        <v>57</v>
      </c>
      <c r="L30" s="164">
        <v>23</v>
      </c>
      <c r="M30" s="150">
        <f t="shared" si="3"/>
        <v>40.350877192982459</v>
      </c>
      <c r="N30" s="39">
        <v>7</v>
      </c>
      <c r="O30" s="39">
        <v>6</v>
      </c>
      <c r="P30" s="40">
        <f t="shared" si="4"/>
        <v>85.714285714285708</v>
      </c>
      <c r="Q30" s="39">
        <v>8</v>
      </c>
      <c r="R30" s="39">
        <v>0</v>
      </c>
      <c r="S30" s="40">
        <f t="shared" si="9"/>
        <v>0</v>
      </c>
      <c r="T30" s="39">
        <v>454</v>
      </c>
      <c r="U30" s="60">
        <v>273</v>
      </c>
      <c r="V30" s="40">
        <f t="shared" si="5"/>
        <v>60.132158590308372</v>
      </c>
      <c r="W30" s="184">
        <v>3021</v>
      </c>
      <c r="X30" s="60">
        <v>316</v>
      </c>
      <c r="Y30" s="40">
        <f t="shared" si="6"/>
        <v>10.460112545514731</v>
      </c>
      <c r="Z30" s="39">
        <v>503</v>
      </c>
      <c r="AA30" s="60">
        <v>298</v>
      </c>
      <c r="AB30" s="40">
        <f t="shared" si="7"/>
        <v>59.244532803180917</v>
      </c>
      <c r="AC30" s="39">
        <v>468</v>
      </c>
      <c r="AD30" s="60">
        <v>285</v>
      </c>
      <c r="AE30" s="40">
        <f t="shared" si="8"/>
        <v>60.897435897435898</v>
      </c>
      <c r="AF30" s="37"/>
      <c r="AG30" s="41"/>
    </row>
    <row r="31" spans="1:33" s="42" customFormat="1" ht="17.100000000000001" customHeight="1" x14ac:dyDescent="0.25">
      <c r="A31" s="61" t="s">
        <v>58</v>
      </c>
      <c r="B31" s="39">
        <v>2689</v>
      </c>
      <c r="C31" s="87">
        <v>479</v>
      </c>
      <c r="D31" s="36">
        <f t="shared" si="0"/>
        <v>17.81331349944217</v>
      </c>
      <c r="E31" s="39">
        <v>654</v>
      </c>
      <c r="F31" s="39">
        <v>358</v>
      </c>
      <c r="G31" s="40">
        <f t="shared" si="1"/>
        <v>54.740061162079513</v>
      </c>
      <c r="H31" s="39">
        <v>140</v>
      </c>
      <c r="I31" s="87">
        <v>54</v>
      </c>
      <c r="J31" s="40">
        <f t="shared" si="2"/>
        <v>38.571428571428569</v>
      </c>
      <c r="K31" s="164">
        <v>50</v>
      </c>
      <c r="L31" s="164">
        <v>50</v>
      </c>
      <c r="M31" s="150">
        <f t="shared" si="3"/>
        <v>100</v>
      </c>
      <c r="N31" s="39">
        <v>11</v>
      </c>
      <c r="O31" s="39">
        <v>6</v>
      </c>
      <c r="P31" s="40">
        <f t="shared" si="4"/>
        <v>54.545454545454547</v>
      </c>
      <c r="Q31" s="39">
        <v>0</v>
      </c>
      <c r="R31" s="39">
        <v>0</v>
      </c>
      <c r="S31" s="40" t="str">
        <f t="shared" si="9"/>
        <v>-</v>
      </c>
      <c r="T31" s="39">
        <v>509</v>
      </c>
      <c r="U31" s="60">
        <v>254</v>
      </c>
      <c r="V31" s="40">
        <f t="shared" si="5"/>
        <v>49.901768172888019</v>
      </c>
      <c r="W31" s="184">
        <v>2425</v>
      </c>
      <c r="X31" s="60">
        <v>330</v>
      </c>
      <c r="Y31" s="40">
        <f t="shared" si="6"/>
        <v>13.608247422680412</v>
      </c>
      <c r="Z31" s="39">
        <v>529</v>
      </c>
      <c r="AA31" s="60">
        <v>255</v>
      </c>
      <c r="AB31" s="40">
        <f t="shared" si="7"/>
        <v>48.204158790170133</v>
      </c>
      <c r="AC31" s="39">
        <v>482</v>
      </c>
      <c r="AD31" s="60">
        <v>230</v>
      </c>
      <c r="AE31" s="40">
        <f t="shared" si="8"/>
        <v>47.717842323651453</v>
      </c>
      <c r="AF31" s="37"/>
      <c r="AG31" s="41"/>
    </row>
    <row r="32" spans="1:33" s="42" customFormat="1" ht="17.100000000000001" customHeight="1" x14ac:dyDescent="0.25">
      <c r="A32" s="61" t="s">
        <v>59</v>
      </c>
      <c r="B32" s="39">
        <v>3690</v>
      </c>
      <c r="C32" s="87">
        <v>346</v>
      </c>
      <c r="D32" s="36">
        <f t="shared" si="0"/>
        <v>9.3766937669376702</v>
      </c>
      <c r="E32" s="39">
        <v>748</v>
      </c>
      <c r="F32" s="39">
        <v>275</v>
      </c>
      <c r="G32" s="40">
        <f t="shared" si="1"/>
        <v>36.764705882352942</v>
      </c>
      <c r="H32" s="39">
        <v>154</v>
      </c>
      <c r="I32" s="87">
        <v>104</v>
      </c>
      <c r="J32" s="40">
        <f t="shared" si="2"/>
        <v>67.532467532467535</v>
      </c>
      <c r="K32" s="164">
        <v>55</v>
      </c>
      <c r="L32" s="164">
        <v>84</v>
      </c>
      <c r="M32" s="150">
        <f t="shared" si="3"/>
        <v>152.72727272727272</v>
      </c>
      <c r="N32" s="39">
        <v>65</v>
      </c>
      <c r="O32" s="39">
        <v>12</v>
      </c>
      <c r="P32" s="40">
        <f t="shared" si="4"/>
        <v>18.46153846153846</v>
      </c>
      <c r="Q32" s="39">
        <v>5</v>
      </c>
      <c r="R32" s="39">
        <v>0</v>
      </c>
      <c r="S32" s="40">
        <f t="shared" si="9"/>
        <v>0</v>
      </c>
      <c r="T32" s="39">
        <v>452</v>
      </c>
      <c r="U32" s="60">
        <v>235</v>
      </c>
      <c r="V32" s="40">
        <f t="shared" si="5"/>
        <v>51.991150442477874</v>
      </c>
      <c r="W32" s="184">
        <v>3364</v>
      </c>
      <c r="X32" s="60">
        <v>216</v>
      </c>
      <c r="Y32" s="40">
        <f t="shared" si="6"/>
        <v>6.4209274673008325</v>
      </c>
      <c r="Z32" s="39">
        <v>541</v>
      </c>
      <c r="AA32" s="60">
        <v>166</v>
      </c>
      <c r="AB32" s="40">
        <f t="shared" si="7"/>
        <v>30.683918669131238</v>
      </c>
      <c r="AC32" s="39">
        <v>467</v>
      </c>
      <c r="AD32" s="60">
        <v>144</v>
      </c>
      <c r="AE32" s="40">
        <f t="shared" si="8"/>
        <v>30.83511777301927</v>
      </c>
      <c r="AF32" s="37"/>
      <c r="AG32" s="41"/>
    </row>
    <row r="33" spans="1:33" s="42" customFormat="1" ht="17.100000000000001" customHeight="1" x14ac:dyDescent="0.25">
      <c r="A33" s="61" t="s">
        <v>60</v>
      </c>
      <c r="B33" s="39">
        <v>2364</v>
      </c>
      <c r="C33" s="87">
        <v>860</v>
      </c>
      <c r="D33" s="36">
        <f t="shared" si="0"/>
        <v>36.379018612521151</v>
      </c>
      <c r="E33" s="39">
        <v>1250</v>
      </c>
      <c r="F33" s="39">
        <v>822</v>
      </c>
      <c r="G33" s="40">
        <f t="shared" si="1"/>
        <v>65.760000000000005</v>
      </c>
      <c r="H33" s="39">
        <v>175</v>
      </c>
      <c r="I33" s="87">
        <v>104</v>
      </c>
      <c r="J33" s="40">
        <f t="shared" si="2"/>
        <v>59.428571428571431</v>
      </c>
      <c r="K33" s="164">
        <v>81</v>
      </c>
      <c r="L33" s="164">
        <v>83</v>
      </c>
      <c r="M33" s="150">
        <f t="shared" si="3"/>
        <v>102.46913580246914</v>
      </c>
      <c r="N33" s="39">
        <v>34</v>
      </c>
      <c r="O33" s="39">
        <v>20</v>
      </c>
      <c r="P33" s="40">
        <f t="shared" si="4"/>
        <v>58.823529411764703</v>
      </c>
      <c r="Q33" s="39">
        <v>0</v>
      </c>
      <c r="R33" s="39">
        <v>0</v>
      </c>
      <c r="S33" s="40" t="str">
        <f t="shared" si="9"/>
        <v>-</v>
      </c>
      <c r="T33" s="39">
        <v>852</v>
      </c>
      <c r="U33" s="60">
        <v>631</v>
      </c>
      <c r="V33" s="40">
        <f t="shared" si="5"/>
        <v>74.061032863849761</v>
      </c>
      <c r="W33" s="184">
        <v>2028</v>
      </c>
      <c r="X33" s="60">
        <v>627</v>
      </c>
      <c r="Y33" s="40">
        <f t="shared" si="6"/>
        <v>30.917159763313609</v>
      </c>
      <c r="Z33" s="39">
        <v>992</v>
      </c>
      <c r="AA33" s="60">
        <v>597</v>
      </c>
      <c r="AB33" s="40">
        <f t="shared" si="7"/>
        <v>60.181451612903224</v>
      </c>
      <c r="AC33" s="39">
        <v>920</v>
      </c>
      <c r="AD33" s="60">
        <v>560</v>
      </c>
      <c r="AE33" s="40">
        <f t="shared" si="8"/>
        <v>60.869565217391305</v>
      </c>
      <c r="AF33" s="37"/>
      <c r="AG33" s="41"/>
    </row>
    <row r="34" spans="1:33" s="42" customFormat="1" ht="17.100000000000001" customHeight="1" x14ac:dyDescent="0.25">
      <c r="A34" s="61" t="s">
        <v>61</v>
      </c>
      <c r="B34" s="39">
        <v>2176</v>
      </c>
      <c r="C34" s="87">
        <v>613</v>
      </c>
      <c r="D34" s="36">
        <f t="shared" si="0"/>
        <v>28.170955882352942</v>
      </c>
      <c r="E34" s="39">
        <v>1169</v>
      </c>
      <c r="F34" s="39">
        <v>544</v>
      </c>
      <c r="G34" s="40">
        <f t="shared" si="1"/>
        <v>46.535500427715995</v>
      </c>
      <c r="H34" s="39">
        <v>176</v>
      </c>
      <c r="I34" s="87">
        <v>58</v>
      </c>
      <c r="J34" s="40">
        <f t="shared" si="2"/>
        <v>32.954545454545453</v>
      </c>
      <c r="K34" s="164">
        <v>84</v>
      </c>
      <c r="L34" s="164">
        <v>25</v>
      </c>
      <c r="M34" s="150">
        <f t="shared" si="3"/>
        <v>29.761904761904763</v>
      </c>
      <c r="N34" s="39">
        <v>7</v>
      </c>
      <c r="O34" s="39">
        <v>4</v>
      </c>
      <c r="P34" s="40">
        <f t="shared" si="4"/>
        <v>57.142857142857146</v>
      </c>
      <c r="Q34" s="39">
        <v>0</v>
      </c>
      <c r="R34" s="39">
        <v>0</v>
      </c>
      <c r="S34" s="40" t="str">
        <f t="shared" si="9"/>
        <v>-</v>
      </c>
      <c r="T34" s="39">
        <v>802</v>
      </c>
      <c r="U34" s="60">
        <v>365</v>
      </c>
      <c r="V34" s="40">
        <f t="shared" si="5"/>
        <v>45.511221945137159</v>
      </c>
      <c r="W34" s="184">
        <v>1901</v>
      </c>
      <c r="X34" s="60">
        <v>461</v>
      </c>
      <c r="Y34" s="40">
        <f t="shared" si="6"/>
        <v>24.250394529195159</v>
      </c>
      <c r="Z34" s="39">
        <v>947</v>
      </c>
      <c r="AA34" s="60">
        <v>428</v>
      </c>
      <c r="AB34" s="40">
        <f t="shared" si="7"/>
        <v>45.195353748680041</v>
      </c>
      <c r="AC34" s="39">
        <v>847</v>
      </c>
      <c r="AD34" s="60">
        <v>400</v>
      </c>
      <c r="AE34" s="40">
        <f t="shared" si="8"/>
        <v>47.225501770956313</v>
      </c>
      <c r="AF34" s="37"/>
      <c r="AG34" s="41"/>
    </row>
    <row r="35" spans="1:33" s="42" customFormat="1" ht="17.100000000000001" customHeight="1" thickBot="1" x14ac:dyDescent="0.3">
      <c r="A35" s="61" t="s">
        <v>62</v>
      </c>
      <c r="B35" s="39">
        <v>1455</v>
      </c>
      <c r="C35" s="87">
        <v>330</v>
      </c>
      <c r="D35" s="36">
        <f t="shared" si="0"/>
        <v>22.680412371134022</v>
      </c>
      <c r="E35" s="39">
        <v>649</v>
      </c>
      <c r="F35" s="39">
        <v>314</v>
      </c>
      <c r="G35" s="40">
        <f t="shared" si="1"/>
        <v>48.382126348228041</v>
      </c>
      <c r="H35" s="39">
        <v>108</v>
      </c>
      <c r="I35" s="87">
        <v>29</v>
      </c>
      <c r="J35" s="40">
        <f t="shared" si="2"/>
        <v>26.851851851851851</v>
      </c>
      <c r="K35" s="164">
        <v>67</v>
      </c>
      <c r="L35" s="164">
        <v>28</v>
      </c>
      <c r="M35" s="150">
        <f t="shared" si="3"/>
        <v>41.791044776119406</v>
      </c>
      <c r="N35" s="39">
        <v>24</v>
      </c>
      <c r="O35" s="39">
        <v>33</v>
      </c>
      <c r="P35" s="40">
        <f t="shared" si="4"/>
        <v>137.5</v>
      </c>
      <c r="Q35" s="39">
        <v>2</v>
      </c>
      <c r="R35" s="39">
        <v>1</v>
      </c>
      <c r="S35" s="40">
        <f t="shared" si="9"/>
        <v>50</v>
      </c>
      <c r="T35" s="39">
        <v>288</v>
      </c>
      <c r="U35" s="60">
        <v>234</v>
      </c>
      <c r="V35" s="40">
        <f t="shared" si="5"/>
        <v>81.25</v>
      </c>
      <c r="W35" s="185">
        <v>1240</v>
      </c>
      <c r="X35" s="60">
        <v>217</v>
      </c>
      <c r="Y35" s="40">
        <f t="shared" si="6"/>
        <v>17.5</v>
      </c>
      <c r="Z35" s="39">
        <v>440</v>
      </c>
      <c r="AA35" s="60">
        <v>208</v>
      </c>
      <c r="AB35" s="40">
        <f t="shared" si="7"/>
        <v>47.272727272727273</v>
      </c>
      <c r="AC35" s="39">
        <v>404</v>
      </c>
      <c r="AD35" s="60">
        <v>183</v>
      </c>
      <c r="AE35" s="40">
        <f t="shared" si="8"/>
        <v>45.297029702970299</v>
      </c>
      <c r="AF35" s="37"/>
      <c r="AG35" s="41"/>
    </row>
    <row r="36" spans="1:33" x14ac:dyDescent="0.2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33" x14ac:dyDescent="0.2"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33" x14ac:dyDescent="0.2"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33" x14ac:dyDescent="0.2"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33" x14ac:dyDescent="0.2"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33" x14ac:dyDescent="0.2"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33" x14ac:dyDescent="0.2"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33" x14ac:dyDescent="0.2"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33" x14ac:dyDescent="0.2"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33" x14ac:dyDescent="0.2"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33" x14ac:dyDescent="0.2"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33" x14ac:dyDescent="0.2"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33" x14ac:dyDescent="0.2"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4:28" x14ac:dyDescent="0.2"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4:28" x14ac:dyDescent="0.2"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4:28" x14ac:dyDescent="0.2"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4:28" x14ac:dyDescent="0.2"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4:28" x14ac:dyDescent="0.2"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4:28" x14ac:dyDescent="0.2"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4:28" x14ac:dyDescent="0.2"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4:28" x14ac:dyDescent="0.2"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4:28" x14ac:dyDescent="0.2"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4:28" x14ac:dyDescent="0.2"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4:28" x14ac:dyDescent="0.2"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4:28" x14ac:dyDescent="0.2"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4:28" x14ac:dyDescent="0.2"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4:28" x14ac:dyDescent="0.2"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4:28" x14ac:dyDescent="0.2"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4:28" x14ac:dyDescent="0.2"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4:28" x14ac:dyDescent="0.2"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4:28" x14ac:dyDescent="0.2"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4:28" x14ac:dyDescent="0.2"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4:28" x14ac:dyDescent="0.2"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4:28" x14ac:dyDescent="0.2"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4:28" x14ac:dyDescent="0.2"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4:28" x14ac:dyDescent="0.2"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4:28" x14ac:dyDescent="0.2"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4:28" x14ac:dyDescent="0.2"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4:28" x14ac:dyDescent="0.2"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4:28" x14ac:dyDescent="0.2"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4:28" x14ac:dyDescent="0.2"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4:28" x14ac:dyDescent="0.2"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4:28" x14ac:dyDescent="0.2"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4:28" x14ac:dyDescent="0.2"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4:28" x14ac:dyDescent="0.2"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4:28" x14ac:dyDescent="0.2"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4:28" x14ac:dyDescent="0.2"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4:28" x14ac:dyDescent="0.2"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4:28" x14ac:dyDescent="0.2"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4:28" x14ac:dyDescent="0.2"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4:28" x14ac:dyDescent="0.2"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4:28" x14ac:dyDescent="0.2"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4:28" x14ac:dyDescent="0.2"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E15" sqref="E15"/>
    </sheetView>
  </sheetViews>
  <sheetFormatPr defaultColWidth="8" defaultRowHeight="12.75" x14ac:dyDescent="0.2"/>
  <cols>
    <col min="1" max="1" width="60.85546875" style="3" customWidth="1"/>
    <col min="2" max="3" width="23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7" t="s">
        <v>71</v>
      </c>
      <c r="B1" s="187"/>
      <c r="C1" s="187"/>
      <c r="D1" s="187"/>
      <c r="E1" s="187"/>
    </row>
    <row r="2" spans="1:11" s="4" customFormat="1" ht="23.25" customHeight="1" x14ac:dyDescent="0.25">
      <c r="A2" s="192" t="s">
        <v>0</v>
      </c>
      <c r="B2" s="214" t="s">
        <v>107</v>
      </c>
      <c r="C2" s="214" t="s">
        <v>108</v>
      </c>
      <c r="D2" s="190" t="s">
        <v>1</v>
      </c>
      <c r="E2" s="191"/>
    </row>
    <row r="3" spans="1:11" s="4" customFormat="1" ht="42" customHeight="1" x14ac:dyDescent="0.25">
      <c r="A3" s="193"/>
      <c r="B3" s="215"/>
      <c r="C3" s="215"/>
      <c r="D3" s="5" t="s">
        <v>2</v>
      </c>
      <c r="E3" s="6" t="s">
        <v>26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26.85" customHeight="1" x14ac:dyDescent="0.25">
      <c r="A5" s="10" t="s">
        <v>105</v>
      </c>
      <c r="B5" s="74" t="s">
        <v>93</v>
      </c>
      <c r="C5" s="74">
        <f>'4(неповносправні-ЦЗ)'!C7</f>
        <v>1843</v>
      </c>
      <c r="D5" s="11" t="s">
        <v>93</v>
      </c>
      <c r="E5" s="75" t="s">
        <v>93</v>
      </c>
      <c r="K5" s="13"/>
    </row>
    <row r="6" spans="1:11" s="4" customFormat="1" ht="26.85" customHeight="1" x14ac:dyDescent="0.25">
      <c r="A6" s="10" t="s">
        <v>28</v>
      </c>
      <c r="B6" s="74">
        <f>'4(неповносправні-ЦЗ)'!E7</f>
        <v>2665</v>
      </c>
      <c r="C6" s="74">
        <f>'4(неповносправні-ЦЗ)'!F7</f>
        <v>1788</v>
      </c>
      <c r="D6" s="11">
        <f t="shared" ref="D6:D10" si="0">C6*100/B6</f>
        <v>67.091932457786115</v>
      </c>
      <c r="E6" s="75">
        <f t="shared" ref="E6:E10" si="1">C6-B6</f>
        <v>-877</v>
      </c>
      <c r="K6" s="13"/>
    </row>
    <row r="7" spans="1:11" s="4" customFormat="1" ht="47.1" customHeight="1" x14ac:dyDescent="0.25">
      <c r="A7" s="14" t="s">
        <v>29</v>
      </c>
      <c r="B7" s="74">
        <f>'4(неповносправні-ЦЗ)'!H7</f>
        <v>119</v>
      </c>
      <c r="C7" s="74">
        <f>'4(неповносправні-ЦЗ)'!I7</f>
        <v>104</v>
      </c>
      <c r="D7" s="11">
        <f t="shared" si="0"/>
        <v>87.394957983193279</v>
      </c>
      <c r="E7" s="75">
        <f t="shared" si="1"/>
        <v>-15</v>
      </c>
      <c r="K7" s="13"/>
    </row>
    <row r="8" spans="1:11" s="4" customFormat="1" ht="27.6" customHeight="1" x14ac:dyDescent="0.25">
      <c r="A8" s="15" t="s">
        <v>30</v>
      </c>
      <c r="B8" s="74">
        <f>'4(неповносправні-ЦЗ)'!K7</f>
        <v>31</v>
      </c>
      <c r="C8" s="74">
        <f>'4(неповносправні-ЦЗ)'!L7</f>
        <v>40</v>
      </c>
      <c r="D8" s="11">
        <f t="shared" si="0"/>
        <v>129.03225806451613</v>
      </c>
      <c r="E8" s="75">
        <f t="shared" si="1"/>
        <v>9</v>
      </c>
      <c r="K8" s="13"/>
    </row>
    <row r="9" spans="1:11" s="4" customFormat="1" ht="46.35" customHeight="1" x14ac:dyDescent="0.25">
      <c r="A9" s="15" t="s">
        <v>20</v>
      </c>
      <c r="B9" s="74">
        <f>'4(неповносправні-ЦЗ)'!N7</f>
        <v>3</v>
      </c>
      <c r="C9" s="74">
        <f>'4(неповносправні-ЦЗ)'!O7</f>
        <v>1</v>
      </c>
      <c r="D9" s="11">
        <f t="shared" si="0"/>
        <v>33.333333333333336</v>
      </c>
      <c r="E9" s="75">
        <f t="shared" si="1"/>
        <v>-2</v>
      </c>
      <c r="K9" s="13"/>
    </row>
    <row r="10" spans="1:11" s="4" customFormat="1" ht="46.35" customHeight="1" x14ac:dyDescent="0.25">
      <c r="A10" s="15" t="s">
        <v>31</v>
      </c>
      <c r="B10" s="74">
        <f>'4(неповносправні-ЦЗ)'!Q7</f>
        <v>1684</v>
      </c>
      <c r="C10" s="74">
        <f>'4(неповносправні-ЦЗ)'!R7</f>
        <v>1082</v>
      </c>
      <c r="D10" s="11">
        <f t="shared" si="0"/>
        <v>64.251781472684087</v>
      </c>
      <c r="E10" s="75">
        <f t="shared" si="1"/>
        <v>-602</v>
      </c>
      <c r="K10" s="13"/>
    </row>
    <row r="11" spans="1:11" s="4" customFormat="1" ht="12.75" customHeight="1" x14ac:dyDescent="0.25">
      <c r="A11" s="194" t="s">
        <v>4</v>
      </c>
      <c r="B11" s="195"/>
      <c r="C11" s="195"/>
      <c r="D11" s="195"/>
      <c r="E11" s="195"/>
      <c r="K11" s="13"/>
    </row>
    <row r="12" spans="1:11" s="4" customFormat="1" ht="15" customHeight="1" x14ac:dyDescent="0.25">
      <c r="A12" s="196"/>
      <c r="B12" s="197"/>
      <c r="C12" s="197"/>
      <c r="D12" s="197"/>
      <c r="E12" s="197"/>
      <c r="K12" s="13"/>
    </row>
    <row r="13" spans="1:11" s="4" customFormat="1" ht="20.25" customHeight="1" x14ac:dyDescent="0.25">
      <c r="A13" s="192" t="s">
        <v>0</v>
      </c>
      <c r="B13" s="198" t="s">
        <v>114</v>
      </c>
      <c r="C13" s="198" t="s">
        <v>115</v>
      </c>
      <c r="D13" s="190" t="s">
        <v>1</v>
      </c>
      <c r="E13" s="191"/>
      <c r="K13" s="13"/>
    </row>
    <row r="14" spans="1:11" ht="35.450000000000003" customHeight="1" x14ac:dyDescent="0.2">
      <c r="A14" s="193"/>
      <c r="B14" s="198"/>
      <c r="C14" s="198"/>
      <c r="D14" s="5" t="s">
        <v>2</v>
      </c>
      <c r="E14" s="6" t="s">
        <v>26</v>
      </c>
      <c r="K14" s="13"/>
    </row>
    <row r="15" spans="1:11" ht="26.85" customHeight="1" x14ac:dyDescent="0.2">
      <c r="A15" s="10" t="s">
        <v>92</v>
      </c>
      <c r="B15" s="74" t="s">
        <v>93</v>
      </c>
      <c r="C15" s="74">
        <f>'4(неповносправні-ЦЗ)'!U7</f>
        <v>1303</v>
      </c>
      <c r="D15" s="16" t="s">
        <v>93</v>
      </c>
      <c r="E15" s="75" t="s">
        <v>93</v>
      </c>
      <c r="K15" s="13"/>
    </row>
    <row r="16" spans="1:11" ht="26.85" customHeight="1" x14ac:dyDescent="0.2">
      <c r="A16" s="1" t="s">
        <v>28</v>
      </c>
      <c r="B16" s="74">
        <f>'4(неповносправні-ЦЗ)'!W7</f>
        <v>2043</v>
      </c>
      <c r="C16" s="74">
        <f>'4(неповносправні-ЦЗ)'!X7</f>
        <v>1271</v>
      </c>
      <c r="D16" s="16">
        <f t="shared" ref="D16:D17" si="2">C16*100/B16</f>
        <v>62.212432697014194</v>
      </c>
      <c r="E16" s="75">
        <f t="shared" ref="E16:E17" si="3">C16-B16</f>
        <v>-772</v>
      </c>
      <c r="K16" s="13"/>
    </row>
    <row r="17" spans="1:11" ht="26.85" customHeight="1" x14ac:dyDescent="0.2">
      <c r="A17" s="1" t="s">
        <v>33</v>
      </c>
      <c r="B17" s="74">
        <f>'4(неповносправні-ЦЗ)'!Z7</f>
        <v>1844</v>
      </c>
      <c r="C17" s="74">
        <f>'4(неповносправні-ЦЗ)'!AA7</f>
        <v>1180</v>
      </c>
      <c r="D17" s="16">
        <f t="shared" si="2"/>
        <v>63.991323210412148</v>
      </c>
      <c r="E17" s="75">
        <f t="shared" si="3"/>
        <v>-664</v>
      </c>
      <c r="K17" s="13"/>
    </row>
    <row r="18" spans="1:11" ht="63.95" customHeight="1" x14ac:dyDescent="0.25">
      <c r="A18" s="186" t="s">
        <v>109</v>
      </c>
      <c r="B18" s="186"/>
      <c r="C18" s="186"/>
      <c r="D18" s="186"/>
      <c r="E18" s="186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J18" sqref="J18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19.85546875" style="44" customWidth="1"/>
    <col min="4" max="4" width="8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5703125" style="44" customWidth="1"/>
    <col min="16" max="16" width="8.140625" style="44" customWidth="1"/>
    <col min="17" max="18" width="11.85546875" style="44" customWidth="1"/>
    <col min="19" max="19" width="8.140625" style="44" customWidth="1"/>
    <col min="20" max="20" width="10.5703125" style="44" hidden="1" customWidth="1"/>
    <col min="21" max="21" width="20.5703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0" t="s">
        <v>116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180" t="s">
        <v>14</v>
      </c>
    </row>
    <row r="2" spans="1:32" s="31" customFormat="1" ht="14.2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52" t="s">
        <v>7</v>
      </c>
      <c r="N2" s="152"/>
      <c r="O2" s="30"/>
      <c r="P2" s="30"/>
      <c r="Q2" s="30"/>
      <c r="R2" s="30"/>
      <c r="S2" s="30"/>
      <c r="T2" s="30"/>
      <c r="U2" s="30"/>
      <c r="V2" s="30"/>
      <c r="X2" s="206"/>
      <c r="Y2" s="206"/>
      <c r="Z2" s="222"/>
      <c r="AA2" s="222"/>
      <c r="AB2" s="152" t="s">
        <v>7</v>
      </c>
      <c r="AC2" s="59"/>
    </row>
    <row r="3" spans="1:32" s="32" customFormat="1" ht="44.85" customHeight="1" x14ac:dyDescent="0.25">
      <c r="A3" s="219"/>
      <c r="B3" s="166"/>
      <c r="C3" s="162" t="s">
        <v>103</v>
      </c>
      <c r="D3" s="166"/>
      <c r="E3" s="221" t="s">
        <v>22</v>
      </c>
      <c r="F3" s="221"/>
      <c r="G3" s="221"/>
      <c r="H3" s="221" t="s">
        <v>13</v>
      </c>
      <c r="I3" s="221"/>
      <c r="J3" s="221"/>
      <c r="K3" s="221" t="s">
        <v>9</v>
      </c>
      <c r="L3" s="221"/>
      <c r="M3" s="221"/>
      <c r="N3" s="221" t="s">
        <v>10</v>
      </c>
      <c r="O3" s="221"/>
      <c r="P3" s="221"/>
      <c r="Q3" s="223" t="s">
        <v>8</v>
      </c>
      <c r="R3" s="224"/>
      <c r="S3" s="225"/>
      <c r="T3" s="221" t="s">
        <v>16</v>
      </c>
      <c r="U3" s="221"/>
      <c r="V3" s="221"/>
      <c r="W3" s="221" t="s">
        <v>11</v>
      </c>
      <c r="X3" s="221"/>
      <c r="Y3" s="221"/>
      <c r="Z3" s="221" t="s">
        <v>12</v>
      </c>
      <c r="AA3" s="221"/>
      <c r="AB3" s="226"/>
    </row>
    <row r="4" spans="1:32" s="33" customFormat="1" ht="19.5" customHeight="1" x14ac:dyDescent="0.25">
      <c r="A4" s="220"/>
      <c r="B4" s="202" t="s">
        <v>63</v>
      </c>
      <c r="C4" s="202" t="s">
        <v>95</v>
      </c>
      <c r="D4" s="217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1" t="s">
        <v>95</v>
      </c>
      <c r="J4" s="203" t="s">
        <v>2</v>
      </c>
      <c r="K4" s="201" t="s">
        <v>63</v>
      </c>
      <c r="L4" s="201" t="s">
        <v>95</v>
      </c>
      <c r="M4" s="203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1" t="s">
        <v>95</v>
      </c>
      <c r="S4" s="203" t="s">
        <v>2</v>
      </c>
      <c r="T4" s="202" t="s">
        <v>15</v>
      </c>
      <c r="U4" s="201" t="s">
        <v>98</v>
      </c>
      <c r="V4" s="217" t="s">
        <v>2</v>
      </c>
      <c r="W4" s="201" t="s">
        <v>63</v>
      </c>
      <c r="X4" s="202" t="s">
        <v>95</v>
      </c>
      <c r="Y4" s="203" t="s">
        <v>2</v>
      </c>
      <c r="Z4" s="201" t="s">
        <v>63</v>
      </c>
      <c r="AA4" s="201" t="s">
        <v>95</v>
      </c>
      <c r="AB4" s="216" t="s">
        <v>2</v>
      </c>
    </row>
    <row r="5" spans="1:32" s="33" customFormat="1" ht="15.75" customHeight="1" x14ac:dyDescent="0.25">
      <c r="A5" s="220"/>
      <c r="B5" s="202"/>
      <c r="C5" s="202"/>
      <c r="D5" s="217"/>
      <c r="E5" s="201"/>
      <c r="F5" s="201"/>
      <c r="G5" s="203"/>
      <c r="H5" s="201"/>
      <c r="I5" s="201"/>
      <c r="J5" s="203"/>
      <c r="K5" s="201"/>
      <c r="L5" s="201"/>
      <c r="M5" s="203"/>
      <c r="N5" s="201"/>
      <c r="O5" s="201"/>
      <c r="P5" s="203"/>
      <c r="Q5" s="201"/>
      <c r="R5" s="201"/>
      <c r="S5" s="203"/>
      <c r="T5" s="202"/>
      <c r="U5" s="201"/>
      <c r="V5" s="217"/>
      <c r="W5" s="201"/>
      <c r="X5" s="202"/>
      <c r="Y5" s="203"/>
      <c r="Z5" s="201"/>
      <c r="AA5" s="201"/>
      <c r="AB5" s="216"/>
    </row>
    <row r="6" spans="1:32" s="51" customFormat="1" ht="11.25" customHeight="1" x14ac:dyDescent="0.2">
      <c r="A6" s="153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154">
        <v>23</v>
      </c>
    </row>
    <row r="7" spans="1:32" s="38" customFormat="1" ht="18" customHeight="1" x14ac:dyDescent="0.25">
      <c r="A7" s="155" t="s">
        <v>34</v>
      </c>
      <c r="B7" s="35">
        <f>SUM(B8:B35)</f>
        <v>2738</v>
      </c>
      <c r="C7" s="35">
        <f>SUM(C8:C35)</f>
        <v>1843</v>
      </c>
      <c r="D7" s="169">
        <f>C7*100/B7</f>
        <v>67.311906501095692</v>
      </c>
      <c r="E7" s="35">
        <f>SUM(E8:E35)</f>
        <v>2665</v>
      </c>
      <c r="F7" s="35">
        <f>SUM(F8:F35)</f>
        <v>1788</v>
      </c>
      <c r="G7" s="36">
        <f>F7*100/E7</f>
        <v>67.091932457786115</v>
      </c>
      <c r="H7" s="35">
        <f>SUM(H8:H35)</f>
        <v>119</v>
      </c>
      <c r="I7" s="35">
        <f>SUM(I8:I35)</f>
        <v>104</v>
      </c>
      <c r="J7" s="36">
        <f>I7*100/H7</f>
        <v>87.394957983193279</v>
      </c>
      <c r="K7" s="35">
        <f>SUM(K8:K35)</f>
        <v>31</v>
      </c>
      <c r="L7" s="35">
        <f>SUM(L8:L35)</f>
        <v>40</v>
      </c>
      <c r="M7" s="36">
        <f>L7*100/K7</f>
        <v>129.03225806451613</v>
      </c>
      <c r="N7" s="35">
        <f>SUM(N8:N35)</f>
        <v>3</v>
      </c>
      <c r="O7" s="35">
        <f>SUM(O8:O35)</f>
        <v>1</v>
      </c>
      <c r="P7" s="36">
        <f>IF(ISERROR(O7*100/N7),"-",(O7*100/N7))</f>
        <v>33.333333333333336</v>
      </c>
      <c r="Q7" s="35">
        <f>SUM(Q8:Q35)</f>
        <v>1684</v>
      </c>
      <c r="R7" s="35">
        <f>SUM(R8:R35)</f>
        <v>1082</v>
      </c>
      <c r="S7" s="36">
        <f>R7*100/Q7</f>
        <v>64.251781472684087</v>
      </c>
      <c r="T7" s="168">
        <f>SUM(T8:T35)</f>
        <v>2166</v>
      </c>
      <c r="U7" s="35">
        <f>SUM(U8:U35)</f>
        <v>1303</v>
      </c>
      <c r="V7" s="169">
        <f>U7*100/T7</f>
        <v>60.156971375807942</v>
      </c>
      <c r="W7" s="35">
        <f>SUM(W8:W35)</f>
        <v>2043</v>
      </c>
      <c r="X7" s="35">
        <f>SUM(X8:X35)</f>
        <v>1271</v>
      </c>
      <c r="Y7" s="36">
        <f>X7*100/W7</f>
        <v>62.212432697014194</v>
      </c>
      <c r="Z7" s="35">
        <f>SUM(Z8:Z35)</f>
        <v>1844</v>
      </c>
      <c r="AA7" s="35">
        <f>SUM(AA8:AA35)</f>
        <v>1180</v>
      </c>
      <c r="AB7" s="181">
        <f>AA7*100/Z7</f>
        <v>63.991323210412148</v>
      </c>
      <c r="AC7" s="37"/>
      <c r="AF7" s="42"/>
    </row>
    <row r="8" spans="1:32" s="42" customFormat="1" ht="15.75" customHeight="1" x14ac:dyDescent="0.25">
      <c r="A8" s="156" t="s">
        <v>35</v>
      </c>
      <c r="B8" s="39">
        <v>742</v>
      </c>
      <c r="C8" s="39">
        <v>407</v>
      </c>
      <c r="D8" s="169">
        <f t="shared" ref="D8:D35" si="0">C8*100/B8</f>
        <v>54.851752021563343</v>
      </c>
      <c r="E8" s="39">
        <v>683</v>
      </c>
      <c r="F8" s="39">
        <v>384</v>
      </c>
      <c r="G8" s="40">
        <f t="shared" ref="G8:G35" si="1">F8*100/E8</f>
        <v>56.22254758418741</v>
      </c>
      <c r="H8" s="39">
        <v>13</v>
      </c>
      <c r="I8" s="39">
        <v>21</v>
      </c>
      <c r="J8" s="40">
        <f t="shared" ref="J8:J35" si="2">IF(ISERROR(I8*100/H8),"-",(I8*100/H8))</f>
        <v>161.53846153846155</v>
      </c>
      <c r="K8" s="39">
        <v>9</v>
      </c>
      <c r="L8" s="39">
        <v>18</v>
      </c>
      <c r="M8" s="40">
        <f t="shared" ref="M8:M35" si="3">IF(ISERROR(L8*100/K8),"-",(L8*100/K8))</f>
        <v>200</v>
      </c>
      <c r="N8" s="39">
        <v>0</v>
      </c>
      <c r="O8" s="39">
        <v>0</v>
      </c>
      <c r="P8" s="40" t="str">
        <f>IF(ISERROR(O8*100/N8),"-",(O8*100/N8))</f>
        <v>-</v>
      </c>
      <c r="Q8" s="39">
        <v>433</v>
      </c>
      <c r="R8" s="60">
        <v>136</v>
      </c>
      <c r="S8" s="40">
        <f t="shared" ref="S8:S35" si="4">R8*100/Q8</f>
        <v>31.408775981524251</v>
      </c>
      <c r="T8" s="170">
        <v>623</v>
      </c>
      <c r="U8" s="60">
        <v>287</v>
      </c>
      <c r="V8" s="171">
        <f t="shared" ref="V8:V35" si="5">U8*100/T8</f>
        <v>46.067415730337082</v>
      </c>
      <c r="W8" s="39">
        <v>535</v>
      </c>
      <c r="X8" s="60">
        <v>274</v>
      </c>
      <c r="Y8" s="40">
        <f t="shared" ref="Y8:Y35" si="6">X8*100/W8</f>
        <v>51.214953271028037</v>
      </c>
      <c r="Z8" s="39">
        <v>452</v>
      </c>
      <c r="AA8" s="176">
        <v>237</v>
      </c>
      <c r="AB8" s="182">
        <f t="shared" ref="AB8:AB35" si="7">AA8*100/Z8</f>
        <v>52.43362831858407</v>
      </c>
      <c r="AC8" s="37"/>
      <c r="AD8" s="41"/>
    </row>
    <row r="9" spans="1:32" s="43" customFormat="1" ht="15.75" customHeight="1" x14ac:dyDescent="0.25">
      <c r="A9" s="156" t="s">
        <v>36</v>
      </c>
      <c r="B9" s="39">
        <v>76</v>
      </c>
      <c r="C9" s="39">
        <v>42</v>
      </c>
      <c r="D9" s="169">
        <f t="shared" si="0"/>
        <v>55.263157894736842</v>
      </c>
      <c r="E9" s="39">
        <v>80</v>
      </c>
      <c r="F9" s="39">
        <v>42</v>
      </c>
      <c r="G9" s="40">
        <f t="shared" si="1"/>
        <v>52.5</v>
      </c>
      <c r="H9" s="39">
        <v>5</v>
      </c>
      <c r="I9" s="39">
        <v>0</v>
      </c>
      <c r="J9" s="40">
        <f t="shared" si="2"/>
        <v>0</v>
      </c>
      <c r="K9" s="39">
        <v>2</v>
      </c>
      <c r="L9" s="39">
        <v>0</v>
      </c>
      <c r="M9" s="40">
        <f t="shared" si="3"/>
        <v>0</v>
      </c>
      <c r="N9" s="39">
        <v>0</v>
      </c>
      <c r="O9" s="39">
        <v>0</v>
      </c>
      <c r="P9" s="40" t="str">
        <f t="shared" ref="P9:P35" si="8">IF(ISERROR(O9*100/N9),"-",(O9*100/N9))</f>
        <v>-</v>
      </c>
      <c r="Q9" s="39">
        <v>53</v>
      </c>
      <c r="R9" s="60">
        <v>22</v>
      </c>
      <c r="S9" s="40">
        <f t="shared" si="4"/>
        <v>41.509433962264154</v>
      </c>
      <c r="T9" s="170">
        <v>52</v>
      </c>
      <c r="U9" s="60">
        <v>33</v>
      </c>
      <c r="V9" s="171">
        <f t="shared" si="5"/>
        <v>63.46153846153846</v>
      </c>
      <c r="W9" s="39">
        <v>62</v>
      </c>
      <c r="X9" s="60">
        <v>33</v>
      </c>
      <c r="Y9" s="40">
        <f t="shared" si="6"/>
        <v>53.225806451612904</v>
      </c>
      <c r="Z9" s="39">
        <v>46</v>
      </c>
      <c r="AA9" s="176">
        <v>30</v>
      </c>
      <c r="AB9" s="182">
        <f t="shared" si="7"/>
        <v>65.217391304347828</v>
      </c>
      <c r="AC9" s="37"/>
      <c r="AD9" s="41"/>
    </row>
    <row r="10" spans="1:32" s="42" customFormat="1" ht="15.75" customHeight="1" x14ac:dyDescent="0.25">
      <c r="A10" s="156" t="s">
        <v>37</v>
      </c>
      <c r="B10" s="39">
        <v>13</v>
      </c>
      <c r="C10" s="39">
        <v>5</v>
      </c>
      <c r="D10" s="169">
        <f t="shared" si="0"/>
        <v>38.46153846153846</v>
      </c>
      <c r="E10" s="39">
        <v>9</v>
      </c>
      <c r="F10" s="39">
        <v>5</v>
      </c>
      <c r="G10" s="40">
        <f t="shared" si="1"/>
        <v>55.555555555555557</v>
      </c>
      <c r="H10" s="39">
        <v>3</v>
      </c>
      <c r="I10" s="39">
        <v>0</v>
      </c>
      <c r="J10" s="40">
        <f t="shared" si="2"/>
        <v>0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8"/>
        <v>-</v>
      </c>
      <c r="Q10" s="39">
        <v>7</v>
      </c>
      <c r="R10" s="60">
        <v>3</v>
      </c>
      <c r="S10" s="40">
        <f t="shared" si="4"/>
        <v>42.857142857142854</v>
      </c>
      <c r="T10" s="170">
        <v>12</v>
      </c>
      <c r="U10" s="60">
        <v>4</v>
      </c>
      <c r="V10" s="171">
        <f t="shared" si="5"/>
        <v>33.333333333333336</v>
      </c>
      <c r="W10" s="39">
        <v>5</v>
      </c>
      <c r="X10" s="60">
        <v>4</v>
      </c>
      <c r="Y10" s="40">
        <f t="shared" si="6"/>
        <v>80</v>
      </c>
      <c r="Z10" s="39">
        <v>4</v>
      </c>
      <c r="AA10" s="176">
        <v>4</v>
      </c>
      <c r="AB10" s="182">
        <f t="shared" si="7"/>
        <v>100</v>
      </c>
      <c r="AC10" s="37"/>
      <c r="AD10" s="41"/>
    </row>
    <row r="11" spans="1:32" s="42" customFormat="1" ht="15.75" customHeight="1" x14ac:dyDescent="0.25">
      <c r="A11" s="156" t="s">
        <v>38</v>
      </c>
      <c r="B11" s="39">
        <v>39</v>
      </c>
      <c r="C11" s="39">
        <v>24</v>
      </c>
      <c r="D11" s="169">
        <f t="shared" si="0"/>
        <v>61.53846153846154</v>
      </c>
      <c r="E11" s="39">
        <v>35</v>
      </c>
      <c r="F11" s="39">
        <v>22</v>
      </c>
      <c r="G11" s="40">
        <f t="shared" si="1"/>
        <v>62.857142857142854</v>
      </c>
      <c r="H11" s="39">
        <v>2</v>
      </c>
      <c r="I11" s="39">
        <v>2</v>
      </c>
      <c r="J11" s="40">
        <f t="shared" si="2"/>
        <v>100</v>
      </c>
      <c r="K11" s="39">
        <v>0</v>
      </c>
      <c r="L11" s="39">
        <v>1</v>
      </c>
      <c r="M11" s="40" t="str">
        <f t="shared" si="3"/>
        <v>-</v>
      </c>
      <c r="N11" s="39">
        <v>0</v>
      </c>
      <c r="O11" s="39">
        <v>0</v>
      </c>
      <c r="P11" s="40" t="str">
        <f t="shared" si="8"/>
        <v>-</v>
      </c>
      <c r="Q11" s="39">
        <v>29</v>
      </c>
      <c r="R11" s="60">
        <v>13</v>
      </c>
      <c r="S11" s="40">
        <f t="shared" si="4"/>
        <v>44.827586206896555</v>
      </c>
      <c r="T11" s="170">
        <v>35</v>
      </c>
      <c r="U11" s="60">
        <v>19</v>
      </c>
      <c r="V11" s="171">
        <f t="shared" si="5"/>
        <v>54.285714285714285</v>
      </c>
      <c r="W11" s="39">
        <v>26</v>
      </c>
      <c r="X11" s="60">
        <v>17</v>
      </c>
      <c r="Y11" s="40">
        <f t="shared" si="6"/>
        <v>65.384615384615387</v>
      </c>
      <c r="Z11" s="39">
        <v>23</v>
      </c>
      <c r="AA11" s="176">
        <v>15</v>
      </c>
      <c r="AB11" s="182">
        <f t="shared" si="7"/>
        <v>65.217391304347828</v>
      </c>
      <c r="AC11" s="37"/>
      <c r="AD11" s="41"/>
    </row>
    <row r="12" spans="1:32" s="42" customFormat="1" ht="15.75" customHeight="1" x14ac:dyDescent="0.25">
      <c r="A12" s="156" t="s">
        <v>39</v>
      </c>
      <c r="B12" s="39">
        <v>41</v>
      </c>
      <c r="C12" s="39">
        <v>33</v>
      </c>
      <c r="D12" s="169">
        <f t="shared" si="0"/>
        <v>80.487804878048777</v>
      </c>
      <c r="E12" s="39">
        <v>46</v>
      </c>
      <c r="F12" s="39">
        <v>33</v>
      </c>
      <c r="G12" s="40">
        <f t="shared" si="1"/>
        <v>71.739130434782609</v>
      </c>
      <c r="H12" s="39">
        <v>3</v>
      </c>
      <c r="I12" s="39">
        <v>1</v>
      </c>
      <c r="J12" s="179">
        <f t="shared" si="2"/>
        <v>33.333333333333336</v>
      </c>
      <c r="K12" s="39">
        <v>2</v>
      </c>
      <c r="L12" s="39">
        <v>1</v>
      </c>
      <c r="M12" s="40">
        <f t="shared" si="3"/>
        <v>50</v>
      </c>
      <c r="N12" s="39">
        <v>1</v>
      </c>
      <c r="O12" s="39">
        <v>0</v>
      </c>
      <c r="P12" s="40">
        <f t="shared" si="8"/>
        <v>0</v>
      </c>
      <c r="Q12" s="39">
        <v>33</v>
      </c>
      <c r="R12" s="60">
        <v>27</v>
      </c>
      <c r="S12" s="40">
        <f t="shared" si="4"/>
        <v>81.818181818181813</v>
      </c>
      <c r="T12" s="170">
        <v>22</v>
      </c>
      <c r="U12" s="60">
        <v>23</v>
      </c>
      <c r="V12" s="171">
        <f t="shared" si="5"/>
        <v>104.54545454545455</v>
      </c>
      <c r="W12" s="39">
        <v>37</v>
      </c>
      <c r="X12" s="60">
        <v>23</v>
      </c>
      <c r="Y12" s="40">
        <f t="shared" si="6"/>
        <v>62.162162162162161</v>
      </c>
      <c r="Z12" s="39">
        <v>31</v>
      </c>
      <c r="AA12" s="176">
        <v>22</v>
      </c>
      <c r="AB12" s="182">
        <f t="shared" si="7"/>
        <v>70.967741935483872</v>
      </c>
      <c r="AC12" s="37"/>
      <c r="AD12" s="41"/>
    </row>
    <row r="13" spans="1:32" s="42" customFormat="1" ht="15.75" customHeight="1" x14ac:dyDescent="0.25">
      <c r="A13" s="156" t="s">
        <v>40</v>
      </c>
      <c r="B13" s="39">
        <v>29</v>
      </c>
      <c r="C13" s="39">
        <v>10</v>
      </c>
      <c r="D13" s="169">
        <f t="shared" si="0"/>
        <v>34.482758620689658</v>
      </c>
      <c r="E13" s="39">
        <v>30</v>
      </c>
      <c r="F13" s="39">
        <v>10</v>
      </c>
      <c r="G13" s="40">
        <f t="shared" si="1"/>
        <v>33.333333333333336</v>
      </c>
      <c r="H13" s="39">
        <v>1</v>
      </c>
      <c r="I13" s="39">
        <v>1</v>
      </c>
      <c r="J13" s="40">
        <f t="shared" si="2"/>
        <v>100</v>
      </c>
      <c r="K13" s="39">
        <v>0</v>
      </c>
      <c r="L13" s="39">
        <v>0</v>
      </c>
      <c r="M13" s="40" t="str">
        <f t="shared" si="3"/>
        <v>-</v>
      </c>
      <c r="N13" s="39">
        <v>0</v>
      </c>
      <c r="O13" s="39">
        <v>0</v>
      </c>
      <c r="P13" s="40" t="str">
        <f t="shared" si="8"/>
        <v>-</v>
      </c>
      <c r="Q13" s="39">
        <v>25</v>
      </c>
      <c r="R13" s="60">
        <v>9</v>
      </c>
      <c r="S13" s="40">
        <f t="shared" si="4"/>
        <v>36</v>
      </c>
      <c r="T13" s="170">
        <v>28</v>
      </c>
      <c r="U13" s="60">
        <v>6</v>
      </c>
      <c r="V13" s="171">
        <f t="shared" si="5"/>
        <v>21.428571428571427</v>
      </c>
      <c r="W13" s="39">
        <v>19</v>
      </c>
      <c r="X13" s="60">
        <v>6</v>
      </c>
      <c r="Y13" s="40">
        <f t="shared" si="6"/>
        <v>31.578947368421051</v>
      </c>
      <c r="Z13" s="39">
        <v>18</v>
      </c>
      <c r="AA13" s="176">
        <v>6</v>
      </c>
      <c r="AB13" s="182">
        <f t="shared" si="7"/>
        <v>33.333333333333336</v>
      </c>
      <c r="AC13" s="37"/>
      <c r="AD13" s="41"/>
    </row>
    <row r="14" spans="1:32" s="42" customFormat="1" ht="15.75" customHeight="1" x14ac:dyDescent="0.25">
      <c r="A14" s="156" t="s">
        <v>41</v>
      </c>
      <c r="B14" s="39">
        <v>34</v>
      </c>
      <c r="C14" s="39">
        <v>10</v>
      </c>
      <c r="D14" s="169">
        <f t="shared" si="0"/>
        <v>29.411764705882351</v>
      </c>
      <c r="E14" s="39">
        <v>35</v>
      </c>
      <c r="F14" s="39">
        <v>10</v>
      </c>
      <c r="G14" s="40">
        <f t="shared" si="1"/>
        <v>28.571428571428573</v>
      </c>
      <c r="H14" s="39">
        <v>4</v>
      </c>
      <c r="I14" s="39">
        <v>0</v>
      </c>
      <c r="J14" s="40">
        <f t="shared" si="2"/>
        <v>0</v>
      </c>
      <c r="K14" s="39">
        <v>0</v>
      </c>
      <c r="L14" s="39">
        <v>0</v>
      </c>
      <c r="M14" s="40" t="str">
        <f t="shared" si="3"/>
        <v>-</v>
      </c>
      <c r="N14" s="39">
        <v>0</v>
      </c>
      <c r="O14" s="39">
        <v>0</v>
      </c>
      <c r="P14" s="40" t="str">
        <f t="shared" si="8"/>
        <v>-</v>
      </c>
      <c r="Q14" s="39">
        <v>28</v>
      </c>
      <c r="R14" s="60">
        <v>9</v>
      </c>
      <c r="S14" s="40">
        <f t="shared" si="4"/>
        <v>32.142857142857146</v>
      </c>
      <c r="T14" s="170">
        <v>34</v>
      </c>
      <c r="U14" s="60">
        <v>7</v>
      </c>
      <c r="V14" s="171">
        <f t="shared" si="5"/>
        <v>20.588235294117649</v>
      </c>
      <c r="W14" s="39">
        <v>23</v>
      </c>
      <c r="X14" s="60">
        <v>7</v>
      </c>
      <c r="Y14" s="40">
        <f t="shared" si="6"/>
        <v>30.434782608695652</v>
      </c>
      <c r="Z14" s="39">
        <v>23</v>
      </c>
      <c r="AA14" s="176">
        <v>7</v>
      </c>
      <c r="AB14" s="182">
        <f t="shared" si="7"/>
        <v>30.434782608695652</v>
      </c>
      <c r="AC14" s="37"/>
      <c r="AD14" s="41"/>
    </row>
    <row r="15" spans="1:32" s="42" customFormat="1" ht="15.75" customHeight="1" x14ac:dyDescent="0.25">
      <c r="A15" s="156" t="s">
        <v>42</v>
      </c>
      <c r="B15" s="39">
        <v>184</v>
      </c>
      <c r="C15" s="39">
        <v>110</v>
      </c>
      <c r="D15" s="169">
        <f t="shared" si="0"/>
        <v>59.782608695652172</v>
      </c>
      <c r="E15" s="39">
        <v>157</v>
      </c>
      <c r="F15" s="39">
        <v>108</v>
      </c>
      <c r="G15" s="40">
        <f t="shared" si="1"/>
        <v>68.789808917197448</v>
      </c>
      <c r="H15" s="39">
        <v>4</v>
      </c>
      <c r="I15" s="39">
        <v>2</v>
      </c>
      <c r="J15" s="40">
        <f t="shared" si="2"/>
        <v>50</v>
      </c>
      <c r="K15" s="39">
        <v>3</v>
      </c>
      <c r="L15" s="39">
        <v>1</v>
      </c>
      <c r="M15" s="40">
        <f t="shared" si="3"/>
        <v>33.333333333333336</v>
      </c>
      <c r="N15" s="39">
        <v>0</v>
      </c>
      <c r="O15" s="39">
        <v>0</v>
      </c>
      <c r="P15" s="40" t="str">
        <f t="shared" si="8"/>
        <v>-</v>
      </c>
      <c r="Q15" s="39">
        <v>65</v>
      </c>
      <c r="R15" s="60">
        <v>59</v>
      </c>
      <c r="S15" s="40">
        <f t="shared" si="4"/>
        <v>90.769230769230774</v>
      </c>
      <c r="T15" s="170">
        <v>155</v>
      </c>
      <c r="U15" s="60">
        <v>84</v>
      </c>
      <c r="V15" s="171">
        <f t="shared" si="5"/>
        <v>54.193548387096776</v>
      </c>
      <c r="W15" s="39">
        <v>126</v>
      </c>
      <c r="X15" s="60">
        <v>82</v>
      </c>
      <c r="Y15" s="40">
        <f t="shared" si="6"/>
        <v>65.079365079365076</v>
      </c>
      <c r="Z15" s="39">
        <v>116</v>
      </c>
      <c r="AA15" s="176">
        <v>71</v>
      </c>
      <c r="AB15" s="182">
        <f t="shared" si="7"/>
        <v>61.206896551724135</v>
      </c>
      <c r="AC15" s="37"/>
      <c r="AD15" s="41"/>
    </row>
    <row r="16" spans="1:32" s="42" customFormat="1" ht="15.75" customHeight="1" x14ac:dyDescent="0.25">
      <c r="A16" s="156" t="s">
        <v>43</v>
      </c>
      <c r="B16" s="39">
        <v>147</v>
      </c>
      <c r="C16" s="39">
        <v>76</v>
      </c>
      <c r="D16" s="169">
        <f t="shared" si="0"/>
        <v>51.700680272108841</v>
      </c>
      <c r="E16" s="39">
        <v>119</v>
      </c>
      <c r="F16" s="39">
        <v>76</v>
      </c>
      <c r="G16" s="40">
        <f t="shared" si="1"/>
        <v>63.865546218487395</v>
      </c>
      <c r="H16" s="39">
        <v>8</v>
      </c>
      <c r="I16" s="39">
        <v>16</v>
      </c>
      <c r="J16" s="40">
        <f t="shared" si="2"/>
        <v>200</v>
      </c>
      <c r="K16" s="39">
        <v>3</v>
      </c>
      <c r="L16" s="39">
        <v>1</v>
      </c>
      <c r="M16" s="40">
        <f t="shared" si="3"/>
        <v>33.333333333333336</v>
      </c>
      <c r="N16" s="39">
        <v>0</v>
      </c>
      <c r="O16" s="39">
        <v>0</v>
      </c>
      <c r="P16" s="40" t="str">
        <f t="shared" si="8"/>
        <v>-</v>
      </c>
      <c r="Q16" s="39">
        <v>80</v>
      </c>
      <c r="R16" s="60">
        <v>58</v>
      </c>
      <c r="S16" s="40">
        <f t="shared" si="4"/>
        <v>72.5</v>
      </c>
      <c r="T16" s="170">
        <v>121</v>
      </c>
      <c r="U16" s="60">
        <v>39</v>
      </c>
      <c r="V16" s="171">
        <f t="shared" si="5"/>
        <v>32.231404958677686</v>
      </c>
      <c r="W16" s="39">
        <v>85</v>
      </c>
      <c r="X16" s="60">
        <v>39</v>
      </c>
      <c r="Y16" s="40">
        <f t="shared" si="6"/>
        <v>45.882352941176471</v>
      </c>
      <c r="Z16" s="39">
        <v>73</v>
      </c>
      <c r="AA16" s="176">
        <v>37</v>
      </c>
      <c r="AB16" s="182">
        <f t="shared" si="7"/>
        <v>50.684931506849317</v>
      </c>
      <c r="AC16" s="37"/>
      <c r="AD16" s="41"/>
    </row>
    <row r="17" spans="1:30" s="42" customFormat="1" ht="15.75" customHeight="1" x14ac:dyDescent="0.25">
      <c r="A17" s="156" t="s">
        <v>44</v>
      </c>
      <c r="B17" s="39">
        <v>117</v>
      </c>
      <c r="C17" s="39">
        <v>101</v>
      </c>
      <c r="D17" s="169">
        <f t="shared" si="0"/>
        <v>86.324786324786331</v>
      </c>
      <c r="E17" s="39">
        <v>107</v>
      </c>
      <c r="F17" s="39">
        <v>95</v>
      </c>
      <c r="G17" s="40">
        <f t="shared" si="1"/>
        <v>88.785046728971963</v>
      </c>
      <c r="H17" s="39">
        <v>6</v>
      </c>
      <c r="I17" s="39">
        <v>8</v>
      </c>
      <c r="J17" s="179">
        <f t="shared" si="2"/>
        <v>133.33333333333334</v>
      </c>
      <c r="K17" s="39">
        <v>1</v>
      </c>
      <c r="L17" s="39">
        <v>1</v>
      </c>
      <c r="M17" s="40">
        <f t="shared" si="3"/>
        <v>100</v>
      </c>
      <c r="N17" s="39">
        <v>0</v>
      </c>
      <c r="O17" s="39">
        <v>0</v>
      </c>
      <c r="P17" s="40" t="str">
        <f t="shared" si="8"/>
        <v>-</v>
      </c>
      <c r="Q17" s="39">
        <v>32</v>
      </c>
      <c r="R17" s="60">
        <v>37</v>
      </c>
      <c r="S17" s="40">
        <f t="shared" si="4"/>
        <v>115.625</v>
      </c>
      <c r="T17" s="170">
        <v>97</v>
      </c>
      <c r="U17" s="60">
        <v>67</v>
      </c>
      <c r="V17" s="171">
        <f t="shared" si="5"/>
        <v>69.072164948453604</v>
      </c>
      <c r="W17" s="39">
        <v>88</v>
      </c>
      <c r="X17" s="60">
        <v>63</v>
      </c>
      <c r="Y17" s="40">
        <f t="shared" si="6"/>
        <v>71.590909090909093</v>
      </c>
      <c r="Z17" s="39">
        <v>84</v>
      </c>
      <c r="AA17" s="176">
        <v>60</v>
      </c>
      <c r="AB17" s="182">
        <f t="shared" si="7"/>
        <v>71.428571428571431</v>
      </c>
      <c r="AC17" s="37"/>
      <c r="AD17" s="41"/>
    </row>
    <row r="18" spans="1:30" s="42" customFormat="1" ht="15.75" customHeight="1" x14ac:dyDescent="0.25">
      <c r="A18" s="156" t="s">
        <v>45</v>
      </c>
      <c r="B18" s="39">
        <v>94</v>
      </c>
      <c r="C18" s="39">
        <v>53</v>
      </c>
      <c r="D18" s="169">
        <f t="shared" si="0"/>
        <v>56.382978723404257</v>
      </c>
      <c r="E18" s="39">
        <v>99</v>
      </c>
      <c r="F18" s="39">
        <v>53</v>
      </c>
      <c r="G18" s="40">
        <f t="shared" si="1"/>
        <v>53.535353535353536</v>
      </c>
      <c r="H18" s="39">
        <v>1</v>
      </c>
      <c r="I18" s="39">
        <v>3</v>
      </c>
      <c r="J18" s="40">
        <f t="shared" si="2"/>
        <v>300</v>
      </c>
      <c r="K18" s="39">
        <v>0</v>
      </c>
      <c r="L18" s="39">
        <v>1</v>
      </c>
      <c r="M18" s="40" t="str">
        <f t="shared" si="3"/>
        <v>-</v>
      </c>
      <c r="N18" s="39">
        <v>0</v>
      </c>
      <c r="O18" s="39">
        <v>0</v>
      </c>
      <c r="P18" s="40" t="str">
        <f t="shared" si="8"/>
        <v>-</v>
      </c>
      <c r="Q18" s="39">
        <v>35</v>
      </c>
      <c r="R18" s="60">
        <v>36</v>
      </c>
      <c r="S18" s="40">
        <f t="shared" si="4"/>
        <v>102.85714285714286</v>
      </c>
      <c r="T18" s="170">
        <v>81</v>
      </c>
      <c r="U18" s="60">
        <v>38</v>
      </c>
      <c r="V18" s="171">
        <f t="shared" si="5"/>
        <v>46.913580246913583</v>
      </c>
      <c r="W18" s="39">
        <v>69</v>
      </c>
      <c r="X18" s="60">
        <v>38</v>
      </c>
      <c r="Y18" s="40">
        <f t="shared" si="6"/>
        <v>55.072463768115945</v>
      </c>
      <c r="Z18" s="39">
        <v>66</v>
      </c>
      <c r="AA18" s="176">
        <v>35</v>
      </c>
      <c r="AB18" s="182">
        <f t="shared" si="7"/>
        <v>53.030303030303031</v>
      </c>
      <c r="AC18" s="37"/>
      <c r="AD18" s="41"/>
    </row>
    <row r="19" spans="1:30" s="42" customFormat="1" ht="15.75" customHeight="1" x14ac:dyDescent="0.25">
      <c r="A19" s="156" t="s">
        <v>46</v>
      </c>
      <c r="B19" s="39">
        <v>87</v>
      </c>
      <c r="C19" s="39">
        <v>66</v>
      </c>
      <c r="D19" s="169">
        <f t="shared" si="0"/>
        <v>75.862068965517238</v>
      </c>
      <c r="E19" s="39">
        <v>78</v>
      </c>
      <c r="F19" s="39">
        <v>64</v>
      </c>
      <c r="G19" s="40">
        <f t="shared" si="1"/>
        <v>82.051282051282058</v>
      </c>
      <c r="H19" s="39">
        <v>11</v>
      </c>
      <c r="I19" s="39">
        <v>2</v>
      </c>
      <c r="J19" s="40">
        <f t="shared" si="2"/>
        <v>18.181818181818183</v>
      </c>
      <c r="K19" s="39">
        <v>1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tr">
        <f t="shared" si="8"/>
        <v>-</v>
      </c>
      <c r="Q19" s="39">
        <v>59</v>
      </c>
      <c r="R19" s="60">
        <v>34</v>
      </c>
      <c r="S19" s="40">
        <f t="shared" si="4"/>
        <v>57.627118644067799</v>
      </c>
      <c r="T19" s="170">
        <v>73</v>
      </c>
      <c r="U19" s="60">
        <v>44</v>
      </c>
      <c r="V19" s="171">
        <f t="shared" si="5"/>
        <v>60.273972602739725</v>
      </c>
      <c r="W19" s="39">
        <v>55</v>
      </c>
      <c r="X19" s="60">
        <v>43</v>
      </c>
      <c r="Y19" s="40">
        <f t="shared" si="6"/>
        <v>78.181818181818187</v>
      </c>
      <c r="Z19" s="39">
        <v>49</v>
      </c>
      <c r="AA19" s="176">
        <v>41</v>
      </c>
      <c r="AB19" s="182">
        <f t="shared" si="7"/>
        <v>83.673469387755105</v>
      </c>
      <c r="AC19" s="37"/>
      <c r="AD19" s="41"/>
    </row>
    <row r="20" spans="1:30" s="42" customFormat="1" ht="15.75" customHeight="1" x14ac:dyDescent="0.25">
      <c r="A20" s="156" t="s">
        <v>47</v>
      </c>
      <c r="B20" s="39">
        <v>58</v>
      </c>
      <c r="C20" s="39">
        <v>64</v>
      </c>
      <c r="D20" s="169">
        <f t="shared" si="0"/>
        <v>110.34482758620689</v>
      </c>
      <c r="E20" s="39">
        <v>62</v>
      </c>
      <c r="F20" s="39">
        <v>64</v>
      </c>
      <c r="G20" s="40">
        <f t="shared" si="1"/>
        <v>103.2258064516129</v>
      </c>
      <c r="H20" s="39">
        <v>4</v>
      </c>
      <c r="I20" s="39">
        <v>8</v>
      </c>
      <c r="J20" s="179">
        <f t="shared" si="2"/>
        <v>200</v>
      </c>
      <c r="K20" s="39">
        <v>0</v>
      </c>
      <c r="L20" s="39">
        <v>3</v>
      </c>
      <c r="M20" s="40" t="str">
        <f t="shared" si="3"/>
        <v>-</v>
      </c>
      <c r="N20" s="39">
        <v>0</v>
      </c>
      <c r="O20" s="39">
        <v>0</v>
      </c>
      <c r="P20" s="40" t="str">
        <f t="shared" si="8"/>
        <v>-</v>
      </c>
      <c r="Q20" s="39">
        <v>28</v>
      </c>
      <c r="R20" s="60">
        <v>41</v>
      </c>
      <c r="S20" s="40">
        <f t="shared" si="4"/>
        <v>146.42857142857142</v>
      </c>
      <c r="T20" s="170">
        <v>36</v>
      </c>
      <c r="U20" s="60">
        <v>45</v>
      </c>
      <c r="V20" s="171">
        <f t="shared" si="5"/>
        <v>125</v>
      </c>
      <c r="W20" s="39">
        <v>48</v>
      </c>
      <c r="X20" s="60">
        <v>45</v>
      </c>
      <c r="Y20" s="40">
        <f t="shared" si="6"/>
        <v>93.75</v>
      </c>
      <c r="Z20" s="39">
        <v>48</v>
      </c>
      <c r="AA20" s="176">
        <v>43</v>
      </c>
      <c r="AB20" s="182">
        <f t="shared" si="7"/>
        <v>89.583333333333329</v>
      </c>
      <c r="AC20" s="37"/>
      <c r="AD20" s="41"/>
    </row>
    <row r="21" spans="1:30" s="42" customFormat="1" ht="15.75" customHeight="1" x14ac:dyDescent="0.25">
      <c r="A21" s="156" t="s">
        <v>48</v>
      </c>
      <c r="B21" s="39">
        <v>78</v>
      </c>
      <c r="C21" s="39">
        <v>48</v>
      </c>
      <c r="D21" s="169">
        <f t="shared" si="0"/>
        <v>61.53846153846154</v>
      </c>
      <c r="E21" s="39">
        <v>83</v>
      </c>
      <c r="F21" s="39">
        <v>46</v>
      </c>
      <c r="G21" s="40">
        <f t="shared" si="1"/>
        <v>55.421686746987952</v>
      </c>
      <c r="H21" s="39">
        <v>4</v>
      </c>
      <c r="I21" s="39">
        <v>1</v>
      </c>
      <c r="J21" s="40">
        <f t="shared" si="2"/>
        <v>25</v>
      </c>
      <c r="K21" s="39">
        <v>0</v>
      </c>
      <c r="L21" s="39">
        <v>1</v>
      </c>
      <c r="M21" s="40" t="str">
        <f t="shared" si="3"/>
        <v>-</v>
      </c>
      <c r="N21" s="39">
        <v>0</v>
      </c>
      <c r="O21" s="39">
        <v>0</v>
      </c>
      <c r="P21" s="40" t="str">
        <f t="shared" si="8"/>
        <v>-</v>
      </c>
      <c r="Q21" s="39">
        <v>59</v>
      </c>
      <c r="R21" s="60">
        <v>31</v>
      </c>
      <c r="S21" s="40">
        <f t="shared" si="4"/>
        <v>52.542372881355931</v>
      </c>
      <c r="T21" s="170">
        <v>51</v>
      </c>
      <c r="U21" s="60">
        <v>32</v>
      </c>
      <c r="V21" s="171">
        <f t="shared" si="5"/>
        <v>62.745098039215684</v>
      </c>
      <c r="W21" s="39">
        <v>69</v>
      </c>
      <c r="X21" s="60">
        <v>30</v>
      </c>
      <c r="Y21" s="40">
        <f t="shared" si="6"/>
        <v>43.478260869565219</v>
      </c>
      <c r="Z21" s="39">
        <v>66</v>
      </c>
      <c r="AA21" s="176">
        <v>28</v>
      </c>
      <c r="AB21" s="182">
        <f t="shared" si="7"/>
        <v>42.424242424242422</v>
      </c>
      <c r="AC21" s="37"/>
      <c r="AD21" s="41"/>
    </row>
    <row r="22" spans="1:30" s="42" customFormat="1" ht="15.75" customHeight="1" x14ac:dyDescent="0.25">
      <c r="A22" s="156" t="s">
        <v>49</v>
      </c>
      <c r="B22" s="39">
        <v>82</v>
      </c>
      <c r="C22" s="39">
        <v>56</v>
      </c>
      <c r="D22" s="169">
        <f t="shared" si="0"/>
        <v>68.292682926829272</v>
      </c>
      <c r="E22" s="39">
        <v>83</v>
      </c>
      <c r="F22" s="39">
        <v>56</v>
      </c>
      <c r="G22" s="40">
        <f t="shared" si="1"/>
        <v>67.46987951807229</v>
      </c>
      <c r="H22" s="39">
        <v>5</v>
      </c>
      <c r="I22" s="39">
        <v>3</v>
      </c>
      <c r="J22" s="40">
        <f t="shared" si="2"/>
        <v>60</v>
      </c>
      <c r="K22" s="39">
        <v>5</v>
      </c>
      <c r="L22" s="39">
        <v>0</v>
      </c>
      <c r="M22" s="179">
        <f t="shared" si="3"/>
        <v>0</v>
      </c>
      <c r="N22" s="39">
        <v>0</v>
      </c>
      <c r="O22" s="39">
        <v>0</v>
      </c>
      <c r="P22" s="40" t="str">
        <f t="shared" si="8"/>
        <v>-</v>
      </c>
      <c r="Q22" s="39">
        <v>50</v>
      </c>
      <c r="R22" s="60">
        <v>45</v>
      </c>
      <c r="S22" s="40">
        <f t="shared" si="4"/>
        <v>90</v>
      </c>
      <c r="T22" s="170">
        <v>64</v>
      </c>
      <c r="U22" s="60">
        <v>40</v>
      </c>
      <c r="V22" s="171">
        <f t="shared" si="5"/>
        <v>62.5</v>
      </c>
      <c r="W22" s="39">
        <v>57</v>
      </c>
      <c r="X22" s="60">
        <v>40</v>
      </c>
      <c r="Y22" s="40">
        <f t="shared" si="6"/>
        <v>70.175438596491233</v>
      </c>
      <c r="Z22" s="39">
        <v>54</v>
      </c>
      <c r="AA22" s="176">
        <v>36</v>
      </c>
      <c r="AB22" s="182">
        <f t="shared" si="7"/>
        <v>66.666666666666671</v>
      </c>
      <c r="AC22" s="37"/>
      <c r="AD22" s="41"/>
    </row>
    <row r="23" spans="1:30" s="42" customFormat="1" ht="15.75" customHeight="1" x14ac:dyDescent="0.25">
      <c r="A23" s="156" t="s">
        <v>50</v>
      </c>
      <c r="B23" s="39">
        <v>112</v>
      </c>
      <c r="C23" s="39">
        <v>68</v>
      </c>
      <c r="D23" s="169">
        <f t="shared" si="0"/>
        <v>60.714285714285715</v>
      </c>
      <c r="E23" s="39">
        <v>115</v>
      </c>
      <c r="F23" s="39">
        <v>67</v>
      </c>
      <c r="G23" s="40">
        <f t="shared" si="1"/>
        <v>58.260869565217391</v>
      </c>
      <c r="H23" s="39">
        <v>4</v>
      </c>
      <c r="I23" s="39">
        <v>7</v>
      </c>
      <c r="J23" s="40">
        <f t="shared" si="2"/>
        <v>175</v>
      </c>
      <c r="K23" s="39">
        <v>0</v>
      </c>
      <c r="L23" s="39">
        <v>1</v>
      </c>
      <c r="M23" s="40" t="str">
        <f t="shared" si="3"/>
        <v>-</v>
      </c>
      <c r="N23" s="39">
        <v>1</v>
      </c>
      <c r="O23" s="39">
        <v>0</v>
      </c>
      <c r="P23" s="40">
        <f t="shared" si="8"/>
        <v>0</v>
      </c>
      <c r="Q23" s="39">
        <v>95</v>
      </c>
      <c r="R23" s="60">
        <v>46</v>
      </c>
      <c r="S23" s="40">
        <f t="shared" si="4"/>
        <v>48.421052631578945</v>
      </c>
      <c r="T23" s="170">
        <v>88</v>
      </c>
      <c r="U23" s="60">
        <v>47</v>
      </c>
      <c r="V23" s="171">
        <f t="shared" si="5"/>
        <v>53.409090909090907</v>
      </c>
      <c r="W23" s="39">
        <v>96</v>
      </c>
      <c r="X23" s="60">
        <v>46</v>
      </c>
      <c r="Y23" s="40">
        <f t="shared" si="6"/>
        <v>47.916666666666664</v>
      </c>
      <c r="Z23" s="39">
        <v>83</v>
      </c>
      <c r="AA23" s="176">
        <v>41</v>
      </c>
      <c r="AB23" s="182">
        <f t="shared" si="7"/>
        <v>49.397590361445786</v>
      </c>
      <c r="AC23" s="37"/>
      <c r="AD23" s="41"/>
    </row>
    <row r="24" spans="1:30" s="42" customFormat="1" ht="15.75" customHeight="1" x14ac:dyDescent="0.25">
      <c r="A24" s="156" t="s">
        <v>51</v>
      </c>
      <c r="B24" s="39">
        <v>117</v>
      </c>
      <c r="C24" s="39">
        <v>119</v>
      </c>
      <c r="D24" s="169">
        <f t="shared" si="0"/>
        <v>101.7094017094017</v>
      </c>
      <c r="E24" s="39">
        <v>125</v>
      </c>
      <c r="F24" s="39">
        <v>115</v>
      </c>
      <c r="G24" s="40">
        <f t="shared" si="1"/>
        <v>92</v>
      </c>
      <c r="H24" s="39">
        <v>5</v>
      </c>
      <c r="I24" s="39">
        <v>2</v>
      </c>
      <c r="J24" s="40">
        <f t="shared" si="2"/>
        <v>40</v>
      </c>
      <c r="K24" s="39">
        <v>0</v>
      </c>
      <c r="L24" s="39">
        <v>0</v>
      </c>
      <c r="M24" s="40" t="str">
        <f t="shared" si="3"/>
        <v>-</v>
      </c>
      <c r="N24" s="39">
        <v>0</v>
      </c>
      <c r="O24" s="39">
        <v>0</v>
      </c>
      <c r="P24" s="40" t="str">
        <f t="shared" si="8"/>
        <v>-</v>
      </c>
      <c r="Q24" s="39">
        <v>112</v>
      </c>
      <c r="R24" s="60">
        <v>99</v>
      </c>
      <c r="S24" s="40">
        <f t="shared" si="4"/>
        <v>88.392857142857139</v>
      </c>
      <c r="T24" s="170">
        <v>86</v>
      </c>
      <c r="U24" s="60">
        <v>93</v>
      </c>
      <c r="V24" s="171">
        <f t="shared" si="5"/>
        <v>108.13953488372093</v>
      </c>
      <c r="W24" s="39">
        <v>97</v>
      </c>
      <c r="X24" s="60">
        <v>92</v>
      </c>
      <c r="Y24" s="40">
        <f t="shared" si="6"/>
        <v>94.845360824742272</v>
      </c>
      <c r="Z24" s="39">
        <v>94</v>
      </c>
      <c r="AA24" s="176">
        <v>90</v>
      </c>
      <c r="AB24" s="182">
        <f t="shared" si="7"/>
        <v>95.744680851063833</v>
      </c>
      <c r="AC24" s="37"/>
      <c r="AD24" s="41"/>
    </row>
    <row r="25" spans="1:30" s="42" customFormat="1" ht="15.75" customHeight="1" x14ac:dyDescent="0.25">
      <c r="A25" s="156" t="s">
        <v>52</v>
      </c>
      <c r="B25" s="39">
        <v>51</v>
      </c>
      <c r="C25" s="39">
        <v>36</v>
      </c>
      <c r="D25" s="169">
        <f t="shared" si="0"/>
        <v>70.588235294117652</v>
      </c>
      <c r="E25" s="39">
        <v>57</v>
      </c>
      <c r="F25" s="39">
        <v>36</v>
      </c>
      <c r="G25" s="40">
        <f t="shared" si="1"/>
        <v>63.157894736842103</v>
      </c>
      <c r="H25" s="39">
        <v>1</v>
      </c>
      <c r="I25" s="39">
        <v>3</v>
      </c>
      <c r="J25" s="40">
        <f t="shared" si="2"/>
        <v>300</v>
      </c>
      <c r="K25" s="39">
        <v>0</v>
      </c>
      <c r="L25" s="39">
        <v>2</v>
      </c>
      <c r="M25" s="40" t="str">
        <f t="shared" si="3"/>
        <v>-</v>
      </c>
      <c r="N25" s="39">
        <v>0</v>
      </c>
      <c r="O25" s="39">
        <v>0</v>
      </c>
      <c r="P25" s="40" t="str">
        <f t="shared" si="8"/>
        <v>-</v>
      </c>
      <c r="Q25" s="39">
        <v>39</v>
      </c>
      <c r="R25" s="60">
        <v>19</v>
      </c>
      <c r="S25" s="40">
        <f t="shared" si="4"/>
        <v>48.717948717948715</v>
      </c>
      <c r="T25" s="170">
        <v>38</v>
      </c>
      <c r="U25" s="60">
        <v>21</v>
      </c>
      <c r="V25" s="171">
        <f t="shared" si="5"/>
        <v>55.263157894736842</v>
      </c>
      <c r="W25" s="39">
        <v>47</v>
      </c>
      <c r="X25" s="60">
        <v>21</v>
      </c>
      <c r="Y25" s="40">
        <f t="shared" si="6"/>
        <v>44.680851063829785</v>
      </c>
      <c r="Z25" s="39">
        <v>44</v>
      </c>
      <c r="AA25" s="176">
        <v>21</v>
      </c>
      <c r="AB25" s="182">
        <f t="shared" si="7"/>
        <v>47.727272727272727</v>
      </c>
      <c r="AC25" s="37"/>
      <c r="AD25" s="41"/>
    </row>
    <row r="26" spans="1:30" s="42" customFormat="1" ht="15.75" customHeight="1" x14ac:dyDescent="0.25">
      <c r="A26" s="156" t="s">
        <v>53</v>
      </c>
      <c r="B26" s="39">
        <v>68</v>
      </c>
      <c r="C26" s="39">
        <v>54</v>
      </c>
      <c r="D26" s="169">
        <f t="shared" si="0"/>
        <v>79.411764705882348</v>
      </c>
      <c r="E26" s="39">
        <v>74</v>
      </c>
      <c r="F26" s="39">
        <v>51</v>
      </c>
      <c r="G26" s="40">
        <f t="shared" si="1"/>
        <v>68.918918918918919</v>
      </c>
      <c r="H26" s="39">
        <v>4</v>
      </c>
      <c r="I26" s="39">
        <v>3</v>
      </c>
      <c r="J26" s="40">
        <f t="shared" si="2"/>
        <v>75</v>
      </c>
      <c r="K26" s="39">
        <v>0</v>
      </c>
      <c r="L26" s="39">
        <v>2</v>
      </c>
      <c r="M26" s="40" t="str">
        <f t="shared" si="3"/>
        <v>-</v>
      </c>
      <c r="N26" s="39">
        <v>0</v>
      </c>
      <c r="O26" s="39">
        <v>0</v>
      </c>
      <c r="P26" s="40" t="str">
        <f t="shared" si="8"/>
        <v>-</v>
      </c>
      <c r="Q26" s="39">
        <v>46</v>
      </c>
      <c r="R26" s="60">
        <v>32</v>
      </c>
      <c r="S26" s="40">
        <f t="shared" si="4"/>
        <v>69.565217391304344</v>
      </c>
      <c r="T26" s="170">
        <v>66</v>
      </c>
      <c r="U26" s="60">
        <v>44</v>
      </c>
      <c r="V26" s="171">
        <f t="shared" si="5"/>
        <v>66.666666666666671</v>
      </c>
      <c r="W26" s="39">
        <v>55</v>
      </c>
      <c r="X26" s="60">
        <v>42</v>
      </c>
      <c r="Y26" s="40">
        <f t="shared" si="6"/>
        <v>76.36363636363636</v>
      </c>
      <c r="Z26" s="39">
        <v>50</v>
      </c>
      <c r="AA26" s="176">
        <v>39</v>
      </c>
      <c r="AB26" s="182">
        <f t="shared" si="7"/>
        <v>78</v>
      </c>
      <c r="AC26" s="37"/>
      <c r="AD26" s="41"/>
    </row>
    <row r="27" spans="1:30" s="42" customFormat="1" ht="15.75" customHeight="1" x14ac:dyDescent="0.25">
      <c r="A27" s="156" t="s">
        <v>54</v>
      </c>
      <c r="B27" s="39">
        <v>51</v>
      </c>
      <c r="C27" s="39">
        <v>50</v>
      </c>
      <c r="D27" s="169">
        <f t="shared" si="0"/>
        <v>98.039215686274517</v>
      </c>
      <c r="E27" s="39">
        <v>52</v>
      </c>
      <c r="F27" s="39">
        <v>48</v>
      </c>
      <c r="G27" s="40">
        <f t="shared" si="1"/>
        <v>92.307692307692307</v>
      </c>
      <c r="H27" s="39">
        <v>1</v>
      </c>
      <c r="I27" s="39">
        <v>2</v>
      </c>
      <c r="J27" s="40">
        <f t="shared" si="2"/>
        <v>200</v>
      </c>
      <c r="K27" s="39">
        <v>1</v>
      </c>
      <c r="L27" s="39">
        <v>1</v>
      </c>
      <c r="M27" s="179">
        <f t="shared" si="3"/>
        <v>100</v>
      </c>
      <c r="N27" s="39">
        <v>0</v>
      </c>
      <c r="O27" s="39">
        <v>1</v>
      </c>
      <c r="P27" s="40" t="str">
        <f t="shared" si="8"/>
        <v>-</v>
      </c>
      <c r="Q27" s="39">
        <v>25</v>
      </c>
      <c r="R27" s="60">
        <v>42</v>
      </c>
      <c r="S27" s="40">
        <f t="shared" si="4"/>
        <v>168</v>
      </c>
      <c r="T27" s="170">
        <v>35</v>
      </c>
      <c r="U27" s="60">
        <v>32</v>
      </c>
      <c r="V27" s="171">
        <f t="shared" si="5"/>
        <v>91.428571428571431</v>
      </c>
      <c r="W27" s="39">
        <v>42</v>
      </c>
      <c r="X27" s="60">
        <v>32</v>
      </c>
      <c r="Y27" s="40">
        <f t="shared" si="6"/>
        <v>76.19047619047619</v>
      </c>
      <c r="Z27" s="39">
        <v>40</v>
      </c>
      <c r="AA27" s="176">
        <v>30</v>
      </c>
      <c r="AB27" s="182">
        <f t="shared" si="7"/>
        <v>75</v>
      </c>
      <c r="AC27" s="37"/>
      <c r="AD27" s="41"/>
    </row>
    <row r="28" spans="1:30" s="42" customFormat="1" ht="15.75" customHeight="1" x14ac:dyDescent="0.25">
      <c r="A28" s="156" t="s">
        <v>55</v>
      </c>
      <c r="B28" s="39">
        <v>43</v>
      </c>
      <c r="C28" s="39">
        <v>32</v>
      </c>
      <c r="D28" s="169">
        <f t="shared" si="0"/>
        <v>74.418604651162795</v>
      </c>
      <c r="E28" s="39">
        <v>47</v>
      </c>
      <c r="F28" s="39">
        <v>31</v>
      </c>
      <c r="G28" s="40">
        <f t="shared" si="1"/>
        <v>65.957446808510639</v>
      </c>
      <c r="H28" s="39">
        <v>4</v>
      </c>
      <c r="I28" s="39">
        <v>1</v>
      </c>
      <c r="J28" s="40">
        <f t="shared" si="2"/>
        <v>25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8"/>
        <v>-</v>
      </c>
      <c r="Q28" s="39">
        <v>45</v>
      </c>
      <c r="R28" s="60">
        <v>28</v>
      </c>
      <c r="S28" s="40">
        <f t="shared" si="4"/>
        <v>62.222222222222221</v>
      </c>
      <c r="T28" s="170">
        <v>41</v>
      </c>
      <c r="U28" s="60">
        <v>25</v>
      </c>
      <c r="V28" s="171">
        <f t="shared" si="5"/>
        <v>60.975609756097562</v>
      </c>
      <c r="W28" s="39">
        <v>35</v>
      </c>
      <c r="X28" s="60">
        <v>25</v>
      </c>
      <c r="Y28" s="40">
        <f t="shared" si="6"/>
        <v>71.428571428571431</v>
      </c>
      <c r="Z28" s="39">
        <v>35</v>
      </c>
      <c r="AA28" s="176">
        <v>24</v>
      </c>
      <c r="AB28" s="182">
        <f t="shared" si="7"/>
        <v>68.571428571428569</v>
      </c>
      <c r="AC28" s="37"/>
      <c r="AD28" s="41"/>
    </row>
    <row r="29" spans="1:30" s="42" customFormat="1" ht="15.75" customHeight="1" x14ac:dyDescent="0.25">
      <c r="A29" s="156" t="s">
        <v>56</v>
      </c>
      <c r="B29" s="39">
        <v>97</v>
      </c>
      <c r="C29" s="39">
        <v>50</v>
      </c>
      <c r="D29" s="169">
        <f t="shared" si="0"/>
        <v>51.546391752577321</v>
      </c>
      <c r="E29" s="39">
        <v>90</v>
      </c>
      <c r="F29" s="39">
        <v>49</v>
      </c>
      <c r="G29" s="40">
        <f t="shared" si="1"/>
        <v>54.444444444444443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3</v>
      </c>
      <c r="M29" s="40" t="str">
        <f t="shared" si="3"/>
        <v>-</v>
      </c>
      <c r="N29" s="39">
        <v>0</v>
      </c>
      <c r="O29" s="39">
        <v>0</v>
      </c>
      <c r="P29" s="40" t="str">
        <f t="shared" si="8"/>
        <v>-</v>
      </c>
      <c r="Q29" s="39">
        <v>58</v>
      </c>
      <c r="R29" s="60">
        <v>34</v>
      </c>
      <c r="S29" s="40">
        <f t="shared" si="4"/>
        <v>58.620689655172413</v>
      </c>
      <c r="T29" s="170">
        <v>79</v>
      </c>
      <c r="U29" s="60">
        <v>42</v>
      </c>
      <c r="V29" s="171">
        <f t="shared" si="5"/>
        <v>53.164556962025316</v>
      </c>
      <c r="W29" s="39">
        <v>65</v>
      </c>
      <c r="X29" s="60">
        <v>41</v>
      </c>
      <c r="Y29" s="40">
        <f t="shared" si="6"/>
        <v>63.07692307692308</v>
      </c>
      <c r="Z29" s="39">
        <v>62</v>
      </c>
      <c r="AA29" s="176">
        <v>40</v>
      </c>
      <c r="AB29" s="182">
        <f t="shared" si="7"/>
        <v>64.516129032258064</v>
      </c>
      <c r="AC29" s="37"/>
      <c r="AD29" s="41"/>
    </row>
    <row r="30" spans="1:30" s="42" customFormat="1" ht="15.75" customHeight="1" x14ac:dyDescent="0.25">
      <c r="A30" s="156" t="s">
        <v>57</v>
      </c>
      <c r="B30" s="39">
        <v>48</v>
      </c>
      <c r="C30" s="39">
        <v>34</v>
      </c>
      <c r="D30" s="169">
        <f t="shared" si="0"/>
        <v>70.833333333333329</v>
      </c>
      <c r="E30" s="39">
        <v>47</v>
      </c>
      <c r="F30" s="39">
        <v>34</v>
      </c>
      <c r="G30" s="40">
        <f t="shared" si="1"/>
        <v>72.340425531914889</v>
      </c>
      <c r="H30" s="39">
        <v>4</v>
      </c>
      <c r="I30" s="39">
        <v>2</v>
      </c>
      <c r="J30" s="179">
        <f t="shared" si="2"/>
        <v>50</v>
      </c>
      <c r="K30" s="39">
        <v>0</v>
      </c>
      <c r="L30" s="39">
        <v>1</v>
      </c>
      <c r="M30" s="40" t="str">
        <f t="shared" si="3"/>
        <v>-</v>
      </c>
      <c r="N30" s="39">
        <v>0</v>
      </c>
      <c r="O30" s="39">
        <v>0</v>
      </c>
      <c r="P30" s="40" t="str">
        <f t="shared" si="8"/>
        <v>-</v>
      </c>
      <c r="Q30" s="39">
        <v>34</v>
      </c>
      <c r="R30" s="60">
        <v>22</v>
      </c>
      <c r="S30" s="40">
        <f t="shared" si="4"/>
        <v>64.705882352941174</v>
      </c>
      <c r="T30" s="170">
        <v>24</v>
      </c>
      <c r="U30" s="60">
        <v>23</v>
      </c>
      <c r="V30" s="171">
        <f t="shared" si="5"/>
        <v>95.833333333333329</v>
      </c>
      <c r="W30" s="39">
        <v>34</v>
      </c>
      <c r="X30" s="60">
        <v>23</v>
      </c>
      <c r="Y30" s="40">
        <f t="shared" si="6"/>
        <v>67.647058823529406</v>
      </c>
      <c r="Z30" s="39">
        <v>31</v>
      </c>
      <c r="AA30" s="176">
        <v>23</v>
      </c>
      <c r="AB30" s="182">
        <f t="shared" si="7"/>
        <v>74.193548387096769</v>
      </c>
      <c r="AC30" s="37"/>
      <c r="AD30" s="41"/>
    </row>
    <row r="31" spans="1:30" s="42" customFormat="1" ht="15.75" customHeight="1" x14ac:dyDescent="0.25">
      <c r="A31" s="156" t="s">
        <v>58</v>
      </c>
      <c r="B31" s="39">
        <v>46</v>
      </c>
      <c r="C31" s="39">
        <v>47</v>
      </c>
      <c r="D31" s="169">
        <f t="shared" si="0"/>
        <v>102.17391304347827</v>
      </c>
      <c r="E31" s="39">
        <v>51</v>
      </c>
      <c r="F31" s="39">
        <v>42</v>
      </c>
      <c r="G31" s="40">
        <f t="shared" si="1"/>
        <v>82.352941176470594</v>
      </c>
      <c r="H31" s="39">
        <v>2</v>
      </c>
      <c r="I31" s="39">
        <v>2</v>
      </c>
      <c r="J31" s="179">
        <f t="shared" si="2"/>
        <v>100</v>
      </c>
      <c r="K31" s="39">
        <v>0</v>
      </c>
      <c r="L31" s="39">
        <v>1</v>
      </c>
      <c r="M31" s="40" t="str">
        <f t="shared" si="3"/>
        <v>-</v>
      </c>
      <c r="N31" s="39">
        <v>0</v>
      </c>
      <c r="O31" s="39">
        <v>0</v>
      </c>
      <c r="P31" s="40" t="str">
        <f t="shared" si="8"/>
        <v>-</v>
      </c>
      <c r="Q31" s="39">
        <v>40</v>
      </c>
      <c r="R31" s="60">
        <v>23</v>
      </c>
      <c r="S31" s="40">
        <f t="shared" si="4"/>
        <v>57.5</v>
      </c>
      <c r="T31" s="170">
        <v>31</v>
      </c>
      <c r="U31" s="60">
        <v>28</v>
      </c>
      <c r="V31" s="171">
        <f t="shared" si="5"/>
        <v>90.322580645161295</v>
      </c>
      <c r="W31" s="39">
        <v>43</v>
      </c>
      <c r="X31" s="60">
        <v>25</v>
      </c>
      <c r="Y31" s="40">
        <f t="shared" si="6"/>
        <v>58.139534883720927</v>
      </c>
      <c r="Z31" s="39">
        <v>39</v>
      </c>
      <c r="AA31" s="176">
        <v>24</v>
      </c>
      <c r="AB31" s="182">
        <f t="shared" si="7"/>
        <v>61.53846153846154</v>
      </c>
      <c r="AC31" s="37"/>
      <c r="AD31" s="41"/>
    </row>
    <row r="32" spans="1:30" s="42" customFormat="1" ht="15.75" customHeight="1" x14ac:dyDescent="0.25">
      <c r="A32" s="156" t="s">
        <v>59</v>
      </c>
      <c r="B32" s="39">
        <v>70</v>
      </c>
      <c r="C32" s="39">
        <v>27</v>
      </c>
      <c r="D32" s="169">
        <f t="shared" si="0"/>
        <v>38.571428571428569</v>
      </c>
      <c r="E32" s="39">
        <v>70</v>
      </c>
      <c r="F32" s="39">
        <v>27</v>
      </c>
      <c r="G32" s="40">
        <f t="shared" si="1"/>
        <v>38.571428571428569</v>
      </c>
      <c r="H32" s="39">
        <v>4</v>
      </c>
      <c r="I32" s="39">
        <v>6</v>
      </c>
      <c r="J32" s="179">
        <f t="shared" si="2"/>
        <v>150</v>
      </c>
      <c r="K32" s="39">
        <v>3</v>
      </c>
      <c r="L32" s="39">
        <v>0</v>
      </c>
      <c r="M32" s="40">
        <f t="shared" si="3"/>
        <v>0</v>
      </c>
      <c r="N32" s="39">
        <v>1</v>
      </c>
      <c r="O32" s="39">
        <v>0</v>
      </c>
      <c r="P32" s="40">
        <f t="shared" si="8"/>
        <v>0</v>
      </c>
      <c r="Q32" s="39">
        <v>33</v>
      </c>
      <c r="R32" s="60">
        <v>20</v>
      </c>
      <c r="S32" s="40">
        <f t="shared" si="4"/>
        <v>60.606060606060609</v>
      </c>
      <c r="T32" s="170">
        <v>64</v>
      </c>
      <c r="U32" s="60">
        <v>17</v>
      </c>
      <c r="V32" s="171">
        <f t="shared" si="5"/>
        <v>26.5625</v>
      </c>
      <c r="W32" s="39">
        <v>49</v>
      </c>
      <c r="X32" s="60">
        <v>17</v>
      </c>
      <c r="Y32" s="40">
        <f t="shared" si="6"/>
        <v>34.693877551020407</v>
      </c>
      <c r="Z32" s="39">
        <v>45</v>
      </c>
      <c r="AA32" s="176">
        <v>17</v>
      </c>
      <c r="AB32" s="182">
        <f t="shared" si="7"/>
        <v>37.777777777777779</v>
      </c>
      <c r="AC32" s="37"/>
      <c r="AD32" s="41"/>
    </row>
    <row r="33" spans="1:30" s="42" customFormat="1" ht="15.75" customHeight="1" x14ac:dyDescent="0.25">
      <c r="A33" s="156" t="s">
        <v>60</v>
      </c>
      <c r="B33" s="39">
        <v>70</v>
      </c>
      <c r="C33" s="39">
        <v>106</v>
      </c>
      <c r="D33" s="169">
        <f t="shared" si="0"/>
        <v>151.42857142857142</v>
      </c>
      <c r="E33" s="39">
        <v>84</v>
      </c>
      <c r="F33" s="39">
        <v>106</v>
      </c>
      <c r="G33" s="40">
        <f t="shared" si="1"/>
        <v>126.19047619047619</v>
      </c>
      <c r="H33" s="39">
        <v>6</v>
      </c>
      <c r="I33" s="39">
        <v>6</v>
      </c>
      <c r="J33" s="179">
        <f t="shared" si="2"/>
        <v>100</v>
      </c>
      <c r="K33" s="39">
        <v>1</v>
      </c>
      <c r="L33" s="39">
        <v>0</v>
      </c>
      <c r="M33" s="40">
        <f t="shared" si="3"/>
        <v>0</v>
      </c>
      <c r="N33" s="39">
        <v>0</v>
      </c>
      <c r="O33" s="39">
        <v>0</v>
      </c>
      <c r="P33" s="40" t="str">
        <f t="shared" si="8"/>
        <v>-</v>
      </c>
      <c r="Q33" s="39">
        <v>47</v>
      </c>
      <c r="R33" s="60">
        <v>74</v>
      </c>
      <c r="S33" s="40">
        <f t="shared" si="4"/>
        <v>157.44680851063831</v>
      </c>
      <c r="T33" s="170">
        <v>46</v>
      </c>
      <c r="U33" s="60">
        <v>83</v>
      </c>
      <c r="V33" s="171">
        <f t="shared" si="5"/>
        <v>180.43478260869566</v>
      </c>
      <c r="W33" s="39">
        <v>65</v>
      </c>
      <c r="X33" s="60">
        <v>83</v>
      </c>
      <c r="Y33" s="40">
        <f t="shared" si="6"/>
        <v>127.69230769230769</v>
      </c>
      <c r="Z33" s="39">
        <v>61</v>
      </c>
      <c r="AA33" s="176">
        <v>82</v>
      </c>
      <c r="AB33" s="182">
        <f t="shared" si="7"/>
        <v>134.42622950819671</v>
      </c>
      <c r="AC33" s="37"/>
      <c r="AD33" s="41"/>
    </row>
    <row r="34" spans="1:30" s="42" customFormat="1" ht="15.75" customHeight="1" x14ac:dyDescent="0.25">
      <c r="A34" s="156" t="s">
        <v>61</v>
      </c>
      <c r="B34" s="39">
        <v>105</v>
      </c>
      <c r="C34" s="39">
        <v>92</v>
      </c>
      <c r="D34" s="169">
        <f t="shared" si="0"/>
        <v>87.61904761904762</v>
      </c>
      <c r="E34" s="39">
        <v>106</v>
      </c>
      <c r="F34" s="39">
        <v>91</v>
      </c>
      <c r="G34" s="40">
        <f t="shared" si="1"/>
        <v>85.84905660377359</v>
      </c>
      <c r="H34" s="39">
        <v>7</v>
      </c>
      <c r="I34" s="39">
        <v>1</v>
      </c>
      <c r="J34" s="40">
        <f t="shared" si="2"/>
        <v>14.285714285714286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8"/>
        <v>-</v>
      </c>
      <c r="Q34" s="39">
        <v>75</v>
      </c>
      <c r="R34" s="60">
        <v>63</v>
      </c>
      <c r="S34" s="40">
        <f t="shared" si="4"/>
        <v>84</v>
      </c>
      <c r="T34" s="170">
        <v>59</v>
      </c>
      <c r="U34" s="60">
        <v>66</v>
      </c>
      <c r="V34" s="171">
        <f t="shared" si="5"/>
        <v>111.86440677966101</v>
      </c>
      <c r="W34" s="39">
        <v>84</v>
      </c>
      <c r="X34" s="60">
        <v>66</v>
      </c>
      <c r="Y34" s="40">
        <f t="shared" si="6"/>
        <v>78.571428571428569</v>
      </c>
      <c r="Z34" s="39">
        <v>81</v>
      </c>
      <c r="AA34" s="176">
        <v>63</v>
      </c>
      <c r="AB34" s="182">
        <f t="shared" si="7"/>
        <v>77.777777777777771</v>
      </c>
      <c r="AC34" s="37"/>
      <c r="AD34" s="41"/>
    </row>
    <row r="35" spans="1:30" s="42" customFormat="1" ht="15.75" customHeight="1" thickBot="1" x14ac:dyDescent="0.3">
      <c r="A35" s="157" t="s">
        <v>62</v>
      </c>
      <c r="B35" s="158">
        <v>39</v>
      </c>
      <c r="C35" s="158">
        <v>23</v>
      </c>
      <c r="D35" s="173">
        <f t="shared" si="0"/>
        <v>58.974358974358971</v>
      </c>
      <c r="E35" s="158">
        <v>41</v>
      </c>
      <c r="F35" s="158">
        <v>23</v>
      </c>
      <c r="G35" s="178">
        <f t="shared" si="1"/>
        <v>56.097560975609753</v>
      </c>
      <c r="H35" s="158">
        <v>3</v>
      </c>
      <c r="I35" s="158">
        <v>1</v>
      </c>
      <c r="J35" s="178">
        <f t="shared" si="2"/>
        <v>33.333333333333336</v>
      </c>
      <c r="K35" s="158">
        <v>0</v>
      </c>
      <c r="L35" s="158">
        <v>1</v>
      </c>
      <c r="M35" s="178" t="str">
        <f t="shared" si="3"/>
        <v>-</v>
      </c>
      <c r="N35" s="158">
        <v>0</v>
      </c>
      <c r="O35" s="158">
        <v>0</v>
      </c>
      <c r="P35" s="178" t="str">
        <f t="shared" si="8"/>
        <v>-</v>
      </c>
      <c r="Q35" s="158">
        <v>19</v>
      </c>
      <c r="R35" s="175">
        <v>20</v>
      </c>
      <c r="S35" s="178">
        <f t="shared" si="4"/>
        <v>105.26315789473684</v>
      </c>
      <c r="T35" s="172">
        <v>25</v>
      </c>
      <c r="U35" s="175">
        <v>14</v>
      </c>
      <c r="V35" s="174">
        <f t="shared" si="5"/>
        <v>56</v>
      </c>
      <c r="W35" s="158">
        <v>27</v>
      </c>
      <c r="X35" s="175">
        <v>14</v>
      </c>
      <c r="Y35" s="178">
        <f t="shared" si="6"/>
        <v>51.851851851851855</v>
      </c>
      <c r="Z35" s="158">
        <v>26</v>
      </c>
      <c r="AA35" s="177">
        <v>14</v>
      </c>
      <c r="AB35" s="183">
        <f t="shared" si="7"/>
        <v>53.846153846153847</v>
      </c>
      <c r="AC35" s="37"/>
      <c r="AD35" s="41"/>
    </row>
    <row r="36" spans="1:30" ht="66.75" customHeight="1" x14ac:dyDescent="0.25">
      <c r="A36" s="45"/>
      <c r="B36" s="45"/>
      <c r="C36" s="199" t="s">
        <v>112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I18"/>
  <sheetViews>
    <sheetView view="pageBreakPreview" zoomScale="80" zoomScaleNormal="70" zoomScaleSheetLayoutView="80" workbookViewId="0">
      <selection activeCell="D9" sqref="D9"/>
    </sheetView>
  </sheetViews>
  <sheetFormatPr defaultColWidth="8" defaultRowHeight="12.75" x14ac:dyDescent="0.2"/>
  <cols>
    <col min="1" max="1" width="61.85546875" style="3" customWidth="1"/>
    <col min="2" max="3" width="19.855468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45" customHeight="1" x14ac:dyDescent="0.2">
      <c r="A1" s="187" t="s">
        <v>70</v>
      </c>
      <c r="B1" s="187"/>
      <c r="C1" s="187"/>
      <c r="D1" s="187"/>
      <c r="E1" s="187"/>
    </row>
    <row r="2" spans="1:9" s="4" customFormat="1" ht="23.25" customHeight="1" x14ac:dyDescent="0.25">
      <c r="A2" s="192" t="s">
        <v>0</v>
      </c>
      <c r="B2" s="188" t="s">
        <v>107</v>
      </c>
      <c r="C2" s="188" t="s">
        <v>108</v>
      </c>
      <c r="D2" s="227" t="s">
        <v>1</v>
      </c>
      <c r="E2" s="228"/>
    </row>
    <row r="3" spans="1:9" s="4" customFormat="1" ht="30" x14ac:dyDescent="0.25">
      <c r="A3" s="193"/>
      <c r="B3" s="189"/>
      <c r="C3" s="189"/>
      <c r="D3" s="5" t="s">
        <v>2</v>
      </c>
      <c r="E3" s="6" t="s">
        <v>26</v>
      </c>
    </row>
    <row r="4" spans="1:9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9" s="9" customFormat="1" ht="20.25" x14ac:dyDescent="0.25">
      <c r="A5" s="10" t="s">
        <v>105</v>
      </c>
      <c r="B5" s="78" t="s">
        <v>93</v>
      </c>
      <c r="C5" s="78">
        <f>'6-(АТО-ЦЗ)'!C7</f>
        <v>557</v>
      </c>
      <c r="D5" s="20" t="s">
        <v>93</v>
      </c>
      <c r="E5" s="75" t="s">
        <v>93</v>
      </c>
      <c r="I5" s="13"/>
    </row>
    <row r="6" spans="1:9" s="4" customFormat="1" ht="20.25" x14ac:dyDescent="0.25">
      <c r="A6" s="10" t="s">
        <v>28</v>
      </c>
      <c r="B6" s="79">
        <f>'6-(АТО-ЦЗ)'!E7</f>
        <v>794</v>
      </c>
      <c r="C6" s="79">
        <f>'6-(АТО-ЦЗ)'!F7</f>
        <v>531</v>
      </c>
      <c r="D6" s="20">
        <f t="shared" ref="D6:D10" si="0">C6*100/B6</f>
        <v>66.876574307304793</v>
      </c>
      <c r="E6" s="75">
        <f t="shared" ref="E6:E10" si="1">C6-B6</f>
        <v>-263</v>
      </c>
      <c r="I6" s="13"/>
    </row>
    <row r="7" spans="1:9" s="4" customFormat="1" ht="48.75" customHeight="1" x14ac:dyDescent="0.25">
      <c r="A7" s="14" t="s">
        <v>29</v>
      </c>
      <c r="B7" s="79">
        <f>'6-(АТО-ЦЗ)'!H7</f>
        <v>43</v>
      </c>
      <c r="C7" s="79">
        <f>'6-(АТО-ЦЗ)'!I7</f>
        <v>37</v>
      </c>
      <c r="D7" s="20">
        <f t="shared" si="0"/>
        <v>86.04651162790698</v>
      </c>
      <c r="E7" s="75">
        <f t="shared" si="1"/>
        <v>-6</v>
      </c>
      <c r="I7" s="13"/>
    </row>
    <row r="8" spans="1:9" s="4" customFormat="1" ht="20.25" x14ac:dyDescent="0.25">
      <c r="A8" s="15" t="s">
        <v>30</v>
      </c>
      <c r="B8" s="79">
        <f>'6-(АТО-ЦЗ)'!K7</f>
        <v>8</v>
      </c>
      <c r="C8" s="79">
        <f>'6-(АТО-ЦЗ)'!L7</f>
        <v>11</v>
      </c>
      <c r="D8" s="20">
        <f t="shared" si="0"/>
        <v>137.5</v>
      </c>
      <c r="E8" s="75">
        <f t="shared" si="1"/>
        <v>3</v>
      </c>
      <c r="I8" s="13"/>
    </row>
    <row r="9" spans="1:9" s="4" customFormat="1" ht="49.35" customHeight="1" x14ac:dyDescent="0.25">
      <c r="A9" s="15" t="s">
        <v>20</v>
      </c>
      <c r="B9" s="79">
        <f>'6-(АТО-ЦЗ)'!N7</f>
        <v>1</v>
      </c>
      <c r="C9" s="79">
        <f>'6-(АТО-ЦЗ)'!O7</f>
        <v>0</v>
      </c>
      <c r="D9" s="20">
        <f t="shared" si="0"/>
        <v>0</v>
      </c>
      <c r="E9" s="75">
        <f t="shared" si="1"/>
        <v>-1</v>
      </c>
      <c r="I9" s="13"/>
    </row>
    <row r="10" spans="1:9" s="4" customFormat="1" ht="49.35" customHeight="1" x14ac:dyDescent="0.25">
      <c r="A10" s="15" t="s">
        <v>31</v>
      </c>
      <c r="B10" s="74">
        <f>'6-(АТО-ЦЗ)'!Q7</f>
        <v>559</v>
      </c>
      <c r="C10" s="74">
        <f>'6-(АТО-ЦЗ)'!R7</f>
        <v>336</v>
      </c>
      <c r="D10" s="11">
        <f t="shared" si="0"/>
        <v>60.10733452593918</v>
      </c>
      <c r="E10" s="75">
        <f t="shared" si="1"/>
        <v>-223</v>
      </c>
      <c r="I10" s="13"/>
    </row>
    <row r="11" spans="1:9" s="4" customFormat="1" ht="12.75" customHeight="1" x14ac:dyDescent="0.25">
      <c r="A11" s="194" t="s">
        <v>4</v>
      </c>
      <c r="B11" s="195"/>
      <c r="C11" s="195"/>
      <c r="D11" s="195"/>
      <c r="E11" s="195"/>
      <c r="I11" s="13"/>
    </row>
    <row r="12" spans="1:9" s="4" customFormat="1" ht="18" customHeight="1" x14ac:dyDescent="0.25">
      <c r="A12" s="196"/>
      <c r="B12" s="197"/>
      <c r="C12" s="197"/>
      <c r="D12" s="197"/>
      <c r="E12" s="197"/>
      <c r="I12" s="13"/>
    </row>
    <row r="13" spans="1:9" s="4" customFormat="1" ht="20.25" customHeight="1" x14ac:dyDescent="0.25">
      <c r="A13" s="192" t="s">
        <v>0</v>
      </c>
      <c r="B13" s="198" t="s">
        <v>110</v>
      </c>
      <c r="C13" s="198" t="s">
        <v>111</v>
      </c>
      <c r="D13" s="227" t="s">
        <v>1</v>
      </c>
      <c r="E13" s="228"/>
      <c r="I13" s="13"/>
    </row>
    <row r="14" spans="1:9" ht="27.75" customHeight="1" x14ac:dyDescent="0.2">
      <c r="A14" s="193"/>
      <c r="B14" s="198"/>
      <c r="C14" s="198"/>
      <c r="D14" s="21" t="s">
        <v>2</v>
      </c>
      <c r="E14" s="6" t="s">
        <v>26</v>
      </c>
      <c r="I14" s="13"/>
    </row>
    <row r="15" spans="1:9" ht="20.25" x14ac:dyDescent="0.2">
      <c r="A15" s="10" t="s">
        <v>92</v>
      </c>
      <c r="B15" s="76" t="s">
        <v>93</v>
      </c>
      <c r="C15" s="76">
        <f>'6-(АТО-ЦЗ)'!U7</f>
        <v>421</v>
      </c>
      <c r="D15" s="22" t="s">
        <v>93</v>
      </c>
      <c r="E15" s="75" t="s">
        <v>93</v>
      </c>
      <c r="I15" s="13"/>
    </row>
    <row r="16" spans="1:9" ht="20.25" x14ac:dyDescent="0.2">
      <c r="A16" s="1" t="s">
        <v>28</v>
      </c>
      <c r="B16" s="77">
        <f>'6-(АТО-ЦЗ)'!W7</f>
        <v>641</v>
      </c>
      <c r="C16" s="77">
        <f>'6-(АТО-ЦЗ)'!X7</f>
        <v>400</v>
      </c>
      <c r="D16" s="22">
        <f t="shared" ref="D16:D17" si="2">C16*100/B16</f>
        <v>62.402496099843994</v>
      </c>
      <c r="E16" s="75">
        <f t="shared" ref="E16:E17" si="3">C16-B16</f>
        <v>-241</v>
      </c>
      <c r="I16" s="13"/>
    </row>
    <row r="17" spans="1:9" ht="20.25" x14ac:dyDescent="0.2">
      <c r="A17" s="1" t="s">
        <v>33</v>
      </c>
      <c r="B17" s="77">
        <f>'6-(АТО-ЦЗ)'!Z7</f>
        <v>567</v>
      </c>
      <c r="C17" s="77">
        <f>'6-(АТО-ЦЗ)'!AA7</f>
        <v>373</v>
      </c>
      <c r="D17" s="22">
        <f t="shared" si="2"/>
        <v>65.784832451499113</v>
      </c>
      <c r="E17" s="75">
        <f t="shared" si="3"/>
        <v>-194</v>
      </c>
      <c r="I17" s="13"/>
    </row>
    <row r="18" spans="1:9" ht="62.1" customHeight="1" x14ac:dyDescent="0.25">
      <c r="A18" s="186" t="s">
        <v>109</v>
      </c>
      <c r="B18" s="186"/>
      <c r="C18" s="186"/>
      <c r="D18" s="186"/>
      <c r="E18" s="186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AF88"/>
  <sheetViews>
    <sheetView view="pageBreakPreview" zoomScale="69" zoomScaleNormal="75" zoomScaleSheetLayoutView="69" workbookViewId="0">
      <pane xSplit="1" ySplit="6" topLeftCell="C8" activePane="bottomRight" state="frozen"/>
      <selection activeCell="A4" sqref="A4:A6"/>
      <selection pane="topRight" activeCell="A4" sqref="A4:A6"/>
      <selection pane="bottomLeft" activeCell="A4" sqref="A4:A6"/>
      <selection pane="bottomRight" activeCell="S24" sqref="S24"/>
    </sheetView>
  </sheetViews>
  <sheetFormatPr defaultColWidth="9.140625" defaultRowHeight="14.25" x14ac:dyDescent="0.2"/>
  <cols>
    <col min="1" max="1" width="25.85546875" style="44" customWidth="1"/>
    <col min="2" max="2" width="10.85546875" style="44" hidden="1" customWidth="1"/>
    <col min="3" max="3" width="20.5703125" style="44" customWidth="1"/>
    <col min="4" max="4" width="13.1406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4.5703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16.42578125" style="44" customWidth="1"/>
    <col min="22" max="22" width="8.1406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0" t="s">
        <v>113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67.7" customHeight="1" x14ac:dyDescent="0.25">
      <c r="A3" s="212"/>
      <c r="B3" s="165"/>
      <c r="C3" s="161" t="s">
        <v>103</v>
      </c>
      <c r="D3" s="165"/>
      <c r="E3" s="200" t="s">
        <v>22</v>
      </c>
      <c r="F3" s="200"/>
      <c r="G3" s="200"/>
      <c r="H3" s="200" t="s">
        <v>13</v>
      </c>
      <c r="I3" s="200"/>
      <c r="J3" s="200"/>
      <c r="K3" s="200" t="s">
        <v>9</v>
      </c>
      <c r="L3" s="200"/>
      <c r="M3" s="200"/>
      <c r="N3" s="200" t="s">
        <v>10</v>
      </c>
      <c r="O3" s="200"/>
      <c r="P3" s="200"/>
      <c r="Q3" s="207" t="s">
        <v>8</v>
      </c>
      <c r="R3" s="208"/>
      <c r="S3" s="209"/>
      <c r="T3" s="200" t="s">
        <v>16</v>
      </c>
      <c r="U3" s="200"/>
      <c r="V3" s="200"/>
      <c r="W3" s="200" t="s">
        <v>11</v>
      </c>
      <c r="X3" s="200"/>
      <c r="Y3" s="200"/>
      <c r="Z3" s="200" t="s">
        <v>12</v>
      </c>
      <c r="AA3" s="200"/>
      <c r="AB3" s="200"/>
    </row>
    <row r="4" spans="1:32" s="33" customFormat="1" ht="19.5" customHeight="1" x14ac:dyDescent="0.25">
      <c r="A4" s="212"/>
      <c r="B4" s="202" t="s">
        <v>63</v>
      </c>
      <c r="C4" s="202" t="s">
        <v>95</v>
      </c>
      <c r="D4" s="217" t="s">
        <v>2</v>
      </c>
      <c r="E4" s="202" t="s">
        <v>63</v>
      </c>
      <c r="F4" s="202" t="s">
        <v>95</v>
      </c>
      <c r="G4" s="217" t="s">
        <v>2</v>
      </c>
      <c r="H4" s="202" t="s">
        <v>63</v>
      </c>
      <c r="I4" s="202" t="s">
        <v>95</v>
      </c>
      <c r="J4" s="217" t="s">
        <v>2</v>
      </c>
      <c r="K4" s="202" t="s">
        <v>63</v>
      </c>
      <c r="L4" s="202" t="s">
        <v>95</v>
      </c>
      <c r="M4" s="217" t="s">
        <v>2</v>
      </c>
      <c r="N4" s="202" t="s">
        <v>63</v>
      </c>
      <c r="O4" s="202" t="s">
        <v>95</v>
      </c>
      <c r="P4" s="217" t="s">
        <v>2</v>
      </c>
      <c r="Q4" s="202" t="s">
        <v>63</v>
      </c>
      <c r="R4" s="202" t="s">
        <v>95</v>
      </c>
      <c r="S4" s="217" t="s">
        <v>2</v>
      </c>
      <c r="T4" s="202" t="s">
        <v>15</v>
      </c>
      <c r="U4" s="202" t="s">
        <v>98</v>
      </c>
      <c r="V4" s="217" t="s">
        <v>2</v>
      </c>
      <c r="W4" s="202" t="s">
        <v>63</v>
      </c>
      <c r="X4" s="202" t="s">
        <v>95</v>
      </c>
      <c r="Y4" s="217" t="s">
        <v>2</v>
      </c>
      <c r="Z4" s="202" t="s">
        <v>63</v>
      </c>
      <c r="AA4" s="202" t="s">
        <v>95</v>
      </c>
      <c r="AB4" s="217" t="s">
        <v>2</v>
      </c>
    </row>
    <row r="5" spans="1:32" s="33" customFormat="1" ht="15.75" customHeight="1" x14ac:dyDescent="0.25">
      <c r="A5" s="212"/>
      <c r="B5" s="202"/>
      <c r="C5" s="202"/>
      <c r="D5" s="217"/>
      <c r="E5" s="202"/>
      <c r="F5" s="202"/>
      <c r="G5" s="217"/>
      <c r="H5" s="202"/>
      <c r="I5" s="202"/>
      <c r="J5" s="217"/>
      <c r="K5" s="202"/>
      <c r="L5" s="202"/>
      <c r="M5" s="217"/>
      <c r="N5" s="202"/>
      <c r="O5" s="202"/>
      <c r="P5" s="217"/>
      <c r="Q5" s="202"/>
      <c r="R5" s="202"/>
      <c r="S5" s="217"/>
      <c r="T5" s="202"/>
      <c r="U5" s="202"/>
      <c r="V5" s="217"/>
      <c r="W5" s="202"/>
      <c r="X5" s="202"/>
      <c r="Y5" s="217"/>
      <c r="Z5" s="202"/>
      <c r="AA5" s="202"/>
      <c r="AB5" s="217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1019</v>
      </c>
      <c r="C7" s="35">
        <f>SUM(C8:C35)</f>
        <v>557</v>
      </c>
      <c r="D7" s="36">
        <f>IF(ISERROR(C7*100/B7),"-",(C7*100/B7))</f>
        <v>54.661432777232584</v>
      </c>
      <c r="E7" s="35">
        <f>SUM(E8:E35)</f>
        <v>794</v>
      </c>
      <c r="F7" s="35">
        <f>SUM(F8:F35)</f>
        <v>531</v>
      </c>
      <c r="G7" s="36">
        <f>IF(ISERROR(F7*100/E7),"-",(F7*100/E7))</f>
        <v>66.876574307304793</v>
      </c>
      <c r="H7" s="86">
        <f>SUM(H8:H35)</f>
        <v>43</v>
      </c>
      <c r="I7" s="86">
        <f>SUM(I8:I35)</f>
        <v>37</v>
      </c>
      <c r="J7" s="107">
        <f>IF(ISERROR(I7*100/H7),"-",(I7*100/H7))</f>
        <v>86.04651162790698</v>
      </c>
      <c r="K7" s="86">
        <f>SUM(K8:K35)</f>
        <v>8</v>
      </c>
      <c r="L7" s="86">
        <f>SUM(L8:L35)</f>
        <v>11</v>
      </c>
      <c r="M7" s="107">
        <f>IF(ISERROR(L7*100/K7),"-",(L7*100/K7))</f>
        <v>137.5</v>
      </c>
      <c r="N7" s="86">
        <f>SUM(N8:N35)</f>
        <v>1</v>
      </c>
      <c r="O7" s="86">
        <f>SUM(O8:O35)</f>
        <v>0</v>
      </c>
      <c r="P7" s="107">
        <f>IF(ISERROR(O7*100/N7),"-",(O7*100/N7))</f>
        <v>0</v>
      </c>
      <c r="Q7" s="35">
        <f>SUM(Q8:Q35)</f>
        <v>559</v>
      </c>
      <c r="R7" s="35">
        <f>SUM(R8:R35)</f>
        <v>336</v>
      </c>
      <c r="S7" s="36">
        <f>IF(ISERROR(R7*100/Q7),"-",(R7*100/Q7))</f>
        <v>60.10733452593918</v>
      </c>
      <c r="T7" s="35">
        <f>SUM(T8:T35)</f>
        <v>889</v>
      </c>
      <c r="U7" s="35">
        <f>SUM(U8:U35)</f>
        <v>421</v>
      </c>
      <c r="V7" s="36">
        <f>IF(ISERROR(U7*100/T7),"-",(U7*100/T7))</f>
        <v>47.356580427446566</v>
      </c>
      <c r="W7" s="35">
        <f>SUM(W8:W35)</f>
        <v>641</v>
      </c>
      <c r="X7" s="35">
        <f>SUM(X8:X35)</f>
        <v>400</v>
      </c>
      <c r="Y7" s="36">
        <f>IF(ISERROR(X7*100/W7),"-",(X7*100/W7))</f>
        <v>62.402496099843994</v>
      </c>
      <c r="Z7" s="35">
        <f>SUM(Z8:Z35)</f>
        <v>567</v>
      </c>
      <c r="AA7" s="35">
        <f>SUM(AA8:AA35)</f>
        <v>373</v>
      </c>
      <c r="AB7" s="36">
        <f>IF(ISERROR(AA7*100/Z7),"-",(AA7*100/Z7))</f>
        <v>65.784832451499113</v>
      </c>
      <c r="AC7" s="37"/>
      <c r="AF7" s="42"/>
    </row>
    <row r="8" spans="1:32" s="42" customFormat="1" ht="15" customHeight="1" x14ac:dyDescent="0.25">
      <c r="A8" s="61" t="s">
        <v>35</v>
      </c>
      <c r="B8" s="39">
        <v>289</v>
      </c>
      <c r="C8" s="39">
        <v>165</v>
      </c>
      <c r="D8" s="36">
        <f>IF(ISERROR(C8*100/B8),"-",(C8*100/B8))</f>
        <v>57.093425605536332</v>
      </c>
      <c r="E8" s="39">
        <v>212</v>
      </c>
      <c r="F8" s="39">
        <v>159</v>
      </c>
      <c r="G8" s="40">
        <f>IF(ISERROR(F8*100/E8),"-",(F8*100/E8))</f>
        <v>75</v>
      </c>
      <c r="H8" s="87">
        <v>11</v>
      </c>
      <c r="I8" s="87">
        <v>10</v>
      </c>
      <c r="J8" s="106">
        <f>IF(ISERROR(I8*100/H8),"-",(I8*100/H8))</f>
        <v>90.909090909090907</v>
      </c>
      <c r="K8" s="87">
        <v>3</v>
      </c>
      <c r="L8" s="87">
        <v>4</v>
      </c>
      <c r="M8" s="106">
        <f>IF(ISERROR(L8*100/K8),"-",(L8*100/K8))</f>
        <v>133.33333333333334</v>
      </c>
      <c r="N8" s="87">
        <v>0</v>
      </c>
      <c r="O8" s="87">
        <v>0</v>
      </c>
      <c r="P8" s="106" t="str">
        <f>IF(ISERROR(O8*100/N8),"-",(O8*100/N8))</f>
        <v>-</v>
      </c>
      <c r="Q8" s="39">
        <v>171</v>
      </c>
      <c r="R8" s="60">
        <v>69</v>
      </c>
      <c r="S8" s="40">
        <f>IF(ISERROR(R8*100/Q8),"-",(R8*100/Q8))</f>
        <v>40.350877192982459</v>
      </c>
      <c r="T8" s="39">
        <v>259</v>
      </c>
      <c r="U8" s="60">
        <v>132</v>
      </c>
      <c r="V8" s="40">
        <f>IF(ISERROR(U8*100/T8),"-",(U8*100/T8))</f>
        <v>50.965250965250966</v>
      </c>
      <c r="W8" s="39">
        <v>177</v>
      </c>
      <c r="X8" s="60">
        <v>126</v>
      </c>
      <c r="Y8" s="40">
        <f>IF(ISERROR(X8*100/W8),"-",(X8*100/W8))</f>
        <v>71.186440677966104</v>
      </c>
      <c r="Z8" s="39">
        <v>154</v>
      </c>
      <c r="AA8" s="60">
        <v>118</v>
      </c>
      <c r="AB8" s="40">
        <f>IF(ISERROR(AA8*100/Z8),"-",(AA8*100/Z8))</f>
        <v>76.623376623376629</v>
      </c>
      <c r="AC8" s="37"/>
      <c r="AD8" s="41"/>
    </row>
    <row r="9" spans="1:32" s="43" customFormat="1" ht="15" customHeight="1" x14ac:dyDescent="0.25">
      <c r="A9" s="61" t="s">
        <v>36</v>
      </c>
      <c r="B9" s="39">
        <v>19</v>
      </c>
      <c r="C9" s="39">
        <v>15</v>
      </c>
      <c r="D9" s="36">
        <f t="shared" ref="D9:D35" si="0">IF(ISERROR(C9*100/B9),"-",(C9*100/B9))</f>
        <v>78.94736842105263</v>
      </c>
      <c r="E9" s="39">
        <v>20</v>
      </c>
      <c r="F9" s="39">
        <v>15</v>
      </c>
      <c r="G9" s="40">
        <f t="shared" ref="G9:G35" si="1">IF(ISERROR(F9*100/E9),"-",(F9*100/E9))</f>
        <v>75</v>
      </c>
      <c r="H9" s="87">
        <v>3</v>
      </c>
      <c r="I9" s="87">
        <v>0</v>
      </c>
      <c r="J9" s="106">
        <f t="shared" ref="J9:J35" si="2">IF(ISERROR(I9*100/H9),"-",(I9*100/H9))</f>
        <v>0</v>
      </c>
      <c r="K9" s="87">
        <v>0</v>
      </c>
      <c r="L9" s="87">
        <v>0</v>
      </c>
      <c r="M9" s="106" t="str">
        <f t="shared" ref="M9:M35" si="3">IF(ISERROR(L9*100/K9),"-",(L9*100/K9))</f>
        <v>-</v>
      </c>
      <c r="N9" s="87">
        <v>0</v>
      </c>
      <c r="O9" s="87">
        <v>0</v>
      </c>
      <c r="P9" s="106" t="str">
        <f t="shared" ref="P9:P35" si="4">IF(ISERROR(O9*100/N9),"-",(O9*100/N9))</f>
        <v>-</v>
      </c>
      <c r="Q9" s="39">
        <v>11</v>
      </c>
      <c r="R9" s="60">
        <v>12</v>
      </c>
      <c r="S9" s="40">
        <f t="shared" ref="S9:S35" si="5">IF(ISERROR(R9*100/Q9),"-",(R9*100/Q9))</f>
        <v>109.09090909090909</v>
      </c>
      <c r="T9" s="39">
        <v>19</v>
      </c>
      <c r="U9" s="60">
        <v>12</v>
      </c>
      <c r="V9" s="40">
        <f t="shared" ref="V9:V35" si="6">IF(ISERROR(U9*100/T9),"-",(U9*100/T9))</f>
        <v>63.157894736842103</v>
      </c>
      <c r="W9" s="39">
        <v>13</v>
      </c>
      <c r="X9" s="60">
        <v>12</v>
      </c>
      <c r="Y9" s="40">
        <f t="shared" ref="Y9:Y35" si="7">IF(ISERROR(X9*100/W9),"-",(X9*100/W9))</f>
        <v>92.307692307692307</v>
      </c>
      <c r="Z9" s="39">
        <v>12</v>
      </c>
      <c r="AA9" s="60">
        <v>10</v>
      </c>
      <c r="AB9" s="40">
        <f t="shared" ref="AB9:AB35" si="8">IF(ISERROR(AA9*100/Z9),"-",(AA9*100/Z9))</f>
        <v>83.333333333333329</v>
      </c>
      <c r="AC9" s="37"/>
      <c r="AD9" s="41"/>
    </row>
    <row r="10" spans="1:32" s="42" customFormat="1" ht="15" customHeight="1" x14ac:dyDescent="0.25">
      <c r="A10" s="61" t="s">
        <v>37</v>
      </c>
      <c r="B10" s="39">
        <v>2</v>
      </c>
      <c r="C10" s="39">
        <v>1</v>
      </c>
      <c r="D10" s="36">
        <f t="shared" si="0"/>
        <v>50</v>
      </c>
      <c r="E10" s="39">
        <v>2</v>
      </c>
      <c r="F10" s="39">
        <v>1</v>
      </c>
      <c r="G10" s="40">
        <f t="shared" si="1"/>
        <v>50</v>
      </c>
      <c r="H10" s="87">
        <v>0</v>
      </c>
      <c r="I10" s="87">
        <v>0</v>
      </c>
      <c r="J10" s="106" t="str">
        <f t="shared" si="2"/>
        <v>-</v>
      </c>
      <c r="K10" s="87">
        <v>0</v>
      </c>
      <c r="L10" s="87">
        <v>0</v>
      </c>
      <c r="M10" s="106" t="str">
        <f t="shared" si="3"/>
        <v>-</v>
      </c>
      <c r="N10" s="87">
        <v>0</v>
      </c>
      <c r="O10" s="87">
        <v>0</v>
      </c>
      <c r="P10" s="106" t="str">
        <f t="shared" si="4"/>
        <v>-</v>
      </c>
      <c r="Q10" s="39">
        <v>0</v>
      </c>
      <c r="R10" s="60">
        <v>0</v>
      </c>
      <c r="S10" s="40" t="str">
        <f t="shared" si="5"/>
        <v>-</v>
      </c>
      <c r="T10" s="39">
        <v>2</v>
      </c>
      <c r="U10" s="60">
        <v>0</v>
      </c>
      <c r="V10" s="40">
        <f t="shared" si="6"/>
        <v>0</v>
      </c>
      <c r="W10" s="39">
        <v>2</v>
      </c>
      <c r="X10" s="60">
        <v>0</v>
      </c>
      <c r="Y10" s="40">
        <f t="shared" si="7"/>
        <v>0</v>
      </c>
      <c r="Z10" s="39">
        <v>2</v>
      </c>
      <c r="AA10" s="60">
        <v>0</v>
      </c>
      <c r="AB10" s="40">
        <f t="shared" si="8"/>
        <v>0</v>
      </c>
      <c r="AC10" s="37"/>
      <c r="AD10" s="41"/>
    </row>
    <row r="11" spans="1:32" s="42" customFormat="1" ht="15" customHeight="1" x14ac:dyDescent="0.25">
      <c r="A11" s="61" t="s">
        <v>38</v>
      </c>
      <c r="B11" s="39">
        <v>10</v>
      </c>
      <c r="C11" s="39">
        <v>8</v>
      </c>
      <c r="D11" s="36">
        <f t="shared" si="0"/>
        <v>80</v>
      </c>
      <c r="E11" s="39">
        <v>8</v>
      </c>
      <c r="F11" s="39">
        <v>7</v>
      </c>
      <c r="G11" s="40">
        <f t="shared" si="1"/>
        <v>87.5</v>
      </c>
      <c r="H11" s="87">
        <v>1</v>
      </c>
      <c r="I11" s="87">
        <v>1</v>
      </c>
      <c r="J11" s="106">
        <f t="shared" si="2"/>
        <v>100</v>
      </c>
      <c r="K11" s="87">
        <v>0</v>
      </c>
      <c r="L11" s="87">
        <v>0</v>
      </c>
      <c r="M11" s="106" t="str">
        <f t="shared" si="3"/>
        <v>-</v>
      </c>
      <c r="N11" s="87">
        <v>0</v>
      </c>
      <c r="O11" s="87">
        <v>0</v>
      </c>
      <c r="P11" s="106" t="str">
        <f t="shared" si="4"/>
        <v>-</v>
      </c>
      <c r="Q11" s="39">
        <v>8</v>
      </c>
      <c r="R11" s="60">
        <v>4</v>
      </c>
      <c r="S11" s="40">
        <f t="shared" si="5"/>
        <v>50</v>
      </c>
      <c r="T11" s="39">
        <v>8</v>
      </c>
      <c r="U11" s="60">
        <v>5</v>
      </c>
      <c r="V11" s="40">
        <f t="shared" si="6"/>
        <v>62.5</v>
      </c>
      <c r="W11" s="39">
        <v>6</v>
      </c>
      <c r="X11" s="60">
        <v>4</v>
      </c>
      <c r="Y11" s="40">
        <f t="shared" si="7"/>
        <v>66.666666666666671</v>
      </c>
      <c r="Z11" s="39">
        <v>6</v>
      </c>
      <c r="AA11" s="60">
        <v>4</v>
      </c>
      <c r="AB11" s="40">
        <f t="shared" si="8"/>
        <v>66.666666666666671</v>
      </c>
      <c r="AC11" s="37"/>
      <c r="AD11" s="41"/>
    </row>
    <row r="12" spans="1:32" s="42" customFormat="1" ht="15" customHeight="1" x14ac:dyDescent="0.25">
      <c r="A12" s="61" t="s">
        <v>39</v>
      </c>
      <c r="B12" s="39">
        <v>41</v>
      </c>
      <c r="C12" s="39">
        <v>28</v>
      </c>
      <c r="D12" s="36">
        <f t="shared" si="0"/>
        <v>68.292682926829272</v>
      </c>
      <c r="E12" s="39">
        <v>37</v>
      </c>
      <c r="F12" s="39">
        <v>21</v>
      </c>
      <c r="G12" s="40">
        <f t="shared" si="1"/>
        <v>56.756756756756758</v>
      </c>
      <c r="H12" s="87">
        <v>3</v>
      </c>
      <c r="I12" s="87">
        <v>0</v>
      </c>
      <c r="J12" s="106">
        <f t="shared" si="2"/>
        <v>0</v>
      </c>
      <c r="K12" s="87">
        <v>0</v>
      </c>
      <c r="L12" s="87">
        <v>0</v>
      </c>
      <c r="M12" s="106" t="str">
        <f t="shared" si="3"/>
        <v>-</v>
      </c>
      <c r="N12" s="87">
        <v>0</v>
      </c>
      <c r="O12" s="87">
        <v>0</v>
      </c>
      <c r="P12" s="106" t="str">
        <f t="shared" si="4"/>
        <v>-</v>
      </c>
      <c r="Q12" s="39">
        <v>30</v>
      </c>
      <c r="R12" s="60">
        <v>20</v>
      </c>
      <c r="S12" s="40">
        <f t="shared" si="5"/>
        <v>66.666666666666671</v>
      </c>
      <c r="T12" s="39">
        <v>33</v>
      </c>
      <c r="U12" s="60">
        <v>27</v>
      </c>
      <c r="V12" s="40">
        <f t="shared" si="6"/>
        <v>81.818181818181813</v>
      </c>
      <c r="W12" s="39">
        <v>27</v>
      </c>
      <c r="X12" s="60">
        <v>20</v>
      </c>
      <c r="Y12" s="40">
        <f t="shared" si="7"/>
        <v>74.074074074074076</v>
      </c>
      <c r="Z12" s="39">
        <v>24</v>
      </c>
      <c r="AA12" s="60">
        <v>18</v>
      </c>
      <c r="AB12" s="40">
        <f t="shared" si="8"/>
        <v>75</v>
      </c>
      <c r="AC12" s="37"/>
      <c r="AD12" s="41"/>
    </row>
    <row r="13" spans="1:32" s="42" customFormat="1" ht="15" customHeight="1" x14ac:dyDescent="0.25">
      <c r="A13" s="61" t="s">
        <v>40</v>
      </c>
      <c r="B13" s="39">
        <v>8</v>
      </c>
      <c r="C13" s="39">
        <v>5</v>
      </c>
      <c r="D13" s="36">
        <f t="shared" si="0"/>
        <v>62.5</v>
      </c>
      <c r="E13" s="39">
        <v>7</v>
      </c>
      <c r="F13" s="39">
        <v>5</v>
      </c>
      <c r="G13" s="40">
        <f t="shared" si="1"/>
        <v>71.428571428571431</v>
      </c>
      <c r="H13" s="87">
        <v>1</v>
      </c>
      <c r="I13" s="87">
        <v>0</v>
      </c>
      <c r="J13" s="106">
        <f t="shared" si="2"/>
        <v>0</v>
      </c>
      <c r="K13" s="87">
        <v>0</v>
      </c>
      <c r="L13" s="87">
        <v>0</v>
      </c>
      <c r="M13" s="106" t="str">
        <f t="shared" si="3"/>
        <v>-</v>
      </c>
      <c r="N13" s="87">
        <v>0</v>
      </c>
      <c r="O13" s="87">
        <v>0</v>
      </c>
      <c r="P13" s="106" t="str">
        <f t="shared" si="4"/>
        <v>-</v>
      </c>
      <c r="Q13" s="39">
        <v>5</v>
      </c>
      <c r="R13" s="60">
        <v>5</v>
      </c>
      <c r="S13" s="40">
        <f t="shared" si="5"/>
        <v>100</v>
      </c>
      <c r="T13" s="39">
        <v>7</v>
      </c>
      <c r="U13" s="60">
        <v>4</v>
      </c>
      <c r="V13" s="40">
        <f t="shared" si="6"/>
        <v>57.142857142857146</v>
      </c>
      <c r="W13" s="39">
        <v>6</v>
      </c>
      <c r="X13" s="60">
        <v>4</v>
      </c>
      <c r="Y13" s="40">
        <f t="shared" si="7"/>
        <v>66.666666666666671</v>
      </c>
      <c r="Z13" s="39">
        <v>4</v>
      </c>
      <c r="AA13" s="60">
        <v>4</v>
      </c>
      <c r="AB13" s="40">
        <f t="shared" si="8"/>
        <v>100</v>
      </c>
      <c r="AC13" s="37"/>
      <c r="AD13" s="41"/>
    </row>
    <row r="14" spans="1:32" s="42" customFormat="1" ht="15" customHeight="1" x14ac:dyDescent="0.25">
      <c r="A14" s="61" t="s">
        <v>41</v>
      </c>
      <c r="B14" s="39">
        <v>12</v>
      </c>
      <c r="C14" s="39">
        <v>3</v>
      </c>
      <c r="D14" s="36">
        <f t="shared" si="0"/>
        <v>25</v>
      </c>
      <c r="E14" s="39">
        <v>7</v>
      </c>
      <c r="F14" s="39">
        <v>3</v>
      </c>
      <c r="G14" s="40">
        <f t="shared" si="1"/>
        <v>42.857142857142854</v>
      </c>
      <c r="H14" s="87">
        <v>1</v>
      </c>
      <c r="I14" s="87">
        <v>0</v>
      </c>
      <c r="J14" s="106">
        <f t="shared" si="2"/>
        <v>0</v>
      </c>
      <c r="K14" s="87">
        <v>0</v>
      </c>
      <c r="L14" s="87">
        <v>0</v>
      </c>
      <c r="M14" s="106" t="str">
        <f t="shared" si="3"/>
        <v>-</v>
      </c>
      <c r="N14" s="87">
        <v>0</v>
      </c>
      <c r="O14" s="87">
        <v>0</v>
      </c>
      <c r="P14" s="106" t="str">
        <f t="shared" si="4"/>
        <v>-</v>
      </c>
      <c r="Q14" s="39">
        <v>6</v>
      </c>
      <c r="R14" s="60">
        <v>2</v>
      </c>
      <c r="S14" s="40">
        <f t="shared" si="5"/>
        <v>33.333333333333336</v>
      </c>
      <c r="T14" s="39">
        <v>12</v>
      </c>
      <c r="U14" s="60">
        <v>2</v>
      </c>
      <c r="V14" s="40">
        <f t="shared" si="6"/>
        <v>16.666666666666668</v>
      </c>
      <c r="W14" s="39">
        <v>3</v>
      </c>
      <c r="X14" s="60">
        <v>2</v>
      </c>
      <c r="Y14" s="40">
        <f t="shared" si="7"/>
        <v>66.666666666666671</v>
      </c>
      <c r="Z14" s="39">
        <v>2</v>
      </c>
      <c r="AA14" s="60">
        <v>2</v>
      </c>
      <c r="AB14" s="40">
        <f t="shared" si="8"/>
        <v>100</v>
      </c>
      <c r="AC14" s="37"/>
      <c r="AD14" s="41"/>
    </row>
    <row r="15" spans="1:32" s="42" customFormat="1" ht="15" customHeight="1" x14ac:dyDescent="0.25">
      <c r="A15" s="61" t="s">
        <v>42</v>
      </c>
      <c r="B15" s="39">
        <v>37</v>
      </c>
      <c r="C15" s="39">
        <v>24</v>
      </c>
      <c r="D15" s="36">
        <f t="shared" si="0"/>
        <v>64.86486486486487</v>
      </c>
      <c r="E15" s="39">
        <v>35</v>
      </c>
      <c r="F15" s="39">
        <v>22</v>
      </c>
      <c r="G15" s="40">
        <f t="shared" si="1"/>
        <v>62.857142857142854</v>
      </c>
      <c r="H15" s="87">
        <v>2</v>
      </c>
      <c r="I15" s="87">
        <v>2</v>
      </c>
      <c r="J15" s="106">
        <f t="shared" si="2"/>
        <v>100</v>
      </c>
      <c r="K15" s="87">
        <v>0</v>
      </c>
      <c r="L15" s="87">
        <v>1</v>
      </c>
      <c r="M15" s="106" t="str">
        <f t="shared" si="3"/>
        <v>-</v>
      </c>
      <c r="N15" s="87">
        <v>0</v>
      </c>
      <c r="O15" s="87">
        <v>0</v>
      </c>
      <c r="P15" s="106" t="str">
        <f t="shared" si="4"/>
        <v>-</v>
      </c>
      <c r="Q15" s="39">
        <v>21</v>
      </c>
      <c r="R15" s="60">
        <v>13</v>
      </c>
      <c r="S15" s="40">
        <f t="shared" si="5"/>
        <v>61.904761904761905</v>
      </c>
      <c r="T15" s="39">
        <v>29</v>
      </c>
      <c r="U15" s="60">
        <v>18</v>
      </c>
      <c r="V15" s="40">
        <f t="shared" si="6"/>
        <v>62.068965517241381</v>
      </c>
      <c r="W15" s="39">
        <v>29</v>
      </c>
      <c r="X15" s="60">
        <v>17</v>
      </c>
      <c r="Y15" s="40">
        <f t="shared" si="7"/>
        <v>58.620689655172413</v>
      </c>
      <c r="Z15" s="39">
        <v>25</v>
      </c>
      <c r="AA15" s="60">
        <v>12</v>
      </c>
      <c r="AB15" s="40">
        <f t="shared" si="8"/>
        <v>48</v>
      </c>
      <c r="AC15" s="37"/>
      <c r="AD15" s="41"/>
    </row>
    <row r="16" spans="1:32" s="42" customFormat="1" ht="15" customHeight="1" x14ac:dyDescent="0.25">
      <c r="A16" s="61" t="s">
        <v>43</v>
      </c>
      <c r="B16" s="39">
        <v>21</v>
      </c>
      <c r="C16" s="39">
        <v>10</v>
      </c>
      <c r="D16" s="36">
        <f t="shared" si="0"/>
        <v>47.61904761904762</v>
      </c>
      <c r="E16" s="39">
        <v>17</v>
      </c>
      <c r="F16" s="39">
        <v>10</v>
      </c>
      <c r="G16" s="40">
        <f t="shared" si="1"/>
        <v>58.823529411764703</v>
      </c>
      <c r="H16" s="87">
        <v>0</v>
      </c>
      <c r="I16" s="87">
        <v>2</v>
      </c>
      <c r="J16" s="106" t="str">
        <f t="shared" si="2"/>
        <v>-</v>
      </c>
      <c r="K16" s="87">
        <v>0</v>
      </c>
      <c r="L16" s="87">
        <v>0</v>
      </c>
      <c r="M16" s="106" t="str">
        <f t="shared" si="3"/>
        <v>-</v>
      </c>
      <c r="N16" s="87">
        <v>0</v>
      </c>
      <c r="O16" s="87">
        <v>0</v>
      </c>
      <c r="P16" s="106" t="str">
        <f t="shared" si="4"/>
        <v>-</v>
      </c>
      <c r="Q16" s="39">
        <v>15</v>
      </c>
      <c r="R16" s="60">
        <v>8</v>
      </c>
      <c r="S16" s="40">
        <f t="shared" si="5"/>
        <v>53.333333333333336</v>
      </c>
      <c r="T16" s="39">
        <v>16</v>
      </c>
      <c r="U16" s="60">
        <v>7</v>
      </c>
      <c r="V16" s="40">
        <f t="shared" si="6"/>
        <v>43.75</v>
      </c>
      <c r="W16" s="39">
        <v>15</v>
      </c>
      <c r="X16" s="60">
        <v>7</v>
      </c>
      <c r="Y16" s="40">
        <f t="shared" si="7"/>
        <v>46.666666666666664</v>
      </c>
      <c r="Z16" s="39">
        <v>14</v>
      </c>
      <c r="AA16" s="60">
        <v>7</v>
      </c>
      <c r="AB16" s="40">
        <f t="shared" si="8"/>
        <v>50</v>
      </c>
      <c r="AC16" s="37"/>
      <c r="AD16" s="41"/>
    </row>
    <row r="17" spans="1:30" s="42" customFormat="1" ht="15" customHeight="1" x14ac:dyDescent="0.25">
      <c r="A17" s="61" t="s">
        <v>44</v>
      </c>
      <c r="B17" s="39">
        <v>74</v>
      </c>
      <c r="C17" s="39">
        <v>26</v>
      </c>
      <c r="D17" s="36">
        <f t="shared" si="0"/>
        <v>35.135135135135137</v>
      </c>
      <c r="E17" s="39">
        <v>63</v>
      </c>
      <c r="F17" s="39">
        <v>26</v>
      </c>
      <c r="G17" s="40">
        <f t="shared" si="1"/>
        <v>41.269841269841272</v>
      </c>
      <c r="H17" s="87">
        <v>4</v>
      </c>
      <c r="I17" s="87">
        <v>1</v>
      </c>
      <c r="J17" s="106">
        <f t="shared" si="2"/>
        <v>25</v>
      </c>
      <c r="K17" s="87">
        <v>1</v>
      </c>
      <c r="L17" s="87">
        <v>1</v>
      </c>
      <c r="M17" s="106">
        <f t="shared" si="3"/>
        <v>100</v>
      </c>
      <c r="N17" s="87">
        <v>0</v>
      </c>
      <c r="O17" s="87">
        <v>0</v>
      </c>
      <c r="P17" s="106" t="str">
        <f t="shared" si="4"/>
        <v>-</v>
      </c>
      <c r="Q17" s="39">
        <v>18</v>
      </c>
      <c r="R17" s="60">
        <v>12</v>
      </c>
      <c r="S17" s="40">
        <f t="shared" si="5"/>
        <v>66.666666666666671</v>
      </c>
      <c r="T17" s="39">
        <v>58</v>
      </c>
      <c r="U17" s="60">
        <v>19</v>
      </c>
      <c r="V17" s="40">
        <f t="shared" si="6"/>
        <v>32.758620689655174</v>
      </c>
      <c r="W17" s="39">
        <v>50</v>
      </c>
      <c r="X17" s="60">
        <v>19</v>
      </c>
      <c r="Y17" s="40">
        <f t="shared" si="7"/>
        <v>38</v>
      </c>
      <c r="Z17" s="39">
        <v>47</v>
      </c>
      <c r="AA17" s="60">
        <v>18</v>
      </c>
      <c r="AB17" s="40">
        <f t="shared" si="8"/>
        <v>38.297872340425535</v>
      </c>
      <c r="AC17" s="37"/>
      <c r="AD17" s="41"/>
    </row>
    <row r="18" spans="1:30" s="42" customFormat="1" ht="15" customHeight="1" x14ac:dyDescent="0.25">
      <c r="A18" s="61" t="s">
        <v>45</v>
      </c>
      <c r="B18" s="39">
        <v>13</v>
      </c>
      <c r="C18" s="39">
        <v>23</v>
      </c>
      <c r="D18" s="36">
        <f t="shared" si="0"/>
        <v>176.92307692307693</v>
      </c>
      <c r="E18" s="39">
        <v>14</v>
      </c>
      <c r="F18" s="39">
        <v>23</v>
      </c>
      <c r="G18" s="40">
        <f t="shared" si="1"/>
        <v>164.28571428571428</v>
      </c>
      <c r="H18" s="87">
        <v>0</v>
      </c>
      <c r="I18" s="87">
        <v>1</v>
      </c>
      <c r="J18" s="106" t="str">
        <f t="shared" si="2"/>
        <v>-</v>
      </c>
      <c r="K18" s="87">
        <v>0</v>
      </c>
      <c r="L18" s="87">
        <v>0</v>
      </c>
      <c r="M18" s="106" t="str">
        <f t="shared" si="3"/>
        <v>-</v>
      </c>
      <c r="N18" s="87">
        <v>0</v>
      </c>
      <c r="O18" s="87">
        <v>0</v>
      </c>
      <c r="P18" s="106" t="str">
        <f t="shared" si="4"/>
        <v>-</v>
      </c>
      <c r="Q18" s="39">
        <v>7</v>
      </c>
      <c r="R18" s="60">
        <v>17</v>
      </c>
      <c r="S18" s="40">
        <f t="shared" si="5"/>
        <v>242.85714285714286</v>
      </c>
      <c r="T18" s="39">
        <v>9</v>
      </c>
      <c r="U18" s="60">
        <v>16</v>
      </c>
      <c r="V18" s="40">
        <f t="shared" si="6"/>
        <v>177.77777777777777</v>
      </c>
      <c r="W18" s="39">
        <v>11</v>
      </c>
      <c r="X18" s="60">
        <v>16</v>
      </c>
      <c r="Y18" s="40">
        <f t="shared" si="7"/>
        <v>145.45454545454547</v>
      </c>
      <c r="Z18" s="39">
        <v>9</v>
      </c>
      <c r="AA18" s="60">
        <v>15</v>
      </c>
      <c r="AB18" s="40">
        <f t="shared" si="8"/>
        <v>166.66666666666666</v>
      </c>
      <c r="AC18" s="37"/>
      <c r="AD18" s="41"/>
    </row>
    <row r="19" spans="1:30" s="42" customFormat="1" ht="15" customHeight="1" x14ac:dyDescent="0.25">
      <c r="A19" s="61" t="s">
        <v>46</v>
      </c>
      <c r="B19" s="39">
        <v>57</v>
      </c>
      <c r="C19" s="39">
        <v>37</v>
      </c>
      <c r="D19" s="36">
        <f t="shared" si="0"/>
        <v>64.912280701754383</v>
      </c>
      <c r="E19" s="39">
        <v>34</v>
      </c>
      <c r="F19" s="39">
        <v>37</v>
      </c>
      <c r="G19" s="40">
        <f t="shared" si="1"/>
        <v>108.82352941176471</v>
      </c>
      <c r="H19" s="87">
        <v>0</v>
      </c>
      <c r="I19" s="87">
        <v>7</v>
      </c>
      <c r="J19" s="106" t="str">
        <f t="shared" si="2"/>
        <v>-</v>
      </c>
      <c r="K19" s="87">
        <v>0</v>
      </c>
      <c r="L19" s="87">
        <v>2</v>
      </c>
      <c r="M19" s="106" t="str">
        <f t="shared" si="3"/>
        <v>-</v>
      </c>
      <c r="N19" s="87">
        <v>0</v>
      </c>
      <c r="O19" s="87">
        <v>0</v>
      </c>
      <c r="P19" s="106" t="str">
        <f t="shared" si="4"/>
        <v>-</v>
      </c>
      <c r="Q19" s="39">
        <v>31</v>
      </c>
      <c r="R19" s="60">
        <v>23</v>
      </c>
      <c r="S19" s="40">
        <f t="shared" si="5"/>
        <v>74.193548387096769</v>
      </c>
      <c r="T19" s="39">
        <v>52</v>
      </c>
      <c r="U19" s="60">
        <v>23</v>
      </c>
      <c r="V19" s="40">
        <f t="shared" si="6"/>
        <v>44.230769230769234</v>
      </c>
      <c r="W19" s="39">
        <v>27</v>
      </c>
      <c r="X19" s="60">
        <v>23</v>
      </c>
      <c r="Y19" s="40">
        <f t="shared" si="7"/>
        <v>85.18518518518519</v>
      </c>
      <c r="Z19" s="39">
        <v>24</v>
      </c>
      <c r="AA19" s="60">
        <v>23</v>
      </c>
      <c r="AB19" s="40">
        <f t="shared" si="8"/>
        <v>95.833333333333329</v>
      </c>
      <c r="AC19" s="37"/>
      <c r="AD19" s="41"/>
    </row>
    <row r="20" spans="1:30" s="42" customFormat="1" ht="15" customHeight="1" x14ac:dyDescent="0.25">
      <c r="A20" s="61" t="s">
        <v>47</v>
      </c>
      <c r="B20" s="39">
        <v>20</v>
      </c>
      <c r="C20" s="39">
        <v>7</v>
      </c>
      <c r="D20" s="36">
        <f t="shared" si="0"/>
        <v>35</v>
      </c>
      <c r="E20" s="39">
        <v>17</v>
      </c>
      <c r="F20" s="39">
        <v>7</v>
      </c>
      <c r="G20" s="40">
        <f t="shared" si="1"/>
        <v>41.176470588235297</v>
      </c>
      <c r="H20" s="87">
        <v>1</v>
      </c>
      <c r="I20" s="87">
        <v>1</v>
      </c>
      <c r="J20" s="106">
        <f t="shared" si="2"/>
        <v>100</v>
      </c>
      <c r="K20" s="87">
        <v>0</v>
      </c>
      <c r="L20" s="87">
        <v>0</v>
      </c>
      <c r="M20" s="106" t="str">
        <f t="shared" si="3"/>
        <v>-</v>
      </c>
      <c r="N20" s="87">
        <v>0</v>
      </c>
      <c r="O20" s="87">
        <v>0</v>
      </c>
      <c r="P20" s="106" t="str">
        <f t="shared" si="4"/>
        <v>-</v>
      </c>
      <c r="Q20" s="39">
        <v>8</v>
      </c>
      <c r="R20" s="60">
        <v>4</v>
      </c>
      <c r="S20" s="40">
        <f t="shared" si="5"/>
        <v>50</v>
      </c>
      <c r="T20" s="39">
        <v>18</v>
      </c>
      <c r="U20" s="60">
        <v>5</v>
      </c>
      <c r="V20" s="40">
        <f t="shared" si="6"/>
        <v>27.777777777777779</v>
      </c>
      <c r="W20" s="39">
        <v>14</v>
      </c>
      <c r="X20" s="60">
        <v>5</v>
      </c>
      <c r="Y20" s="40">
        <f t="shared" si="7"/>
        <v>35.714285714285715</v>
      </c>
      <c r="Z20" s="39">
        <v>10</v>
      </c>
      <c r="AA20" s="60">
        <v>5</v>
      </c>
      <c r="AB20" s="40">
        <f t="shared" si="8"/>
        <v>50</v>
      </c>
      <c r="AC20" s="37"/>
      <c r="AD20" s="41"/>
    </row>
    <row r="21" spans="1:30" s="42" customFormat="1" ht="15" customHeight="1" x14ac:dyDescent="0.25">
      <c r="A21" s="61" t="s">
        <v>48</v>
      </c>
      <c r="B21" s="39">
        <v>24</v>
      </c>
      <c r="C21" s="39">
        <v>10</v>
      </c>
      <c r="D21" s="36">
        <f t="shared" si="0"/>
        <v>41.666666666666664</v>
      </c>
      <c r="E21" s="39">
        <v>13</v>
      </c>
      <c r="F21" s="39">
        <v>9</v>
      </c>
      <c r="G21" s="40">
        <f t="shared" si="1"/>
        <v>69.230769230769226</v>
      </c>
      <c r="H21" s="87">
        <v>0</v>
      </c>
      <c r="I21" s="87">
        <v>1</v>
      </c>
      <c r="J21" s="106" t="str">
        <f t="shared" si="2"/>
        <v>-</v>
      </c>
      <c r="K21" s="87">
        <v>1</v>
      </c>
      <c r="L21" s="87">
        <v>1</v>
      </c>
      <c r="M21" s="106">
        <f t="shared" si="3"/>
        <v>100</v>
      </c>
      <c r="N21" s="87">
        <v>0</v>
      </c>
      <c r="O21" s="87">
        <v>0</v>
      </c>
      <c r="P21" s="106" t="str">
        <f t="shared" si="4"/>
        <v>-</v>
      </c>
      <c r="Q21" s="39">
        <v>10</v>
      </c>
      <c r="R21" s="60">
        <v>4</v>
      </c>
      <c r="S21" s="40">
        <f t="shared" si="5"/>
        <v>40</v>
      </c>
      <c r="T21" s="39">
        <v>20</v>
      </c>
      <c r="U21" s="60">
        <v>5</v>
      </c>
      <c r="V21" s="40">
        <f t="shared" si="6"/>
        <v>25</v>
      </c>
      <c r="W21" s="39">
        <v>10</v>
      </c>
      <c r="X21" s="60">
        <v>4</v>
      </c>
      <c r="Y21" s="40">
        <f t="shared" si="7"/>
        <v>40</v>
      </c>
      <c r="Z21" s="39">
        <v>10</v>
      </c>
      <c r="AA21" s="60">
        <v>2</v>
      </c>
      <c r="AB21" s="40">
        <f t="shared" si="8"/>
        <v>20</v>
      </c>
      <c r="AC21" s="37"/>
      <c r="AD21" s="41"/>
    </row>
    <row r="22" spans="1:30" s="42" customFormat="1" ht="15" customHeight="1" x14ac:dyDescent="0.25">
      <c r="A22" s="61" t="s">
        <v>49</v>
      </c>
      <c r="B22" s="39">
        <v>11</v>
      </c>
      <c r="C22" s="39">
        <v>6</v>
      </c>
      <c r="D22" s="36">
        <f t="shared" si="0"/>
        <v>54.545454545454547</v>
      </c>
      <c r="E22" s="39">
        <v>14</v>
      </c>
      <c r="F22" s="39">
        <v>6</v>
      </c>
      <c r="G22" s="40">
        <f t="shared" si="1"/>
        <v>42.857142857142854</v>
      </c>
      <c r="H22" s="87">
        <v>1</v>
      </c>
      <c r="I22" s="87">
        <v>0</v>
      </c>
      <c r="J22" s="106">
        <f t="shared" si="2"/>
        <v>0</v>
      </c>
      <c r="K22" s="87">
        <v>0</v>
      </c>
      <c r="L22" s="87">
        <v>0</v>
      </c>
      <c r="M22" s="106" t="str">
        <f t="shared" si="3"/>
        <v>-</v>
      </c>
      <c r="N22" s="87">
        <v>0</v>
      </c>
      <c r="O22" s="87">
        <v>0</v>
      </c>
      <c r="P22" s="106" t="str">
        <f t="shared" si="4"/>
        <v>-</v>
      </c>
      <c r="Q22" s="39">
        <v>7</v>
      </c>
      <c r="R22" s="60">
        <v>4</v>
      </c>
      <c r="S22" s="40">
        <f t="shared" si="5"/>
        <v>57.142857142857146</v>
      </c>
      <c r="T22" s="39">
        <v>5</v>
      </c>
      <c r="U22" s="60">
        <v>5</v>
      </c>
      <c r="V22" s="40">
        <f t="shared" si="6"/>
        <v>100</v>
      </c>
      <c r="W22" s="39">
        <v>11</v>
      </c>
      <c r="X22" s="60">
        <v>5</v>
      </c>
      <c r="Y22" s="40">
        <f t="shared" si="7"/>
        <v>45.454545454545453</v>
      </c>
      <c r="Z22" s="39">
        <v>8</v>
      </c>
      <c r="AA22" s="60">
        <v>4</v>
      </c>
      <c r="AB22" s="40">
        <f t="shared" si="8"/>
        <v>50</v>
      </c>
      <c r="AC22" s="37"/>
      <c r="AD22" s="41"/>
    </row>
    <row r="23" spans="1:30" s="42" customFormat="1" ht="15" customHeight="1" x14ac:dyDescent="0.25">
      <c r="A23" s="61" t="s">
        <v>50</v>
      </c>
      <c r="B23" s="39">
        <v>79</v>
      </c>
      <c r="C23" s="39">
        <v>18</v>
      </c>
      <c r="D23" s="36">
        <f t="shared" si="0"/>
        <v>22.784810126582279</v>
      </c>
      <c r="E23" s="39">
        <v>47</v>
      </c>
      <c r="F23" s="39">
        <v>17</v>
      </c>
      <c r="G23" s="40">
        <f t="shared" si="1"/>
        <v>36.170212765957444</v>
      </c>
      <c r="H23" s="87">
        <v>1</v>
      </c>
      <c r="I23" s="87">
        <v>2</v>
      </c>
      <c r="J23" s="106">
        <f t="shared" si="2"/>
        <v>200</v>
      </c>
      <c r="K23" s="87">
        <v>0</v>
      </c>
      <c r="L23" s="87">
        <v>0</v>
      </c>
      <c r="M23" s="106" t="str">
        <f t="shared" si="3"/>
        <v>-</v>
      </c>
      <c r="N23" s="87">
        <v>0</v>
      </c>
      <c r="O23" s="87">
        <v>0</v>
      </c>
      <c r="P23" s="106" t="str">
        <f t="shared" si="4"/>
        <v>-</v>
      </c>
      <c r="Q23" s="39">
        <v>36</v>
      </c>
      <c r="R23" s="60">
        <v>10</v>
      </c>
      <c r="S23" s="40">
        <f t="shared" si="5"/>
        <v>27.777777777777779</v>
      </c>
      <c r="T23" s="39">
        <v>76</v>
      </c>
      <c r="U23" s="60">
        <v>7</v>
      </c>
      <c r="V23" s="40">
        <f t="shared" si="6"/>
        <v>9.2105263157894743</v>
      </c>
      <c r="W23" s="39">
        <v>39</v>
      </c>
      <c r="X23" s="60">
        <v>7</v>
      </c>
      <c r="Y23" s="40">
        <f t="shared" si="7"/>
        <v>17.948717948717949</v>
      </c>
      <c r="Z23" s="39">
        <v>29</v>
      </c>
      <c r="AA23" s="60">
        <v>7</v>
      </c>
      <c r="AB23" s="40">
        <f t="shared" si="8"/>
        <v>24.137931034482758</v>
      </c>
      <c r="AC23" s="37"/>
      <c r="AD23" s="41"/>
    </row>
    <row r="24" spans="1:30" s="42" customFormat="1" ht="15" customHeight="1" x14ac:dyDescent="0.25">
      <c r="A24" s="61" t="s">
        <v>51</v>
      </c>
      <c r="B24" s="39">
        <v>45</v>
      </c>
      <c r="C24" s="39">
        <v>42</v>
      </c>
      <c r="D24" s="36">
        <f t="shared" si="0"/>
        <v>93.333333333333329</v>
      </c>
      <c r="E24" s="39">
        <v>47</v>
      </c>
      <c r="F24" s="39">
        <v>42</v>
      </c>
      <c r="G24" s="40">
        <f t="shared" si="1"/>
        <v>89.361702127659569</v>
      </c>
      <c r="H24" s="87">
        <v>4</v>
      </c>
      <c r="I24" s="87">
        <v>0</v>
      </c>
      <c r="J24" s="106">
        <f t="shared" si="2"/>
        <v>0</v>
      </c>
      <c r="K24" s="87">
        <v>0</v>
      </c>
      <c r="L24" s="87">
        <v>0</v>
      </c>
      <c r="M24" s="106" t="str">
        <f t="shared" si="3"/>
        <v>-</v>
      </c>
      <c r="N24" s="87">
        <v>0</v>
      </c>
      <c r="O24" s="87">
        <v>0</v>
      </c>
      <c r="P24" s="106" t="str">
        <f t="shared" si="4"/>
        <v>-</v>
      </c>
      <c r="Q24" s="39">
        <v>41</v>
      </c>
      <c r="R24" s="60">
        <v>37</v>
      </c>
      <c r="S24" s="40">
        <f t="shared" si="5"/>
        <v>90.243902439024396</v>
      </c>
      <c r="T24" s="39">
        <v>35</v>
      </c>
      <c r="U24" s="60">
        <v>36</v>
      </c>
      <c r="V24" s="40">
        <f t="shared" si="6"/>
        <v>102.85714285714286</v>
      </c>
      <c r="W24" s="39">
        <v>40</v>
      </c>
      <c r="X24" s="60">
        <v>36</v>
      </c>
      <c r="Y24" s="40">
        <f t="shared" si="7"/>
        <v>90</v>
      </c>
      <c r="Z24" s="39">
        <v>40</v>
      </c>
      <c r="AA24" s="60">
        <v>35</v>
      </c>
      <c r="AB24" s="40">
        <f t="shared" si="8"/>
        <v>87.5</v>
      </c>
      <c r="AC24" s="37"/>
      <c r="AD24" s="41"/>
    </row>
    <row r="25" spans="1:30" s="42" customFormat="1" ht="15" customHeight="1" x14ac:dyDescent="0.25">
      <c r="A25" s="61" t="s">
        <v>52</v>
      </c>
      <c r="B25" s="39">
        <v>15</v>
      </c>
      <c r="C25" s="39">
        <v>9</v>
      </c>
      <c r="D25" s="36">
        <f t="shared" si="0"/>
        <v>60</v>
      </c>
      <c r="E25" s="39">
        <v>11</v>
      </c>
      <c r="F25" s="39">
        <v>9</v>
      </c>
      <c r="G25" s="40">
        <f t="shared" si="1"/>
        <v>81.818181818181813</v>
      </c>
      <c r="H25" s="87">
        <v>2</v>
      </c>
      <c r="I25" s="87">
        <v>0</v>
      </c>
      <c r="J25" s="106">
        <f t="shared" si="2"/>
        <v>0</v>
      </c>
      <c r="K25" s="87">
        <v>0</v>
      </c>
      <c r="L25" s="87">
        <v>1</v>
      </c>
      <c r="M25" s="106" t="str">
        <f t="shared" si="3"/>
        <v>-</v>
      </c>
      <c r="N25" s="87">
        <v>0</v>
      </c>
      <c r="O25" s="87">
        <v>0</v>
      </c>
      <c r="P25" s="106" t="str">
        <f t="shared" si="4"/>
        <v>-</v>
      </c>
      <c r="Q25" s="39">
        <v>7</v>
      </c>
      <c r="R25" s="60">
        <v>6</v>
      </c>
      <c r="S25" s="40">
        <f t="shared" si="5"/>
        <v>85.714285714285708</v>
      </c>
      <c r="T25" s="39">
        <v>12</v>
      </c>
      <c r="U25" s="60">
        <v>9</v>
      </c>
      <c r="V25" s="40">
        <f t="shared" si="6"/>
        <v>75</v>
      </c>
      <c r="W25" s="39">
        <v>9</v>
      </c>
      <c r="X25" s="60">
        <v>9</v>
      </c>
      <c r="Y25" s="40">
        <f t="shared" si="7"/>
        <v>100</v>
      </c>
      <c r="Z25" s="39">
        <v>8</v>
      </c>
      <c r="AA25" s="60">
        <v>9</v>
      </c>
      <c r="AB25" s="40">
        <f t="shared" si="8"/>
        <v>112.5</v>
      </c>
      <c r="AC25" s="37"/>
      <c r="AD25" s="41"/>
    </row>
    <row r="26" spans="1:30" s="42" customFormat="1" ht="15" customHeight="1" x14ac:dyDescent="0.25">
      <c r="A26" s="61" t="s">
        <v>53</v>
      </c>
      <c r="B26" s="39">
        <v>24</v>
      </c>
      <c r="C26" s="39">
        <v>16</v>
      </c>
      <c r="D26" s="36">
        <f t="shared" si="0"/>
        <v>66.666666666666671</v>
      </c>
      <c r="E26" s="39">
        <v>23</v>
      </c>
      <c r="F26" s="39">
        <v>15</v>
      </c>
      <c r="G26" s="40">
        <f t="shared" si="1"/>
        <v>65.217391304347828</v>
      </c>
      <c r="H26" s="87">
        <v>3</v>
      </c>
      <c r="I26" s="87">
        <v>1</v>
      </c>
      <c r="J26" s="106">
        <f t="shared" si="2"/>
        <v>33.333333333333336</v>
      </c>
      <c r="K26" s="87">
        <v>0</v>
      </c>
      <c r="L26" s="87">
        <v>0</v>
      </c>
      <c r="M26" s="106" t="str">
        <f t="shared" si="3"/>
        <v>-</v>
      </c>
      <c r="N26" s="87">
        <v>0</v>
      </c>
      <c r="O26" s="87">
        <v>0</v>
      </c>
      <c r="P26" s="106" t="str">
        <f t="shared" si="4"/>
        <v>-</v>
      </c>
      <c r="Q26" s="39">
        <v>14</v>
      </c>
      <c r="R26" s="60">
        <v>10</v>
      </c>
      <c r="S26" s="40">
        <f t="shared" si="5"/>
        <v>71.428571428571431</v>
      </c>
      <c r="T26" s="39">
        <v>25</v>
      </c>
      <c r="U26" s="60">
        <v>12</v>
      </c>
      <c r="V26" s="40">
        <f t="shared" si="6"/>
        <v>48</v>
      </c>
      <c r="W26" s="39">
        <v>19</v>
      </c>
      <c r="X26" s="60">
        <v>11</v>
      </c>
      <c r="Y26" s="40">
        <f t="shared" si="7"/>
        <v>57.89473684210526</v>
      </c>
      <c r="Z26" s="39">
        <v>16</v>
      </c>
      <c r="AA26" s="60">
        <v>10</v>
      </c>
      <c r="AB26" s="40">
        <f t="shared" si="8"/>
        <v>62.5</v>
      </c>
      <c r="AC26" s="37"/>
      <c r="AD26" s="41"/>
    </row>
    <row r="27" spans="1:30" s="42" customFormat="1" ht="15" customHeight="1" x14ac:dyDescent="0.25">
      <c r="A27" s="61" t="s">
        <v>54</v>
      </c>
      <c r="B27" s="39">
        <v>25</v>
      </c>
      <c r="C27" s="39">
        <v>9</v>
      </c>
      <c r="D27" s="36">
        <f t="shared" si="0"/>
        <v>36</v>
      </c>
      <c r="E27" s="39">
        <v>25</v>
      </c>
      <c r="F27" s="39">
        <v>8</v>
      </c>
      <c r="G27" s="40">
        <f t="shared" si="1"/>
        <v>32</v>
      </c>
      <c r="H27" s="87">
        <v>2</v>
      </c>
      <c r="I27" s="87">
        <v>1</v>
      </c>
      <c r="J27" s="106">
        <f t="shared" si="2"/>
        <v>50</v>
      </c>
      <c r="K27" s="87">
        <v>1</v>
      </c>
      <c r="L27" s="87">
        <v>0</v>
      </c>
      <c r="M27" s="106">
        <f t="shared" si="3"/>
        <v>0</v>
      </c>
      <c r="N27" s="87">
        <v>0</v>
      </c>
      <c r="O27" s="87">
        <v>0</v>
      </c>
      <c r="P27" s="106" t="str">
        <f t="shared" si="4"/>
        <v>-</v>
      </c>
      <c r="Q27" s="39">
        <v>21</v>
      </c>
      <c r="R27" s="60">
        <v>8</v>
      </c>
      <c r="S27" s="40">
        <f t="shared" si="5"/>
        <v>38.095238095238095</v>
      </c>
      <c r="T27" s="39">
        <v>25</v>
      </c>
      <c r="U27" s="60">
        <v>7</v>
      </c>
      <c r="V27" s="40">
        <f t="shared" si="6"/>
        <v>28</v>
      </c>
      <c r="W27" s="39">
        <v>19</v>
      </c>
      <c r="X27" s="60">
        <v>6</v>
      </c>
      <c r="Y27" s="40">
        <f t="shared" si="7"/>
        <v>31.578947368421051</v>
      </c>
      <c r="Z27" s="39">
        <v>19</v>
      </c>
      <c r="AA27" s="60">
        <v>5</v>
      </c>
      <c r="AB27" s="40">
        <f t="shared" si="8"/>
        <v>26.315789473684209</v>
      </c>
      <c r="AC27" s="37"/>
      <c r="AD27" s="41"/>
    </row>
    <row r="28" spans="1:30" s="42" customFormat="1" ht="15" customHeight="1" x14ac:dyDescent="0.25">
      <c r="A28" s="61" t="s">
        <v>55</v>
      </c>
      <c r="B28" s="39">
        <v>13</v>
      </c>
      <c r="C28" s="39">
        <v>8</v>
      </c>
      <c r="D28" s="36">
        <f t="shared" si="0"/>
        <v>61.53846153846154</v>
      </c>
      <c r="E28" s="39">
        <v>13</v>
      </c>
      <c r="F28" s="39">
        <v>7</v>
      </c>
      <c r="G28" s="40">
        <f t="shared" si="1"/>
        <v>53.846153846153847</v>
      </c>
      <c r="H28" s="87">
        <v>0</v>
      </c>
      <c r="I28" s="87">
        <v>0</v>
      </c>
      <c r="J28" s="106" t="str">
        <f t="shared" si="2"/>
        <v>-</v>
      </c>
      <c r="K28" s="87">
        <v>0</v>
      </c>
      <c r="L28" s="87">
        <v>0</v>
      </c>
      <c r="M28" s="106" t="str">
        <f t="shared" si="3"/>
        <v>-</v>
      </c>
      <c r="N28" s="87">
        <v>0</v>
      </c>
      <c r="O28" s="87">
        <v>0</v>
      </c>
      <c r="P28" s="106" t="str">
        <f t="shared" si="4"/>
        <v>-</v>
      </c>
      <c r="Q28" s="39">
        <v>13</v>
      </c>
      <c r="R28" s="60">
        <v>7</v>
      </c>
      <c r="S28" s="40">
        <f t="shared" si="5"/>
        <v>53.846153846153847</v>
      </c>
      <c r="T28" s="39">
        <v>11</v>
      </c>
      <c r="U28" s="60">
        <v>6</v>
      </c>
      <c r="V28" s="40">
        <f t="shared" si="6"/>
        <v>54.545454545454547</v>
      </c>
      <c r="W28" s="39">
        <v>12</v>
      </c>
      <c r="X28" s="60">
        <v>6</v>
      </c>
      <c r="Y28" s="40">
        <f t="shared" si="7"/>
        <v>50</v>
      </c>
      <c r="Z28" s="39">
        <v>10</v>
      </c>
      <c r="AA28" s="60">
        <v>6</v>
      </c>
      <c r="AB28" s="40">
        <f t="shared" si="8"/>
        <v>60</v>
      </c>
      <c r="AC28" s="37"/>
      <c r="AD28" s="41"/>
    </row>
    <row r="29" spans="1:30" s="42" customFormat="1" ht="15" customHeight="1" x14ac:dyDescent="0.25">
      <c r="A29" s="61" t="s">
        <v>56</v>
      </c>
      <c r="B29" s="39">
        <v>51</v>
      </c>
      <c r="C29" s="39">
        <v>15</v>
      </c>
      <c r="D29" s="36">
        <f t="shared" si="0"/>
        <v>29.411764705882351</v>
      </c>
      <c r="E29" s="39">
        <v>18</v>
      </c>
      <c r="F29" s="39">
        <v>13</v>
      </c>
      <c r="G29" s="40">
        <f t="shared" si="1"/>
        <v>72.222222222222229</v>
      </c>
      <c r="H29" s="87">
        <v>2</v>
      </c>
      <c r="I29" s="87">
        <v>0</v>
      </c>
      <c r="J29" s="106">
        <f t="shared" si="2"/>
        <v>0</v>
      </c>
      <c r="K29" s="87">
        <v>0</v>
      </c>
      <c r="L29" s="87">
        <v>0</v>
      </c>
      <c r="M29" s="106" t="str">
        <f t="shared" si="3"/>
        <v>-</v>
      </c>
      <c r="N29" s="87">
        <v>0</v>
      </c>
      <c r="O29" s="87">
        <v>0</v>
      </c>
      <c r="P29" s="106" t="str">
        <f t="shared" si="4"/>
        <v>-</v>
      </c>
      <c r="Q29" s="39">
        <v>11</v>
      </c>
      <c r="R29" s="60">
        <v>8</v>
      </c>
      <c r="S29" s="40">
        <f t="shared" si="5"/>
        <v>72.727272727272734</v>
      </c>
      <c r="T29" s="39">
        <v>53</v>
      </c>
      <c r="U29" s="60">
        <v>13</v>
      </c>
      <c r="V29" s="40">
        <f t="shared" si="6"/>
        <v>24.528301886792452</v>
      </c>
      <c r="W29" s="39">
        <v>12</v>
      </c>
      <c r="X29" s="60">
        <v>11</v>
      </c>
      <c r="Y29" s="40">
        <f t="shared" si="7"/>
        <v>91.666666666666671</v>
      </c>
      <c r="Z29" s="39">
        <v>12</v>
      </c>
      <c r="AA29" s="60">
        <v>11</v>
      </c>
      <c r="AB29" s="40">
        <f t="shared" si="8"/>
        <v>91.666666666666671</v>
      </c>
      <c r="AC29" s="37"/>
      <c r="AD29" s="41"/>
    </row>
    <row r="30" spans="1:30" s="42" customFormat="1" ht="15" customHeight="1" x14ac:dyDescent="0.25">
      <c r="A30" s="61" t="s">
        <v>57</v>
      </c>
      <c r="B30" s="39">
        <v>21</v>
      </c>
      <c r="C30" s="39">
        <v>14</v>
      </c>
      <c r="D30" s="36">
        <f t="shared" si="0"/>
        <v>66.666666666666671</v>
      </c>
      <c r="E30" s="39">
        <v>20</v>
      </c>
      <c r="F30" s="39">
        <v>12</v>
      </c>
      <c r="G30" s="40">
        <f t="shared" si="1"/>
        <v>60</v>
      </c>
      <c r="H30" s="87">
        <v>0</v>
      </c>
      <c r="I30" s="87">
        <v>1</v>
      </c>
      <c r="J30" s="106" t="str">
        <f t="shared" si="2"/>
        <v>-</v>
      </c>
      <c r="K30" s="87">
        <v>0</v>
      </c>
      <c r="L30" s="87">
        <v>0</v>
      </c>
      <c r="M30" s="106" t="str">
        <f t="shared" si="3"/>
        <v>-</v>
      </c>
      <c r="N30" s="87">
        <v>1</v>
      </c>
      <c r="O30" s="87">
        <v>0</v>
      </c>
      <c r="P30" s="106">
        <f t="shared" si="4"/>
        <v>0</v>
      </c>
      <c r="Q30" s="39">
        <v>16</v>
      </c>
      <c r="R30" s="60">
        <v>7</v>
      </c>
      <c r="S30" s="40">
        <f t="shared" si="5"/>
        <v>43.75</v>
      </c>
      <c r="T30" s="39">
        <v>15</v>
      </c>
      <c r="U30" s="60">
        <v>9</v>
      </c>
      <c r="V30" s="40">
        <f t="shared" si="6"/>
        <v>60</v>
      </c>
      <c r="W30" s="39">
        <v>19</v>
      </c>
      <c r="X30" s="60">
        <v>9</v>
      </c>
      <c r="Y30" s="40">
        <f t="shared" si="7"/>
        <v>47.368421052631582</v>
      </c>
      <c r="Z30" s="39">
        <v>18</v>
      </c>
      <c r="AA30" s="60">
        <v>9</v>
      </c>
      <c r="AB30" s="40">
        <f t="shared" si="8"/>
        <v>50</v>
      </c>
      <c r="AC30" s="37"/>
      <c r="AD30" s="41"/>
    </row>
    <row r="31" spans="1:30" s="42" customFormat="1" ht="15" customHeight="1" x14ac:dyDescent="0.25">
      <c r="A31" s="61" t="s">
        <v>58</v>
      </c>
      <c r="B31" s="39">
        <v>11</v>
      </c>
      <c r="C31" s="39">
        <v>9</v>
      </c>
      <c r="D31" s="36">
        <f t="shared" si="0"/>
        <v>81.818181818181813</v>
      </c>
      <c r="E31" s="39">
        <v>6</v>
      </c>
      <c r="F31" s="39">
        <v>9</v>
      </c>
      <c r="G31" s="40">
        <f t="shared" si="1"/>
        <v>150</v>
      </c>
      <c r="H31" s="87">
        <v>0</v>
      </c>
      <c r="I31" s="87">
        <v>2</v>
      </c>
      <c r="J31" s="106" t="str">
        <f t="shared" si="2"/>
        <v>-</v>
      </c>
      <c r="K31" s="87">
        <v>1</v>
      </c>
      <c r="L31" s="87">
        <v>0</v>
      </c>
      <c r="M31" s="106">
        <f t="shared" si="3"/>
        <v>0</v>
      </c>
      <c r="N31" s="87">
        <v>0</v>
      </c>
      <c r="O31" s="87">
        <v>0</v>
      </c>
      <c r="P31" s="106" t="str">
        <f t="shared" si="4"/>
        <v>-</v>
      </c>
      <c r="Q31" s="39">
        <v>5</v>
      </c>
      <c r="R31" s="60">
        <v>8</v>
      </c>
      <c r="S31" s="40">
        <f t="shared" si="5"/>
        <v>160</v>
      </c>
      <c r="T31" s="39">
        <v>11</v>
      </c>
      <c r="U31" s="60">
        <v>7</v>
      </c>
      <c r="V31" s="40">
        <f t="shared" si="6"/>
        <v>63.636363636363633</v>
      </c>
      <c r="W31" s="39">
        <v>5</v>
      </c>
      <c r="X31" s="60">
        <v>7</v>
      </c>
      <c r="Y31" s="40">
        <f t="shared" si="7"/>
        <v>140</v>
      </c>
      <c r="Z31" s="39">
        <v>5</v>
      </c>
      <c r="AA31" s="60">
        <v>7</v>
      </c>
      <c r="AB31" s="40">
        <f t="shared" si="8"/>
        <v>140</v>
      </c>
      <c r="AC31" s="37"/>
      <c r="AD31" s="41"/>
    </row>
    <row r="32" spans="1:30" s="42" customFormat="1" ht="15" customHeight="1" x14ac:dyDescent="0.25">
      <c r="A32" s="61" t="s">
        <v>59</v>
      </c>
      <c r="B32" s="39">
        <v>30</v>
      </c>
      <c r="C32" s="39">
        <v>9</v>
      </c>
      <c r="D32" s="36">
        <f t="shared" si="0"/>
        <v>30</v>
      </c>
      <c r="E32" s="39">
        <v>11</v>
      </c>
      <c r="F32" s="39">
        <v>8</v>
      </c>
      <c r="G32" s="40">
        <f t="shared" si="1"/>
        <v>72.727272727272734</v>
      </c>
      <c r="H32" s="87">
        <v>0</v>
      </c>
      <c r="I32" s="87">
        <v>0</v>
      </c>
      <c r="J32" s="106" t="str">
        <f t="shared" si="2"/>
        <v>-</v>
      </c>
      <c r="K32" s="87">
        <v>0</v>
      </c>
      <c r="L32" s="87">
        <v>0</v>
      </c>
      <c r="M32" s="106" t="str">
        <f t="shared" si="3"/>
        <v>-</v>
      </c>
      <c r="N32" s="87">
        <v>0</v>
      </c>
      <c r="O32" s="87">
        <v>0</v>
      </c>
      <c r="P32" s="106" t="str">
        <f t="shared" si="4"/>
        <v>-</v>
      </c>
      <c r="Q32" s="39">
        <v>7</v>
      </c>
      <c r="R32" s="60">
        <v>7</v>
      </c>
      <c r="S32" s="40">
        <f t="shared" si="5"/>
        <v>100</v>
      </c>
      <c r="T32" s="39">
        <v>27</v>
      </c>
      <c r="U32" s="60">
        <v>7</v>
      </c>
      <c r="V32" s="40">
        <f t="shared" si="6"/>
        <v>25.925925925925927</v>
      </c>
      <c r="W32" s="39">
        <v>8</v>
      </c>
      <c r="X32" s="60">
        <v>6</v>
      </c>
      <c r="Y32" s="40">
        <f t="shared" si="7"/>
        <v>75</v>
      </c>
      <c r="Z32" s="39">
        <v>5</v>
      </c>
      <c r="AA32" s="60">
        <v>6</v>
      </c>
      <c r="AB32" s="40">
        <f t="shared" si="8"/>
        <v>120</v>
      </c>
      <c r="AC32" s="37"/>
      <c r="AD32" s="41"/>
    </row>
    <row r="33" spans="1:30" s="42" customFormat="1" ht="15" customHeight="1" x14ac:dyDescent="0.25">
      <c r="A33" s="61" t="s">
        <v>60</v>
      </c>
      <c r="B33" s="39">
        <v>27</v>
      </c>
      <c r="C33" s="39">
        <v>19</v>
      </c>
      <c r="D33" s="36">
        <f t="shared" si="0"/>
        <v>70.370370370370367</v>
      </c>
      <c r="E33" s="39">
        <v>30</v>
      </c>
      <c r="F33" s="39">
        <v>19</v>
      </c>
      <c r="G33" s="40">
        <f t="shared" si="1"/>
        <v>63.333333333333336</v>
      </c>
      <c r="H33" s="87">
        <v>0</v>
      </c>
      <c r="I33" s="87">
        <v>3</v>
      </c>
      <c r="J33" s="106" t="str">
        <f t="shared" si="2"/>
        <v>-</v>
      </c>
      <c r="K33" s="87">
        <v>1</v>
      </c>
      <c r="L33" s="87">
        <v>1</v>
      </c>
      <c r="M33" s="106">
        <f t="shared" si="3"/>
        <v>100</v>
      </c>
      <c r="N33" s="87">
        <v>0</v>
      </c>
      <c r="O33" s="87">
        <v>0</v>
      </c>
      <c r="P33" s="106" t="str">
        <f t="shared" si="4"/>
        <v>-</v>
      </c>
      <c r="Q33" s="39">
        <v>17</v>
      </c>
      <c r="R33" s="60">
        <v>15</v>
      </c>
      <c r="S33" s="40">
        <f t="shared" si="5"/>
        <v>88.235294117647058</v>
      </c>
      <c r="T33" s="39">
        <v>18</v>
      </c>
      <c r="U33" s="60">
        <v>11</v>
      </c>
      <c r="V33" s="40">
        <f t="shared" si="6"/>
        <v>61.111111111111114</v>
      </c>
      <c r="W33" s="39">
        <v>29</v>
      </c>
      <c r="X33" s="60">
        <v>11</v>
      </c>
      <c r="Y33" s="40">
        <f t="shared" si="7"/>
        <v>37.931034482758619</v>
      </c>
      <c r="Z33" s="39">
        <v>29</v>
      </c>
      <c r="AA33" s="60">
        <v>9</v>
      </c>
      <c r="AB33" s="40">
        <f t="shared" si="8"/>
        <v>31.03448275862069</v>
      </c>
      <c r="AC33" s="37"/>
      <c r="AD33" s="41"/>
    </row>
    <row r="34" spans="1:30" s="42" customFormat="1" ht="15" customHeight="1" x14ac:dyDescent="0.25">
      <c r="A34" s="61" t="s">
        <v>61</v>
      </c>
      <c r="B34" s="39">
        <v>11</v>
      </c>
      <c r="C34" s="39">
        <v>8</v>
      </c>
      <c r="D34" s="36">
        <f t="shared" si="0"/>
        <v>72.727272727272734</v>
      </c>
      <c r="E34" s="39">
        <v>11</v>
      </c>
      <c r="F34" s="39">
        <v>8</v>
      </c>
      <c r="G34" s="40">
        <f t="shared" si="1"/>
        <v>72.727272727272734</v>
      </c>
      <c r="H34" s="87">
        <v>1</v>
      </c>
      <c r="I34" s="87">
        <v>1</v>
      </c>
      <c r="J34" s="106">
        <f t="shared" si="2"/>
        <v>100</v>
      </c>
      <c r="K34" s="87">
        <v>0</v>
      </c>
      <c r="L34" s="87">
        <v>0</v>
      </c>
      <c r="M34" s="106" t="str">
        <f t="shared" si="3"/>
        <v>-</v>
      </c>
      <c r="N34" s="87">
        <v>0</v>
      </c>
      <c r="O34" s="87">
        <v>0</v>
      </c>
      <c r="P34" s="106" t="str">
        <f t="shared" si="4"/>
        <v>-</v>
      </c>
      <c r="Q34" s="39">
        <v>7</v>
      </c>
      <c r="R34" s="60">
        <v>4</v>
      </c>
      <c r="S34" s="40">
        <f t="shared" si="5"/>
        <v>57.142857142857146</v>
      </c>
      <c r="T34" s="39">
        <v>9</v>
      </c>
      <c r="U34" s="60">
        <v>5</v>
      </c>
      <c r="V34" s="40">
        <f t="shared" si="6"/>
        <v>55.555555555555557</v>
      </c>
      <c r="W34" s="39">
        <v>7</v>
      </c>
      <c r="X34" s="60">
        <v>5</v>
      </c>
      <c r="Y34" s="40">
        <f t="shared" si="7"/>
        <v>71.428571428571431</v>
      </c>
      <c r="Z34" s="39">
        <v>7</v>
      </c>
      <c r="AA34" s="60">
        <v>5</v>
      </c>
      <c r="AB34" s="40">
        <f t="shared" si="8"/>
        <v>71.428571428571431</v>
      </c>
      <c r="AC34" s="37"/>
      <c r="AD34" s="41"/>
    </row>
    <row r="35" spans="1:30" s="42" customFormat="1" ht="15" customHeight="1" x14ac:dyDescent="0.25">
      <c r="A35" s="61" t="s">
        <v>62</v>
      </c>
      <c r="B35" s="39">
        <v>29</v>
      </c>
      <c r="C35" s="39">
        <v>13</v>
      </c>
      <c r="D35" s="36">
        <f t="shared" si="0"/>
        <v>44.827586206896555</v>
      </c>
      <c r="E35" s="39">
        <v>32</v>
      </c>
      <c r="F35" s="39">
        <v>13</v>
      </c>
      <c r="G35" s="40">
        <f t="shared" si="1"/>
        <v>40.625</v>
      </c>
      <c r="H35" s="87">
        <v>0</v>
      </c>
      <c r="I35" s="87">
        <v>0</v>
      </c>
      <c r="J35" s="106" t="str">
        <f t="shared" si="2"/>
        <v>-</v>
      </c>
      <c r="K35" s="87">
        <v>0</v>
      </c>
      <c r="L35" s="87">
        <v>0</v>
      </c>
      <c r="M35" s="106" t="str">
        <f t="shared" si="3"/>
        <v>-</v>
      </c>
      <c r="N35" s="87">
        <v>0</v>
      </c>
      <c r="O35" s="87">
        <v>0</v>
      </c>
      <c r="P35" s="106" t="str">
        <f t="shared" si="4"/>
        <v>-</v>
      </c>
      <c r="Q35" s="39">
        <v>16</v>
      </c>
      <c r="R35" s="60">
        <v>12</v>
      </c>
      <c r="S35" s="40">
        <f t="shared" si="5"/>
        <v>75</v>
      </c>
      <c r="T35" s="151">
        <v>25</v>
      </c>
      <c r="U35" s="60">
        <v>12</v>
      </c>
      <c r="V35" s="40">
        <f t="shared" si="6"/>
        <v>48</v>
      </c>
      <c r="W35" s="39">
        <v>22</v>
      </c>
      <c r="X35" s="60">
        <v>12</v>
      </c>
      <c r="Y35" s="40">
        <f t="shared" si="7"/>
        <v>54.545454545454547</v>
      </c>
      <c r="Z35" s="39">
        <v>18</v>
      </c>
      <c r="AA35" s="60">
        <v>12</v>
      </c>
      <c r="AB35" s="40">
        <f t="shared" si="8"/>
        <v>66.666666666666671</v>
      </c>
      <c r="AC35" s="37"/>
      <c r="AD35" s="41"/>
    </row>
    <row r="36" spans="1:30" ht="71.25" customHeight="1" x14ac:dyDescent="0.25">
      <c r="A36" s="45"/>
      <c r="B36" s="45"/>
      <c r="C36" s="199" t="s">
        <v>112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D11" sqref="D11"/>
    </sheetView>
  </sheetViews>
  <sheetFormatPr defaultColWidth="8" defaultRowHeight="12.75" x14ac:dyDescent="0.2"/>
  <cols>
    <col min="1" max="1" width="60.140625" style="3" customWidth="1"/>
    <col min="2" max="2" width="18.85546875" style="3" customWidth="1"/>
    <col min="3" max="3" width="18.140625" style="3" customWidth="1"/>
    <col min="4" max="4" width="13.85546875" style="3" customWidth="1"/>
    <col min="5" max="5" width="13.140625" style="3" customWidth="1"/>
    <col min="6" max="16384" width="8" style="3"/>
  </cols>
  <sheetData>
    <row r="1" spans="1:9" ht="52.5" customHeight="1" x14ac:dyDescent="0.2">
      <c r="A1" s="187" t="s">
        <v>64</v>
      </c>
      <c r="B1" s="187"/>
      <c r="C1" s="187"/>
      <c r="D1" s="187"/>
      <c r="E1" s="187"/>
    </row>
    <row r="2" spans="1:9" ht="29.25" customHeight="1" x14ac:dyDescent="0.2">
      <c r="A2" s="230" t="s">
        <v>23</v>
      </c>
      <c r="B2" s="230"/>
      <c r="C2" s="230"/>
      <c r="D2" s="230"/>
      <c r="E2" s="230"/>
    </row>
    <row r="3" spans="1:9" s="4" customFormat="1" ht="23.25" customHeight="1" x14ac:dyDescent="0.25">
      <c r="A3" s="192" t="s">
        <v>0</v>
      </c>
      <c r="B3" s="188" t="s">
        <v>117</v>
      </c>
      <c r="C3" s="188" t="s">
        <v>118</v>
      </c>
      <c r="D3" s="227" t="s">
        <v>1</v>
      </c>
      <c r="E3" s="228"/>
    </row>
    <row r="4" spans="1:9" s="4" customFormat="1" ht="30" x14ac:dyDescent="0.25">
      <c r="A4" s="193"/>
      <c r="B4" s="189"/>
      <c r="C4" s="189"/>
      <c r="D4" s="5" t="s">
        <v>2</v>
      </c>
      <c r="E4" s="6" t="s">
        <v>26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19.350000000000001" customHeight="1" x14ac:dyDescent="0.25">
      <c r="A6" s="10" t="s">
        <v>105</v>
      </c>
      <c r="B6" s="80" t="s">
        <v>93</v>
      </c>
      <c r="C6" s="80">
        <f>'8-ВПО-ЦЗ'!C7</f>
        <v>64</v>
      </c>
      <c r="D6" s="11" t="s">
        <v>93</v>
      </c>
      <c r="E6" s="75" t="s">
        <v>93</v>
      </c>
      <c r="I6" s="13"/>
    </row>
    <row r="7" spans="1:9" s="4" customFormat="1" ht="19.350000000000001" customHeight="1" x14ac:dyDescent="0.25">
      <c r="A7" s="10" t="s">
        <v>28</v>
      </c>
      <c r="B7" s="80">
        <f>'8-ВПО-ЦЗ'!E7</f>
        <v>116</v>
      </c>
      <c r="C7" s="80">
        <f>'8-ВПО-ЦЗ'!F7</f>
        <v>59</v>
      </c>
      <c r="D7" s="11">
        <f t="shared" ref="D7:D11" si="0">C7*100/B7</f>
        <v>50.862068965517238</v>
      </c>
      <c r="E7" s="75">
        <f t="shared" ref="E7:E11" si="1">C7-B7</f>
        <v>-57</v>
      </c>
      <c r="I7" s="13"/>
    </row>
    <row r="8" spans="1:9" s="4" customFormat="1" ht="41.85" customHeight="1" x14ac:dyDescent="0.25">
      <c r="A8" s="14" t="s">
        <v>29</v>
      </c>
      <c r="B8" s="80">
        <f>'8-ВПО-ЦЗ'!H7</f>
        <v>14</v>
      </c>
      <c r="C8" s="80">
        <f>'8-ВПО-ЦЗ'!I7</f>
        <v>5</v>
      </c>
      <c r="D8" s="11">
        <f t="shared" si="0"/>
        <v>35.714285714285715</v>
      </c>
      <c r="E8" s="75">
        <f t="shared" si="1"/>
        <v>-9</v>
      </c>
      <c r="I8" s="13"/>
    </row>
    <row r="9" spans="1:9" s="4" customFormat="1" ht="19.350000000000001" customHeight="1" x14ac:dyDescent="0.25">
      <c r="A9" s="10" t="s">
        <v>30</v>
      </c>
      <c r="B9" s="80">
        <f>'8-ВПО-ЦЗ'!K7</f>
        <v>2</v>
      </c>
      <c r="C9" s="80">
        <f>'8-ВПО-ЦЗ'!L7</f>
        <v>3</v>
      </c>
      <c r="D9" s="11">
        <f t="shared" si="0"/>
        <v>150</v>
      </c>
      <c r="E9" s="75">
        <f t="shared" si="1"/>
        <v>1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0</v>
      </c>
      <c r="C10" s="80">
        <f>'8-ВПО-ЦЗ'!O7</f>
        <v>0</v>
      </c>
      <c r="D10" s="11" t="s">
        <v>68</v>
      </c>
      <c r="E10" s="75">
        <f t="shared" si="1"/>
        <v>0</v>
      </c>
      <c r="I10" s="13"/>
    </row>
    <row r="11" spans="1:9" s="4" customFormat="1" ht="44.85" customHeight="1" x14ac:dyDescent="0.25">
      <c r="A11" s="15" t="s">
        <v>31</v>
      </c>
      <c r="B11" s="81">
        <f>'8-ВПО-ЦЗ'!Q7</f>
        <v>46</v>
      </c>
      <c r="C11" s="81">
        <f>'8-ВПО-ЦЗ'!R7</f>
        <v>29</v>
      </c>
      <c r="D11" s="11">
        <f t="shared" si="0"/>
        <v>63.043478260869563</v>
      </c>
      <c r="E11" s="75">
        <f t="shared" si="1"/>
        <v>-17</v>
      </c>
      <c r="I11" s="13"/>
    </row>
    <row r="12" spans="1:9" s="4" customFormat="1" ht="12.75" customHeight="1" x14ac:dyDescent="0.25">
      <c r="A12" s="194" t="s">
        <v>4</v>
      </c>
      <c r="B12" s="195"/>
      <c r="C12" s="195"/>
      <c r="D12" s="195"/>
      <c r="E12" s="195"/>
      <c r="I12" s="13"/>
    </row>
    <row r="13" spans="1:9" s="4" customFormat="1" ht="18" customHeight="1" x14ac:dyDescent="0.25">
      <c r="A13" s="196"/>
      <c r="B13" s="197"/>
      <c r="C13" s="197"/>
      <c r="D13" s="197"/>
      <c r="E13" s="197"/>
      <c r="I13" s="13"/>
    </row>
    <row r="14" spans="1:9" s="4" customFormat="1" ht="20.25" customHeight="1" x14ac:dyDescent="0.25">
      <c r="A14" s="192" t="s">
        <v>0</v>
      </c>
      <c r="B14" s="198" t="s">
        <v>114</v>
      </c>
      <c r="C14" s="198" t="s">
        <v>115</v>
      </c>
      <c r="D14" s="227" t="s">
        <v>1</v>
      </c>
      <c r="E14" s="228"/>
      <c r="I14" s="13"/>
    </row>
    <row r="15" spans="1:9" ht="32.1" customHeight="1" x14ac:dyDescent="0.2">
      <c r="A15" s="193"/>
      <c r="B15" s="198"/>
      <c r="C15" s="198"/>
      <c r="D15" s="21" t="s">
        <v>2</v>
      </c>
      <c r="E15" s="6" t="s">
        <v>26</v>
      </c>
      <c r="I15" s="13"/>
    </row>
    <row r="16" spans="1:9" ht="20.85" customHeight="1" x14ac:dyDescent="0.2">
      <c r="A16" s="10" t="s">
        <v>92</v>
      </c>
      <c r="B16" s="81" t="s">
        <v>93</v>
      </c>
      <c r="C16" s="81">
        <f>'8-ВПО-ЦЗ'!U7</f>
        <v>47</v>
      </c>
      <c r="D16" s="16" t="s">
        <v>93</v>
      </c>
      <c r="E16" s="75" t="s">
        <v>93</v>
      </c>
      <c r="I16" s="13"/>
    </row>
    <row r="17" spans="1:9" ht="20.85" customHeight="1" x14ac:dyDescent="0.2">
      <c r="A17" s="1" t="s">
        <v>28</v>
      </c>
      <c r="B17" s="81">
        <f>'8-ВПО-ЦЗ'!W7</f>
        <v>92</v>
      </c>
      <c r="C17" s="81">
        <f>'8-ВПО-ЦЗ'!X7</f>
        <v>45</v>
      </c>
      <c r="D17" s="16">
        <f t="shared" ref="D17:D18" si="2">C17*100/B17</f>
        <v>48.913043478260867</v>
      </c>
      <c r="E17" s="75">
        <f t="shared" ref="E17:E18" si="3">C17-B17</f>
        <v>-47</v>
      </c>
      <c r="I17" s="13"/>
    </row>
    <row r="18" spans="1:9" ht="20.85" customHeight="1" x14ac:dyDescent="0.2">
      <c r="A18" s="1" t="s">
        <v>33</v>
      </c>
      <c r="B18" s="81">
        <f>'8-ВПО-ЦЗ'!Z7</f>
        <v>74</v>
      </c>
      <c r="C18" s="81">
        <f>'8-ВПО-ЦЗ'!AA7</f>
        <v>38</v>
      </c>
      <c r="D18" s="16">
        <f t="shared" si="2"/>
        <v>51.351351351351354</v>
      </c>
      <c r="E18" s="75">
        <f t="shared" si="3"/>
        <v>-36</v>
      </c>
      <c r="I18" s="13"/>
    </row>
    <row r="19" spans="1:9" ht="72" customHeight="1" x14ac:dyDescent="0.25">
      <c r="A19" s="186" t="s">
        <v>94</v>
      </c>
      <c r="B19" s="186"/>
      <c r="C19" s="186"/>
      <c r="D19" s="186"/>
      <c r="E19" s="186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13" sqref="Z13"/>
    </sheetView>
  </sheetViews>
  <sheetFormatPr defaultColWidth="9.140625" defaultRowHeight="14.25" x14ac:dyDescent="0.2"/>
  <cols>
    <col min="1" max="1" width="25.85546875" style="44" customWidth="1"/>
    <col min="2" max="2" width="11" style="44" hidden="1" customWidth="1"/>
    <col min="3" max="3" width="22.5703125" style="44" customWidth="1"/>
    <col min="4" max="4" width="12.42578125" style="44" hidden="1" customWidth="1"/>
    <col min="5" max="6" width="11.85546875" style="44" customWidth="1"/>
    <col min="7" max="7" width="7.42578125" style="44" customWidth="1"/>
    <col min="8" max="8" width="11.85546875" style="44" customWidth="1"/>
    <col min="9" max="9" width="11" style="44" customWidth="1"/>
    <col min="10" max="10" width="7.42578125" style="44" customWidth="1"/>
    <col min="11" max="12" width="9.42578125" style="44" customWidth="1"/>
    <col min="13" max="13" width="9" style="44" customWidth="1"/>
    <col min="14" max="15" width="11.42578125" style="44" customWidth="1"/>
    <col min="16" max="16" width="8.140625" style="44" customWidth="1"/>
    <col min="17" max="18" width="12.42578125" style="44" customWidth="1"/>
    <col min="19" max="19" width="8.140625" style="44" customWidth="1"/>
    <col min="20" max="20" width="10.5703125" style="44" hidden="1" customWidth="1"/>
    <col min="21" max="21" width="24.42578125" style="44" customWidth="1"/>
    <col min="22" max="22" width="5.5703125" style="44" hidden="1" customWidth="1"/>
    <col min="23" max="24" width="9.85546875" style="44" customWidth="1"/>
    <col min="25" max="25" width="8.140625" style="44" customWidth="1"/>
    <col min="26" max="16384" width="9.140625" style="44"/>
  </cols>
  <sheetData>
    <row r="1" spans="1:32" s="28" customFormat="1" ht="60" customHeight="1" x14ac:dyDescent="0.35">
      <c r="B1" s="210" t="s">
        <v>120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7"/>
      <c r="O1" s="27"/>
      <c r="P1" s="27"/>
      <c r="Q1" s="27"/>
      <c r="R1" s="27"/>
      <c r="S1" s="27"/>
      <c r="T1" s="27"/>
      <c r="U1" s="27"/>
      <c r="V1" s="27"/>
      <c r="W1" s="27"/>
      <c r="X1" s="206"/>
      <c r="Y1" s="206"/>
      <c r="Z1" s="48"/>
      <c r="AB1" s="73" t="s">
        <v>14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211"/>
      <c r="Y2" s="211"/>
      <c r="Z2" s="205"/>
      <c r="AA2" s="205"/>
      <c r="AB2" s="59" t="s">
        <v>7</v>
      </c>
      <c r="AC2" s="59"/>
    </row>
    <row r="3" spans="1:32" s="32" customFormat="1" ht="47.85" customHeight="1" x14ac:dyDescent="0.25">
      <c r="A3" s="212"/>
      <c r="B3" s="167"/>
      <c r="C3" s="163" t="s">
        <v>21</v>
      </c>
      <c r="D3" s="167"/>
      <c r="E3" s="231" t="s">
        <v>22</v>
      </c>
      <c r="F3" s="231"/>
      <c r="G3" s="231"/>
      <c r="H3" s="231" t="s">
        <v>13</v>
      </c>
      <c r="I3" s="231"/>
      <c r="J3" s="231"/>
      <c r="K3" s="231" t="s">
        <v>9</v>
      </c>
      <c r="L3" s="231"/>
      <c r="M3" s="231"/>
      <c r="N3" s="231" t="s">
        <v>10</v>
      </c>
      <c r="O3" s="231"/>
      <c r="P3" s="231"/>
      <c r="Q3" s="232" t="s">
        <v>8</v>
      </c>
      <c r="R3" s="233"/>
      <c r="S3" s="234"/>
      <c r="T3" s="231" t="s">
        <v>16</v>
      </c>
      <c r="U3" s="231"/>
      <c r="V3" s="231"/>
      <c r="W3" s="231" t="s">
        <v>11</v>
      </c>
      <c r="X3" s="231"/>
      <c r="Y3" s="231"/>
      <c r="Z3" s="231" t="s">
        <v>12</v>
      </c>
      <c r="AA3" s="231"/>
      <c r="AB3" s="231"/>
    </row>
    <row r="4" spans="1:32" s="33" customFormat="1" ht="19.5" customHeight="1" x14ac:dyDescent="0.25">
      <c r="A4" s="212"/>
      <c r="B4" s="201" t="s">
        <v>63</v>
      </c>
      <c r="C4" s="201" t="s">
        <v>95</v>
      </c>
      <c r="D4" s="203" t="s">
        <v>2</v>
      </c>
      <c r="E4" s="201" t="s">
        <v>63</v>
      </c>
      <c r="F4" s="201" t="s">
        <v>95</v>
      </c>
      <c r="G4" s="203" t="s">
        <v>2</v>
      </c>
      <c r="H4" s="201" t="s">
        <v>63</v>
      </c>
      <c r="I4" s="201" t="s">
        <v>95</v>
      </c>
      <c r="J4" s="203" t="s">
        <v>2</v>
      </c>
      <c r="K4" s="201" t="s">
        <v>63</v>
      </c>
      <c r="L4" s="201" t="s">
        <v>95</v>
      </c>
      <c r="M4" s="203" t="s">
        <v>2</v>
      </c>
      <c r="N4" s="201" t="s">
        <v>63</v>
      </c>
      <c r="O4" s="201" t="s">
        <v>95</v>
      </c>
      <c r="P4" s="203" t="s">
        <v>2</v>
      </c>
      <c r="Q4" s="201" t="s">
        <v>63</v>
      </c>
      <c r="R4" s="201" t="s">
        <v>95</v>
      </c>
      <c r="S4" s="203" t="s">
        <v>2</v>
      </c>
      <c r="T4" s="201" t="s">
        <v>15</v>
      </c>
      <c r="U4" s="202" t="s">
        <v>98</v>
      </c>
      <c r="V4" s="203" t="s">
        <v>2</v>
      </c>
      <c r="W4" s="201" t="s">
        <v>63</v>
      </c>
      <c r="X4" s="201" t="s">
        <v>95</v>
      </c>
      <c r="Y4" s="203" t="s">
        <v>2</v>
      </c>
      <c r="Z4" s="201" t="s">
        <v>63</v>
      </c>
      <c r="AA4" s="201" t="s">
        <v>95</v>
      </c>
      <c r="AB4" s="203" t="s">
        <v>2</v>
      </c>
    </row>
    <row r="5" spans="1:32" s="33" customFormat="1" ht="15.75" customHeight="1" x14ac:dyDescent="0.25">
      <c r="A5" s="212"/>
      <c r="B5" s="201"/>
      <c r="C5" s="201"/>
      <c r="D5" s="203"/>
      <c r="E5" s="201"/>
      <c r="F5" s="201"/>
      <c r="G5" s="203"/>
      <c r="H5" s="201"/>
      <c r="I5" s="201"/>
      <c r="J5" s="203"/>
      <c r="K5" s="201"/>
      <c r="L5" s="201"/>
      <c r="M5" s="203"/>
      <c r="N5" s="201"/>
      <c r="O5" s="201"/>
      <c r="P5" s="203"/>
      <c r="Q5" s="201"/>
      <c r="R5" s="201"/>
      <c r="S5" s="203"/>
      <c r="T5" s="201"/>
      <c r="U5" s="202"/>
      <c r="V5" s="203"/>
      <c r="W5" s="201"/>
      <c r="X5" s="201"/>
      <c r="Y5" s="203"/>
      <c r="Z5" s="201"/>
      <c r="AA5" s="201"/>
      <c r="AB5" s="203"/>
    </row>
    <row r="6" spans="1:32" s="51" customFormat="1" ht="11.25" customHeight="1" x14ac:dyDescent="0.2">
      <c r="A6" s="49" t="s">
        <v>3</v>
      </c>
      <c r="B6" s="50">
        <v>1</v>
      </c>
      <c r="C6" s="50">
        <v>1</v>
      </c>
      <c r="D6" s="50">
        <v>3</v>
      </c>
      <c r="E6" s="50">
        <v>2</v>
      </c>
      <c r="F6" s="50">
        <v>3</v>
      </c>
      <c r="G6" s="50">
        <v>4</v>
      </c>
      <c r="H6" s="50">
        <v>5</v>
      </c>
      <c r="I6" s="50">
        <v>6</v>
      </c>
      <c r="J6" s="50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19</v>
      </c>
      <c r="U6" s="50">
        <v>17</v>
      </c>
      <c r="V6" s="50">
        <v>21</v>
      </c>
      <c r="W6" s="50">
        <v>18</v>
      </c>
      <c r="X6" s="50">
        <v>19</v>
      </c>
      <c r="Y6" s="50">
        <v>20</v>
      </c>
      <c r="Z6" s="50">
        <v>21</v>
      </c>
      <c r="AA6" s="50">
        <v>22</v>
      </c>
      <c r="AB6" s="50">
        <v>23</v>
      </c>
    </row>
    <row r="7" spans="1:32" s="38" customFormat="1" ht="18" customHeight="1" x14ac:dyDescent="0.25">
      <c r="A7" s="34" t="s">
        <v>34</v>
      </c>
      <c r="B7" s="35">
        <f>SUM(B8:B35)</f>
        <v>261</v>
      </c>
      <c r="C7" s="35">
        <f>SUM(C8:C35)</f>
        <v>64</v>
      </c>
      <c r="D7" s="36">
        <f>IF(ISERROR(C7*100/B7),"-",(C7*100/B7))</f>
        <v>24.521072796934867</v>
      </c>
      <c r="E7" s="35">
        <f>SUM(E8:E35)</f>
        <v>116</v>
      </c>
      <c r="F7" s="35">
        <f>SUM(F8:F35)</f>
        <v>59</v>
      </c>
      <c r="G7" s="36">
        <f>IF(ISERROR(F7*100/E7),"-",(F7*100/E7))</f>
        <v>50.862068965517238</v>
      </c>
      <c r="H7" s="35">
        <f>SUM(H8:H35)</f>
        <v>14</v>
      </c>
      <c r="I7" s="35">
        <f>SUM(I8:I35)</f>
        <v>5</v>
      </c>
      <c r="J7" s="36">
        <f>IF(ISERROR(I7*100/H7),"-",(I7*100/H7))</f>
        <v>35.714285714285715</v>
      </c>
      <c r="K7" s="35">
        <f>SUM(K8:K35)</f>
        <v>2</v>
      </c>
      <c r="L7" s="35">
        <f>SUM(L8:L35)</f>
        <v>3</v>
      </c>
      <c r="M7" s="36">
        <f>IF(ISERROR(L7*100/K7),"-",(L7*100/K7))</f>
        <v>150</v>
      </c>
      <c r="N7" s="35">
        <f>SUM(N8:N35)</f>
        <v>0</v>
      </c>
      <c r="O7" s="35">
        <f>SUM(O8:O35)</f>
        <v>0</v>
      </c>
      <c r="P7" s="36" t="str">
        <f>IF(ISERROR(O7*100/N7),"-",(O7*100/N7))</f>
        <v>-</v>
      </c>
      <c r="Q7" s="35">
        <f>SUM(Q8:Q35)</f>
        <v>46</v>
      </c>
      <c r="R7" s="35">
        <f>SUM(R8:R35)</f>
        <v>29</v>
      </c>
      <c r="S7" s="36">
        <f>IF(ISERROR(R7*100/Q7),"-",(R7*100/Q7))</f>
        <v>63.043478260869563</v>
      </c>
      <c r="T7" s="35">
        <f>SUM(T8:T35)</f>
        <v>236</v>
      </c>
      <c r="U7" s="35">
        <f>SUM(U8:U35)</f>
        <v>47</v>
      </c>
      <c r="V7" s="36">
        <f>IF(ISERROR(U7*100/T7),"-",(U7*100/T7))</f>
        <v>19.915254237288135</v>
      </c>
      <c r="W7" s="35">
        <f>SUM(W8:W35)</f>
        <v>92</v>
      </c>
      <c r="X7" s="35">
        <f>SUM(X8:X35)</f>
        <v>45</v>
      </c>
      <c r="Y7" s="36">
        <f>IF(ISERROR(X7*100/W7),"-",(X7*100/W7))</f>
        <v>48.913043478260867</v>
      </c>
      <c r="Z7" s="35">
        <f>SUM(Z8:Z35)</f>
        <v>74</v>
      </c>
      <c r="AA7" s="35">
        <f>SUM(AA8:AA35)</f>
        <v>38</v>
      </c>
      <c r="AB7" s="36">
        <f>IF(ISERROR(AA7*100/Z7),"-",(AA7*100/Z7))</f>
        <v>51.351351351351354</v>
      </c>
      <c r="AC7" s="37"/>
      <c r="AF7" s="42"/>
    </row>
    <row r="8" spans="1:32" s="42" customFormat="1" ht="15" customHeight="1" x14ac:dyDescent="0.25">
      <c r="A8" s="61" t="s">
        <v>35</v>
      </c>
      <c r="B8" s="39">
        <v>151</v>
      </c>
      <c r="C8" s="39">
        <v>41</v>
      </c>
      <c r="D8" s="36">
        <f>IF(ISERROR(C8*100/B8),"-",(C8*100/B8))</f>
        <v>27.152317880794701</v>
      </c>
      <c r="E8" s="39">
        <v>64</v>
      </c>
      <c r="F8" s="39">
        <v>38</v>
      </c>
      <c r="G8" s="40">
        <f>IF(ISERROR(F8*100/E8),"-",(F8*100/E8))</f>
        <v>59.375</v>
      </c>
      <c r="H8" s="39">
        <v>5</v>
      </c>
      <c r="I8" s="39">
        <v>2</v>
      </c>
      <c r="J8" s="40">
        <f>IF(ISERROR(I8*100/H8),"-",(I8*100/H8))</f>
        <v>40</v>
      </c>
      <c r="K8" s="39">
        <v>2</v>
      </c>
      <c r="L8" s="39">
        <v>1</v>
      </c>
      <c r="M8" s="40">
        <f>IF(ISERROR(L8*100/K8),"-",(L8*100/K8))</f>
        <v>50</v>
      </c>
      <c r="N8" s="39">
        <v>0</v>
      </c>
      <c r="O8" s="39">
        <v>0</v>
      </c>
      <c r="P8" s="40" t="str">
        <f>IF(ISERROR(O8*100/N8),"-",(O8*100/N8))</f>
        <v>-</v>
      </c>
      <c r="Q8" s="39">
        <v>18</v>
      </c>
      <c r="R8" s="60">
        <v>14</v>
      </c>
      <c r="S8" s="40">
        <f>IF(ISERROR(R8*100/Q8),"-",(R8*100/Q8))</f>
        <v>77.777777777777771</v>
      </c>
      <c r="T8" s="39">
        <v>132</v>
      </c>
      <c r="U8" s="60">
        <v>31</v>
      </c>
      <c r="V8" s="40">
        <f>IF(ISERROR(U8*100/T8),"-",(U8*100/T8))</f>
        <v>23.484848484848484</v>
      </c>
      <c r="W8" s="39">
        <v>54</v>
      </c>
      <c r="X8" s="60">
        <v>29</v>
      </c>
      <c r="Y8" s="40">
        <f>IF(ISERROR(X8*100/W8),"-",(X8*100/W8))</f>
        <v>53.703703703703702</v>
      </c>
      <c r="Z8" s="39">
        <v>46</v>
      </c>
      <c r="AA8" s="60">
        <v>23</v>
      </c>
      <c r="AB8" s="40">
        <f>IF(ISERROR(AA8*100/Z8),"-",(AA8*100/Z8))</f>
        <v>50</v>
      </c>
      <c r="AC8" s="37"/>
      <c r="AD8" s="41"/>
    </row>
    <row r="9" spans="1:32" s="43" customFormat="1" ht="15" customHeight="1" x14ac:dyDescent="0.25">
      <c r="A9" s="61" t="s">
        <v>36</v>
      </c>
      <c r="B9" s="39">
        <v>5</v>
      </c>
      <c r="C9" s="39">
        <v>2</v>
      </c>
      <c r="D9" s="36">
        <f t="shared" ref="D9:D35" si="0">IF(ISERROR(C9*100/B9),"-",(C9*100/B9))</f>
        <v>40</v>
      </c>
      <c r="E9" s="39">
        <v>3</v>
      </c>
      <c r="F9" s="39">
        <v>2</v>
      </c>
      <c r="G9" s="40">
        <f t="shared" ref="G9:G35" si="1">IF(ISERROR(F9*100/E9),"-",(F9*100/E9))</f>
        <v>66.666666666666671</v>
      </c>
      <c r="H9" s="39">
        <v>0</v>
      </c>
      <c r="I9" s="39">
        <v>0</v>
      </c>
      <c r="J9" s="40" t="str">
        <f t="shared" ref="J9:J35" si="2">IF(ISERROR(I9*100/H9),"-",(I9*100/H9))</f>
        <v>-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1</v>
      </c>
      <c r="R9" s="60">
        <v>1</v>
      </c>
      <c r="S9" s="40">
        <f t="shared" ref="S9:S35" si="5">IF(ISERROR(R9*100/Q9),"-",(R9*100/Q9))</f>
        <v>100</v>
      </c>
      <c r="T9" s="39">
        <v>5</v>
      </c>
      <c r="U9" s="60">
        <v>2</v>
      </c>
      <c r="V9" s="40">
        <f t="shared" ref="V9:V35" si="6">IF(ISERROR(U9*100/T9),"-",(U9*100/T9))</f>
        <v>40</v>
      </c>
      <c r="W9" s="39">
        <v>3</v>
      </c>
      <c r="X9" s="60">
        <v>2</v>
      </c>
      <c r="Y9" s="40">
        <f t="shared" ref="Y9:Y35" si="7">IF(ISERROR(X9*100/W9),"-",(X9*100/W9))</f>
        <v>66.666666666666671</v>
      </c>
      <c r="Z9" s="39">
        <v>2</v>
      </c>
      <c r="AA9" s="60">
        <v>2</v>
      </c>
      <c r="AB9" s="40">
        <f t="shared" ref="AB9:AB35" si="8">IF(ISERROR(AA9*100/Z9),"-",(AA9*100/Z9))</f>
        <v>100</v>
      </c>
      <c r="AC9" s="37"/>
      <c r="AD9" s="41"/>
    </row>
    <row r="10" spans="1:32" s="42" customFormat="1" ht="15" customHeight="1" x14ac:dyDescent="0.25">
      <c r="A10" s="61" t="s">
        <v>37</v>
      </c>
      <c r="B10" s="39">
        <v>3</v>
      </c>
      <c r="C10" s="39">
        <v>0</v>
      </c>
      <c r="D10" s="36">
        <f t="shared" si="0"/>
        <v>0</v>
      </c>
      <c r="E10" s="39">
        <v>2</v>
      </c>
      <c r="F10" s="39">
        <v>0</v>
      </c>
      <c r="G10" s="40">
        <f t="shared" si="1"/>
        <v>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2</v>
      </c>
      <c r="R10" s="60">
        <v>0</v>
      </c>
      <c r="S10" s="40">
        <f t="shared" si="5"/>
        <v>0</v>
      </c>
      <c r="T10" s="39">
        <v>3</v>
      </c>
      <c r="U10" s="60">
        <v>0</v>
      </c>
      <c r="V10" s="40">
        <f t="shared" si="6"/>
        <v>0</v>
      </c>
      <c r="W10" s="39">
        <v>2</v>
      </c>
      <c r="X10" s="60">
        <v>0</v>
      </c>
      <c r="Y10" s="40">
        <f t="shared" si="7"/>
        <v>0</v>
      </c>
      <c r="Z10" s="39">
        <v>1</v>
      </c>
      <c r="AA10" s="60">
        <v>0</v>
      </c>
      <c r="AB10" s="40">
        <f t="shared" si="8"/>
        <v>0</v>
      </c>
      <c r="AC10" s="37"/>
      <c r="AD10" s="41"/>
    </row>
    <row r="11" spans="1:32" s="42" customFormat="1" ht="15" customHeight="1" x14ac:dyDescent="0.25">
      <c r="A11" s="61" t="s">
        <v>38</v>
      </c>
      <c r="B11" s="39">
        <v>1</v>
      </c>
      <c r="C11" s="39">
        <v>0</v>
      </c>
      <c r="D11" s="36">
        <f t="shared" si="0"/>
        <v>0</v>
      </c>
      <c r="E11" s="39">
        <v>0</v>
      </c>
      <c r="F11" s="39">
        <v>0</v>
      </c>
      <c r="G11" s="40" t="str">
        <f t="shared" si="1"/>
        <v>-</v>
      </c>
      <c r="H11" s="39">
        <v>0</v>
      </c>
      <c r="I11" s="39">
        <v>0</v>
      </c>
      <c r="J11" s="40" t="str">
        <f t="shared" si="2"/>
        <v>-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0</v>
      </c>
      <c r="R11" s="60">
        <v>0</v>
      </c>
      <c r="S11" s="40" t="str">
        <f t="shared" si="5"/>
        <v>-</v>
      </c>
      <c r="T11" s="39">
        <v>0</v>
      </c>
      <c r="U11" s="60">
        <v>0</v>
      </c>
      <c r="V11" s="40" t="str">
        <f t="shared" si="6"/>
        <v>-</v>
      </c>
      <c r="W11" s="39">
        <v>0</v>
      </c>
      <c r="X11" s="60">
        <v>0</v>
      </c>
      <c r="Y11" s="40" t="str">
        <f t="shared" si="7"/>
        <v>-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5" customHeight="1" x14ac:dyDescent="0.25">
      <c r="A12" s="61" t="s">
        <v>39</v>
      </c>
      <c r="B12" s="39">
        <v>3</v>
      </c>
      <c r="C12" s="39">
        <v>0</v>
      </c>
      <c r="D12" s="36">
        <f t="shared" si="0"/>
        <v>0</v>
      </c>
      <c r="E12" s="39">
        <v>2</v>
      </c>
      <c r="F12" s="39">
        <v>0</v>
      </c>
      <c r="G12" s="40">
        <f t="shared" si="1"/>
        <v>0</v>
      </c>
      <c r="H12" s="39">
        <v>0</v>
      </c>
      <c r="I12" s="39">
        <v>0</v>
      </c>
      <c r="J12" s="40" t="str">
        <f t="shared" si="2"/>
        <v>-</v>
      </c>
      <c r="K12" s="39">
        <v>0</v>
      </c>
      <c r="L12" s="39">
        <v>0</v>
      </c>
      <c r="M12" s="40" t="str">
        <f t="shared" si="3"/>
        <v>-</v>
      </c>
      <c r="N12" s="39">
        <v>0</v>
      </c>
      <c r="O12" s="39">
        <v>0</v>
      </c>
      <c r="P12" s="40" t="str">
        <f t="shared" si="4"/>
        <v>-</v>
      </c>
      <c r="Q12" s="39">
        <v>1</v>
      </c>
      <c r="R12" s="60">
        <v>0</v>
      </c>
      <c r="S12" s="40">
        <f t="shared" si="5"/>
        <v>0</v>
      </c>
      <c r="T12" s="39">
        <v>3</v>
      </c>
      <c r="U12" s="60">
        <v>0</v>
      </c>
      <c r="V12" s="40">
        <f t="shared" si="6"/>
        <v>0</v>
      </c>
      <c r="W12" s="39">
        <v>1</v>
      </c>
      <c r="X12" s="60">
        <v>0</v>
      </c>
      <c r="Y12" s="40">
        <f t="shared" si="7"/>
        <v>0</v>
      </c>
      <c r="Z12" s="39">
        <v>1</v>
      </c>
      <c r="AA12" s="60">
        <v>0</v>
      </c>
      <c r="AB12" s="40">
        <f t="shared" si="8"/>
        <v>0</v>
      </c>
      <c r="AC12" s="37"/>
      <c r="AD12" s="41"/>
    </row>
    <row r="13" spans="1:32" s="42" customFormat="1" ht="15" customHeight="1" x14ac:dyDescent="0.25">
      <c r="A13" s="61" t="s">
        <v>40</v>
      </c>
      <c r="B13" s="39">
        <v>2</v>
      </c>
      <c r="C13" s="39">
        <v>0</v>
      </c>
      <c r="D13" s="36">
        <f t="shared" si="0"/>
        <v>0</v>
      </c>
      <c r="E13" s="39">
        <v>1</v>
      </c>
      <c r="F13" s="39">
        <v>0</v>
      </c>
      <c r="G13" s="40">
        <f t="shared" si="1"/>
        <v>0</v>
      </c>
      <c r="H13" s="39">
        <v>0</v>
      </c>
      <c r="I13" s="39">
        <v>0</v>
      </c>
      <c r="J13" s="40" t="str">
        <f t="shared" si="2"/>
        <v>-</v>
      </c>
      <c r="K13" s="39">
        <v>0</v>
      </c>
      <c r="L13" s="39">
        <v>0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1</v>
      </c>
      <c r="R13" s="60">
        <v>0</v>
      </c>
      <c r="S13" s="40">
        <f t="shared" si="5"/>
        <v>0</v>
      </c>
      <c r="T13" s="39">
        <v>1</v>
      </c>
      <c r="U13" s="60">
        <v>0</v>
      </c>
      <c r="V13" s="40">
        <f t="shared" si="6"/>
        <v>0</v>
      </c>
      <c r="W13" s="39">
        <v>1</v>
      </c>
      <c r="X13" s="60">
        <v>0</v>
      </c>
      <c r="Y13" s="40">
        <f t="shared" si="7"/>
        <v>0</v>
      </c>
      <c r="Z13" s="39">
        <v>1</v>
      </c>
      <c r="AA13" s="60">
        <v>0</v>
      </c>
      <c r="AB13" s="40">
        <f t="shared" si="8"/>
        <v>0</v>
      </c>
      <c r="AC13" s="37"/>
      <c r="AD13" s="41"/>
    </row>
    <row r="14" spans="1:32" s="42" customFormat="1" ht="15" customHeight="1" x14ac:dyDescent="0.25">
      <c r="A14" s="61" t="s">
        <v>41</v>
      </c>
      <c r="B14" s="39">
        <v>7</v>
      </c>
      <c r="C14" s="39">
        <v>1</v>
      </c>
      <c r="D14" s="36">
        <f t="shared" si="0"/>
        <v>14.285714285714286</v>
      </c>
      <c r="E14" s="39">
        <v>7</v>
      </c>
      <c r="F14" s="39">
        <v>1</v>
      </c>
      <c r="G14" s="40">
        <f t="shared" si="1"/>
        <v>14.285714285714286</v>
      </c>
      <c r="H14" s="39">
        <v>0</v>
      </c>
      <c r="I14" s="39">
        <v>0</v>
      </c>
      <c r="J14" s="40" t="str">
        <f t="shared" si="2"/>
        <v>-</v>
      </c>
      <c r="K14" s="39">
        <v>0</v>
      </c>
      <c r="L14" s="39">
        <v>0</v>
      </c>
      <c r="M14" s="40" t="str">
        <f t="shared" si="3"/>
        <v>-</v>
      </c>
      <c r="N14" s="39">
        <v>0</v>
      </c>
      <c r="O14" s="39">
        <v>0</v>
      </c>
      <c r="P14" s="40" t="str">
        <f t="shared" si="4"/>
        <v>-</v>
      </c>
      <c r="Q14" s="39">
        <v>7</v>
      </c>
      <c r="R14" s="60">
        <v>1</v>
      </c>
      <c r="S14" s="40">
        <f t="shared" si="5"/>
        <v>14.285714285714286</v>
      </c>
      <c r="T14" s="39">
        <v>7</v>
      </c>
      <c r="U14" s="60">
        <v>1</v>
      </c>
      <c r="V14" s="40">
        <f t="shared" si="6"/>
        <v>14.285714285714286</v>
      </c>
      <c r="W14" s="39">
        <v>6</v>
      </c>
      <c r="X14" s="60">
        <v>1</v>
      </c>
      <c r="Y14" s="40">
        <f t="shared" si="7"/>
        <v>16.666666666666668</v>
      </c>
      <c r="Z14" s="39">
        <v>4</v>
      </c>
      <c r="AA14" s="60">
        <v>1</v>
      </c>
      <c r="AB14" s="40">
        <f t="shared" si="8"/>
        <v>25</v>
      </c>
      <c r="AC14" s="37"/>
      <c r="AD14" s="41"/>
    </row>
    <row r="15" spans="1:32" s="42" customFormat="1" ht="15" customHeight="1" x14ac:dyDescent="0.25">
      <c r="A15" s="61" t="s">
        <v>42</v>
      </c>
      <c r="B15" s="39">
        <v>29</v>
      </c>
      <c r="C15" s="39">
        <v>3</v>
      </c>
      <c r="D15" s="36">
        <f t="shared" si="0"/>
        <v>10.344827586206897</v>
      </c>
      <c r="E15" s="39">
        <v>8</v>
      </c>
      <c r="F15" s="39">
        <v>3</v>
      </c>
      <c r="G15" s="40">
        <f t="shared" si="1"/>
        <v>37.5</v>
      </c>
      <c r="H15" s="39">
        <v>1</v>
      </c>
      <c r="I15" s="39">
        <v>0</v>
      </c>
      <c r="J15" s="40">
        <f t="shared" si="2"/>
        <v>0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3</v>
      </c>
      <c r="R15" s="60">
        <v>2</v>
      </c>
      <c r="S15" s="40">
        <f t="shared" si="5"/>
        <v>66.666666666666671</v>
      </c>
      <c r="T15" s="39">
        <v>28</v>
      </c>
      <c r="U15" s="60">
        <v>2</v>
      </c>
      <c r="V15" s="40">
        <f t="shared" si="6"/>
        <v>7.1428571428571432</v>
      </c>
      <c r="W15" s="39">
        <v>6</v>
      </c>
      <c r="X15" s="60">
        <v>2</v>
      </c>
      <c r="Y15" s="40">
        <f t="shared" si="7"/>
        <v>33.333333333333336</v>
      </c>
      <c r="Z15" s="39">
        <v>3</v>
      </c>
      <c r="AA15" s="60">
        <v>2</v>
      </c>
      <c r="AB15" s="40">
        <f t="shared" si="8"/>
        <v>66.666666666666671</v>
      </c>
      <c r="AC15" s="37"/>
      <c r="AD15" s="41"/>
    </row>
    <row r="16" spans="1:32" s="42" customFormat="1" ht="15" customHeight="1" x14ac:dyDescent="0.25">
      <c r="A16" s="61" t="s">
        <v>43</v>
      </c>
      <c r="B16" s="39">
        <v>11</v>
      </c>
      <c r="C16" s="39">
        <v>4</v>
      </c>
      <c r="D16" s="36">
        <f t="shared" si="0"/>
        <v>36.363636363636367</v>
      </c>
      <c r="E16" s="39">
        <v>5</v>
      </c>
      <c r="F16" s="39">
        <v>2</v>
      </c>
      <c r="G16" s="40">
        <f t="shared" si="1"/>
        <v>40</v>
      </c>
      <c r="H16" s="39">
        <v>3</v>
      </c>
      <c r="I16" s="39">
        <v>1</v>
      </c>
      <c r="J16" s="40">
        <f t="shared" si="2"/>
        <v>33.333333333333336</v>
      </c>
      <c r="K16" s="39">
        <v>0</v>
      </c>
      <c r="L16" s="39">
        <v>1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2</v>
      </c>
      <c r="R16" s="60">
        <v>1</v>
      </c>
      <c r="S16" s="40">
        <f t="shared" si="5"/>
        <v>50</v>
      </c>
      <c r="T16" s="39">
        <v>11</v>
      </c>
      <c r="U16" s="60">
        <v>1</v>
      </c>
      <c r="V16" s="40">
        <f t="shared" si="6"/>
        <v>9.0909090909090917</v>
      </c>
      <c r="W16" s="39">
        <v>2</v>
      </c>
      <c r="X16" s="60">
        <v>1</v>
      </c>
      <c r="Y16" s="40">
        <f t="shared" si="7"/>
        <v>50</v>
      </c>
      <c r="Z16" s="39">
        <v>2</v>
      </c>
      <c r="AA16" s="60">
        <v>1</v>
      </c>
      <c r="AB16" s="40">
        <f t="shared" si="8"/>
        <v>50</v>
      </c>
      <c r="AC16" s="37"/>
      <c r="AD16" s="41"/>
    </row>
    <row r="17" spans="1:30" s="42" customFormat="1" ht="15" customHeight="1" x14ac:dyDescent="0.25">
      <c r="A17" s="61" t="s">
        <v>44</v>
      </c>
      <c r="B17" s="39">
        <v>8</v>
      </c>
      <c r="C17" s="39">
        <v>0</v>
      </c>
      <c r="D17" s="36">
        <f t="shared" si="0"/>
        <v>0</v>
      </c>
      <c r="E17" s="39">
        <v>3</v>
      </c>
      <c r="F17" s="39">
        <v>0</v>
      </c>
      <c r="G17" s="40">
        <f t="shared" si="1"/>
        <v>0</v>
      </c>
      <c r="H17" s="39">
        <v>1</v>
      </c>
      <c r="I17" s="39">
        <v>0</v>
      </c>
      <c r="J17" s="40">
        <f t="shared" si="2"/>
        <v>0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1</v>
      </c>
      <c r="R17" s="60">
        <v>0</v>
      </c>
      <c r="S17" s="40">
        <f t="shared" si="5"/>
        <v>0</v>
      </c>
      <c r="T17" s="39">
        <v>7</v>
      </c>
      <c r="U17" s="60">
        <v>0</v>
      </c>
      <c r="V17" s="40">
        <f t="shared" si="6"/>
        <v>0</v>
      </c>
      <c r="W17" s="39">
        <v>3</v>
      </c>
      <c r="X17" s="60">
        <v>0</v>
      </c>
      <c r="Y17" s="40">
        <f t="shared" si="7"/>
        <v>0</v>
      </c>
      <c r="Z17" s="39">
        <v>3</v>
      </c>
      <c r="AA17" s="60">
        <v>0</v>
      </c>
      <c r="AB17" s="40">
        <f t="shared" si="8"/>
        <v>0</v>
      </c>
      <c r="AC17" s="37"/>
      <c r="AD17" s="41"/>
    </row>
    <row r="18" spans="1:30" s="42" customFormat="1" ht="15" customHeight="1" x14ac:dyDescent="0.25">
      <c r="A18" s="61" t="s">
        <v>45</v>
      </c>
      <c r="B18" s="39">
        <v>2</v>
      </c>
      <c r="C18" s="39">
        <v>0</v>
      </c>
      <c r="D18" s="36">
        <f t="shared" si="0"/>
        <v>0</v>
      </c>
      <c r="E18" s="39">
        <v>2</v>
      </c>
      <c r="F18" s="39">
        <v>0</v>
      </c>
      <c r="G18" s="40">
        <f t="shared" si="1"/>
        <v>0</v>
      </c>
      <c r="H18" s="39">
        <v>2</v>
      </c>
      <c r="I18" s="39">
        <v>0</v>
      </c>
      <c r="J18" s="40">
        <f t="shared" si="2"/>
        <v>0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1</v>
      </c>
      <c r="R18" s="60">
        <v>0</v>
      </c>
      <c r="S18" s="40">
        <f t="shared" si="5"/>
        <v>0</v>
      </c>
      <c r="T18" s="39">
        <v>3</v>
      </c>
      <c r="U18" s="60">
        <v>0</v>
      </c>
      <c r="V18" s="40">
        <f t="shared" si="6"/>
        <v>0</v>
      </c>
      <c r="W18" s="39">
        <v>0</v>
      </c>
      <c r="X18" s="60">
        <v>0</v>
      </c>
      <c r="Y18" s="40" t="str">
        <f t="shared" si="7"/>
        <v>-</v>
      </c>
      <c r="Z18" s="39">
        <v>0</v>
      </c>
      <c r="AA18" s="60">
        <v>0</v>
      </c>
      <c r="AB18" s="40" t="str">
        <f t="shared" si="8"/>
        <v>-</v>
      </c>
      <c r="AC18" s="37"/>
      <c r="AD18" s="41"/>
    </row>
    <row r="19" spans="1:30" s="42" customFormat="1" ht="15" customHeight="1" x14ac:dyDescent="0.25">
      <c r="A19" s="61" t="s">
        <v>46</v>
      </c>
      <c r="B19" s="39">
        <v>4</v>
      </c>
      <c r="C19" s="39">
        <v>1</v>
      </c>
      <c r="D19" s="36">
        <f t="shared" si="0"/>
        <v>25</v>
      </c>
      <c r="E19" s="39">
        <v>2</v>
      </c>
      <c r="F19" s="39">
        <v>1</v>
      </c>
      <c r="G19" s="40">
        <f t="shared" si="1"/>
        <v>50</v>
      </c>
      <c r="H19" s="39">
        <v>0</v>
      </c>
      <c r="I19" s="39">
        <v>1</v>
      </c>
      <c r="J19" s="40" t="str">
        <f t="shared" si="2"/>
        <v>-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1</v>
      </c>
      <c r="R19" s="60">
        <v>0</v>
      </c>
      <c r="S19" s="40">
        <f t="shared" si="5"/>
        <v>0</v>
      </c>
      <c r="T19" s="39">
        <v>3</v>
      </c>
      <c r="U19" s="60">
        <v>0</v>
      </c>
      <c r="V19" s="40">
        <f t="shared" si="6"/>
        <v>0</v>
      </c>
      <c r="W19" s="39">
        <v>2</v>
      </c>
      <c r="X19" s="60">
        <v>0</v>
      </c>
      <c r="Y19" s="40">
        <f t="shared" si="7"/>
        <v>0</v>
      </c>
      <c r="Z19" s="39">
        <v>2</v>
      </c>
      <c r="AA19" s="60">
        <v>0</v>
      </c>
      <c r="AB19" s="40">
        <f t="shared" si="8"/>
        <v>0</v>
      </c>
      <c r="AC19" s="37"/>
      <c r="AD19" s="41"/>
    </row>
    <row r="20" spans="1:30" s="42" customFormat="1" ht="15" customHeight="1" x14ac:dyDescent="0.25">
      <c r="A20" s="61" t="s">
        <v>47</v>
      </c>
      <c r="B20" s="39">
        <v>3</v>
      </c>
      <c r="C20" s="39">
        <v>0</v>
      </c>
      <c r="D20" s="36">
        <f t="shared" si="0"/>
        <v>0</v>
      </c>
      <c r="E20" s="39">
        <v>1</v>
      </c>
      <c r="F20" s="39">
        <v>0</v>
      </c>
      <c r="G20" s="40">
        <f t="shared" si="1"/>
        <v>0</v>
      </c>
      <c r="H20" s="39">
        <v>0</v>
      </c>
      <c r="I20" s="39">
        <v>0</v>
      </c>
      <c r="J20" s="40" t="str">
        <f t="shared" si="2"/>
        <v>-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0</v>
      </c>
      <c r="R20" s="60">
        <v>0</v>
      </c>
      <c r="S20" s="40" t="str">
        <f t="shared" si="5"/>
        <v>-</v>
      </c>
      <c r="T20" s="39">
        <v>3</v>
      </c>
      <c r="U20" s="60">
        <v>0</v>
      </c>
      <c r="V20" s="40">
        <f t="shared" si="6"/>
        <v>0</v>
      </c>
      <c r="W20" s="39">
        <v>0</v>
      </c>
      <c r="X20" s="60">
        <v>0</v>
      </c>
      <c r="Y20" s="40" t="str">
        <f t="shared" si="7"/>
        <v>-</v>
      </c>
      <c r="Z20" s="39">
        <v>0</v>
      </c>
      <c r="AA20" s="60">
        <v>0</v>
      </c>
      <c r="AB20" s="40" t="str">
        <f t="shared" si="8"/>
        <v>-</v>
      </c>
      <c r="AC20" s="37"/>
      <c r="AD20" s="41"/>
    </row>
    <row r="21" spans="1:30" s="42" customFormat="1" ht="15" customHeight="1" x14ac:dyDescent="0.25">
      <c r="A21" s="61" t="s">
        <v>48</v>
      </c>
      <c r="B21" s="39">
        <v>3</v>
      </c>
      <c r="C21" s="39">
        <v>1</v>
      </c>
      <c r="D21" s="36">
        <f t="shared" si="0"/>
        <v>33.333333333333336</v>
      </c>
      <c r="E21" s="39">
        <v>1</v>
      </c>
      <c r="F21" s="39">
        <v>1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0</v>
      </c>
      <c r="R21" s="60">
        <v>1</v>
      </c>
      <c r="S21" s="40" t="str">
        <f t="shared" si="5"/>
        <v>-</v>
      </c>
      <c r="T21" s="39">
        <v>3</v>
      </c>
      <c r="U21" s="60">
        <v>1</v>
      </c>
      <c r="V21" s="40">
        <f t="shared" si="6"/>
        <v>33.333333333333336</v>
      </c>
      <c r="W21" s="39">
        <v>0</v>
      </c>
      <c r="X21" s="60">
        <v>1</v>
      </c>
      <c r="Y21" s="40" t="str">
        <f t="shared" si="7"/>
        <v>-</v>
      </c>
      <c r="Z21" s="39">
        <v>0</v>
      </c>
      <c r="AA21" s="60">
        <v>0</v>
      </c>
      <c r="AB21" s="40" t="str">
        <f t="shared" si="8"/>
        <v>-</v>
      </c>
      <c r="AC21" s="37"/>
      <c r="AD21" s="41"/>
    </row>
    <row r="22" spans="1:30" s="42" customFormat="1" ht="15" customHeight="1" x14ac:dyDescent="0.25">
      <c r="A22" s="61" t="s">
        <v>49</v>
      </c>
      <c r="B22" s="39">
        <v>1</v>
      </c>
      <c r="C22" s="39">
        <v>0</v>
      </c>
      <c r="D22" s="36">
        <f t="shared" si="0"/>
        <v>0</v>
      </c>
      <c r="E22" s="39">
        <v>2</v>
      </c>
      <c r="F22" s="39">
        <v>0</v>
      </c>
      <c r="G22" s="40">
        <f t="shared" si="1"/>
        <v>0</v>
      </c>
      <c r="H22" s="39">
        <v>1</v>
      </c>
      <c r="I22" s="39">
        <v>0</v>
      </c>
      <c r="J22" s="40">
        <f t="shared" si="2"/>
        <v>0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2</v>
      </c>
      <c r="R22" s="60">
        <v>0</v>
      </c>
      <c r="S22" s="40">
        <f t="shared" si="5"/>
        <v>0</v>
      </c>
      <c r="T22" s="39">
        <v>0</v>
      </c>
      <c r="U22" s="60">
        <v>0</v>
      </c>
      <c r="V22" s="40" t="str">
        <f t="shared" si="6"/>
        <v>-</v>
      </c>
      <c r="W22" s="39">
        <v>1</v>
      </c>
      <c r="X22" s="60">
        <v>0</v>
      </c>
      <c r="Y22" s="40">
        <f t="shared" si="7"/>
        <v>0</v>
      </c>
      <c r="Z22" s="39">
        <v>0</v>
      </c>
      <c r="AA22" s="60">
        <v>0</v>
      </c>
      <c r="AB22" s="40" t="str">
        <f t="shared" si="8"/>
        <v>-</v>
      </c>
      <c r="AC22" s="37"/>
      <c r="AD22" s="41"/>
    </row>
    <row r="23" spans="1:30" s="42" customFormat="1" ht="15" customHeight="1" x14ac:dyDescent="0.25">
      <c r="A23" s="61" t="s">
        <v>50</v>
      </c>
      <c r="B23" s="39">
        <v>4</v>
      </c>
      <c r="C23" s="39">
        <v>0</v>
      </c>
      <c r="D23" s="36">
        <f t="shared" si="0"/>
        <v>0</v>
      </c>
      <c r="E23" s="39">
        <v>3</v>
      </c>
      <c r="F23" s="39">
        <v>0</v>
      </c>
      <c r="G23" s="40">
        <f t="shared" si="1"/>
        <v>0</v>
      </c>
      <c r="H23" s="39">
        <v>1</v>
      </c>
      <c r="I23" s="39">
        <v>0</v>
      </c>
      <c r="J23" s="40">
        <f t="shared" si="2"/>
        <v>0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1</v>
      </c>
      <c r="R23" s="60">
        <v>0</v>
      </c>
      <c r="S23" s="40">
        <f t="shared" si="5"/>
        <v>0</v>
      </c>
      <c r="T23" s="39">
        <v>4</v>
      </c>
      <c r="U23" s="60">
        <v>0</v>
      </c>
      <c r="V23" s="40">
        <f t="shared" si="6"/>
        <v>0</v>
      </c>
      <c r="W23" s="39">
        <v>2</v>
      </c>
      <c r="X23" s="60">
        <v>0</v>
      </c>
      <c r="Y23" s="40">
        <f t="shared" si="7"/>
        <v>0</v>
      </c>
      <c r="Z23" s="39">
        <v>1</v>
      </c>
      <c r="AA23" s="60">
        <v>0</v>
      </c>
      <c r="AB23" s="40">
        <f t="shared" si="8"/>
        <v>0</v>
      </c>
      <c r="AC23" s="37"/>
      <c r="AD23" s="41"/>
    </row>
    <row r="24" spans="1:30" s="42" customFormat="1" ht="15" customHeight="1" x14ac:dyDescent="0.25">
      <c r="A24" s="61" t="s">
        <v>51</v>
      </c>
      <c r="B24" s="39">
        <v>3</v>
      </c>
      <c r="C24" s="39">
        <v>2</v>
      </c>
      <c r="D24" s="36">
        <f t="shared" si="0"/>
        <v>66.666666666666671</v>
      </c>
      <c r="E24" s="39">
        <v>4</v>
      </c>
      <c r="F24" s="39">
        <v>2</v>
      </c>
      <c r="G24" s="40">
        <f t="shared" si="1"/>
        <v>50</v>
      </c>
      <c r="H24" s="39">
        <v>0</v>
      </c>
      <c r="I24" s="39">
        <v>0</v>
      </c>
      <c r="J24" s="40" t="str">
        <f t="shared" si="2"/>
        <v>-</v>
      </c>
      <c r="K24" s="39">
        <v>0</v>
      </c>
      <c r="L24" s="39">
        <v>0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3</v>
      </c>
      <c r="R24" s="60">
        <v>2</v>
      </c>
      <c r="S24" s="40">
        <f t="shared" si="5"/>
        <v>66.666666666666671</v>
      </c>
      <c r="T24" s="39">
        <v>2</v>
      </c>
      <c r="U24" s="60">
        <v>2</v>
      </c>
      <c r="V24" s="40">
        <f t="shared" si="6"/>
        <v>100</v>
      </c>
      <c r="W24" s="39">
        <v>4</v>
      </c>
      <c r="X24" s="60">
        <v>2</v>
      </c>
      <c r="Y24" s="40">
        <f t="shared" si="7"/>
        <v>50</v>
      </c>
      <c r="Z24" s="39">
        <v>4</v>
      </c>
      <c r="AA24" s="60">
        <v>2</v>
      </c>
      <c r="AB24" s="40">
        <f t="shared" si="8"/>
        <v>50</v>
      </c>
      <c r="AC24" s="37"/>
      <c r="AD24" s="41"/>
    </row>
    <row r="25" spans="1:30" s="42" customFormat="1" ht="15" customHeight="1" x14ac:dyDescent="0.25">
      <c r="A25" s="61" t="s">
        <v>52</v>
      </c>
      <c r="B25" s="39">
        <v>2</v>
      </c>
      <c r="C25" s="39">
        <v>1</v>
      </c>
      <c r="D25" s="36">
        <f t="shared" si="0"/>
        <v>50</v>
      </c>
      <c r="E25" s="39">
        <v>0</v>
      </c>
      <c r="F25" s="39">
        <v>1</v>
      </c>
      <c r="G25" s="40" t="str">
        <f t="shared" si="1"/>
        <v>-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0</v>
      </c>
      <c r="R25" s="60">
        <v>1</v>
      </c>
      <c r="S25" s="40" t="str">
        <f t="shared" si="5"/>
        <v>-</v>
      </c>
      <c r="T25" s="39">
        <v>2</v>
      </c>
      <c r="U25" s="60">
        <v>1</v>
      </c>
      <c r="V25" s="40">
        <f t="shared" si="6"/>
        <v>50</v>
      </c>
      <c r="W25" s="39">
        <v>0</v>
      </c>
      <c r="X25" s="60">
        <v>1</v>
      </c>
      <c r="Y25" s="40" t="str">
        <f t="shared" si="7"/>
        <v>-</v>
      </c>
      <c r="Z25" s="39">
        <v>0</v>
      </c>
      <c r="AA25" s="60">
        <v>1</v>
      </c>
      <c r="AB25" s="40" t="str">
        <f t="shared" si="8"/>
        <v>-</v>
      </c>
      <c r="AC25" s="37"/>
      <c r="AD25" s="41"/>
    </row>
    <row r="26" spans="1:30" s="42" customFormat="1" ht="15" customHeight="1" x14ac:dyDescent="0.25">
      <c r="A26" s="61" t="s">
        <v>53</v>
      </c>
      <c r="B26" s="39">
        <v>3</v>
      </c>
      <c r="C26" s="39">
        <v>0</v>
      </c>
      <c r="D26" s="36">
        <f t="shared" si="0"/>
        <v>0</v>
      </c>
      <c r="E26" s="39">
        <v>2</v>
      </c>
      <c r="F26" s="39">
        <v>0</v>
      </c>
      <c r="G26" s="40">
        <f t="shared" si="1"/>
        <v>0</v>
      </c>
      <c r="H26" s="39">
        <v>0</v>
      </c>
      <c r="I26" s="39">
        <v>0</v>
      </c>
      <c r="J26" s="40" t="str">
        <f t="shared" si="2"/>
        <v>-</v>
      </c>
      <c r="K26" s="39">
        <v>0</v>
      </c>
      <c r="L26" s="39">
        <v>0</v>
      </c>
      <c r="M26" s="40" t="str">
        <f t="shared" si="3"/>
        <v>-</v>
      </c>
      <c r="N26" s="39">
        <v>0</v>
      </c>
      <c r="O26" s="39">
        <v>0</v>
      </c>
      <c r="P26" s="40" t="str">
        <f t="shared" si="4"/>
        <v>-</v>
      </c>
      <c r="Q26" s="39">
        <v>1</v>
      </c>
      <c r="R26" s="60">
        <v>0</v>
      </c>
      <c r="S26" s="40">
        <f t="shared" si="5"/>
        <v>0</v>
      </c>
      <c r="T26" s="39">
        <v>4</v>
      </c>
      <c r="U26" s="60">
        <v>0</v>
      </c>
      <c r="V26" s="40">
        <f t="shared" si="6"/>
        <v>0</v>
      </c>
      <c r="W26" s="39">
        <v>2</v>
      </c>
      <c r="X26" s="60">
        <v>0</v>
      </c>
      <c r="Y26" s="40">
        <f t="shared" si="7"/>
        <v>0</v>
      </c>
      <c r="Z26" s="39">
        <v>1</v>
      </c>
      <c r="AA26" s="60">
        <v>0</v>
      </c>
      <c r="AB26" s="40">
        <f t="shared" si="8"/>
        <v>0</v>
      </c>
      <c r="AC26" s="37"/>
      <c r="AD26" s="41"/>
    </row>
    <row r="27" spans="1:30" s="42" customFormat="1" ht="15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5" customHeight="1" x14ac:dyDescent="0.25">
      <c r="A28" s="61" t="s">
        <v>55</v>
      </c>
      <c r="B28" s="39">
        <v>0</v>
      </c>
      <c r="C28" s="39">
        <v>1</v>
      </c>
      <c r="D28" s="36" t="str">
        <f t="shared" si="0"/>
        <v>-</v>
      </c>
      <c r="E28" s="39">
        <v>0</v>
      </c>
      <c r="F28" s="39">
        <v>1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1</v>
      </c>
      <c r="S28" s="40" t="str">
        <f t="shared" si="5"/>
        <v>-</v>
      </c>
      <c r="T28" s="39">
        <v>0</v>
      </c>
      <c r="U28" s="60">
        <v>1</v>
      </c>
      <c r="V28" s="40" t="str">
        <f t="shared" si="6"/>
        <v>-</v>
      </c>
      <c r="W28" s="39">
        <v>0</v>
      </c>
      <c r="X28" s="60">
        <v>1</v>
      </c>
      <c r="Y28" s="40" t="str">
        <f t="shared" si="7"/>
        <v>-</v>
      </c>
      <c r="Z28" s="39">
        <v>0</v>
      </c>
      <c r="AA28" s="60">
        <v>1</v>
      </c>
      <c r="AB28" s="40" t="str">
        <f t="shared" si="8"/>
        <v>-</v>
      </c>
      <c r="AC28" s="37"/>
      <c r="AD28" s="41"/>
    </row>
    <row r="29" spans="1:30" s="42" customFormat="1" ht="15" customHeight="1" x14ac:dyDescent="0.25">
      <c r="A29" s="61" t="s">
        <v>56</v>
      </c>
      <c r="B29" s="39">
        <v>9</v>
      </c>
      <c r="C29" s="39">
        <v>0</v>
      </c>
      <c r="D29" s="36">
        <f t="shared" si="0"/>
        <v>0</v>
      </c>
      <c r="E29" s="39">
        <v>2</v>
      </c>
      <c r="F29" s="39">
        <v>0</v>
      </c>
      <c r="G29" s="40">
        <f t="shared" si="1"/>
        <v>0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0</v>
      </c>
      <c r="R29" s="60">
        <v>0</v>
      </c>
      <c r="S29" s="40" t="str">
        <f t="shared" si="5"/>
        <v>-</v>
      </c>
      <c r="T29" s="39">
        <v>9</v>
      </c>
      <c r="U29" s="60">
        <v>0</v>
      </c>
      <c r="V29" s="40">
        <f t="shared" si="6"/>
        <v>0</v>
      </c>
      <c r="W29" s="39">
        <v>1</v>
      </c>
      <c r="X29" s="60">
        <v>0</v>
      </c>
      <c r="Y29" s="40">
        <f t="shared" si="7"/>
        <v>0</v>
      </c>
      <c r="Z29" s="39">
        <v>1</v>
      </c>
      <c r="AA29" s="60">
        <v>0</v>
      </c>
      <c r="AB29" s="40">
        <f t="shared" si="8"/>
        <v>0</v>
      </c>
      <c r="AC29" s="37"/>
      <c r="AD29" s="41"/>
    </row>
    <row r="30" spans="1:30" s="42" customFormat="1" ht="15" customHeight="1" x14ac:dyDescent="0.25">
      <c r="A30" s="61" t="s">
        <v>57</v>
      </c>
      <c r="B30" s="39">
        <v>0</v>
      </c>
      <c r="C30" s="39">
        <v>0</v>
      </c>
      <c r="D30" s="36" t="str">
        <f t="shared" si="0"/>
        <v>-</v>
      </c>
      <c r="E30" s="39">
        <v>0</v>
      </c>
      <c r="F30" s="39">
        <v>0</v>
      </c>
      <c r="G30" s="40" t="str">
        <f t="shared" si="1"/>
        <v>-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0</v>
      </c>
      <c r="R30" s="60">
        <v>0</v>
      </c>
      <c r="S30" s="40" t="str">
        <f t="shared" si="5"/>
        <v>-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5" customHeight="1" x14ac:dyDescent="0.25">
      <c r="A31" s="61" t="s">
        <v>58</v>
      </c>
      <c r="B31" s="39">
        <v>1</v>
      </c>
      <c r="C31" s="39">
        <v>2</v>
      </c>
      <c r="D31" s="36">
        <f t="shared" si="0"/>
        <v>200</v>
      </c>
      <c r="E31" s="39">
        <v>0</v>
      </c>
      <c r="F31" s="39">
        <v>2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2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1</v>
      </c>
      <c r="Y31" s="40" t="str">
        <f t="shared" si="7"/>
        <v>-</v>
      </c>
      <c r="Z31" s="39">
        <v>0</v>
      </c>
      <c r="AA31" s="60">
        <v>1</v>
      </c>
      <c r="AB31" s="40" t="str">
        <f t="shared" si="8"/>
        <v>-</v>
      </c>
      <c r="AC31" s="37"/>
      <c r="AD31" s="41"/>
    </row>
    <row r="32" spans="1:30" s="42" customFormat="1" ht="15" customHeight="1" x14ac:dyDescent="0.25">
      <c r="A32" s="61" t="s">
        <v>59</v>
      </c>
      <c r="B32" s="39">
        <v>4</v>
      </c>
      <c r="C32" s="39">
        <v>2</v>
      </c>
      <c r="D32" s="36">
        <f t="shared" si="0"/>
        <v>50</v>
      </c>
      <c r="E32" s="39">
        <v>1</v>
      </c>
      <c r="F32" s="39">
        <v>2</v>
      </c>
      <c r="G32" s="40">
        <f t="shared" si="1"/>
        <v>200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1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1</v>
      </c>
      <c r="S32" s="40" t="str">
        <f t="shared" si="5"/>
        <v>-</v>
      </c>
      <c r="T32" s="39">
        <v>4</v>
      </c>
      <c r="U32" s="60">
        <v>1</v>
      </c>
      <c r="V32" s="40">
        <f t="shared" si="6"/>
        <v>25</v>
      </c>
      <c r="W32" s="39">
        <v>1</v>
      </c>
      <c r="X32" s="60">
        <v>1</v>
      </c>
      <c r="Y32" s="40">
        <f t="shared" si="7"/>
        <v>100</v>
      </c>
      <c r="Z32" s="39">
        <v>1</v>
      </c>
      <c r="AA32" s="60">
        <v>1</v>
      </c>
      <c r="AB32" s="40">
        <f t="shared" si="8"/>
        <v>100</v>
      </c>
      <c r="AC32" s="37"/>
      <c r="AD32" s="41"/>
    </row>
    <row r="33" spans="1:30" s="42" customFormat="1" ht="15" customHeight="1" x14ac:dyDescent="0.25">
      <c r="A33" s="61" t="s">
        <v>60</v>
      </c>
      <c r="B33" s="39">
        <v>1</v>
      </c>
      <c r="C33" s="39">
        <v>2</v>
      </c>
      <c r="D33" s="36">
        <f t="shared" si="0"/>
        <v>200</v>
      </c>
      <c r="E33" s="39">
        <v>1</v>
      </c>
      <c r="F33" s="39">
        <v>2</v>
      </c>
      <c r="G33" s="40">
        <f t="shared" si="1"/>
        <v>200</v>
      </c>
      <c r="H33" s="39">
        <v>0</v>
      </c>
      <c r="I33" s="39">
        <v>0</v>
      </c>
      <c r="J33" s="40" t="str">
        <f t="shared" si="2"/>
        <v>-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1</v>
      </c>
      <c r="R33" s="60">
        <v>2</v>
      </c>
      <c r="S33" s="40">
        <f t="shared" si="5"/>
        <v>200</v>
      </c>
      <c r="T33" s="39">
        <v>0</v>
      </c>
      <c r="U33" s="60">
        <v>2</v>
      </c>
      <c r="V33" s="40" t="str">
        <f t="shared" si="6"/>
        <v>-</v>
      </c>
      <c r="W33" s="39">
        <v>1</v>
      </c>
      <c r="X33" s="60">
        <v>2</v>
      </c>
      <c r="Y33" s="40">
        <f t="shared" si="7"/>
        <v>200</v>
      </c>
      <c r="Z33" s="39">
        <v>1</v>
      </c>
      <c r="AA33" s="60">
        <v>2</v>
      </c>
      <c r="AB33" s="40">
        <f t="shared" si="8"/>
        <v>200</v>
      </c>
      <c r="AC33" s="37"/>
      <c r="AD33" s="41"/>
    </row>
    <row r="34" spans="1:30" s="42" customFormat="1" ht="15" customHeight="1" x14ac:dyDescent="0.25">
      <c r="A34" s="61" t="s">
        <v>61</v>
      </c>
      <c r="B34" s="39">
        <v>1</v>
      </c>
      <c r="C34" s="39">
        <v>1</v>
      </c>
      <c r="D34" s="36">
        <f t="shared" si="0"/>
        <v>100</v>
      </c>
      <c r="E34" s="39">
        <v>0</v>
      </c>
      <c r="F34" s="39">
        <v>1</v>
      </c>
      <c r="G34" s="40" t="str">
        <f t="shared" si="1"/>
        <v>-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0</v>
      </c>
      <c r="R34" s="60">
        <v>0</v>
      </c>
      <c r="S34" s="40" t="str">
        <f t="shared" si="5"/>
        <v>-</v>
      </c>
      <c r="T34" s="39">
        <v>1</v>
      </c>
      <c r="U34" s="60">
        <v>1</v>
      </c>
      <c r="V34" s="40">
        <f t="shared" si="6"/>
        <v>100</v>
      </c>
      <c r="W34" s="39">
        <v>0</v>
      </c>
      <c r="X34" s="60">
        <v>1</v>
      </c>
      <c r="Y34" s="40" t="str">
        <f t="shared" si="7"/>
        <v>-</v>
      </c>
      <c r="Z34" s="39">
        <v>0</v>
      </c>
      <c r="AA34" s="60">
        <v>1</v>
      </c>
      <c r="AB34" s="40" t="str">
        <f t="shared" si="8"/>
        <v>-</v>
      </c>
      <c r="AC34" s="37"/>
      <c r="AD34" s="41"/>
    </row>
    <row r="35" spans="1:30" s="42" customFormat="1" ht="15" customHeight="1" x14ac:dyDescent="0.25">
      <c r="A35" s="61" t="s">
        <v>62</v>
      </c>
      <c r="B35" s="39">
        <v>0</v>
      </c>
      <c r="C35" s="39">
        <v>0</v>
      </c>
      <c r="D35" s="36" t="str">
        <f t="shared" si="0"/>
        <v>-</v>
      </c>
      <c r="E35" s="39">
        <v>0</v>
      </c>
      <c r="F35" s="39">
        <v>0</v>
      </c>
      <c r="G35" s="40" t="str">
        <f t="shared" si="1"/>
        <v>-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0</v>
      </c>
      <c r="R35" s="60">
        <v>0</v>
      </c>
      <c r="S35" s="40" t="str">
        <f t="shared" si="5"/>
        <v>-</v>
      </c>
      <c r="T35" s="39">
        <v>0</v>
      </c>
      <c r="U35" s="60">
        <v>0</v>
      </c>
      <c r="V35" s="40" t="str">
        <f t="shared" si="6"/>
        <v>-</v>
      </c>
      <c r="W35" s="39">
        <v>0</v>
      </c>
      <c r="X35" s="60">
        <v>0</v>
      </c>
      <c r="Y35" s="40" t="str">
        <f t="shared" si="7"/>
        <v>-</v>
      </c>
      <c r="Z35" s="39">
        <v>0</v>
      </c>
      <c r="AA35" s="60">
        <v>0</v>
      </c>
      <c r="AB35" s="40" t="str">
        <f t="shared" si="8"/>
        <v>-</v>
      </c>
      <c r="AC35" s="37"/>
      <c r="AD35" s="41"/>
    </row>
    <row r="36" spans="1:30" ht="67.5" customHeight="1" x14ac:dyDescent="0.25">
      <c r="A36" s="45"/>
      <c r="B36" s="45"/>
      <c r="C36" s="199" t="s">
        <v>104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</row>
    <row r="37" spans="1:30" x14ac:dyDescent="0.2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2">
    <mergeCell ref="Q4:Q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topLeftCell="A4" zoomScale="99" zoomScaleNormal="70" zoomScaleSheetLayoutView="99" workbookViewId="0">
      <selection activeCell="G13" sqref="G13"/>
    </sheetView>
  </sheetViews>
  <sheetFormatPr defaultColWidth="8" defaultRowHeight="12.75" x14ac:dyDescent="0.2"/>
  <cols>
    <col min="1" max="1" width="60.140625" style="3" customWidth="1"/>
    <col min="2" max="3" width="21.855468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7" t="s">
        <v>65</v>
      </c>
      <c r="B1" s="187"/>
      <c r="C1" s="187"/>
      <c r="D1" s="187"/>
      <c r="E1" s="187"/>
    </row>
    <row r="2" spans="1:11" ht="23.25" customHeight="1" x14ac:dyDescent="0.2">
      <c r="A2" s="187" t="s">
        <v>24</v>
      </c>
      <c r="B2" s="187"/>
      <c r="C2" s="187"/>
      <c r="D2" s="187"/>
      <c r="E2" s="187"/>
    </row>
    <row r="3" spans="1:11" ht="6" customHeight="1" x14ac:dyDescent="0.2">
      <c r="A3" s="26"/>
    </row>
    <row r="4" spans="1:11" s="4" customFormat="1" ht="23.25" customHeight="1" x14ac:dyDescent="0.25">
      <c r="A4" s="198"/>
      <c r="B4" s="188" t="s">
        <v>117</v>
      </c>
      <c r="C4" s="188" t="s">
        <v>118</v>
      </c>
      <c r="D4" s="227" t="s">
        <v>1</v>
      </c>
      <c r="E4" s="228"/>
    </row>
    <row r="5" spans="1:11" s="4" customFormat="1" ht="32.25" customHeight="1" x14ac:dyDescent="0.25">
      <c r="A5" s="198"/>
      <c r="B5" s="189"/>
      <c r="C5" s="189"/>
      <c r="D5" s="5" t="s">
        <v>2</v>
      </c>
      <c r="E5" s="6" t="s">
        <v>26</v>
      </c>
    </row>
    <row r="6" spans="1:11" s="9" customFormat="1" ht="15.75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20.85" customHeight="1" x14ac:dyDescent="0.25">
      <c r="A7" s="10" t="s">
        <v>105</v>
      </c>
      <c r="B7" s="82" t="s">
        <v>93</v>
      </c>
      <c r="C7" s="82">
        <f>'10-молодь-ЦЗ'!C7</f>
        <v>6351</v>
      </c>
      <c r="D7" s="11" t="s">
        <v>93</v>
      </c>
      <c r="E7" s="90" t="s">
        <v>93</v>
      </c>
      <c r="K7" s="13"/>
    </row>
    <row r="8" spans="1:11" s="4" customFormat="1" ht="20.85" customHeight="1" x14ac:dyDescent="0.25">
      <c r="A8" s="10" t="s">
        <v>28</v>
      </c>
      <c r="B8" s="82">
        <f>'10-молодь-ЦЗ'!E7</f>
        <v>13310</v>
      </c>
      <c r="C8" s="82">
        <f>'10-молодь-ЦЗ'!F7</f>
        <v>5690</v>
      </c>
      <c r="D8" s="11">
        <f t="shared" ref="D8:D12" si="0">C8*100/B8</f>
        <v>42.749812171299773</v>
      </c>
      <c r="E8" s="90">
        <f t="shared" ref="E8:E12" si="1">C8-B8</f>
        <v>-7620</v>
      </c>
      <c r="K8" s="13"/>
    </row>
    <row r="9" spans="1:11" s="4" customFormat="1" ht="37.5" x14ac:dyDescent="0.25">
      <c r="A9" s="14" t="s">
        <v>29</v>
      </c>
      <c r="B9" s="82">
        <f>'10-молодь-ЦЗ'!H7</f>
        <v>1358</v>
      </c>
      <c r="C9" s="82">
        <f>'10-молодь-ЦЗ'!I7</f>
        <v>709</v>
      </c>
      <c r="D9" s="11">
        <f t="shared" si="0"/>
        <v>52.209131075110456</v>
      </c>
      <c r="E9" s="90">
        <f t="shared" si="1"/>
        <v>-649</v>
      </c>
      <c r="K9" s="13"/>
    </row>
    <row r="10" spans="1:11" s="4" customFormat="1" ht="21.2" customHeight="1" x14ac:dyDescent="0.25">
      <c r="A10" s="15" t="s">
        <v>30</v>
      </c>
      <c r="B10" s="82">
        <f>'10-молодь-ЦЗ'!K7</f>
        <v>368</v>
      </c>
      <c r="C10" s="82">
        <f>'10-молодь-ЦЗ'!L7</f>
        <v>260</v>
      </c>
      <c r="D10" s="12">
        <f t="shared" si="0"/>
        <v>70.652173913043484</v>
      </c>
      <c r="E10" s="90">
        <f t="shared" si="1"/>
        <v>-108</v>
      </c>
      <c r="K10" s="13"/>
    </row>
    <row r="11" spans="1:11" s="4" customFormat="1" ht="45.75" customHeight="1" x14ac:dyDescent="0.25">
      <c r="A11" s="15" t="s">
        <v>20</v>
      </c>
      <c r="B11" s="82">
        <f>'10-молодь-ЦЗ'!N7</f>
        <v>33</v>
      </c>
      <c r="C11" s="82">
        <f>'10-молодь-ЦЗ'!O7</f>
        <v>2</v>
      </c>
      <c r="D11" s="12">
        <f t="shared" si="0"/>
        <v>6.0606060606060606</v>
      </c>
      <c r="E11" s="90">
        <f t="shared" si="1"/>
        <v>-31</v>
      </c>
      <c r="K11" s="13"/>
    </row>
    <row r="12" spans="1:11" s="4" customFormat="1" ht="55.5" customHeight="1" x14ac:dyDescent="0.25">
      <c r="A12" s="15" t="s">
        <v>31</v>
      </c>
      <c r="B12" s="82">
        <f>'10-молодь-ЦЗ'!Q7</f>
        <v>6519</v>
      </c>
      <c r="C12" s="82">
        <f>'10-молодь-ЦЗ'!R7</f>
        <v>3233</v>
      </c>
      <c r="D12" s="12">
        <f t="shared" si="0"/>
        <v>49.59349593495935</v>
      </c>
      <c r="E12" s="90">
        <f t="shared" si="1"/>
        <v>-3286</v>
      </c>
      <c r="K12" s="13"/>
    </row>
    <row r="13" spans="1:11" s="4" customFormat="1" ht="12.75" customHeight="1" x14ac:dyDescent="0.25">
      <c r="A13" s="194" t="s">
        <v>4</v>
      </c>
      <c r="B13" s="195"/>
      <c r="C13" s="195"/>
      <c r="D13" s="195"/>
      <c r="E13" s="195"/>
      <c r="K13" s="13"/>
    </row>
    <row r="14" spans="1:11" s="4" customFormat="1" ht="15" customHeight="1" x14ac:dyDescent="0.25">
      <c r="A14" s="196"/>
      <c r="B14" s="197"/>
      <c r="C14" s="197"/>
      <c r="D14" s="197"/>
      <c r="E14" s="197"/>
      <c r="K14" s="13"/>
    </row>
    <row r="15" spans="1:11" s="4" customFormat="1" ht="20.25" customHeight="1" x14ac:dyDescent="0.25">
      <c r="A15" s="192" t="s">
        <v>0</v>
      </c>
      <c r="B15" s="235" t="s">
        <v>114</v>
      </c>
      <c r="C15" s="235" t="s">
        <v>115</v>
      </c>
      <c r="D15" s="227" t="s">
        <v>1</v>
      </c>
      <c r="E15" s="228"/>
      <c r="K15" s="13"/>
    </row>
    <row r="16" spans="1:11" ht="35.450000000000003" customHeight="1" x14ac:dyDescent="0.2">
      <c r="A16" s="193"/>
      <c r="B16" s="235"/>
      <c r="C16" s="235"/>
      <c r="D16" s="5" t="s">
        <v>2</v>
      </c>
      <c r="E16" s="6" t="s">
        <v>26</v>
      </c>
      <c r="K16" s="13"/>
    </row>
    <row r="17" spans="1:11" ht="21.6" customHeight="1" x14ac:dyDescent="0.2">
      <c r="A17" s="10" t="s">
        <v>92</v>
      </c>
      <c r="B17" s="82" t="s">
        <v>93</v>
      </c>
      <c r="C17" s="82">
        <f>'10-молодь-ЦЗ'!U7</f>
        <v>4153</v>
      </c>
      <c r="D17" s="17" t="s">
        <v>93</v>
      </c>
      <c r="E17" s="90" t="s">
        <v>93</v>
      </c>
      <c r="K17" s="13"/>
    </row>
    <row r="18" spans="1:11" ht="21.6" customHeight="1" x14ac:dyDescent="0.2">
      <c r="A18" s="1" t="s">
        <v>28</v>
      </c>
      <c r="B18" s="82">
        <f>'10-молодь-ЦЗ'!W7</f>
        <v>10099</v>
      </c>
      <c r="C18" s="82">
        <f>'10-молодь-ЦЗ'!X7</f>
        <v>3796</v>
      </c>
      <c r="D18" s="17">
        <f t="shared" ref="D18:D19" si="2">C18*100/B18</f>
        <v>37.587879988117635</v>
      </c>
      <c r="E18" s="90">
        <f t="shared" ref="E18:E19" si="3">C18-B18</f>
        <v>-6303</v>
      </c>
      <c r="K18" s="13"/>
    </row>
    <row r="19" spans="1:11" ht="21.6" customHeight="1" x14ac:dyDescent="0.2">
      <c r="A19" s="1" t="s">
        <v>33</v>
      </c>
      <c r="B19" s="82">
        <f>'10-молодь-ЦЗ'!Z7</f>
        <v>8401</v>
      </c>
      <c r="C19" s="82">
        <f>'10-молодь-ЦЗ'!AA7</f>
        <v>3217</v>
      </c>
      <c r="D19" s="17">
        <f t="shared" si="2"/>
        <v>38.293060349958338</v>
      </c>
      <c r="E19" s="90">
        <f t="shared" si="3"/>
        <v>-5184</v>
      </c>
      <c r="K19" s="13"/>
    </row>
    <row r="20" spans="1:11" ht="66.599999999999994" customHeight="1" x14ac:dyDescent="0.25">
      <c r="A20" s="186" t="s">
        <v>94</v>
      </c>
      <c r="B20" s="186"/>
      <c r="C20" s="186"/>
      <c r="D20" s="186"/>
      <c r="E20" s="18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2022-03-14T15:36:52Z</cp:lastPrinted>
  <dcterms:created xsi:type="dcterms:W3CDTF">2020-12-10T10:35:03Z</dcterms:created>
  <dcterms:modified xsi:type="dcterms:W3CDTF">2022-03-14T15:38:37Z</dcterms:modified>
</cp:coreProperties>
</file>