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Y:\WEB-статистика\!2024 рік\2.СТАТИСТИЧНА ІНФОРМАЦІЯ\2.2.Надання послуг окремим категоріям населення\"/>
    </mc:Choice>
  </mc:AlternateContent>
  <xr:revisionPtr revIDLastSave="0" documentId="13_ncr:1_{F2EAFF9C-AFAB-4102-926D-7B85785AEB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(соцнез)" sheetId="23" r:id="rId1"/>
    <sheet name="2(соцнез-ЦЗ)" sheetId="39" r:id="rId2"/>
    <sheet name="3(особи з інвалідн.)" sheetId="42" r:id="rId3"/>
    <sheet name="4(особи з інвалідн.-ЦЗ)" sheetId="48" r:id="rId4"/>
    <sheet name="5-УБД" sheetId="24" r:id="rId5"/>
    <sheet name="6-(УБД-ЦЗ)" sheetId="49" r:id="rId6"/>
    <sheet name="7-ВПО" sheetId="43" r:id="rId7"/>
    <sheet name="8-ВПО-ЦЗ" sheetId="50" r:id="rId8"/>
    <sheet name="9-молодь" sheetId="40" r:id="rId9"/>
    <sheet name="10-молодь-ЦЗ" sheetId="51" r:id="rId10"/>
    <sheet name="!!11-ґендер" sheetId="59" state="hidden" r:id="rId11"/>
    <sheet name="!!12-жінки" sheetId="60" state="hidden" r:id="rId12"/>
    <sheet name="!!13-чоловіки" sheetId="62" state="hidden" r:id="rId13"/>
    <sheet name="11-ґендер" sheetId="25" r:id="rId14"/>
    <sheet name="12-жінки-ЦЗ" sheetId="54" r:id="rId15"/>
    <sheet name="13-чоловіки-ЦЗ" sheetId="63" r:id="rId16"/>
    <sheet name="14-місце проживання" sheetId="45" r:id="rId17"/>
    <sheet name="15-місто-ЦЗ" sheetId="64" r:id="rId18"/>
    <sheet name="16-село-ЦЗ" sheetId="65" r:id="rId19"/>
    <sheet name="УСЬОГО" sheetId="56" state="hidden" r:id="rId20"/>
    <sheet name="статус на початок року" sheetId="66" state="hidden" r:id="rId21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___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2">#REF!</definedName>
    <definedName name="_firstRow" localSheetId="9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17">#REF!</definedName>
    <definedName name="_firstRow" localSheetId="18">#REF!</definedName>
    <definedName name="_firstRow" localSheetId="2">#REF!</definedName>
    <definedName name="_firstRow" localSheetId="3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 localSheetId="19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9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17">#REF!</definedName>
    <definedName name="_lastColumn" localSheetId="18">#REF!</definedName>
    <definedName name="_lastColumn" localSheetId="2">#REF!</definedName>
    <definedName name="_lastColumn" localSheetId="3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 localSheetId="19">#REF!</definedName>
    <definedName name="_lastColumn">#REF!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0">'[1]Sheet1 (3)'!#REF!</definedName>
    <definedName name="date.e" localSheetId="11">'[2]Sheet1 (3)'!#REF!</definedName>
    <definedName name="date.e" localSheetId="12">'[2]Sheet1 (3)'!#REF!</definedName>
    <definedName name="date.e" localSheetId="0">'[2]Sheet1 (3)'!#REF!</definedName>
    <definedName name="date.e" localSheetId="9">'[2]Sheet1 (3)'!#REF!</definedName>
    <definedName name="date.e" localSheetId="13">'[2]Sheet1 (3)'!#REF!</definedName>
    <definedName name="date.e" localSheetId="14">'[2]Sheet1 (3)'!#REF!</definedName>
    <definedName name="date.e" localSheetId="15">'[2]Sheet1 (3)'!#REF!</definedName>
    <definedName name="date.e" localSheetId="16">'[2]Sheet1 (3)'!#REF!</definedName>
    <definedName name="date.e" localSheetId="17">'[2]Sheet1 (3)'!#REF!</definedName>
    <definedName name="date.e" localSheetId="18">'[2]Sheet1 (3)'!#REF!</definedName>
    <definedName name="date.e" localSheetId="2">'[2]Sheet1 (3)'!#REF!</definedName>
    <definedName name="date.e" localSheetId="3">'[2]Sheet1 (3)'!#REF!</definedName>
    <definedName name="date.e" localSheetId="4">'[2]Sheet1 (3)'!#REF!</definedName>
    <definedName name="date.e" localSheetId="5">'[2]Sheet1 (3)'!#REF!</definedName>
    <definedName name="date.e" localSheetId="6">'[2]Sheet1 (3)'!#REF!</definedName>
    <definedName name="date.e" localSheetId="7">'[2]Sheet1 (3)'!#REF!</definedName>
    <definedName name="date.e" localSheetId="8">'[2]Sheet1 (3)'!#REF!</definedName>
    <definedName name="date.e" localSheetId="19">'[2]Sheet1 (3)'!#REF!</definedName>
    <definedName name="date.e">'[2]Sheet1 (3)'!#REF!</definedName>
    <definedName name="date_b" localSheetId="10">#REF!</definedName>
    <definedName name="date_b" localSheetId="11">#REF!</definedName>
    <definedName name="date_b" localSheetId="12">#REF!</definedName>
    <definedName name="date_b" localSheetId="0">#REF!</definedName>
    <definedName name="date_b" localSheetId="9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17">#REF!</definedName>
    <definedName name="date_b" localSheetId="18">#REF!</definedName>
    <definedName name="date_b" localSheetId="2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 localSheetId="19">#REF!</definedName>
    <definedName name="date_b">#REF!</definedName>
    <definedName name="date_e" localSheetId="10">'[1]Sheet1 (2)'!#REF!</definedName>
    <definedName name="date_e" localSheetId="11">'[2]Sheet1 (2)'!#REF!</definedName>
    <definedName name="date_e" localSheetId="12">'[2]Sheet1 (2)'!#REF!</definedName>
    <definedName name="date_e" localSheetId="0">'[2]Sheet1 (2)'!#REF!</definedName>
    <definedName name="date_e" localSheetId="9">'[2]Sheet1 (2)'!#REF!</definedName>
    <definedName name="date_e" localSheetId="13">'[2]Sheet1 (2)'!#REF!</definedName>
    <definedName name="date_e" localSheetId="14">'[2]Sheet1 (2)'!#REF!</definedName>
    <definedName name="date_e" localSheetId="15">'[2]Sheet1 (2)'!#REF!</definedName>
    <definedName name="date_e" localSheetId="16">'[2]Sheet1 (2)'!#REF!</definedName>
    <definedName name="date_e" localSheetId="17">'[2]Sheet1 (2)'!#REF!</definedName>
    <definedName name="date_e" localSheetId="18">'[2]Sheet1 (2)'!#REF!</definedName>
    <definedName name="date_e" localSheetId="2">'[2]Sheet1 (2)'!#REF!</definedName>
    <definedName name="date_e" localSheetId="3">'[2]Sheet1 (2)'!#REF!</definedName>
    <definedName name="date_e" localSheetId="4">'[2]Sheet1 (2)'!#REF!</definedName>
    <definedName name="date_e" localSheetId="5">'[2]Sheet1 (2)'!#REF!</definedName>
    <definedName name="date_e" localSheetId="6">'[2]Sheet1 (2)'!#REF!</definedName>
    <definedName name="date_e" localSheetId="7">'[2]Sheet1 (2)'!#REF!</definedName>
    <definedName name="date_e" localSheetId="8">'[2]Sheet1 (2)'!#REF!</definedName>
    <definedName name="date_e" localSheetId="19">'[2]Sheet1 (2)'!#REF!</definedName>
    <definedName name="date_e">'[2]Sheet1 (2)'!#REF!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9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17">#REF!</definedName>
    <definedName name="Excel_BuiltIn_Print_Area_1" localSheetId="18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 localSheetId="19">#REF!</definedName>
    <definedName name="Excel_BuiltIn_Print_Area_1">#REF!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0">[3]Sheet3!$A$3</definedName>
    <definedName name="hjj" localSheetId="11">[4]Sheet3!$A$3</definedName>
    <definedName name="hjj" localSheetId="12">[4]Sheet3!$A$3</definedName>
    <definedName name="hjj">[5]Sheet3!$A$3</definedName>
    <definedName name="hl_0" localSheetId="10">#REF!</definedName>
    <definedName name="hl_0" localSheetId="11">#REF!</definedName>
    <definedName name="hl_0" localSheetId="12">#REF!</definedName>
    <definedName name="hl_0" localSheetId="9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17">#REF!</definedName>
    <definedName name="hl_0" localSheetId="18">#REF!</definedName>
    <definedName name="hl_0" localSheetId="2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 localSheetId="19">#REF!</definedName>
    <definedName name="hl_0">#REF!</definedName>
    <definedName name="hn_0" localSheetId="10">#REF!</definedName>
    <definedName name="hn_0" localSheetId="11">#REF!</definedName>
    <definedName name="hn_0" localSheetId="12">#REF!</definedName>
    <definedName name="hn_0" localSheetId="9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17">#REF!</definedName>
    <definedName name="hn_0" localSheetId="18">#REF!</definedName>
    <definedName name="hn_0" localSheetId="2">#REF!</definedName>
    <definedName name="hn_0" localSheetId="3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 localSheetId="19">#REF!</definedName>
    <definedName name="hn_0">#REF!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0">'[1]Sheet1 (2)'!#REF!</definedName>
    <definedName name="lcz" localSheetId="11">'[2]Sheet1 (2)'!#REF!</definedName>
    <definedName name="lcz" localSheetId="12">'[2]Sheet1 (2)'!#REF!</definedName>
    <definedName name="lcz" localSheetId="0">'[2]Sheet1 (2)'!#REF!</definedName>
    <definedName name="lcz" localSheetId="9">'[2]Sheet1 (2)'!#REF!</definedName>
    <definedName name="lcz" localSheetId="13">'[2]Sheet1 (2)'!#REF!</definedName>
    <definedName name="lcz" localSheetId="14">'[2]Sheet1 (2)'!#REF!</definedName>
    <definedName name="lcz" localSheetId="15">'[2]Sheet1 (2)'!#REF!</definedName>
    <definedName name="lcz" localSheetId="16">'[2]Sheet1 (2)'!#REF!</definedName>
    <definedName name="lcz" localSheetId="17">'[2]Sheet1 (2)'!#REF!</definedName>
    <definedName name="lcz" localSheetId="18">'[2]Sheet1 (2)'!#REF!</definedName>
    <definedName name="lcz" localSheetId="2">'[2]Sheet1 (2)'!#REF!</definedName>
    <definedName name="lcz" localSheetId="3">'[2]Sheet1 (2)'!#REF!</definedName>
    <definedName name="lcz" localSheetId="4">'[2]Sheet1 (2)'!#REF!</definedName>
    <definedName name="lcz" localSheetId="5">'[2]Sheet1 (2)'!#REF!</definedName>
    <definedName name="lcz" localSheetId="6">'[2]Sheet1 (2)'!#REF!</definedName>
    <definedName name="lcz" localSheetId="7">'[2]Sheet1 (2)'!#REF!</definedName>
    <definedName name="lcz" localSheetId="8">'[2]Sheet1 (2)'!#REF!</definedName>
    <definedName name="lcz" localSheetId="19">'[2]Sheet1 (2)'!#REF!</definedName>
    <definedName name="lcz">'[2]Sheet1 (2)'!#REF!</definedName>
    <definedName name="name_cz" localSheetId="10">#REF!</definedName>
    <definedName name="name_cz" localSheetId="11">#REF!</definedName>
    <definedName name="name_cz" localSheetId="12">#REF!</definedName>
    <definedName name="name_cz" localSheetId="0">#REF!</definedName>
    <definedName name="name_cz" localSheetId="9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17">#REF!</definedName>
    <definedName name="name_cz" localSheetId="18">#REF!</definedName>
    <definedName name="name_cz" localSheetId="2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 localSheetId="19">#REF!</definedName>
    <definedName name="name_cz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0">#REF!</definedName>
    <definedName name="name_period" localSheetId="9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17">#REF!</definedName>
    <definedName name="name_period" localSheetId="18">#REF!</definedName>
    <definedName name="name_period" localSheetId="2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 localSheetId="19">#REF!</definedName>
    <definedName name="name_period">#REF!</definedName>
    <definedName name="pyear" localSheetId="10">#REF!</definedName>
    <definedName name="pyear" localSheetId="11">#REF!</definedName>
    <definedName name="pyear" localSheetId="12">#REF!</definedName>
    <definedName name="pyear" localSheetId="0">#REF!</definedName>
    <definedName name="pyear" localSheetId="9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17">#REF!</definedName>
    <definedName name="pyear" localSheetId="18">#REF!</definedName>
    <definedName name="pyear" localSheetId="2">#REF!</definedName>
    <definedName name="pyear" localSheetId="3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 localSheetId="19">#REF!</definedName>
    <definedName name="pyear">#REF!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2">#REF!</definedName>
    <definedName name="апр" localSheetId="9">#REF!</definedName>
    <definedName name="апр" localSheetId="14">#REF!</definedName>
    <definedName name="апр" localSheetId="15">#REF!</definedName>
    <definedName name="апр" localSheetId="17">#REF!</definedName>
    <definedName name="апр" localSheetId="18">#REF!</definedName>
    <definedName name="апр" localSheetId="2">#REF!</definedName>
    <definedName name="апр" localSheetId="3">#REF!</definedName>
    <definedName name="апр" localSheetId="5">#REF!</definedName>
    <definedName name="апр" localSheetId="6">#REF!</definedName>
    <definedName name="апр" localSheetId="7">#REF!</definedName>
    <definedName name="апр" localSheetId="8">#REF!</definedName>
    <definedName name="апр" localSheetId="19">#REF!</definedName>
    <definedName name="апр">#REF!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2">#REF!</definedName>
    <definedName name="дфтф" localSheetId="9">#REF!</definedName>
    <definedName name="дфтф" localSheetId="14">#REF!</definedName>
    <definedName name="дфтф" localSheetId="15">#REF!</definedName>
    <definedName name="дфтф" localSheetId="17">#REF!</definedName>
    <definedName name="дфтф" localSheetId="18">#REF!</definedName>
    <definedName name="дфтф" localSheetId="2">#REF!</definedName>
    <definedName name="дфтф" localSheetId="3">#REF!</definedName>
    <definedName name="дфтф" localSheetId="5">#REF!</definedName>
    <definedName name="дфтф" localSheetId="6">#REF!</definedName>
    <definedName name="дфтф" localSheetId="7">#REF!</definedName>
    <definedName name="дфтф" localSheetId="8">#REF!</definedName>
    <definedName name="дфтф" localSheetId="19">#REF!</definedName>
    <definedName name="дфтф">#REF!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0">'!!11-ґендер'!$A:$A</definedName>
    <definedName name="_xlnm.Print_Titles" localSheetId="11">'!!12-жінки'!$A:$A</definedName>
    <definedName name="_xlnm.Print_Titles" localSheetId="12">'!!13-чоловіки'!$A:$A</definedName>
    <definedName name="_xlnm.Print_Titles" localSheetId="9">'10-молодь-ЦЗ'!$A:$A</definedName>
    <definedName name="_xlnm.Print_Titles" localSheetId="14">'12-жінки-ЦЗ'!$A:$A</definedName>
    <definedName name="_xlnm.Print_Titles" localSheetId="15">'13-чоловіки-ЦЗ'!$A:$A</definedName>
    <definedName name="_xlnm.Print_Titles" localSheetId="17">'15-місто-ЦЗ'!$A:$A</definedName>
    <definedName name="_xlnm.Print_Titles" localSheetId="18">'16-село-ЦЗ'!$A:$A</definedName>
    <definedName name="_xlnm.Print_Titles" localSheetId="1">'2(соцнез-ЦЗ)'!$A:$A</definedName>
    <definedName name="_xlnm.Print_Titles" localSheetId="3">'4(особи з інвалідн.-ЦЗ)'!$A:$A</definedName>
    <definedName name="_xlnm.Print_Titles" localSheetId="5">'6-(УБД-ЦЗ)'!$A:$A</definedName>
    <definedName name="_xlnm.Print_Titles" localSheetId="7">'8-ВПО-ЦЗ'!$A:$A</definedName>
    <definedName name="_xlnm.Print_Titles" localSheetId="19">УСЬОГО!$A:$A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2">#REF!</definedName>
    <definedName name="лпдаж" localSheetId="9">#REF!</definedName>
    <definedName name="лпдаж" localSheetId="14">#REF!</definedName>
    <definedName name="лпдаж" localSheetId="15">#REF!</definedName>
    <definedName name="лпдаж" localSheetId="17">#REF!</definedName>
    <definedName name="лпдаж" localSheetId="18">#REF!</definedName>
    <definedName name="лпдаж" localSheetId="2">#REF!</definedName>
    <definedName name="лпдаж" localSheetId="3">#REF!</definedName>
    <definedName name="лпдаж" localSheetId="5">#REF!</definedName>
    <definedName name="лпдаж" localSheetId="6">#REF!</definedName>
    <definedName name="лпдаж" localSheetId="7">#REF!</definedName>
    <definedName name="лпдаж" localSheetId="8">#REF!</definedName>
    <definedName name="лпдаж" localSheetId="19">#REF!</definedName>
    <definedName name="лпдаж">#REF!</definedName>
    <definedName name="_xlnm.Print_Area" localSheetId="10">'!!11-ґендер'!$A$1:$D$20</definedName>
    <definedName name="_xlnm.Print_Area" localSheetId="11">'!!12-жінки'!$A$1:$K$35</definedName>
    <definedName name="_xlnm.Print_Area" localSheetId="12">'!!13-чоловіки'!$A$1:$K$35</definedName>
    <definedName name="_xlnm.Print_Area" localSheetId="0">'1(соцнез)'!$A$1:$E$20</definedName>
    <definedName name="_xlnm.Print_Area" localSheetId="9">'10-молодь-ЦЗ'!$A$1:$AH$15</definedName>
    <definedName name="_xlnm.Print_Area" localSheetId="13">'11-ґендер'!$A$1:$I$22</definedName>
    <definedName name="_xlnm.Print_Area" localSheetId="14">'12-жінки-ЦЗ'!$A$1:$AH$18</definedName>
    <definedName name="_xlnm.Print_Area" localSheetId="15">'13-чоловіки-ЦЗ'!$A$1:$AH$18</definedName>
    <definedName name="_xlnm.Print_Area" localSheetId="16">'14-місце проживання'!$A$1:$I$22</definedName>
    <definedName name="_xlnm.Print_Area" localSheetId="17">'15-місто-ЦЗ'!$A$1:$AH$18</definedName>
    <definedName name="_xlnm.Print_Area" localSheetId="18">'16-село-ЦЗ'!$A$1:$AH$18</definedName>
    <definedName name="_xlnm.Print_Area" localSheetId="1">'2(соцнез-ЦЗ)'!$A$1:$AH$15</definedName>
    <definedName name="_xlnm.Print_Area" localSheetId="2">'3(особи з інвалідн.)'!$A$1:$E$19</definedName>
    <definedName name="_xlnm.Print_Area" localSheetId="3">'4(особи з інвалідн.-ЦЗ)'!$A$1:$AH$15</definedName>
    <definedName name="_xlnm.Print_Area" localSheetId="4">'5-УБД'!$A$1:$E$19</definedName>
    <definedName name="_xlnm.Print_Area" localSheetId="5">'6-(УБД-ЦЗ)'!$A$1:$AH$15</definedName>
    <definedName name="_xlnm.Print_Area" localSheetId="6">'7-ВПО'!$A$1:$E$20</definedName>
    <definedName name="_xlnm.Print_Area" localSheetId="7">'8-ВПО-ЦЗ'!$A$1:$AH$15</definedName>
    <definedName name="_xlnm.Print_Area" localSheetId="8">'9-молодь'!$A$1:$E$21</definedName>
    <definedName name="_xlnm.Print_Area" localSheetId="19">УСЬОГО!$A$1:$AK$14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9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17">'[2]Sheet1 (3)'!#REF!</definedName>
    <definedName name="олд" localSheetId="18">'[2]Sheet1 (3)'!#REF!</definedName>
    <definedName name="олд" localSheetId="2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6">'[2]Sheet1 (3)'!#REF!</definedName>
    <definedName name="олд" localSheetId="7">'[2]Sheet1 (3)'!#REF!</definedName>
    <definedName name="олд" localSheetId="8">'[2]Sheet1 (3)'!#REF!</definedName>
    <definedName name="олд" localSheetId="19">'[2]Sheet1 (3)'!#REF!</definedName>
    <definedName name="олд">'[2]Sheet1 (3)'!#REF!</definedName>
    <definedName name="оплад" localSheetId="12">'[1]Sheet1 (2)'!#REF!</definedName>
    <definedName name="оплад" localSheetId="9">'[1]Sheet1 (2)'!#REF!</definedName>
    <definedName name="оплад" localSheetId="14">'[1]Sheet1 (2)'!#REF!</definedName>
    <definedName name="оплад" localSheetId="15">'[1]Sheet1 (2)'!#REF!</definedName>
    <definedName name="оплад" localSheetId="17">'[1]Sheet1 (2)'!#REF!</definedName>
    <definedName name="оплад" localSheetId="18">'[1]Sheet1 (2)'!#REF!</definedName>
    <definedName name="оплад" localSheetId="2">'[1]Sheet1 (2)'!#REF!</definedName>
    <definedName name="оплад" localSheetId="3">'[1]Sheet1 (2)'!#REF!</definedName>
    <definedName name="оплад" localSheetId="5">'[1]Sheet1 (2)'!#REF!</definedName>
    <definedName name="оплад" localSheetId="6">'[1]Sheet1 (2)'!#REF!</definedName>
    <definedName name="оплад" localSheetId="7">'[1]Sheet1 (2)'!#REF!</definedName>
    <definedName name="оплад" localSheetId="8">'[1]Sheet1 (2)'!#REF!</definedName>
    <definedName name="оплад" localSheetId="19">'[1]Sheet1 (2)'!#REF!</definedName>
    <definedName name="оплад">'[1]Sheet1 (2)'!#REF!</definedName>
    <definedName name="паовжф" localSheetId="12">#REF!</definedName>
    <definedName name="паовжф" localSheetId="9">#REF!</definedName>
    <definedName name="паовжф" localSheetId="14">#REF!</definedName>
    <definedName name="паовжф" localSheetId="15">#REF!</definedName>
    <definedName name="паовжф" localSheetId="17">#REF!</definedName>
    <definedName name="паовжф" localSheetId="18">#REF!</definedName>
    <definedName name="паовжф" localSheetId="2">#REF!</definedName>
    <definedName name="паовжф" localSheetId="3">#REF!</definedName>
    <definedName name="паовжф" localSheetId="5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 localSheetId="19">#REF!</definedName>
    <definedName name="паовжф">#REF!</definedName>
    <definedName name="пар" localSheetId="12">#REF!</definedName>
    <definedName name="пар" localSheetId="9">#REF!</definedName>
    <definedName name="пар" localSheetId="14">#REF!</definedName>
    <definedName name="пар" localSheetId="15">#REF!</definedName>
    <definedName name="пар" localSheetId="17">#REF!</definedName>
    <definedName name="пар" localSheetId="18">#REF!</definedName>
    <definedName name="пар" localSheetId="2">#REF!</definedName>
    <definedName name="пар" localSheetId="3">#REF!</definedName>
    <definedName name="пар" localSheetId="5">#REF!</definedName>
    <definedName name="пар" localSheetId="6">#REF!</definedName>
    <definedName name="пар" localSheetId="7">#REF!</definedName>
    <definedName name="пар" localSheetId="8">#REF!</definedName>
    <definedName name="пар" localSheetId="19">#REF!</definedName>
    <definedName name="пар">#REF!</definedName>
    <definedName name="плдаж" localSheetId="12">#REF!</definedName>
    <definedName name="плдаж" localSheetId="9">#REF!</definedName>
    <definedName name="плдаж" localSheetId="14">#REF!</definedName>
    <definedName name="плдаж" localSheetId="15">#REF!</definedName>
    <definedName name="плдаж" localSheetId="17">#REF!</definedName>
    <definedName name="плдаж" localSheetId="18">#REF!</definedName>
    <definedName name="плдаж" localSheetId="2">#REF!</definedName>
    <definedName name="плдаж" localSheetId="3">#REF!</definedName>
    <definedName name="плдаж" localSheetId="5">#REF!</definedName>
    <definedName name="плдаж" localSheetId="6">#REF!</definedName>
    <definedName name="плдаж" localSheetId="7">#REF!</definedName>
    <definedName name="плдаж" localSheetId="8">#REF!</definedName>
    <definedName name="плдаж" localSheetId="19">#REF!</definedName>
    <definedName name="плдаж">#REF!</definedName>
    <definedName name="плдажп" localSheetId="12">#REF!</definedName>
    <definedName name="плдажп" localSheetId="9">#REF!</definedName>
    <definedName name="плдажп" localSheetId="14">#REF!</definedName>
    <definedName name="плдажп" localSheetId="15">#REF!</definedName>
    <definedName name="плдажп" localSheetId="17">#REF!</definedName>
    <definedName name="плдажп" localSheetId="18">#REF!</definedName>
    <definedName name="плдажп" localSheetId="2">#REF!</definedName>
    <definedName name="плдажп" localSheetId="3">#REF!</definedName>
    <definedName name="плдажп" localSheetId="5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 localSheetId="19">#REF!</definedName>
    <definedName name="плдажп">#REF!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2">'[1]Sheet1 (3)'!#REF!</definedName>
    <definedName name="праовл" localSheetId="9">'[1]Sheet1 (3)'!#REF!</definedName>
    <definedName name="праовл" localSheetId="14">'[1]Sheet1 (3)'!#REF!</definedName>
    <definedName name="праовл" localSheetId="15">'[1]Sheet1 (3)'!#REF!</definedName>
    <definedName name="праовл" localSheetId="17">'[1]Sheet1 (3)'!#REF!</definedName>
    <definedName name="праовл" localSheetId="18">'[1]Sheet1 (3)'!#REF!</definedName>
    <definedName name="праовл" localSheetId="2">'[1]Sheet1 (3)'!#REF!</definedName>
    <definedName name="праовл" localSheetId="3">'[1]Sheet1 (3)'!#REF!</definedName>
    <definedName name="праовл" localSheetId="5">'[1]Sheet1 (3)'!#REF!</definedName>
    <definedName name="праовл" localSheetId="6">'[1]Sheet1 (3)'!#REF!</definedName>
    <definedName name="праовл" localSheetId="7">'[1]Sheet1 (3)'!#REF!</definedName>
    <definedName name="праовл" localSheetId="8">'[1]Sheet1 (3)'!#REF!</definedName>
    <definedName name="праовл" localSheetId="19">'[1]Sheet1 (3)'!#REF!</definedName>
    <definedName name="праовл">'[1]Sheet1 (3)'!#REF!</definedName>
    <definedName name="проавлф" localSheetId="12">#REF!</definedName>
    <definedName name="проавлф" localSheetId="9">#REF!</definedName>
    <definedName name="проавлф" localSheetId="14">#REF!</definedName>
    <definedName name="проавлф" localSheetId="15">#REF!</definedName>
    <definedName name="проавлф" localSheetId="17">#REF!</definedName>
    <definedName name="проавлф" localSheetId="18">#REF!</definedName>
    <definedName name="проавлф" localSheetId="2">#REF!</definedName>
    <definedName name="проавлф" localSheetId="3">#REF!</definedName>
    <definedName name="проавлф" localSheetId="5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 localSheetId="19">#REF!</definedName>
    <definedName name="проавлф">#REF!</definedName>
    <definedName name="рпа" localSheetId="12">#REF!</definedName>
    <definedName name="рпа" localSheetId="9">#REF!</definedName>
    <definedName name="рпа" localSheetId="14">#REF!</definedName>
    <definedName name="рпа" localSheetId="15">#REF!</definedName>
    <definedName name="рпа" localSheetId="17">#REF!</definedName>
    <definedName name="рпа" localSheetId="18">#REF!</definedName>
    <definedName name="рпа" localSheetId="2">#REF!</definedName>
    <definedName name="рпа" localSheetId="3">#REF!</definedName>
    <definedName name="рпа" localSheetId="5">#REF!</definedName>
    <definedName name="рпа" localSheetId="6">#REF!</definedName>
    <definedName name="рпа" localSheetId="7">#REF!</definedName>
    <definedName name="рпа" localSheetId="8">#REF!</definedName>
    <definedName name="рпа" localSheetId="19">#REF!</definedName>
    <definedName name="рпа">#REF!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2">'[1]Sheet1 (2)'!#REF!</definedName>
    <definedName name="рррр" localSheetId="9">'[1]Sheet1 (2)'!#REF!</definedName>
    <definedName name="рррр" localSheetId="14">'[1]Sheet1 (2)'!#REF!</definedName>
    <definedName name="рррр" localSheetId="15">'[1]Sheet1 (2)'!#REF!</definedName>
    <definedName name="рррр" localSheetId="17">'[1]Sheet1 (2)'!#REF!</definedName>
    <definedName name="рррр" localSheetId="18">'[1]Sheet1 (2)'!#REF!</definedName>
    <definedName name="рррр" localSheetId="2">'[1]Sheet1 (2)'!#REF!</definedName>
    <definedName name="рррр" localSheetId="3">'[1]Sheet1 (2)'!#REF!</definedName>
    <definedName name="рррр" localSheetId="5">'[1]Sheet1 (2)'!#REF!</definedName>
    <definedName name="рррр" localSheetId="6">'[1]Sheet1 (2)'!#REF!</definedName>
    <definedName name="рррр" localSheetId="7">'[1]Sheet1 (2)'!#REF!</definedName>
    <definedName name="рррр" localSheetId="8">'[1]Sheet1 (2)'!#REF!</definedName>
    <definedName name="рррр" localSheetId="19">'[1]Sheet1 (2)'!#REF!</definedName>
    <definedName name="рррр">'[1]Sheet1 (2)'!#REF!</definedName>
    <definedName name="ррррау" localSheetId="12">'[2]Sheet1 (3)'!#REF!</definedName>
    <definedName name="ррррау" localSheetId="9">'[2]Sheet1 (3)'!#REF!</definedName>
    <definedName name="ррррау" localSheetId="14">'[2]Sheet1 (3)'!#REF!</definedName>
    <definedName name="ррррау" localSheetId="15">'[2]Sheet1 (3)'!#REF!</definedName>
    <definedName name="ррррау" localSheetId="17">'[2]Sheet1 (3)'!#REF!</definedName>
    <definedName name="ррррау" localSheetId="18">'[2]Sheet1 (3)'!#REF!</definedName>
    <definedName name="ррррау" localSheetId="2">'[2]Sheet1 (3)'!#REF!</definedName>
    <definedName name="ррррау" localSheetId="3">'[2]Sheet1 (3)'!#REF!</definedName>
    <definedName name="ррррау" localSheetId="5">'[2]Sheet1 (3)'!#REF!</definedName>
    <definedName name="ррррау" localSheetId="6">'[2]Sheet1 (3)'!#REF!</definedName>
    <definedName name="ррррау" localSheetId="7">'[2]Sheet1 (3)'!#REF!</definedName>
    <definedName name="ррррау" localSheetId="8">'[2]Sheet1 (3)'!#REF!</definedName>
    <definedName name="ррррау" localSheetId="19">'[2]Sheet1 (3)'!#REF!</definedName>
    <definedName name="ррррау">'[2]Sheet1 (3)'!#REF!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0">[6]Sheet3!$A$2</definedName>
    <definedName name="ц" localSheetId="11">[7]Sheet3!$A$2</definedName>
    <definedName name="ц" localSheetId="12">[7]Sheet3!$A$2</definedName>
    <definedName name="ц">[8]Sheet3!$A$2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0" l="1"/>
  <c r="D9" i="24"/>
  <c r="D8" i="24"/>
  <c r="D9" i="42"/>
  <c r="D10" i="23"/>
  <c r="P14" i="56"/>
  <c r="P13" i="56"/>
  <c r="P12" i="56"/>
  <c r="P11" i="56"/>
  <c r="P10" i="56"/>
  <c r="P9" i="56"/>
  <c r="P8" i="56"/>
  <c r="P10" i="51" l="1"/>
  <c r="AH12" i="49"/>
  <c r="AH8" i="49"/>
  <c r="AE9" i="49"/>
  <c r="AE8" i="49"/>
  <c r="AB9" i="49"/>
  <c r="AB8" i="49"/>
  <c r="G9" i="49"/>
  <c r="P13" i="48"/>
  <c r="M8" i="48"/>
  <c r="P10" i="39"/>
  <c r="P9" i="39"/>
  <c r="M8" i="39"/>
  <c r="D7" i="24"/>
  <c r="S6" i="66" l="1"/>
  <c r="Q6" i="66"/>
  <c r="O6" i="66"/>
  <c r="M6" i="66"/>
  <c r="K6" i="66"/>
  <c r="I6" i="66"/>
  <c r="G6" i="66"/>
  <c r="E6" i="66"/>
  <c r="R6" i="66"/>
  <c r="P6" i="66"/>
  <c r="N6" i="66"/>
  <c r="L6" i="66"/>
  <c r="J6" i="66"/>
  <c r="H6" i="66"/>
  <c r="F6" i="66"/>
  <c r="D6" i="66"/>
  <c r="V11" i="65"/>
  <c r="S8" i="65"/>
  <c r="S14" i="54"/>
  <c r="S13" i="54"/>
  <c r="S11" i="54"/>
  <c r="S10" i="54"/>
  <c r="S9" i="54"/>
  <c r="S8" i="54"/>
  <c r="V12" i="50"/>
  <c r="V11" i="50"/>
  <c r="V10" i="50"/>
  <c r="V9" i="50"/>
  <c r="V8" i="50"/>
  <c r="S8" i="50"/>
  <c r="AH9" i="49"/>
  <c r="AE14" i="49"/>
  <c r="S8" i="48"/>
  <c r="P8" i="48"/>
  <c r="S8" i="39"/>
  <c r="V13" i="65"/>
  <c r="V12" i="65"/>
  <c r="V14" i="54"/>
  <c r="V12" i="54"/>
  <c r="V11" i="54"/>
  <c r="V10" i="54"/>
  <c r="V9" i="54"/>
  <c r="V8" i="54"/>
  <c r="S12" i="54"/>
  <c r="P11" i="50"/>
  <c r="P9" i="50"/>
  <c r="V13" i="48"/>
  <c r="V12" i="48"/>
  <c r="V11" i="48"/>
  <c r="V10" i="48"/>
  <c r="V8" i="48"/>
  <c r="V13" i="39"/>
  <c r="V12" i="39"/>
  <c r="V11" i="39"/>
  <c r="V10" i="39"/>
  <c r="AB14" i="49"/>
  <c r="I14" i="65" l="1"/>
  <c r="I13" i="65"/>
  <c r="I12" i="65"/>
  <c r="I11" i="65"/>
  <c r="I10" i="65"/>
  <c r="I9" i="65"/>
  <c r="I8" i="65"/>
  <c r="H14" i="65"/>
  <c r="H13" i="65"/>
  <c r="H12" i="65"/>
  <c r="H11" i="65"/>
  <c r="H10" i="65"/>
  <c r="H9" i="65"/>
  <c r="H8" i="65"/>
  <c r="I14" i="54" l="1"/>
  <c r="I13" i="54"/>
  <c r="I12" i="54"/>
  <c r="I11" i="54"/>
  <c r="I10" i="54"/>
  <c r="I9" i="54"/>
  <c r="I8" i="54"/>
  <c r="I8" i="63" s="1"/>
  <c r="H9" i="54"/>
  <c r="H10" i="54"/>
  <c r="H11" i="54"/>
  <c r="H12" i="54"/>
  <c r="H13" i="54"/>
  <c r="H14" i="54"/>
  <c r="H8" i="54"/>
  <c r="V13" i="54"/>
  <c r="I14" i="51"/>
  <c r="I13" i="51"/>
  <c r="I12" i="51"/>
  <c r="I11" i="51"/>
  <c r="I10" i="51"/>
  <c r="I9" i="51"/>
  <c r="I8" i="51"/>
  <c r="H14" i="51"/>
  <c r="H13" i="51"/>
  <c r="H12" i="51"/>
  <c r="H11" i="51"/>
  <c r="H10" i="51"/>
  <c r="H9" i="51"/>
  <c r="H8" i="51"/>
  <c r="I14" i="50"/>
  <c r="I13" i="50"/>
  <c r="I12" i="50"/>
  <c r="I11" i="50"/>
  <c r="I10" i="50"/>
  <c r="I9" i="50"/>
  <c r="I8" i="50"/>
  <c r="H14" i="50"/>
  <c r="H13" i="50"/>
  <c r="H12" i="50"/>
  <c r="H11" i="50"/>
  <c r="H10" i="50"/>
  <c r="H9" i="50"/>
  <c r="H8" i="50"/>
  <c r="I14" i="49"/>
  <c r="I13" i="49"/>
  <c r="I12" i="49"/>
  <c r="I11" i="49"/>
  <c r="I10" i="49"/>
  <c r="I9" i="49"/>
  <c r="I8" i="49"/>
  <c r="H14" i="49"/>
  <c r="H13" i="49"/>
  <c r="H12" i="49"/>
  <c r="H11" i="49"/>
  <c r="H10" i="49"/>
  <c r="H9" i="49"/>
  <c r="H8" i="49"/>
  <c r="M14" i="49"/>
  <c r="I14" i="48"/>
  <c r="I13" i="48"/>
  <c r="I12" i="48"/>
  <c r="I11" i="48"/>
  <c r="I10" i="48"/>
  <c r="I9" i="48"/>
  <c r="I8" i="48"/>
  <c r="H14" i="48"/>
  <c r="H13" i="48"/>
  <c r="H12" i="48"/>
  <c r="H11" i="48"/>
  <c r="H10" i="48"/>
  <c r="H9" i="48"/>
  <c r="H8" i="48"/>
  <c r="I14" i="39" l="1"/>
  <c r="I13" i="39"/>
  <c r="I12" i="39"/>
  <c r="I11" i="39"/>
  <c r="I10" i="39"/>
  <c r="I9" i="39"/>
  <c r="I8" i="39"/>
  <c r="H14" i="39"/>
  <c r="H13" i="39"/>
  <c r="H12" i="39"/>
  <c r="H11" i="39"/>
  <c r="H10" i="39"/>
  <c r="H9" i="39"/>
  <c r="H8" i="39"/>
  <c r="S7" i="66" l="1"/>
  <c r="R7" i="66"/>
  <c r="Q7" i="66"/>
  <c r="P7" i="66"/>
  <c r="O7" i="66"/>
  <c r="N7" i="66"/>
  <c r="M7" i="66"/>
  <c r="L7" i="66"/>
  <c r="K7" i="66"/>
  <c r="J7" i="66"/>
  <c r="I7" i="66"/>
  <c r="H7" i="66"/>
  <c r="G7" i="66"/>
  <c r="F7" i="66"/>
  <c r="E7" i="66"/>
  <c r="D7" i="66"/>
  <c r="C7" i="66"/>
  <c r="B7" i="66"/>
  <c r="R8" i="64"/>
  <c r="R9" i="64"/>
  <c r="R10" i="64"/>
  <c r="R11" i="64"/>
  <c r="R12" i="64"/>
  <c r="R13" i="64"/>
  <c r="S13" i="64" s="1"/>
  <c r="R14" i="64"/>
  <c r="Q14" i="64"/>
  <c r="Q13" i="64"/>
  <c r="Q12" i="64"/>
  <c r="Q11" i="64"/>
  <c r="Q10" i="64"/>
  <c r="Q9" i="64"/>
  <c r="Q8" i="64"/>
  <c r="I8" i="64"/>
  <c r="I9" i="64"/>
  <c r="I10" i="64"/>
  <c r="I11" i="64"/>
  <c r="I12" i="64"/>
  <c r="I13" i="64"/>
  <c r="I14" i="64"/>
  <c r="H14" i="64"/>
  <c r="H13" i="64"/>
  <c r="H12" i="64"/>
  <c r="H11" i="64"/>
  <c r="H10" i="64"/>
  <c r="H9" i="64"/>
  <c r="H8" i="64"/>
  <c r="R8" i="63"/>
  <c r="R9" i="63"/>
  <c r="S9" i="63" s="1"/>
  <c r="R10" i="63"/>
  <c r="R11" i="63"/>
  <c r="R12" i="63"/>
  <c r="R13" i="63"/>
  <c r="R14" i="63"/>
  <c r="Q14" i="63"/>
  <c r="Q13" i="63"/>
  <c r="Q12" i="63"/>
  <c r="Q11" i="63"/>
  <c r="Q10" i="63"/>
  <c r="Q9" i="63"/>
  <c r="Q8" i="63"/>
  <c r="I9" i="63"/>
  <c r="I10" i="63"/>
  <c r="I11" i="63"/>
  <c r="I12" i="63"/>
  <c r="I13" i="63"/>
  <c r="I14" i="63"/>
  <c r="H14" i="63"/>
  <c r="H13" i="63"/>
  <c r="H12" i="63"/>
  <c r="H11" i="63"/>
  <c r="H10" i="63"/>
  <c r="H9" i="63"/>
  <c r="H8" i="63"/>
  <c r="J8" i="63" s="1"/>
  <c r="V14" i="56"/>
  <c r="V13" i="56"/>
  <c r="V12" i="56"/>
  <c r="V11" i="56"/>
  <c r="V10" i="56"/>
  <c r="V9" i="56"/>
  <c r="V8" i="56"/>
  <c r="U7" i="56"/>
  <c r="T7" i="56"/>
  <c r="J14" i="56"/>
  <c r="J13" i="56"/>
  <c r="J12" i="56"/>
  <c r="J11" i="56"/>
  <c r="J10" i="56"/>
  <c r="J9" i="56"/>
  <c r="J8" i="56"/>
  <c r="I7" i="56"/>
  <c r="H7" i="56"/>
  <c r="S14" i="65"/>
  <c r="S13" i="65"/>
  <c r="S12" i="65"/>
  <c r="S11" i="65"/>
  <c r="S10" i="65"/>
  <c r="S9" i="65"/>
  <c r="R7" i="65"/>
  <c r="Q7" i="65"/>
  <c r="J14" i="65"/>
  <c r="J13" i="65"/>
  <c r="J12" i="65"/>
  <c r="J11" i="65"/>
  <c r="J10" i="65"/>
  <c r="J9" i="65"/>
  <c r="J8" i="65"/>
  <c r="I7" i="65"/>
  <c r="G10" i="45" s="1"/>
  <c r="H7" i="65"/>
  <c r="F10" i="45" s="1"/>
  <c r="R7" i="54"/>
  <c r="C13" i="25" s="1"/>
  <c r="Q7" i="54"/>
  <c r="J14" i="54"/>
  <c r="J13" i="54"/>
  <c r="J12" i="54"/>
  <c r="J11" i="54"/>
  <c r="J10" i="54"/>
  <c r="J9" i="54"/>
  <c r="J8" i="54"/>
  <c r="I7" i="54"/>
  <c r="H7" i="54"/>
  <c r="S14" i="51"/>
  <c r="S13" i="51"/>
  <c r="S12" i="51"/>
  <c r="S11" i="51"/>
  <c r="S10" i="51"/>
  <c r="S9" i="51"/>
  <c r="S8" i="51"/>
  <c r="R7" i="51"/>
  <c r="Q7" i="51"/>
  <c r="B12" i="40" s="1"/>
  <c r="J14" i="51"/>
  <c r="J13" i="51"/>
  <c r="J12" i="51"/>
  <c r="J11" i="51"/>
  <c r="J10" i="51"/>
  <c r="J9" i="51"/>
  <c r="J8" i="51"/>
  <c r="I7" i="51"/>
  <c r="C9" i="40" s="1"/>
  <c r="H7" i="51"/>
  <c r="B9" i="40" s="1"/>
  <c r="S14" i="50"/>
  <c r="S13" i="50"/>
  <c r="S12" i="50"/>
  <c r="S11" i="50"/>
  <c r="S10" i="50"/>
  <c r="S9" i="50"/>
  <c r="R7" i="50"/>
  <c r="C11" i="43" s="1"/>
  <c r="Q7" i="50"/>
  <c r="J14" i="50"/>
  <c r="J12" i="50"/>
  <c r="J10" i="50"/>
  <c r="I7" i="50"/>
  <c r="C8" i="43" s="1"/>
  <c r="H7" i="50"/>
  <c r="B8" i="43" s="1"/>
  <c r="S14" i="49"/>
  <c r="S13" i="49"/>
  <c r="S12" i="49"/>
  <c r="S11" i="49"/>
  <c r="S10" i="49"/>
  <c r="S9" i="49"/>
  <c r="S8" i="49"/>
  <c r="R7" i="49"/>
  <c r="C10" i="24" s="1"/>
  <c r="Q7" i="49"/>
  <c r="B10" i="24" s="1"/>
  <c r="J14" i="49"/>
  <c r="J9" i="49"/>
  <c r="I7" i="49"/>
  <c r="C7" i="24" s="1"/>
  <c r="H7" i="49"/>
  <c r="B7" i="24" s="1"/>
  <c r="S14" i="48"/>
  <c r="S13" i="48"/>
  <c r="S12" i="48"/>
  <c r="S11" i="48"/>
  <c r="S10" i="48"/>
  <c r="S9" i="48"/>
  <c r="R7" i="48"/>
  <c r="C10" i="42" s="1"/>
  <c r="Q7" i="48"/>
  <c r="J14" i="48"/>
  <c r="J13" i="48"/>
  <c r="J12" i="48"/>
  <c r="J11" i="48"/>
  <c r="J10" i="48"/>
  <c r="J9" i="48"/>
  <c r="J8" i="48"/>
  <c r="I7" i="48"/>
  <c r="C7" i="42" s="1"/>
  <c r="H7" i="48"/>
  <c r="B7" i="42" s="1"/>
  <c r="S14" i="39"/>
  <c r="S13" i="39"/>
  <c r="S12" i="39"/>
  <c r="S11" i="39"/>
  <c r="S10" i="39"/>
  <c r="S9" i="39"/>
  <c r="R7" i="39"/>
  <c r="C11" i="23" s="1"/>
  <c r="Q7" i="39"/>
  <c r="J14" i="39"/>
  <c r="J13" i="39"/>
  <c r="J12" i="39"/>
  <c r="J11" i="39"/>
  <c r="J10" i="39"/>
  <c r="J9" i="39"/>
  <c r="J8" i="39"/>
  <c r="I7" i="39"/>
  <c r="C8" i="23" s="1"/>
  <c r="H7" i="39"/>
  <c r="B8" i="23" s="1"/>
  <c r="AK14" i="56"/>
  <c r="AK13" i="56"/>
  <c r="AK12" i="56"/>
  <c r="AK11" i="56"/>
  <c r="AK10" i="56"/>
  <c r="AK9" i="56"/>
  <c r="AK8" i="56"/>
  <c r="AH14" i="56"/>
  <c r="AH13" i="56"/>
  <c r="AH12" i="56"/>
  <c r="AH11" i="56"/>
  <c r="AH10" i="56"/>
  <c r="AH9" i="56"/>
  <c r="AH8" i="56"/>
  <c r="AE14" i="56"/>
  <c r="AE13" i="56"/>
  <c r="AE12" i="56"/>
  <c r="AE11" i="56"/>
  <c r="AE10" i="56"/>
  <c r="AE9" i="56"/>
  <c r="AE8" i="56"/>
  <c r="AB14" i="56"/>
  <c r="AB13" i="56"/>
  <c r="AB12" i="56"/>
  <c r="AB11" i="56"/>
  <c r="AB10" i="56"/>
  <c r="AB9" i="56"/>
  <c r="AB8" i="56"/>
  <c r="Y14" i="56"/>
  <c r="Y13" i="56"/>
  <c r="Y12" i="56"/>
  <c r="Y11" i="56"/>
  <c r="Y10" i="56"/>
  <c r="Y9" i="56"/>
  <c r="Y8" i="56"/>
  <c r="S14" i="56"/>
  <c r="S13" i="56"/>
  <c r="S12" i="56"/>
  <c r="S11" i="56"/>
  <c r="S10" i="56"/>
  <c r="S9" i="56"/>
  <c r="S8" i="56"/>
  <c r="M14" i="56"/>
  <c r="M13" i="56"/>
  <c r="M12" i="56"/>
  <c r="M11" i="56"/>
  <c r="M10" i="56"/>
  <c r="M9" i="56"/>
  <c r="M8" i="56"/>
  <c r="G14" i="56"/>
  <c r="G13" i="56"/>
  <c r="G12" i="56"/>
  <c r="G11" i="56"/>
  <c r="G10" i="56"/>
  <c r="G9" i="56"/>
  <c r="G8" i="56"/>
  <c r="D14" i="56"/>
  <c r="D13" i="56"/>
  <c r="D12" i="56"/>
  <c r="D11" i="56"/>
  <c r="D10" i="56"/>
  <c r="D9" i="56"/>
  <c r="D8" i="56"/>
  <c r="S12" i="64" l="1"/>
  <c r="S8" i="63"/>
  <c r="S7" i="48"/>
  <c r="S7" i="39"/>
  <c r="S7" i="50"/>
  <c r="S10" i="63"/>
  <c r="S7" i="54"/>
  <c r="D13" i="25" s="1"/>
  <c r="S11" i="64"/>
  <c r="J14" i="63"/>
  <c r="J10" i="63"/>
  <c r="S10" i="64"/>
  <c r="S8" i="64"/>
  <c r="G13" i="45"/>
  <c r="S7" i="65"/>
  <c r="S14" i="64"/>
  <c r="S11" i="63"/>
  <c r="S13" i="63"/>
  <c r="J9" i="64"/>
  <c r="J11" i="64"/>
  <c r="F13" i="45"/>
  <c r="B11" i="43"/>
  <c r="D11" i="43" s="1"/>
  <c r="B10" i="42"/>
  <c r="D10" i="42" s="1"/>
  <c r="B11" i="23"/>
  <c r="D11" i="23" s="1"/>
  <c r="S14" i="63"/>
  <c r="J12" i="64"/>
  <c r="J13" i="63"/>
  <c r="S9" i="64"/>
  <c r="R7" i="63"/>
  <c r="S12" i="63"/>
  <c r="J9" i="63"/>
  <c r="J12" i="63"/>
  <c r="R7" i="64"/>
  <c r="C12" i="40"/>
  <c r="D12" i="40" s="1"/>
  <c r="S7" i="51"/>
  <c r="J13" i="64"/>
  <c r="V7" i="56"/>
  <c r="J8" i="64"/>
  <c r="J10" i="64"/>
  <c r="J11" i="63"/>
  <c r="Q7" i="64"/>
  <c r="B13" i="45" s="1"/>
  <c r="J7" i="65"/>
  <c r="H7" i="64"/>
  <c r="B10" i="45" s="1"/>
  <c r="J7" i="56"/>
  <c r="J14" i="64"/>
  <c r="B13" i="25"/>
  <c r="E13" i="25" s="1"/>
  <c r="I7" i="63"/>
  <c r="G10" i="25" s="1"/>
  <c r="C10" i="25"/>
  <c r="B10" i="25"/>
  <c r="J7" i="51"/>
  <c r="D10" i="24"/>
  <c r="D9" i="40"/>
  <c r="E7" i="24"/>
  <c r="J7" i="48"/>
  <c r="D8" i="23"/>
  <c r="I7" i="64"/>
  <c r="Q7" i="63"/>
  <c r="H7" i="63"/>
  <c r="J7" i="54"/>
  <c r="E9" i="40"/>
  <c r="E8" i="43"/>
  <c r="D8" i="43"/>
  <c r="J7" i="50"/>
  <c r="D7" i="42"/>
  <c r="E7" i="42"/>
  <c r="E8" i="23"/>
  <c r="J7" i="39"/>
  <c r="AJ7" i="56"/>
  <c r="AI7" i="56"/>
  <c r="AG7" i="56"/>
  <c r="AF7" i="56"/>
  <c r="AD7" i="56"/>
  <c r="AC7" i="56"/>
  <c r="AA7" i="56"/>
  <c r="X7" i="56"/>
  <c r="W7" i="56"/>
  <c r="R7" i="56"/>
  <c r="Q7" i="56"/>
  <c r="O7" i="56"/>
  <c r="P7" i="56" s="1"/>
  <c r="N7" i="56"/>
  <c r="L7" i="56"/>
  <c r="K7" i="56"/>
  <c r="F7" i="56"/>
  <c r="E7" i="56"/>
  <c r="C7" i="56"/>
  <c r="B7" i="56"/>
  <c r="Z7" i="56"/>
  <c r="E10" i="25" l="1"/>
  <c r="G13" i="25"/>
  <c r="S7" i="63"/>
  <c r="H13" i="25" s="1"/>
  <c r="C13" i="45"/>
  <c r="S7" i="64"/>
  <c r="AK7" i="56"/>
  <c r="D10" i="25"/>
  <c r="J7" i="64"/>
  <c r="C10" i="45"/>
  <c r="D10" i="45" s="1"/>
  <c r="J7" i="63"/>
  <c r="M7" i="56"/>
  <c r="F13" i="25"/>
  <c r="F10" i="25"/>
  <c r="Y7" i="56"/>
  <c r="G7" i="56"/>
  <c r="AH7" i="56"/>
  <c r="AB7" i="56"/>
  <c r="AE7" i="56"/>
  <c r="D7" i="56"/>
  <c r="S7" i="56"/>
  <c r="AE8" i="65"/>
  <c r="AE9" i="65"/>
  <c r="AE10" i="65"/>
  <c r="AE11" i="65"/>
  <c r="AE12" i="65"/>
  <c r="AE13" i="65"/>
  <c r="AE14" i="65"/>
  <c r="P10" i="50"/>
  <c r="AH14" i="49"/>
  <c r="E13" i="45" l="1"/>
  <c r="E10" i="45"/>
  <c r="I13" i="25"/>
  <c r="I13" i="45"/>
  <c r="I10" i="25"/>
  <c r="H10" i="25"/>
  <c r="I10" i="45"/>
  <c r="H10" i="45"/>
  <c r="V10" i="51"/>
  <c r="P12" i="50"/>
  <c r="P13" i="50"/>
  <c r="V14" i="39"/>
  <c r="V8" i="39"/>
  <c r="M8" i="50" l="1"/>
  <c r="D8" i="50"/>
  <c r="Y10" i="50"/>
  <c r="M14" i="50"/>
  <c r="M12" i="50"/>
  <c r="M10" i="50"/>
  <c r="M9" i="50"/>
  <c r="G10" i="50"/>
  <c r="G9" i="50"/>
  <c r="G8" i="50"/>
  <c r="D10" i="50"/>
  <c r="C8" i="64"/>
  <c r="C9" i="64"/>
  <c r="C10" i="64"/>
  <c r="C11" i="64"/>
  <c r="C12" i="64"/>
  <c r="C13" i="64"/>
  <c r="C14" i="64"/>
  <c r="AH14" i="50"/>
  <c r="AH13" i="50"/>
  <c r="AH12" i="50"/>
  <c r="AH11" i="50"/>
  <c r="AH10" i="50"/>
  <c r="AH9" i="50"/>
  <c r="AH8" i="50"/>
  <c r="AE14" i="50"/>
  <c r="AE13" i="50"/>
  <c r="AE12" i="50"/>
  <c r="AE11" i="50"/>
  <c r="AE10" i="50"/>
  <c r="AE9" i="50"/>
  <c r="AB14" i="50"/>
  <c r="AB13" i="50"/>
  <c r="AB12" i="50"/>
  <c r="AB11" i="50"/>
  <c r="AB10" i="50"/>
  <c r="AB9" i="50"/>
  <c r="Y14" i="50"/>
  <c r="Y13" i="50"/>
  <c r="Y12" i="50"/>
  <c r="Y11" i="50"/>
  <c r="Y9" i="50"/>
  <c r="Y8" i="50"/>
  <c r="G14" i="50"/>
  <c r="G13" i="50"/>
  <c r="G12" i="50"/>
  <c r="G11" i="50"/>
  <c r="D14" i="50"/>
  <c r="D13" i="50"/>
  <c r="D12" i="50"/>
  <c r="D11" i="50"/>
  <c r="D9" i="50"/>
  <c r="Y14" i="49" l="1"/>
  <c r="V14" i="49"/>
  <c r="P14" i="49"/>
  <c r="G14" i="49"/>
  <c r="D14" i="49"/>
  <c r="V13" i="49"/>
  <c r="P13" i="49"/>
  <c r="V12" i="49"/>
  <c r="P12" i="49"/>
  <c r="M12" i="49"/>
  <c r="V11" i="49"/>
  <c r="P11" i="49"/>
  <c r="M11" i="49"/>
  <c r="V10" i="49"/>
  <c r="P10" i="49"/>
  <c r="Y9" i="49"/>
  <c r="V9" i="49"/>
  <c r="P9" i="49"/>
  <c r="D9" i="49"/>
  <c r="V8" i="49"/>
  <c r="P8" i="49"/>
  <c r="M8" i="49"/>
  <c r="AG7" i="49"/>
  <c r="AF7" i="49"/>
  <c r="AD7" i="49"/>
  <c r="AC7" i="49"/>
  <c r="Z7" i="49"/>
  <c r="X7" i="49"/>
  <c r="W7" i="49"/>
  <c r="U7" i="49"/>
  <c r="T7" i="49"/>
  <c r="O7" i="49"/>
  <c r="N7" i="49"/>
  <c r="L7" i="49"/>
  <c r="K7" i="49"/>
  <c r="F7" i="49"/>
  <c r="E7" i="49"/>
  <c r="D6" i="24" s="1"/>
  <c r="B7" i="49"/>
  <c r="D19" i="24" l="1"/>
  <c r="D12" i="24"/>
  <c r="D18" i="24"/>
  <c r="V7" i="49"/>
  <c r="AA7" i="49"/>
  <c r="D17" i="24" s="1"/>
  <c r="C7" i="49"/>
  <c r="D5" i="24" s="1"/>
  <c r="AA14" i="64" l="1"/>
  <c r="AA8" i="64"/>
  <c r="AG8" i="64"/>
  <c r="AG9" i="64"/>
  <c r="AG10" i="64"/>
  <c r="AG11" i="64"/>
  <c r="AG12" i="64"/>
  <c r="AG13" i="64"/>
  <c r="AG14" i="64"/>
  <c r="AF9" i="64"/>
  <c r="AF10" i="64"/>
  <c r="AF11" i="64"/>
  <c r="AF12" i="64"/>
  <c r="AF13" i="64"/>
  <c r="AF14" i="64"/>
  <c r="AF8" i="64"/>
  <c r="AD8" i="64"/>
  <c r="AD9" i="64"/>
  <c r="AD10" i="64"/>
  <c r="AD11" i="64"/>
  <c r="AD12" i="64"/>
  <c r="AD13" i="64"/>
  <c r="AD14" i="64"/>
  <c r="AC9" i="64"/>
  <c r="AC10" i="64"/>
  <c r="AC11" i="64"/>
  <c r="AC12" i="64"/>
  <c r="AC13" i="64"/>
  <c r="AC14" i="64"/>
  <c r="AC8" i="64"/>
  <c r="AA9" i="64"/>
  <c r="AA10" i="64"/>
  <c r="AA11" i="64"/>
  <c r="AA12" i="64"/>
  <c r="AA13" i="64"/>
  <c r="Z9" i="64"/>
  <c r="Z10" i="64"/>
  <c r="Z11" i="64"/>
  <c r="Z12" i="64"/>
  <c r="Z13" i="64"/>
  <c r="Z14" i="64"/>
  <c r="Z8" i="64"/>
  <c r="X8" i="64"/>
  <c r="X9" i="64"/>
  <c r="X10" i="64"/>
  <c r="X11" i="64"/>
  <c r="X12" i="64"/>
  <c r="X13" i="64"/>
  <c r="X14" i="64"/>
  <c r="W9" i="64"/>
  <c r="W10" i="64"/>
  <c r="W11" i="64"/>
  <c r="W12" i="64"/>
  <c r="W13" i="64"/>
  <c r="W14" i="64"/>
  <c r="W8" i="64"/>
  <c r="U8" i="64"/>
  <c r="U9" i="64"/>
  <c r="U10" i="64"/>
  <c r="U11" i="64"/>
  <c r="U12" i="64"/>
  <c r="U13" i="64"/>
  <c r="V13" i="64" s="1"/>
  <c r="U14" i="64"/>
  <c r="T9" i="64"/>
  <c r="T10" i="64"/>
  <c r="T11" i="64"/>
  <c r="T12" i="64"/>
  <c r="T13" i="64"/>
  <c r="T14" i="64"/>
  <c r="T8" i="64"/>
  <c r="O8" i="64"/>
  <c r="O9" i="64"/>
  <c r="O10" i="64"/>
  <c r="O11" i="64"/>
  <c r="O12" i="64"/>
  <c r="O13" i="64"/>
  <c r="O14" i="64"/>
  <c r="N9" i="64"/>
  <c r="N10" i="64"/>
  <c r="N11" i="64"/>
  <c r="N12" i="64"/>
  <c r="N13" i="64"/>
  <c r="N14" i="64"/>
  <c r="N8" i="64"/>
  <c r="L8" i="64"/>
  <c r="L9" i="64"/>
  <c r="L10" i="64"/>
  <c r="L11" i="64"/>
  <c r="L12" i="64"/>
  <c r="L13" i="64"/>
  <c r="L14" i="64"/>
  <c r="K9" i="64"/>
  <c r="K10" i="64"/>
  <c r="K11" i="64"/>
  <c r="K12" i="64"/>
  <c r="K13" i="64"/>
  <c r="K14" i="64"/>
  <c r="K8" i="64"/>
  <c r="F8" i="64"/>
  <c r="F9" i="64"/>
  <c r="F10" i="64"/>
  <c r="F11" i="64"/>
  <c r="F12" i="64"/>
  <c r="F13" i="64"/>
  <c r="F14" i="64"/>
  <c r="E9" i="64"/>
  <c r="E10" i="64"/>
  <c r="E11" i="64"/>
  <c r="E12" i="64"/>
  <c r="E13" i="64"/>
  <c r="E14" i="64"/>
  <c r="E8" i="64"/>
  <c r="AB14" i="48"/>
  <c r="AB13" i="48"/>
  <c r="AB12" i="48"/>
  <c r="AB11" i="48"/>
  <c r="AB10" i="48"/>
  <c r="AB9" i="48"/>
  <c r="AB8" i="48"/>
  <c r="AB14" i="39"/>
  <c r="AB13" i="39"/>
  <c r="AB12" i="39"/>
  <c r="AB11" i="39"/>
  <c r="AB10" i="39"/>
  <c r="AB9" i="39"/>
  <c r="AB8" i="39"/>
  <c r="V12" i="64" l="1"/>
  <c r="V10" i="64"/>
  <c r="V9" i="64"/>
  <c r="D8" i="48"/>
  <c r="D9" i="48"/>
  <c r="D10" i="48"/>
  <c r="D11" i="48"/>
  <c r="D12" i="48"/>
  <c r="D13" i="48"/>
  <c r="D14" i="48"/>
  <c r="AG8" i="63" l="1"/>
  <c r="AG9" i="63"/>
  <c r="AG10" i="63"/>
  <c r="AG11" i="63"/>
  <c r="AG12" i="63"/>
  <c r="AG13" i="63"/>
  <c r="AG14" i="63"/>
  <c r="AF9" i="63"/>
  <c r="AF10" i="63"/>
  <c r="AF11" i="63"/>
  <c r="AF12" i="63"/>
  <c r="AF13" i="63"/>
  <c r="AF14" i="63"/>
  <c r="AF8" i="63"/>
  <c r="AD8" i="63"/>
  <c r="AD9" i="63"/>
  <c r="AD10" i="63"/>
  <c r="AD11" i="63"/>
  <c r="AD12" i="63"/>
  <c r="AD13" i="63"/>
  <c r="AD14" i="63"/>
  <c r="AC9" i="63"/>
  <c r="AC10" i="63"/>
  <c r="AC11" i="63"/>
  <c r="AC12" i="63"/>
  <c r="AC13" i="63"/>
  <c r="AC14" i="63"/>
  <c r="AC8" i="63"/>
  <c r="AA8" i="63"/>
  <c r="AA9" i="63"/>
  <c r="AA10" i="63"/>
  <c r="AA11" i="63"/>
  <c r="AA12" i="63"/>
  <c r="AA13" i="63"/>
  <c r="AA14" i="63"/>
  <c r="Z9" i="63"/>
  <c r="Z10" i="63"/>
  <c r="Z11" i="63"/>
  <c r="Z12" i="63"/>
  <c r="Z13" i="63"/>
  <c r="Z14" i="63"/>
  <c r="Z8" i="63"/>
  <c r="X8" i="63"/>
  <c r="X9" i="63"/>
  <c r="X10" i="63"/>
  <c r="X11" i="63"/>
  <c r="X12" i="63"/>
  <c r="X13" i="63"/>
  <c r="X14" i="63"/>
  <c r="W9" i="63"/>
  <c r="W10" i="63"/>
  <c r="W11" i="63"/>
  <c r="W12" i="63"/>
  <c r="W13" i="63"/>
  <c r="W14" i="63"/>
  <c r="W8" i="63"/>
  <c r="U8" i="63"/>
  <c r="U9" i="63"/>
  <c r="U10" i="63"/>
  <c r="U11" i="63"/>
  <c r="U12" i="63"/>
  <c r="U13" i="63"/>
  <c r="U14" i="63"/>
  <c r="T9" i="63"/>
  <c r="T10" i="63"/>
  <c r="T11" i="63"/>
  <c r="T12" i="63"/>
  <c r="T13" i="63"/>
  <c r="T14" i="63"/>
  <c r="T8" i="63"/>
  <c r="O8" i="63"/>
  <c r="O9" i="63"/>
  <c r="O10" i="63"/>
  <c r="O11" i="63"/>
  <c r="O12" i="63"/>
  <c r="O13" i="63"/>
  <c r="O14" i="63"/>
  <c r="N9" i="63"/>
  <c r="N10" i="63"/>
  <c r="N11" i="63"/>
  <c r="N12" i="63"/>
  <c r="N13" i="63"/>
  <c r="N14" i="63"/>
  <c r="N8" i="63"/>
  <c r="L8" i="63"/>
  <c r="L9" i="63"/>
  <c r="L10" i="63"/>
  <c r="L11" i="63"/>
  <c r="L12" i="63"/>
  <c r="L13" i="63"/>
  <c r="L14" i="63"/>
  <c r="K9" i="63"/>
  <c r="K10" i="63"/>
  <c r="K11" i="63"/>
  <c r="K12" i="63"/>
  <c r="K13" i="63"/>
  <c r="K14" i="63"/>
  <c r="K8" i="63"/>
  <c r="F8" i="63"/>
  <c r="F9" i="63"/>
  <c r="F10" i="63"/>
  <c r="F11" i="63"/>
  <c r="F12" i="63"/>
  <c r="F13" i="63"/>
  <c r="F14" i="63"/>
  <c r="E9" i="63"/>
  <c r="E10" i="63"/>
  <c r="E11" i="63"/>
  <c r="E12" i="63"/>
  <c r="E13" i="63"/>
  <c r="E14" i="63"/>
  <c r="E8" i="63"/>
  <c r="B9" i="63"/>
  <c r="C9" i="63"/>
  <c r="B10" i="63"/>
  <c r="C10" i="63"/>
  <c r="B11" i="63"/>
  <c r="C11" i="63"/>
  <c r="B12" i="63"/>
  <c r="C12" i="63"/>
  <c r="B13" i="63"/>
  <c r="C13" i="63"/>
  <c r="B14" i="63"/>
  <c r="C14" i="63"/>
  <c r="C8" i="63"/>
  <c r="B8" i="63"/>
  <c r="AH14" i="65"/>
  <c r="AB14" i="65"/>
  <c r="Y14" i="65"/>
  <c r="V14" i="65"/>
  <c r="P14" i="65"/>
  <c r="M14" i="65"/>
  <c r="G14" i="65"/>
  <c r="AH13" i="65"/>
  <c r="AB13" i="65"/>
  <c r="Y13" i="65"/>
  <c r="M13" i="65"/>
  <c r="G13" i="65"/>
  <c r="AH12" i="65"/>
  <c r="AB12" i="65"/>
  <c r="Y12" i="65"/>
  <c r="M12" i="65"/>
  <c r="G12" i="65"/>
  <c r="AH11" i="65"/>
  <c r="AB11" i="65"/>
  <c r="Y11" i="65"/>
  <c r="M11" i="65"/>
  <c r="G11" i="65"/>
  <c r="AH10" i="65"/>
  <c r="AB10" i="65"/>
  <c r="Y10" i="65"/>
  <c r="V10" i="65"/>
  <c r="M10" i="65"/>
  <c r="G10" i="65"/>
  <c r="AH9" i="65"/>
  <c r="AB9" i="65"/>
  <c r="Y9" i="65"/>
  <c r="V9" i="65"/>
  <c r="M9" i="65"/>
  <c r="G9" i="65"/>
  <c r="AH8" i="65"/>
  <c r="AB8" i="65"/>
  <c r="Y8" i="65"/>
  <c r="V8" i="65"/>
  <c r="M8" i="65"/>
  <c r="G8" i="65"/>
  <c r="AG7" i="65"/>
  <c r="AF7" i="65"/>
  <c r="F22" i="45" s="1"/>
  <c r="AD7" i="65"/>
  <c r="AC7" i="65"/>
  <c r="F21" i="45" s="1"/>
  <c r="AA7" i="65"/>
  <c r="G20" i="45" s="1"/>
  <c r="Z7" i="65"/>
  <c r="X7" i="65"/>
  <c r="W7" i="65"/>
  <c r="F15" i="45" s="1"/>
  <c r="U7" i="65"/>
  <c r="T7" i="65"/>
  <c r="F14" i="45" s="1"/>
  <c r="O7" i="65"/>
  <c r="N7" i="65"/>
  <c r="L7" i="65"/>
  <c r="K7" i="65"/>
  <c r="F11" i="45" s="1"/>
  <c r="F7" i="65"/>
  <c r="G9" i="45" s="1"/>
  <c r="E7" i="65"/>
  <c r="F9" i="45" s="1"/>
  <c r="C7" i="65"/>
  <c r="G8" i="45" s="1"/>
  <c r="AH14" i="64"/>
  <c r="AE14" i="64"/>
  <c r="AB14" i="64"/>
  <c r="Y14" i="64"/>
  <c r="V14" i="64"/>
  <c r="P14" i="64"/>
  <c r="M14" i="64"/>
  <c r="G14" i="64"/>
  <c r="AH13" i="64"/>
  <c r="AE13" i="64"/>
  <c r="AB13" i="64"/>
  <c r="Y13" i="64"/>
  <c r="M13" i="64"/>
  <c r="G13" i="64"/>
  <c r="AH12" i="64"/>
  <c r="AE12" i="64"/>
  <c r="AB12" i="64"/>
  <c r="Y12" i="64"/>
  <c r="M12" i="64"/>
  <c r="G12" i="64"/>
  <c r="AH11" i="64"/>
  <c r="AE11" i="64"/>
  <c r="AB11" i="64"/>
  <c r="Y11" i="64"/>
  <c r="V11" i="64"/>
  <c r="M11" i="64"/>
  <c r="G11" i="64"/>
  <c r="AH10" i="64"/>
  <c r="AE10" i="64"/>
  <c r="AB10" i="64"/>
  <c r="Y10" i="64"/>
  <c r="P10" i="64"/>
  <c r="M10" i="64"/>
  <c r="G10" i="64"/>
  <c r="AH9" i="64"/>
  <c r="AE9" i="64"/>
  <c r="AB9" i="64"/>
  <c r="Y9" i="64"/>
  <c r="M9" i="64"/>
  <c r="G9" i="64"/>
  <c r="AH8" i="64"/>
  <c r="AE8" i="64"/>
  <c r="AB8" i="64"/>
  <c r="Y8" i="64"/>
  <c r="V8" i="64"/>
  <c r="M8" i="64"/>
  <c r="G8" i="64"/>
  <c r="AG7" i="64"/>
  <c r="AF7" i="64"/>
  <c r="B22" i="45" s="1"/>
  <c r="AD7" i="64"/>
  <c r="C21" i="45" s="1"/>
  <c r="AC7" i="64"/>
  <c r="AA7" i="64"/>
  <c r="Z7" i="64"/>
  <c r="B20" i="45" s="1"/>
  <c r="X7" i="64"/>
  <c r="C15" i="45" s="1"/>
  <c r="W7" i="64"/>
  <c r="B15" i="45" s="1"/>
  <c r="U7" i="64"/>
  <c r="T7" i="64"/>
  <c r="B14" i="45" s="1"/>
  <c r="O7" i="64"/>
  <c r="N7" i="64"/>
  <c r="B12" i="45" s="1"/>
  <c r="L7" i="64"/>
  <c r="C11" i="45" s="1"/>
  <c r="K7" i="64"/>
  <c r="B11" i="45" s="1"/>
  <c r="F7" i="64"/>
  <c r="E7" i="64"/>
  <c r="B9" i="45" s="1"/>
  <c r="C7" i="64"/>
  <c r="C8" i="45" s="1"/>
  <c r="AB14" i="51"/>
  <c r="AB13" i="51"/>
  <c r="AB12" i="51"/>
  <c r="AB11" i="51"/>
  <c r="AB10" i="51"/>
  <c r="AB9" i="51"/>
  <c r="AB8" i="51"/>
  <c r="D14" i="51"/>
  <c r="D13" i="51"/>
  <c r="D12" i="51"/>
  <c r="D11" i="51"/>
  <c r="D10" i="51"/>
  <c r="D9" i="51"/>
  <c r="D8" i="51"/>
  <c r="F12" i="45" l="1"/>
  <c r="H12" i="45"/>
  <c r="V13" i="63"/>
  <c r="V9" i="63"/>
  <c r="AH11" i="63"/>
  <c r="M14" i="63"/>
  <c r="V8" i="63"/>
  <c r="G12" i="63"/>
  <c r="AH9" i="63"/>
  <c r="G14" i="63"/>
  <c r="D13" i="63"/>
  <c r="D9" i="63"/>
  <c r="AE7" i="65"/>
  <c r="AE13" i="63"/>
  <c r="AE8" i="63"/>
  <c r="M8" i="63"/>
  <c r="AE10" i="63"/>
  <c r="AE14" i="63"/>
  <c r="Y8" i="63"/>
  <c r="G11" i="63"/>
  <c r="AH10" i="63"/>
  <c r="D11" i="63"/>
  <c r="D14" i="63"/>
  <c r="D10" i="63"/>
  <c r="Y14" i="63"/>
  <c r="AB12" i="63"/>
  <c r="M11" i="63"/>
  <c r="AH8" i="63"/>
  <c r="AH12" i="63"/>
  <c r="Y7" i="65"/>
  <c r="AE9" i="63"/>
  <c r="AB11" i="63"/>
  <c r="AA7" i="63"/>
  <c r="G20" i="25" s="1"/>
  <c r="AB14" i="63"/>
  <c r="U7" i="63"/>
  <c r="P9" i="63"/>
  <c r="B7" i="63"/>
  <c r="F8" i="25" s="1"/>
  <c r="AB7" i="65"/>
  <c r="AE7" i="64"/>
  <c r="G21" i="45"/>
  <c r="AH7" i="65"/>
  <c r="M7" i="65"/>
  <c r="AH7" i="64"/>
  <c r="AB7" i="64"/>
  <c r="Y7" i="64"/>
  <c r="M7" i="64"/>
  <c r="G7" i="64"/>
  <c r="H9" i="45"/>
  <c r="I9" i="45"/>
  <c r="P7" i="64"/>
  <c r="B21" i="45"/>
  <c r="C20" i="45"/>
  <c r="G22" i="45"/>
  <c r="M10" i="63"/>
  <c r="V14" i="63"/>
  <c r="AB10" i="63"/>
  <c r="AB8" i="63"/>
  <c r="G7" i="65"/>
  <c r="G11" i="45"/>
  <c r="AB9" i="63"/>
  <c r="C22" i="45"/>
  <c r="G12" i="45"/>
  <c r="G10" i="63"/>
  <c r="Y10" i="63"/>
  <c r="C9" i="45"/>
  <c r="G14" i="45"/>
  <c r="G15" i="45"/>
  <c r="P10" i="63"/>
  <c r="V10" i="63"/>
  <c r="C12" i="45"/>
  <c r="F20" i="45"/>
  <c r="H20" i="45" s="1"/>
  <c r="E7" i="63"/>
  <c r="F9" i="25" s="1"/>
  <c r="C14" i="45"/>
  <c r="AG7" i="63"/>
  <c r="G22" i="25" s="1"/>
  <c r="AB13" i="63"/>
  <c r="AF7" i="63"/>
  <c r="F22" i="25" s="1"/>
  <c r="AC7" i="63"/>
  <c r="AE11" i="63"/>
  <c r="AE12" i="63"/>
  <c r="Y11" i="63"/>
  <c r="T7" i="63"/>
  <c r="F14" i="25" s="1"/>
  <c r="V11" i="63"/>
  <c r="AD7" i="63"/>
  <c r="G21" i="25" s="1"/>
  <c r="O7" i="63"/>
  <c r="G12" i="25" s="1"/>
  <c r="L7" i="63"/>
  <c r="G11" i="25" s="1"/>
  <c r="G9" i="63"/>
  <c r="G8" i="63"/>
  <c r="C7" i="63"/>
  <c r="G8" i="25" s="1"/>
  <c r="D12" i="63"/>
  <c r="Y12" i="63"/>
  <c r="Y13" i="63"/>
  <c r="Y9" i="63"/>
  <c r="X7" i="63"/>
  <c r="G15" i="25" s="1"/>
  <c r="AH14" i="63"/>
  <c r="AH13" i="63"/>
  <c r="Z7" i="63"/>
  <c r="F20" i="25" s="1"/>
  <c r="W7" i="63"/>
  <c r="F15" i="25" s="1"/>
  <c r="V12" i="63"/>
  <c r="N7" i="63"/>
  <c r="M9" i="63"/>
  <c r="M13" i="63"/>
  <c r="M12" i="63"/>
  <c r="K7" i="63"/>
  <c r="F11" i="25" s="1"/>
  <c r="F7" i="63"/>
  <c r="G9" i="25" s="1"/>
  <c r="G13" i="63"/>
  <c r="D8" i="63"/>
  <c r="G14" i="25" l="1"/>
  <c r="V7" i="63"/>
  <c r="H14" i="25" s="1"/>
  <c r="I20" i="45"/>
  <c r="AE7" i="63"/>
  <c r="AB7" i="63"/>
  <c r="F21" i="25"/>
  <c r="D7" i="63"/>
  <c r="D20" i="45"/>
  <c r="E20" i="45"/>
  <c r="AH7" i="63"/>
  <c r="P7" i="63"/>
  <c r="F12" i="25"/>
  <c r="Y7" i="63"/>
  <c r="M7" i="63"/>
  <c r="G7" i="63"/>
  <c r="D14" i="39" l="1"/>
  <c r="D13" i="39"/>
  <c r="D12" i="39"/>
  <c r="D11" i="39"/>
  <c r="D10" i="39"/>
  <c r="D9" i="39"/>
  <c r="K9" i="62"/>
  <c r="K10" i="62"/>
  <c r="K11" i="62"/>
  <c r="K12" i="62"/>
  <c r="K13" i="62"/>
  <c r="K14" i="62"/>
  <c r="K15" i="62"/>
  <c r="K16" i="62"/>
  <c r="K17" i="62"/>
  <c r="K18" i="62"/>
  <c r="K19" i="62"/>
  <c r="K20" i="62"/>
  <c r="K21" i="62"/>
  <c r="K22" i="62"/>
  <c r="K23" i="62"/>
  <c r="K24" i="62"/>
  <c r="K25" i="62"/>
  <c r="K26" i="62"/>
  <c r="K27" i="62"/>
  <c r="K28" i="62"/>
  <c r="K29" i="62"/>
  <c r="K30" i="62"/>
  <c r="K31" i="62"/>
  <c r="K32" i="62"/>
  <c r="K33" i="62"/>
  <c r="K34" i="62"/>
  <c r="K35" i="62"/>
  <c r="K8" i="62"/>
  <c r="V9" i="39" l="1"/>
  <c r="Y9" i="39"/>
  <c r="AH10" i="48" l="1"/>
  <c r="M14" i="51" l="1"/>
  <c r="M13" i="51"/>
  <c r="M12" i="51"/>
  <c r="M11" i="51"/>
  <c r="M10" i="51"/>
  <c r="M9" i="51"/>
  <c r="M8" i="51"/>
  <c r="P13" i="51"/>
  <c r="P13" i="39"/>
  <c r="P11" i="48"/>
  <c r="P10" i="48"/>
  <c r="M9" i="39"/>
  <c r="M10" i="39"/>
  <c r="M11" i="39"/>
  <c r="M12" i="39"/>
  <c r="M13" i="39"/>
  <c r="M14" i="39"/>
  <c r="M13" i="48"/>
  <c r="M12" i="48"/>
  <c r="M11" i="48"/>
  <c r="M9" i="48"/>
  <c r="P10" i="54"/>
  <c r="P14" i="54"/>
  <c r="J9" i="62" l="1"/>
  <c r="J10" i="62"/>
  <c r="J11" i="62"/>
  <c r="J12" i="62"/>
  <c r="J13" i="62"/>
  <c r="J14" i="62"/>
  <c r="J15" i="62"/>
  <c r="J16" i="62"/>
  <c r="J17" i="62"/>
  <c r="J18" i="62"/>
  <c r="J19" i="62"/>
  <c r="J20" i="62"/>
  <c r="J21" i="62"/>
  <c r="J22" i="62"/>
  <c r="J23" i="62"/>
  <c r="J24" i="62"/>
  <c r="J25" i="62"/>
  <c r="J26" i="62"/>
  <c r="J27" i="62"/>
  <c r="J28" i="62"/>
  <c r="J29" i="62"/>
  <c r="J30" i="62"/>
  <c r="J31" i="62"/>
  <c r="J32" i="62"/>
  <c r="J33" i="62"/>
  <c r="J34" i="62"/>
  <c r="J35" i="62"/>
  <c r="J8" i="62"/>
  <c r="I9" i="62"/>
  <c r="I10" i="62"/>
  <c r="I11" i="62"/>
  <c r="I12" i="62"/>
  <c r="I13" i="62"/>
  <c r="I14" i="62"/>
  <c r="I15" i="62"/>
  <c r="I16" i="62"/>
  <c r="I17" i="62"/>
  <c r="I18" i="62"/>
  <c r="I19" i="62"/>
  <c r="I20" i="62"/>
  <c r="I21" i="62"/>
  <c r="I22" i="62"/>
  <c r="I23" i="62"/>
  <c r="I24" i="62"/>
  <c r="I25" i="62"/>
  <c r="I26" i="62"/>
  <c r="I27" i="62"/>
  <c r="I28" i="62"/>
  <c r="I29" i="62"/>
  <c r="I30" i="62"/>
  <c r="I31" i="62"/>
  <c r="I32" i="62"/>
  <c r="I33" i="62"/>
  <c r="I34" i="62"/>
  <c r="I35" i="62"/>
  <c r="I8" i="62"/>
  <c r="H9" i="62"/>
  <c r="H10" i="62"/>
  <c r="H11" i="62"/>
  <c r="H12" i="62"/>
  <c r="H13" i="62"/>
  <c r="H14" i="62"/>
  <c r="H15" i="62"/>
  <c r="H16" i="62"/>
  <c r="H17" i="62"/>
  <c r="H18" i="62"/>
  <c r="H19" i="62"/>
  <c r="H20" i="62"/>
  <c r="H21" i="62"/>
  <c r="H22" i="62"/>
  <c r="H23" i="62"/>
  <c r="H24" i="62"/>
  <c r="H25" i="62"/>
  <c r="H26" i="62"/>
  <c r="H27" i="62"/>
  <c r="H28" i="62"/>
  <c r="H29" i="62"/>
  <c r="H30" i="62"/>
  <c r="H31" i="62"/>
  <c r="H32" i="62"/>
  <c r="H33" i="62"/>
  <c r="H34" i="62"/>
  <c r="H35" i="62"/>
  <c r="H8" i="62"/>
  <c r="G9" i="62"/>
  <c r="G10" i="62"/>
  <c r="G11" i="62"/>
  <c r="G12" i="62"/>
  <c r="G13" i="62"/>
  <c r="G14" i="62"/>
  <c r="G15" i="62"/>
  <c r="G16" i="62"/>
  <c r="G17" i="62"/>
  <c r="G18" i="62"/>
  <c r="G19" i="62"/>
  <c r="G20" i="62"/>
  <c r="G21" i="62"/>
  <c r="G22" i="62"/>
  <c r="G23" i="62"/>
  <c r="G24" i="62"/>
  <c r="G25" i="62"/>
  <c r="G26" i="62"/>
  <c r="G27" i="62"/>
  <c r="G28" i="62"/>
  <c r="G29" i="62"/>
  <c r="G30" i="62"/>
  <c r="G31" i="62"/>
  <c r="G32" i="62"/>
  <c r="G33" i="62"/>
  <c r="G34" i="62"/>
  <c r="G35" i="62"/>
  <c r="G8" i="62"/>
  <c r="F9" i="62"/>
  <c r="F10" i="62"/>
  <c r="F11" i="62"/>
  <c r="F12" i="62"/>
  <c r="F13" i="62"/>
  <c r="F14" i="62"/>
  <c r="F15" i="62"/>
  <c r="F16" i="62"/>
  <c r="F17" i="62"/>
  <c r="F18" i="62"/>
  <c r="F19" i="62"/>
  <c r="F20" i="62"/>
  <c r="F21" i="62"/>
  <c r="F22" i="62"/>
  <c r="F23" i="62"/>
  <c r="F24" i="62"/>
  <c r="F25" i="62"/>
  <c r="F26" i="62"/>
  <c r="F27" i="62"/>
  <c r="F28" i="62"/>
  <c r="F29" i="62"/>
  <c r="F30" i="62"/>
  <c r="F31" i="62"/>
  <c r="F32" i="62"/>
  <c r="F33" i="62"/>
  <c r="F34" i="62"/>
  <c r="F35" i="62"/>
  <c r="F8" i="62"/>
  <c r="E9" i="62"/>
  <c r="E10" i="62"/>
  <c r="E11" i="62"/>
  <c r="E12" i="62"/>
  <c r="E13" i="62"/>
  <c r="E14" i="62"/>
  <c r="E15" i="62"/>
  <c r="E16" i="62"/>
  <c r="E17" i="62"/>
  <c r="E18" i="62"/>
  <c r="E19" i="62"/>
  <c r="E20" i="62"/>
  <c r="E21" i="62"/>
  <c r="E22" i="62"/>
  <c r="E23" i="62"/>
  <c r="E24" i="62"/>
  <c r="E25" i="62"/>
  <c r="E26" i="62"/>
  <c r="E27" i="62"/>
  <c r="E28" i="62"/>
  <c r="E29" i="62"/>
  <c r="E30" i="62"/>
  <c r="E31" i="62"/>
  <c r="E32" i="62"/>
  <c r="E33" i="62"/>
  <c r="E34" i="62"/>
  <c r="E35" i="62"/>
  <c r="E8" i="62"/>
  <c r="D9" i="62"/>
  <c r="D10" i="62"/>
  <c r="D11" i="62"/>
  <c r="D12" i="62"/>
  <c r="D13" i="62"/>
  <c r="D14" i="62"/>
  <c r="D15" i="62"/>
  <c r="D16" i="62"/>
  <c r="D17" i="62"/>
  <c r="D18" i="62"/>
  <c r="D19" i="62"/>
  <c r="D20" i="62"/>
  <c r="D21" i="62"/>
  <c r="D22" i="62"/>
  <c r="D23" i="62"/>
  <c r="D24" i="62"/>
  <c r="D25" i="62"/>
  <c r="D26" i="62"/>
  <c r="D27" i="62"/>
  <c r="D28" i="62"/>
  <c r="D29" i="62"/>
  <c r="D30" i="62"/>
  <c r="D31" i="62"/>
  <c r="D32" i="62"/>
  <c r="D33" i="62"/>
  <c r="D34" i="62"/>
  <c r="D35" i="62"/>
  <c r="D8" i="62"/>
  <c r="C9" i="62"/>
  <c r="C10" i="62"/>
  <c r="C11" i="62"/>
  <c r="C12" i="62"/>
  <c r="C13" i="62"/>
  <c r="C14" i="62"/>
  <c r="C15" i="62"/>
  <c r="C16" i="62"/>
  <c r="C17" i="62"/>
  <c r="C18" i="62"/>
  <c r="C19" i="62"/>
  <c r="C20" i="62"/>
  <c r="C21" i="62"/>
  <c r="C22" i="62"/>
  <c r="C23" i="62"/>
  <c r="C24" i="62"/>
  <c r="C25" i="62"/>
  <c r="C26" i="62"/>
  <c r="C27" i="62"/>
  <c r="C28" i="62"/>
  <c r="C29" i="62"/>
  <c r="C30" i="62"/>
  <c r="C31" i="62"/>
  <c r="C32" i="62"/>
  <c r="C33" i="62"/>
  <c r="C34" i="62"/>
  <c r="C35" i="62"/>
  <c r="C8" i="62"/>
  <c r="B9" i="62"/>
  <c r="B10" i="62"/>
  <c r="B11" i="62"/>
  <c r="B12" i="62"/>
  <c r="B13" i="62"/>
  <c r="B14" i="62"/>
  <c r="B15" i="62"/>
  <c r="B16" i="62"/>
  <c r="B17" i="62"/>
  <c r="B18" i="62"/>
  <c r="B19" i="62"/>
  <c r="B20" i="62"/>
  <c r="B21" i="62"/>
  <c r="B22" i="62"/>
  <c r="B23" i="62"/>
  <c r="B24" i="62"/>
  <c r="B25" i="62"/>
  <c r="B26" i="62"/>
  <c r="B27" i="62"/>
  <c r="B28" i="62"/>
  <c r="B29" i="62"/>
  <c r="B30" i="62"/>
  <c r="B31" i="62"/>
  <c r="B32" i="62"/>
  <c r="B33" i="62"/>
  <c r="B34" i="62"/>
  <c r="B35" i="62"/>
  <c r="B8" i="62"/>
  <c r="J7" i="62" l="1"/>
  <c r="D19" i="59" s="1"/>
  <c r="I7" i="62"/>
  <c r="D18" i="59" s="1"/>
  <c r="H7" i="62"/>
  <c r="D13" i="59" s="1"/>
  <c r="G7" i="62"/>
  <c r="D12" i="59" s="1"/>
  <c r="F7" i="62"/>
  <c r="D11" i="59" s="1"/>
  <c r="E7" i="62"/>
  <c r="D7" i="62"/>
  <c r="D10" i="59" s="1"/>
  <c r="C7" i="62"/>
  <c r="D9" i="59" s="1"/>
  <c r="B7" i="62"/>
  <c r="D8" i="59" s="1"/>
  <c r="C7" i="60"/>
  <c r="C9" i="59" s="1"/>
  <c r="D7" i="60"/>
  <c r="C10" i="59" s="1"/>
  <c r="E7" i="60"/>
  <c r="F7" i="60"/>
  <c r="C11" i="59" s="1"/>
  <c r="G7" i="60"/>
  <c r="C12" i="59" s="1"/>
  <c r="H7" i="60"/>
  <c r="C13" i="59" s="1"/>
  <c r="I7" i="60"/>
  <c r="C18" i="59" s="1"/>
  <c r="J7" i="60"/>
  <c r="C19" i="59" s="1"/>
  <c r="K7" i="60"/>
  <c r="C20" i="59" s="1"/>
  <c r="B7" i="60"/>
  <c r="C8" i="59" s="1"/>
  <c r="B18" i="59" l="1"/>
  <c r="B12" i="59"/>
  <c r="B11" i="59"/>
  <c r="B10" i="59"/>
  <c r="B19" i="59"/>
  <c r="B13" i="59"/>
  <c r="B9" i="59"/>
  <c r="B8" i="59"/>
  <c r="M10" i="48" l="1"/>
  <c r="V14" i="48" l="1"/>
  <c r="V9" i="48"/>
  <c r="P9" i="48"/>
  <c r="V14" i="50" l="1"/>
  <c r="V13" i="50"/>
  <c r="V14" i="51" l="1"/>
  <c r="V13" i="51"/>
  <c r="V12" i="51"/>
  <c r="V11" i="51"/>
  <c r="V9" i="51"/>
  <c r="V8" i="51"/>
  <c r="AH14" i="54" l="1"/>
  <c r="AH13" i="54"/>
  <c r="AH12" i="54"/>
  <c r="AH11" i="54"/>
  <c r="AH10" i="54"/>
  <c r="AH9" i="54"/>
  <c r="AH8" i="54"/>
  <c r="AE14" i="54"/>
  <c r="AE13" i="54"/>
  <c r="AE12" i="54"/>
  <c r="AE11" i="54"/>
  <c r="AE10" i="54"/>
  <c r="AE9" i="54"/>
  <c r="AE8" i="54"/>
  <c r="AB14" i="54"/>
  <c r="AB13" i="54"/>
  <c r="AB12" i="54"/>
  <c r="AB11" i="54"/>
  <c r="AB10" i="54"/>
  <c r="AB9" i="54"/>
  <c r="AB8" i="54"/>
  <c r="Y14" i="54"/>
  <c r="Y13" i="54"/>
  <c r="Y12" i="54"/>
  <c r="Y11" i="54"/>
  <c r="Y10" i="54"/>
  <c r="Y9" i="54"/>
  <c r="Y8" i="54"/>
  <c r="M14" i="54"/>
  <c r="M13" i="54"/>
  <c r="M12" i="54"/>
  <c r="M11" i="54"/>
  <c r="M10" i="54"/>
  <c r="M9" i="54"/>
  <c r="M8" i="54"/>
  <c r="G14" i="54"/>
  <c r="G13" i="54"/>
  <c r="G12" i="54"/>
  <c r="G11" i="54"/>
  <c r="G10" i="54"/>
  <c r="G9" i="54"/>
  <c r="G8" i="54"/>
  <c r="D8" i="54"/>
  <c r="D9" i="54"/>
  <c r="D10" i="54"/>
  <c r="D11" i="54"/>
  <c r="D12" i="54"/>
  <c r="D13" i="54"/>
  <c r="D14" i="54"/>
  <c r="AH14" i="51"/>
  <c r="AH13" i="51"/>
  <c r="AH12" i="51"/>
  <c r="AH11" i="51"/>
  <c r="AH10" i="51"/>
  <c r="AH9" i="51"/>
  <c r="AH8" i="51"/>
  <c r="AE14" i="51"/>
  <c r="AE13" i="51"/>
  <c r="AE12" i="51"/>
  <c r="AE11" i="51"/>
  <c r="AE10" i="51"/>
  <c r="AE9" i="51"/>
  <c r="AE8" i="51"/>
  <c r="Y14" i="51"/>
  <c r="Y13" i="51"/>
  <c r="Y12" i="51"/>
  <c r="Y11" i="51"/>
  <c r="Y10" i="51"/>
  <c r="Y9" i="51"/>
  <c r="Y8" i="51"/>
  <c r="G8" i="51"/>
  <c r="G9" i="51"/>
  <c r="G10" i="51"/>
  <c r="G11" i="51"/>
  <c r="G12" i="51"/>
  <c r="G13" i="51"/>
  <c r="G14" i="51"/>
  <c r="AG7" i="54" l="1"/>
  <c r="C22" i="25" s="1"/>
  <c r="AF7" i="54"/>
  <c r="AD7" i="54"/>
  <c r="C21" i="25" s="1"/>
  <c r="AC7" i="54"/>
  <c r="B21" i="25" s="1"/>
  <c r="AA7" i="54"/>
  <c r="C20" i="25" s="1"/>
  <c r="Z7" i="54"/>
  <c r="B20" i="25" s="1"/>
  <c r="X7" i="54"/>
  <c r="C15" i="25" s="1"/>
  <c r="W7" i="54"/>
  <c r="B15" i="25" s="1"/>
  <c r="U7" i="54"/>
  <c r="T7" i="54"/>
  <c r="O7" i="54"/>
  <c r="N7" i="54"/>
  <c r="B12" i="25" s="1"/>
  <c r="L7" i="54"/>
  <c r="C11" i="25" s="1"/>
  <c r="K7" i="54"/>
  <c r="B11" i="25" s="1"/>
  <c r="F7" i="54"/>
  <c r="E7" i="54"/>
  <c r="B9" i="25" s="1"/>
  <c r="C7" i="54"/>
  <c r="C8" i="25" s="1"/>
  <c r="B7" i="54"/>
  <c r="B8" i="25" s="1"/>
  <c r="AG7" i="51"/>
  <c r="C21" i="40" s="1"/>
  <c r="AF7" i="51"/>
  <c r="AD7" i="51"/>
  <c r="C20" i="40" s="1"/>
  <c r="AC7" i="51"/>
  <c r="B20" i="40" s="1"/>
  <c r="AA7" i="51"/>
  <c r="C19" i="40" s="1"/>
  <c r="Z7" i="51"/>
  <c r="B19" i="40" s="1"/>
  <c r="X7" i="51"/>
  <c r="W7" i="51"/>
  <c r="B14" i="40" s="1"/>
  <c r="U7" i="51"/>
  <c r="T7" i="51"/>
  <c r="O7" i="51"/>
  <c r="N7" i="51"/>
  <c r="L7" i="51"/>
  <c r="C10" i="40" s="1"/>
  <c r="K7" i="51"/>
  <c r="F7" i="51"/>
  <c r="E7" i="51"/>
  <c r="B8" i="40" s="1"/>
  <c r="C7" i="51"/>
  <c r="C7" i="40" s="1"/>
  <c r="B7" i="51"/>
  <c r="B7" i="40" s="1"/>
  <c r="B11" i="40" l="1"/>
  <c r="D11" i="40"/>
  <c r="V7" i="54"/>
  <c r="D14" i="25" s="1"/>
  <c r="B14" i="25"/>
  <c r="D19" i="40"/>
  <c r="E19" i="40"/>
  <c r="E7" i="40"/>
  <c r="D7" i="40"/>
  <c r="D20" i="25"/>
  <c r="E20" i="25"/>
  <c r="E8" i="25"/>
  <c r="D8" i="25"/>
  <c r="I20" i="25"/>
  <c r="H20" i="25"/>
  <c r="K7" i="62"/>
  <c r="D20" i="59" s="1"/>
  <c r="B20" i="59" s="1"/>
  <c r="C13" i="40"/>
  <c r="V7" i="51"/>
  <c r="AH7" i="51"/>
  <c r="M7" i="51"/>
  <c r="D7" i="51"/>
  <c r="AB7" i="51"/>
  <c r="I12" i="25"/>
  <c r="D7" i="54"/>
  <c r="M7" i="54"/>
  <c r="AB7" i="54"/>
  <c r="AH7" i="54"/>
  <c r="D21" i="25"/>
  <c r="E21" i="25"/>
  <c r="B10" i="40"/>
  <c r="D10" i="40" s="1"/>
  <c r="B13" i="40"/>
  <c r="B21" i="40"/>
  <c r="E21" i="40" s="1"/>
  <c r="D11" i="25"/>
  <c r="B22" i="25"/>
  <c r="D22" i="25" s="1"/>
  <c r="C14" i="25"/>
  <c r="G7" i="51"/>
  <c r="Y7" i="51"/>
  <c r="AE7" i="51"/>
  <c r="C14" i="40"/>
  <c r="D14" i="40" s="1"/>
  <c r="C11" i="40"/>
  <c r="E11" i="40" s="1"/>
  <c r="C8" i="40"/>
  <c r="D8" i="40" s="1"/>
  <c r="G7" i="54"/>
  <c r="Y7" i="54"/>
  <c r="AE7" i="54"/>
  <c r="D15" i="25"/>
  <c r="C12" i="25"/>
  <c r="C9" i="25"/>
  <c r="H15" i="45"/>
  <c r="H22" i="45"/>
  <c r="I21" i="45"/>
  <c r="I14" i="45"/>
  <c r="I11" i="45"/>
  <c r="D11" i="45"/>
  <c r="E15" i="45"/>
  <c r="E9" i="45"/>
  <c r="H11" i="45"/>
  <c r="H22" i="25"/>
  <c r="I21" i="25"/>
  <c r="I15" i="25"/>
  <c r="I14" i="25"/>
  <c r="I11" i="25"/>
  <c r="E20" i="40"/>
  <c r="D20" i="40"/>
  <c r="AG7" i="50"/>
  <c r="AF7" i="50"/>
  <c r="AD7" i="50"/>
  <c r="AC7" i="50"/>
  <c r="AA7" i="50"/>
  <c r="Z7" i="50"/>
  <c r="X7" i="50"/>
  <c r="W7" i="50"/>
  <c r="U7" i="50"/>
  <c r="T7" i="50"/>
  <c r="O7" i="50"/>
  <c r="N7" i="50"/>
  <c r="L7" i="50"/>
  <c r="K7" i="50"/>
  <c r="F7" i="50"/>
  <c r="E7" i="50"/>
  <c r="C7" i="50"/>
  <c r="B7" i="50"/>
  <c r="B19" i="24"/>
  <c r="B17" i="24"/>
  <c r="B11" i="24"/>
  <c r="B8" i="24"/>
  <c r="B5" i="24"/>
  <c r="AH14" i="48"/>
  <c r="AE14" i="48"/>
  <c r="Y14" i="48"/>
  <c r="G14" i="48"/>
  <c r="AH13" i="48"/>
  <c r="AE13" i="48"/>
  <c r="Y13" i="48"/>
  <c r="G13" i="48"/>
  <c r="AH12" i="48"/>
  <c r="AE12" i="48"/>
  <c r="Y12" i="48"/>
  <c r="G12" i="48"/>
  <c r="AH11" i="48"/>
  <c r="AE11" i="48"/>
  <c r="Y11" i="48"/>
  <c r="G11" i="48"/>
  <c r="AE10" i="48"/>
  <c r="Y10" i="48"/>
  <c r="G10" i="48"/>
  <c r="AH9" i="48"/>
  <c r="AE9" i="48"/>
  <c r="Y9" i="48"/>
  <c r="G9" i="48"/>
  <c r="AH8" i="48"/>
  <c r="AE8" i="48"/>
  <c r="Y8" i="48"/>
  <c r="G8" i="48"/>
  <c r="AG7" i="48"/>
  <c r="C19" i="42" s="1"/>
  <c r="AF7" i="48"/>
  <c r="AD7" i="48"/>
  <c r="C18" i="42" s="1"/>
  <c r="AC7" i="48"/>
  <c r="B18" i="42" s="1"/>
  <c r="AA7" i="48"/>
  <c r="C17" i="42" s="1"/>
  <c r="Z7" i="48"/>
  <c r="B17" i="42" s="1"/>
  <c r="X7" i="48"/>
  <c r="C12" i="42" s="1"/>
  <c r="W7" i="48"/>
  <c r="B12" i="42" s="1"/>
  <c r="U7" i="48"/>
  <c r="T7" i="48"/>
  <c r="O7" i="48"/>
  <c r="N7" i="48"/>
  <c r="B9" i="42" s="1"/>
  <c r="L7" i="48"/>
  <c r="C8" i="42" s="1"/>
  <c r="K7" i="48"/>
  <c r="F7" i="48"/>
  <c r="E7" i="48"/>
  <c r="B6" i="42" s="1"/>
  <c r="C7" i="48"/>
  <c r="C5" i="42" s="1"/>
  <c r="B7" i="48"/>
  <c r="B5" i="42" s="1"/>
  <c r="AH14" i="39"/>
  <c r="AH13" i="39"/>
  <c r="AH12" i="39"/>
  <c r="AH11" i="39"/>
  <c r="AH10" i="39"/>
  <c r="AH9" i="39"/>
  <c r="AH8" i="39"/>
  <c r="AE14" i="39"/>
  <c r="AE13" i="39"/>
  <c r="AE12" i="39"/>
  <c r="AE11" i="39"/>
  <c r="AE10" i="39"/>
  <c r="AE9" i="39"/>
  <c r="AE8" i="39"/>
  <c r="Y14" i="39"/>
  <c r="Y13" i="39"/>
  <c r="Y12" i="39"/>
  <c r="Y11" i="39"/>
  <c r="Y10" i="39"/>
  <c r="Y8" i="39"/>
  <c r="G14" i="39"/>
  <c r="G13" i="39"/>
  <c r="G12" i="39"/>
  <c r="G11" i="39"/>
  <c r="G10" i="39"/>
  <c r="G9" i="39"/>
  <c r="G8" i="39"/>
  <c r="AG7" i="39"/>
  <c r="C20" i="23" s="1"/>
  <c r="AF7" i="39"/>
  <c r="B20" i="23" s="1"/>
  <c r="AD7" i="39"/>
  <c r="C19" i="23" s="1"/>
  <c r="AC7" i="39"/>
  <c r="B19" i="23" s="1"/>
  <c r="AA7" i="39"/>
  <c r="C18" i="23" s="1"/>
  <c r="Z7" i="39"/>
  <c r="B18" i="23" s="1"/>
  <c r="X7" i="39"/>
  <c r="C13" i="23" s="1"/>
  <c r="W7" i="39"/>
  <c r="B13" i="23" s="1"/>
  <c r="U7" i="39"/>
  <c r="C12" i="23" s="1"/>
  <c r="T7" i="39"/>
  <c r="O7" i="39"/>
  <c r="C10" i="23" s="1"/>
  <c r="N7" i="39"/>
  <c r="B10" i="23" s="1"/>
  <c r="L7" i="39"/>
  <c r="C9" i="23" s="1"/>
  <c r="K7" i="39"/>
  <c r="F7" i="39"/>
  <c r="C7" i="23" s="1"/>
  <c r="E7" i="39"/>
  <c r="B7" i="23" s="1"/>
  <c r="B7" i="39"/>
  <c r="B6" i="23" s="1"/>
  <c r="V7" i="50" l="1"/>
  <c r="D12" i="43" s="1"/>
  <c r="V7" i="48"/>
  <c r="D11" i="42" s="1"/>
  <c r="D10" i="43"/>
  <c r="M7" i="50"/>
  <c r="D9" i="43" s="1"/>
  <c r="G7" i="50"/>
  <c r="D7" i="43" s="1"/>
  <c r="AH7" i="50"/>
  <c r="D20" i="43" s="1"/>
  <c r="Y7" i="50"/>
  <c r="D13" i="43" s="1"/>
  <c r="D7" i="50"/>
  <c r="D6" i="43" s="1"/>
  <c r="AB7" i="50"/>
  <c r="D18" i="43" s="1"/>
  <c r="AE7" i="50"/>
  <c r="D19" i="43" s="1"/>
  <c r="B18" i="43"/>
  <c r="B6" i="43"/>
  <c r="D18" i="23"/>
  <c r="E18" i="23"/>
  <c r="D17" i="42"/>
  <c r="E17" i="42"/>
  <c r="D5" i="42"/>
  <c r="E5" i="42"/>
  <c r="I8" i="25"/>
  <c r="H8" i="25"/>
  <c r="B10" i="43"/>
  <c r="B19" i="43"/>
  <c r="B13" i="43"/>
  <c r="B9" i="43"/>
  <c r="B7" i="43"/>
  <c r="D22" i="45"/>
  <c r="E10" i="40"/>
  <c r="E21" i="45"/>
  <c r="D21" i="45"/>
  <c r="E13" i="40"/>
  <c r="I22" i="45"/>
  <c r="E8" i="40"/>
  <c r="D21" i="40"/>
  <c r="C6" i="24"/>
  <c r="C9" i="24"/>
  <c r="C12" i="24"/>
  <c r="C18" i="24"/>
  <c r="C6" i="43"/>
  <c r="C9" i="43"/>
  <c r="C12" i="43"/>
  <c r="C18" i="43"/>
  <c r="C20" i="43"/>
  <c r="M7" i="39"/>
  <c r="E14" i="40"/>
  <c r="I15" i="45"/>
  <c r="D7" i="48"/>
  <c r="D9" i="45"/>
  <c r="H21" i="45"/>
  <c r="I9" i="25"/>
  <c r="AB7" i="48"/>
  <c r="AH7" i="48"/>
  <c r="D18" i="42"/>
  <c r="M7" i="48"/>
  <c r="E18" i="42"/>
  <c r="B8" i="42"/>
  <c r="E8" i="42" s="1"/>
  <c r="B11" i="42"/>
  <c r="B19" i="42"/>
  <c r="D19" i="42" s="1"/>
  <c r="C11" i="42"/>
  <c r="B6" i="24"/>
  <c r="B9" i="24"/>
  <c r="B12" i="24"/>
  <c r="B18" i="24"/>
  <c r="C19" i="24"/>
  <c r="C17" i="24"/>
  <c r="D12" i="25"/>
  <c r="E12" i="25"/>
  <c r="E22" i="25"/>
  <c r="E11" i="25"/>
  <c r="E15" i="25"/>
  <c r="G7" i="48"/>
  <c r="Y7" i="48"/>
  <c r="AE7" i="48"/>
  <c r="D12" i="42"/>
  <c r="C9" i="42"/>
  <c r="E9" i="42" s="1"/>
  <c r="C6" i="42"/>
  <c r="E6" i="42" s="1"/>
  <c r="C11" i="24"/>
  <c r="C8" i="24"/>
  <c r="C5" i="24"/>
  <c r="H9" i="25"/>
  <c r="D9" i="25"/>
  <c r="E9" i="25"/>
  <c r="E14" i="25"/>
  <c r="E22" i="45"/>
  <c r="E12" i="45"/>
  <c r="I12" i="45"/>
  <c r="B20" i="43"/>
  <c r="C19" i="43"/>
  <c r="C13" i="43"/>
  <c r="C10" i="43"/>
  <c r="B12" i="43"/>
  <c r="C7" i="43"/>
  <c r="Y7" i="39"/>
  <c r="D13" i="23"/>
  <c r="E13" i="23"/>
  <c r="AH7" i="39"/>
  <c r="D20" i="23"/>
  <c r="AB7" i="39"/>
  <c r="E19" i="23"/>
  <c r="AE7" i="39"/>
  <c r="B12" i="23"/>
  <c r="E12" i="23" s="1"/>
  <c r="E10" i="23"/>
  <c r="B9" i="23"/>
  <c r="E9" i="23" s="1"/>
  <c r="E7" i="23"/>
  <c r="G7" i="39"/>
  <c r="H15" i="25"/>
  <c r="D15" i="45"/>
  <c r="H11" i="25"/>
  <c r="D12" i="45"/>
  <c r="E11" i="45"/>
  <c r="I22" i="25"/>
  <c r="H21" i="25"/>
  <c r="H12" i="25"/>
  <c r="D19" i="23"/>
  <c r="E20" i="23"/>
  <c r="D7" i="23"/>
  <c r="E18" i="43" l="1"/>
  <c r="E6" i="43"/>
  <c r="E17" i="24"/>
  <c r="E5" i="24"/>
  <c r="E10" i="43"/>
  <c r="E9" i="43"/>
  <c r="E19" i="24"/>
  <c r="E14" i="45"/>
  <c r="E11" i="42"/>
  <c r="E13" i="43"/>
  <c r="E11" i="24"/>
  <c r="E18" i="24"/>
  <c r="E9" i="24"/>
  <c r="E19" i="42"/>
  <c r="D8" i="42"/>
  <c r="E8" i="24"/>
  <c r="D6" i="42"/>
  <c r="E12" i="24"/>
  <c r="E6" i="24"/>
  <c r="E12" i="42"/>
  <c r="E20" i="43"/>
  <c r="E19" i="43"/>
  <c r="E12" i="43"/>
  <c r="E7" i="43"/>
  <c r="D9" i="23"/>
  <c r="B7" i="65"/>
  <c r="D7" i="65" s="1"/>
  <c r="B11" i="64"/>
  <c r="D11" i="64" s="1"/>
  <c r="D11" i="65"/>
  <c r="B14" i="64"/>
  <c r="D14" i="64" s="1"/>
  <c r="D14" i="65"/>
  <c r="B10" i="64"/>
  <c r="D10" i="64" s="1"/>
  <c r="D10" i="65"/>
  <c r="B13" i="64"/>
  <c r="D13" i="64" s="1"/>
  <c r="D13" i="65"/>
  <c r="B9" i="64"/>
  <c r="D9" i="64" s="1"/>
  <c r="D9" i="65"/>
  <c r="D8" i="65"/>
  <c r="B8" i="64"/>
  <c r="B12" i="64"/>
  <c r="D12" i="64" s="1"/>
  <c r="D12" i="65"/>
  <c r="B7" i="64" l="1"/>
  <c r="D7" i="64" s="1"/>
  <c r="D8" i="64"/>
  <c r="F8" i="45"/>
  <c r="B8" i="45" l="1"/>
  <c r="E8" i="45" s="1"/>
  <c r="H8" i="45"/>
  <c r="I8" i="45"/>
  <c r="C7" i="39"/>
  <c r="D7" i="39" s="1"/>
  <c r="D8" i="39"/>
  <c r="D8" i="45" l="1"/>
  <c r="C6" i="23"/>
  <c r="D6" i="23" s="1"/>
  <c r="E6" i="23" l="1"/>
</calcChain>
</file>

<file path=xl/sharedStrings.xml><?xml version="1.0" encoding="utf-8"?>
<sst xmlns="http://schemas.openxmlformats.org/spreadsheetml/2006/main" count="1014" uniqueCount="177">
  <si>
    <t>Показник</t>
  </si>
  <si>
    <t>зміна значення</t>
  </si>
  <si>
    <t>%</t>
  </si>
  <si>
    <t>А</t>
  </si>
  <si>
    <t>Станом на:</t>
  </si>
  <si>
    <t>Жінки</t>
  </si>
  <si>
    <t>Чоловіки</t>
  </si>
  <si>
    <t>особи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</si>
  <si>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</si>
  <si>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</si>
  <si>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</si>
  <si>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</si>
  <si>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з них, отримують допомогу по безробіттю</t>
  </si>
  <si>
    <t>Всього отримали роботу                          (у т.ч. до набуття статусу безробітного)</t>
  </si>
  <si>
    <t>Продовження таблиці</t>
  </si>
  <si>
    <t>Отримували послуги на кінець періоду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</si>
  <si>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</si>
  <si>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</si>
  <si>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</si>
  <si>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</si>
  <si>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 xml:space="preserve">Отримували послуги </t>
  </si>
  <si>
    <t>з них, мали статус безробітного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</si>
  <si>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</si>
  <si>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>Надання послуг Львівською обласною службою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</si>
  <si>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t xml:space="preserve"> + (-)                             осіб</t>
  </si>
  <si>
    <t>Отримували послуги,осіб</t>
  </si>
  <si>
    <t>Мали статус безробітного, осіб</t>
  </si>
  <si>
    <t>Всього отримали роботу (у т.ч. до набуття статусу безробітного), осіб</t>
  </si>
  <si>
    <t>Проходили професійне навчання, осіб</t>
  </si>
  <si>
    <t>Кількість безробітних, охоплених профорієнтаційними послугами, осіб</t>
  </si>
  <si>
    <t>Отримували послуги,  осіб</t>
  </si>
  <si>
    <t>Отримували допомогу з безробіття, осіб</t>
  </si>
  <si>
    <t>Львівська область</t>
  </si>
  <si>
    <t>Львівський МЦЗ</t>
  </si>
  <si>
    <t>Бориславська МФ ЛОЦЗ</t>
  </si>
  <si>
    <t>Моршинська МФ ЛОЦЗ</t>
  </si>
  <si>
    <t>Новороздільська МФ ЛОЦЗ</t>
  </si>
  <si>
    <t>Новояворівська МФ ЛОЦЗ</t>
  </si>
  <si>
    <t>Стебницька МФ ЛОЦЗ</t>
  </si>
  <si>
    <t>Трускавецька МФ ЛОЦЗ</t>
  </si>
  <si>
    <t>Червоноградська МФ ЛОЦЗ</t>
  </si>
  <si>
    <t>Дрогобицький МРЦЗ</t>
  </si>
  <si>
    <t>Самбірський МРЦЗ</t>
  </si>
  <si>
    <t>Стрийський МРЦЗ</t>
  </si>
  <si>
    <t>Бродівська РФ ЛОЦЗ</t>
  </si>
  <si>
    <t>Буська РФ ЛОЦЗ</t>
  </si>
  <si>
    <t>Городоцька РФ ЛОЦЗ</t>
  </si>
  <si>
    <t>Жидачівська РФ ЛОЦЗ</t>
  </si>
  <si>
    <t>Жовківська РФ ЛОЦЗ</t>
  </si>
  <si>
    <t>Золочівська РФ ЛОЦЗ</t>
  </si>
  <si>
    <t>Кам'янка-Бузька РФ ЛОЦЗ</t>
  </si>
  <si>
    <t>Миколаївська РФ ЛОЦЗ</t>
  </si>
  <si>
    <t>Мостиська РФ ЛОЦЗ</t>
  </si>
  <si>
    <t>Перемишлянська  РФ ЛОЦЗ</t>
  </si>
  <si>
    <t>Пустомитівська РФ ЛОЦЗ</t>
  </si>
  <si>
    <t>Радехівська РФ ЛОЦЗ</t>
  </si>
  <si>
    <t>Сколівська РФ ЛОЦЗ</t>
  </si>
  <si>
    <t>Сокальська РФ ЛОЦЗ</t>
  </si>
  <si>
    <t>Старосамбірська РФ ЛОЦЗ</t>
  </si>
  <si>
    <t>Турківська РФ ЛОЦЗ</t>
  </si>
  <si>
    <t>Яворівська РФ ЛОЦЗ</t>
  </si>
  <si>
    <r>
      <t xml:space="preserve">Надання послуг Львівською обласною службою зайнятості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</si>
  <si>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 xml:space="preserve">Надання послуг Львівською обласною службою зайнятості </t>
  </si>
  <si>
    <t>Надання послуг Львівською обласною службою зайнятості громадянам</t>
  </si>
  <si>
    <r>
      <t xml:space="preserve"> </t>
    </r>
    <r>
      <rPr>
        <b/>
        <u/>
        <sz val="19"/>
        <rFont val="Times New Roman"/>
        <family val="1"/>
        <charset val="204"/>
      </rPr>
      <t>(за ґендерною ознакою)</t>
    </r>
  </si>
  <si>
    <t xml:space="preserve">           </t>
  </si>
  <si>
    <r>
      <t xml:space="preserve">Надання послуг Львівською обласною службою зайнятості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</si>
  <si>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</si>
  <si>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Усього</t>
  </si>
  <si>
    <t>з них:</t>
  </si>
  <si>
    <t>жінки</t>
  </si>
  <si>
    <t>чоловіки</t>
  </si>
  <si>
    <t>(осіб)</t>
  </si>
  <si>
    <t>Мали статус безробітного                                     протягом періоду</t>
  </si>
  <si>
    <t xml:space="preserve">Всього отримали роботу </t>
  </si>
  <si>
    <t>Чисельність працевлаш-тованих безробітних</t>
  </si>
  <si>
    <t>Проходили проф-навчання</t>
  </si>
  <si>
    <t>Всього брали участь у громадських та інших роботах тимчасового характеру</t>
  </si>
  <si>
    <t>Мають статус безробітного на кінець періоду</t>
  </si>
  <si>
    <t>осіб</t>
  </si>
  <si>
    <t>Отримували послуги</t>
  </si>
  <si>
    <t>Мали статус безробітного</t>
  </si>
  <si>
    <t>Всього отримали роботу</t>
  </si>
  <si>
    <t>Проходили професійне навчання</t>
  </si>
  <si>
    <t>Брали участь у громадських та інших роботах тимчасового характеру</t>
  </si>
  <si>
    <t>Отримували допомогу по безробіттю</t>
  </si>
  <si>
    <t xml:space="preserve"> </t>
  </si>
  <si>
    <t>Станом на 01.11.2022:</t>
  </si>
  <si>
    <t>у 2022 році</t>
  </si>
  <si>
    <t>Надання послуг Львівською обласною службою зайнятості жінкам                                                                                                                                                                     у 2022 році</t>
  </si>
  <si>
    <t>Надання послуг Львівською обласною службою зайнятості чоловікам                                                                                                                                                                     у  2022 році</t>
  </si>
  <si>
    <t>Мали статус безробітного на кінець періоду</t>
  </si>
  <si>
    <t>2023</t>
  </si>
  <si>
    <t>ДРОГОБИЦЬКА                                                   філія ЛОЦЗ</t>
  </si>
  <si>
    <t>ЗОЛОЧІВСЬКА                                                           філія ЛОЦЗ</t>
  </si>
  <si>
    <t>ЛЬВІВСЬКА                                                        філія ЛОЦЗ</t>
  </si>
  <si>
    <t>САМБІРСЬКА                                                                        філія ЛОЦЗ</t>
  </si>
  <si>
    <t>СТРИЙСЬКА                                                                               філія ЛОЦЗ</t>
  </si>
  <si>
    <t>ЧЕРВОНОГРАДСЬКА філія ЛОЦЗ</t>
  </si>
  <si>
    <t>ЯВОРІВСЬКА                                                                         філія ЛОЦЗ</t>
  </si>
  <si>
    <t>-</t>
  </si>
  <si>
    <t xml:space="preserve">  у т.ч. зареєстровані у звітному періоді, осіб</t>
  </si>
  <si>
    <t>Отримали ваучер на навчання, осіб</t>
  </si>
  <si>
    <r>
      <rPr>
        <i/>
        <sz val="14"/>
        <rFont val="Times New Roman Cyr"/>
        <charset val="204"/>
      </rPr>
      <t xml:space="preserve">у т.ч. </t>
    </r>
    <r>
      <rPr>
        <b/>
        <sz val="14"/>
        <rFont val="Times New Roman Cyr"/>
        <charset val="204"/>
      </rPr>
      <t xml:space="preserve">                                        зареєстровані                                     у звітному періоді</t>
    </r>
  </si>
  <si>
    <t xml:space="preserve">Всього отримали роботу  </t>
  </si>
  <si>
    <t>Отримали ваучер на навчання</t>
  </si>
  <si>
    <t>Чисельність безробітних, охоплених профорієнтаційними послугами</t>
  </si>
  <si>
    <t xml:space="preserve">Надання послуг Львівською обласною службою зайнятості безробітним                                                                         з числа учасників бойових дій </t>
  </si>
  <si>
    <t>мають додаткові гарантії у сприянні працевлаштуванню</t>
  </si>
  <si>
    <t>на 01.01.2023</t>
  </si>
  <si>
    <t>особи з інвалідністю</t>
  </si>
  <si>
    <t>УБД</t>
  </si>
  <si>
    <t>ВПО</t>
  </si>
  <si>
    <t>молодь</t>
  </si>
  <si>
    <t>місто</t>
  </si>
  <si>
    <t>сільська місцевість</t>
  </si>
  <si>
    <t>на 01.01.2024</t>
  </si>
  <si>
    <t>2024</t>
  </si>
  <si>
    <t>+3р.</t>
  </si>
  <si>
    <t>+4р.</t>
  </si>
  <si>
    <t>січень - лютий 2023 року</t>
  </si>
  <si>
    <t>січень - лютий 2024 року</t>
  </si>
  <si>
    <t xml:space="preserve">  1 березня 2023 р.</t>
  </si>
  <si>
    <t xml:space="preserve">  1 березня 2024 р.</t>
  </si>
  <si>
    <r>
      <t xml:space="preserve">    Надання послуг Львівською обласною службою зайнятості</t>
    </r>
    <r>
      <rPr>
        <b/>
        <u/>
        <sz val="16"/>
        <rFont val="Times New Roman Cyr"/>
        <family val="1"/>
        <charset val="204"/>
      </rPr>
      <t xml:space="preserve"> особам, що мають додаткові гарантії у сприянні працевлаштуванню</t>
    </r>
    <r>
      <rPr>
        <b/>
        <sz val="16"/>
        <rFont val="Times New Roman Cyr"/>
        <family val="1"/>
        <charset val="204"/>
      </rPr>
      <t xml:space="preserve"> у січні - лютому 2023-2024 рр.                                                                                                                                                                                                  </t>
    </r>
    <r>
      <rPr>
        <b/>
        <i/>
        <sz val="16"/>
        <rFont val="Times New Roman Cyr"/>
        <family val="1"/>
        <charset val="204"/>
      </rPr>
      <t xml:space="preserve"> </t>
    </r>
    <r>
      <rPr>
        <i/>
        <sz val="16"/>
        <rFont val="Times New Roman Cyr"/>
        <family val="1"/>
        <charset val="204"/>
      </rPr>
      <t>(відповідно до статті 14  ЗУ "Про зайнятіть населення")</t>
    </r>
    <r>
      <rPr>
        <b/>
        <i/>
        <sz val="16"/>
        <rFont val="Times New Roman Cyr"/>
        <family val="1"/>
        <charset val="204"/>
      </rPr>
      <t xml:space="preserve">  </t>
    </r>
  </si>
  <si>
    <r>
      <t xml:space="preserve">  Надання послуг Львівською обласною службою зайнятості                                                                                                                                 </t>
    </r>
    <r>
      <rPr>
        <b/>
        <u/>
        <sz val="16"/>
        <rFont val="Times New Roman Cyr"/>
        <charset val="204"/>
      </rPr>
      <t>особам з інвалідністю</t>
    </r>
    <r>
      <rPr>
        <b/>
        <sz val="16"/>
        <rFont val="Times New Roman Cyr"/>
        <family val="1"/>
        <charset val="204"/>
      </rPr>
      <t xml:space="preserve"> у січні - лютому 2023-2024 рр.</t>
    </r>
  </si>
  <si>
    <t>Надання послуг Львівською обласною службою зайнятості безробітним                                                                                                з числа учасників бойових дій  у січні - лютому 2023-2024 рр.</t>
  </si>
  <si>
    <r>
      <t xml:space="preserve">Надання послуг Львівською обласною службою зайнятості </t>
    </r>
    <r>
      <rPr>
        <b/>
        <u/>
        <sz val="16"/>
        <rFont val="Times New Roman Cyr"/>
        <charset val="204"/>
      </rPr>
      <t>внутрішньо переміщеним особам</t>
    </r>
    <r>
      <rPr>
        <b/>
        <sz val="16"/>
        <rFont val="Times New Roman Cyr"/>
        <family val="1"/>
        <charset val="204"/>
      </rPr>
      <t xml:space="preserve">, що отримали довідку  про взяття на облік, у січні - лютому 2023-2024 рр.                                                                     </t>
    </r>
  </si>
  <si>
    <r>
      <t xml:space="preserve">Надання послуг Львівською обласною службою зайнятості </t>
    </r>
    <r>
      <rPr>
        <b/>
        <u/>
        <sz val="16"/>
        <rFont val="Times New Roman Cyr"/>
        <charset val="204"/>
      </rPr>
      <t>молоді у віці до 35 років</t>
    </r>
    <r>
      <rPr>
        <b/>
        <sz val="16"/>
        <rFont val="Times New Roman Cyr"/>
        <family val="1"/>
        <charset val="204"/>
      </rPr>
      <t xml:space="preserve">
у січні - лютому 2023-2024 рр.</t>
    </r>
  </si>
  <si>
    <r>
      <t xml:space="preserve">Надання послуг Львівською обласною службою зайнятості </t>
    </r>
    <r>
      <rPr>
        <b/>
        <u/>
        <sz val="16"/>
        <rFont val="Times New Roman Cyr"/>
        <charset val="204"/>
      </rPr>
      <t>жінкам</t>
    </r>
    <r>
      <rPr>
        <b/>
        <sz val="16"/>
        <rFont val="Times New Roman Cyr"/>
        <family val="1"/>
        <charset val="204"/>
      </rPr>
      <t xml:space="preserve">
у січні - лютому  2023-2024 рр.</t>
    </r>
  </si>
  <si>
    <r>
      <t xml:space="preserve">Надання послуг Львівською обласною службою зайнятості </t>
    </r>
    <r>
      <rPr>
        <b/>
        <u/>
        <sz val="16"/>
        <rFont val="Times New Roman Cyr"/>
        <charset val="204"/>
      </rPr>
      <t>чоловікам</t>
    </r>
    <r>
      <rPr>
        <b/>
        <sz val="16"/>
        <rFont val="Times New Roman Cyr"/>
        <family val="1"/>
        <charset val="204"/>
      </rPr>
      <t xml:space="preserve">
у січні - лютому 2023-2024 рр.</t>
    </r>
  </si>
  <si>
    <t>Надання послуг Львівською обласною службою зайнятості  особам з числа мешканців міських поселень
у січні - лютому 2023-2024 рр.</t>
  </si>
  <si>
    <t>Надання послуг Львівською обласною службою зайнятості особам з числа мешканців сільської місцевості
у січні - лютому 2023-2024 рр.</t>
  </si>
  <si>
    <r>
      <t xml:space="preserve">Надання послуг Львівської обласною службою зайнятості </t>
    </r>
    <r>
      <rPr>
        <b/>
        <sz val="16"/>
        <color rgb="FFFF0000"/>
        <rFont val="Times New Roman Cyr"/>
        <charset val="204"/>
      </rPr>
      <t>(УСЬОГО)</t>
    </r>
    <r>
      <rPr>
        <b/>
        <sz val="16"/>
        <rFont val="Times New Roman Cyr"/>
        <family val="1"/>
        <charset val="204"/>
      </rPr>
      <t xml:space="preserve">
у січні - лютому 2023-2024 рр.</t>
    </r>
  </si>
  <si>
    <t>+3,9р.</t>
  </si>
  <si>
    <t>+12,7р.</t>
  </si>
  <si>
    <t>+10,5р.</t>
  </si>
  <si>
    <t>+6,3р.</t>
  </si>
  <si>
    <t>+4,2р.</t>
  </si>
  <si>
    <t>+2,7р.</t>
  </si>
  <si>
    <t>+7р.</t>
  </si>
  <si>
    <t>+9р.</t>
  </si>
  <si>
    <t>+2,8р.</t>
  </si>
  <si>
    <t>+3,6р.</t>
  </si>
  <si>
    <t>+4,6р.</t>
  </si>
  <si>
    <t>+7,6р.</t>
  </si>
  <si>
    <t>+5р.</t>
  </si>
  <si>
    <t>+3,4р.</t>
  </si>
  <si>
    <t>+3,8р.</t>
  </si>
  <si>
    <t>+5,2р.</t>
  </si>
  <si>
    <t>+4,4р.</t>
  </si>
  <si>
    <t>+6,2р.</t>
  </si>
  <si>
    <t>+5,3р.</t>
  </si>
  <si>
    <t>+3,3р.</t>
  </si>
  <si>
    <t>+11,3р.</t>
  </si>
  <si>
    <t>+8р.</t>
  </si>
  <si>
    <t>+5,5р.</t>
  </si>
  <si>
    <t>+12р.</t>
  </si>
  <si>
    <t>+6,5р.</t>
  </si>
  <si>
    <t>+6р.</t>
  </si>
  <si>
    <t>+7,8р.</t>
  </si>
  <si>
    <t>+4,5р.</t>
  </si>
  <si>
    <t>+7,2р.</t>
  </si>
  <si>
    <t>+2,9р.</t>
  </si>
  <si>
    <t>+13,5р.</t>
  </si>
  <si>
    <t>+9,3р.</t>
  </si>
  <si>
    <t>+5,4р.</t>
  </si>
  <si>
    <t>+2,6р.</t>
  </si>
  <si>
    <t>+8,9р.</t>
  </si>
  <si>
    <t>+29,5р.</t>
  </si>
  <si>
    <t>+4,7р.</t>
  </si>
  <si>
    <t>+4,0р.</t>
  </si>
  <si>
    <t>+3,1р.</t>
  </si>
  <si>
    <t>+4,9р.</t>
  </si>
  <si>
    <t>+25р.</t>
  </si>
  <si>
    <t>+6,8р.</t>
  </si>
  <si>
    <t>+19,5р.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</si>
</sst>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"/>
    <numFmt numFmtId="165" formatCode="0.0"/>
    <numFmt numFmtId="166" formatCode="\+#0;\-#0"/>
    <numFmt numFmtId="167" formatCode="_-* #,##0_р_._-;\-* #,##0_р_._-;_-* &quot;-&quot;_р_._-;_-@_-"/>
    <numFmt numFmtId="168" formatCode="_-* #,##0.00_р_._-;\-* #,##0.00_р_._-;_-* &quot;-&quot;??_р_._-;_-@_-"/>
    <numFmt numFmtId="169" formatCode="_-* #,##0.00\ _₴_-;\-* #,##0.00\ _₴_-;_-* &quot;-&quot;??\ _₴_-;_-@_-"/>
    <numFmt numFmtId="170" formatCode="0_ ;[Red]\-0\ "/>
    <numFmt numFmtId="171" formatCode="General;;"/>
  </numFmts>
  <fonts count="92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6"/>
      <name val="Times New Roman"/>
      <family val="1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6"/>
      <color rgb="FFFF0000"/>
      <name val="Times New Roman Cyr"/>
      <charset val="204"/>
    </font>
    <font>
      <b/>
      <u/>
      <sz val="16"/>
      <name val="Times New Roman Cyr"/>
      <charset val="204"/>
    </font>
    <font>
      <b/>
      <u/>
      <sz val="16"/>
      <name val="Times New Roman Cyr"/>
      <family val="1"/>
      <charset val="204"/>
    </font>
    <font>
      <b/>
      <i/>
      <sz val="16"/>
      <name val="Times New Roman Cyr"/>
      <family val="1"/>
      <charset val="204"/>
    </font>
    <font>
      <i/>
      <sz val="16"/>
      <name val="Times New Roman Cyr"/>
      <family val="1"/>
      <charset val="204"/>
    </font>
    <font>
      <sz val="10"/>
      <name val="Arial Cyr"/>
    </font>
    <font>
      <b/>
      <sz val="18"/>
      <name val="Times New Roman"/>
      <family val="1"/>
      <charset val="204"/>
    </font>
    <font>
      <i/>
      <sz val="12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0"/>
      <name val="Helv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i/>
      <u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 Cyr"/>
      <family val="1"/>
      <charset val="204"/>
    </font>
    <font>
      <b/>
      <sz val="12"/>
      <name val="Times New Roman Cyr"/>
      <charset val="204"/>
    </font>
    <font>
      <i/>
      <sz val="16"/>
      <color rgb="FFFF0000"/>
      <name val="Times New Roman"/>
      <family val="1"/>
      <charset val="204"/>
    </font>
    <font>
      <sz val="8"/>
      <name val="Arial Cyr"/>
      <charset val="204"/>
    </font>
    <font>
      <sz val="12"/>
      <name val="Times New Roman Cyr"/>
      <charset val="204"/>
    </font>
    <font>
      <b/>
      <sz val="16"/>
      <name val="Times New Roman Cyr"/>
      <charset val="204"/>
    </font>
    <font>
      <b/>
      <sz val="14"/>
      <name val="Times New Roman Cyr"/>
      <charset val="204"/>
    </font>
    <font>
      <b/>
      <sz val="11"/>
      <color rgb="FF002060"/>
      <name val="Times New Roman Cyr"/>
      <charset val="204"/>
    </font>
    <font>
      <sz val="11"/>
      <color rgb="FF002060"/>
      <name val="Times New Roman Cyr"/>
      <charset val="204"/>
    </font>
    <font>
      <sz val="11"/>
      <color rgb="FF002060"/>
      <name val="Times New Roman"/>
      <family val="1"/>
      <charset val="204"/>
    </font>
    <font>
      <i/>
      <sz val="14"/>
      <name val="Times New Roman Cyr"/>
      <charset val="204"/>
    </font>
    <font>
      <sz val="12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4" tint="-0.499984740745262"/>
      <name val="Times New Roman Cyr"/>
      <charset val="204"/>
    </font>
    <font>
      <sz val="12"/>
      <color theme="4" tint="-0.499984740745262"/>
      <name val="Times New Roman Cyr"/>
      <charset val="204"/>
    </font>
    <font>
      <b/>
      <sz val="12"/>
      <color theme="4" tint="-0.249977111117893"/>
      <name val="Times New Roman Cyr"/>
      <charset val="204"/>
    </font>
    <font>
      <sz val="12"/>
      <color theme="4" tint="-0.249977111117893"/>
      <name val="Times New Roman Cyr"/>
      <charset val="204"/>
    </font>
  </fonts>
  <fills count="4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1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3" fillId="0" borderId="0"/>
    <xf numFmtId="0" fontId="9" fillId="0" borderId="0"/>
    <xf numFmtId="0" fontId="43" fillId="0" borderId="0"/>
    <xf numFmtId="0" fontId="47" fillId="0" borderId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48" fillId="15" borderId="0" applyNumberFormat="0" applyBorder="0" applyAlignment="0" applyProtection="0"/>
    <xf numFmtId="0" fontId="48" fillId="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2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23" borderId="0" applyNumberFormat="0" applyBorder="0" applyAlignment="0" applyProtection="0"/>
    <xf numFmtId="0" fontId="49" fillId="32" borderId="0" applyNumberFormat="0" applyBorder="0" applyAlignment="0" applyProtection="0"/>
    <xf numFmtId="0" fontId="50" fillId="16" borderId="14" applyNumberFormat="0" applyAlignment="0" applyProtection="0"/>
    <xf numFmtId="0" fontId="51" fillId="29" borderId="15" applyNumberFormat="0" applyAlignment="0" applyProtection="0"/>
    <xf numFmtId="0" fontId="52" fillId="0" borderId="0" applyNumberFormat="0" applyFill="0" applyBorder="0" applyAlignment="0" applyProtection="0"/>
    <xf numFmtId="0" fontId="53" fillId="8" borderId="0" applyNumberFormat="0" applyBorder="0" applyAlignment="0" applyProtection="0"/>
    <xf numFmtId="0" fontId="54" fillId="0" borderId="16" applyNumberFormat="0" applyFill="0" applyAlignment="0" applyProtection="0"/>
    <xf numFmtId="0" fontId="55" fillId="0" borderId="17" applyNumberFormat="0" applyFill="0" applyAlignment="0" applyProtection="0"/>
    <xf numFmtId="0" fontId="56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5" borderId="14" applyNumberFormat="0" applyAlignment="0" applyProtection="0"/>
    <xf numFmtId="0" fontId="58" fillId="0" borderId="19" applyNumberFormat="0" applyFill="0" applyAlignment="0" applyProtection="0"/>
    <xf numFmtId="0" fontId="59" fillId="17" borderId="0" applyNumberFormat="0" applyBorder="0" applyAlignment="0" applyProtection="0"/>
    <xf numFmtId="0" fontId="13" fillId="6" borderId="20" applyNumberFormat="0" applyFont="0" applyAlignment="0" applyProtection="0"/>
    <xf numFmtId="0" fontId="13" fillId="6" borderId="20" applyNumberFormat="0" applyFont="0" applyAlignment="0" applyProtection="0"/>
    <xf numFmtId="0" fontId="60" fillId="16" borderId="21" applyNumberFormat="0" applyAlignment="0" applyProtection="0"/>
    <xf numFmtId="0" fontId="61" fillId="0" borderId="0" applyNumberFormat="0" applyFill="0" applyBorder="0" applyAlignment="0" applyProtection="0"/>
    <xf numFmtId="0" fontId="62" fillId="0" borderId="22" applyNumberFormat="0" applyFill="0" applyAlignment="0" applyProtection="0"/>
    <xf numFmtId="0" fontId="63" fillId="0" borderId="0" applyNumberFormat="0" applyFill="0" applyBorder="0" applyAlignment="0" applyProtection="0"/>
    <xf numFmtId="0" fontId="48" fillId="33" borderId="0" applyNumberFormat="0" applyBorder="0" applyAlignment="0" applyProtection="0"/>
    <xf numFmtId="0" fontId="48" fillId="34" borderId="0" applyNumberFormat="0" applyBorder="0" applyAlignment="0" applyProtection="0"/>
    <xf numFmtId="0" fontId="48" fillId="35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36" borderId="0" applyNumberFormat="0" applyBorder="0" applyAlignment="0" applyProtection="0"/>
    <xf numFmtId="0" fontId="60" fillId="37" borderId="21" applyNumberFormat="0" applyAlignment="0" applyProtection="0"/>
    <xf numFmtId="0" fontId="50" fillId="37" borderId="14" applyNumberFormat="0" applyAlignment="0" applyProtection="0"/>
    <xf numFmtId="0" fontId="64" fillId="0" borderId="23" applyNumberFormat="0" applyFill="0" applyAlignment="0" applyProtection="0"/>
    <xf numFmtId="0" fontId="65" fillId="0" borderId="24" applyNumberFormat="0" applyFill="0" applyAlignment="0" applyProtection="0"/>
    <xf numFmtId="0" fontId="66" fillId="0" borderId="25" applyNumberFormat="0" applyFill="0" applyAlignment="0" applyProtection="0"/>
    <xf numFmtId="0" fontId="66" fillId="0" borderId="0" applyNumberFormat="0" applyFill="0" applyBorder="0" applyAlignment="0" applyProtection="0"/>
    <xf numFmtId="0" fontId="62" fillId="0" borderId="22" applyNumberFormat="0" applyFill="0" applyAlignment="0" applyProtection="0"/>
    <xf numFmtId="0" fontId="59" fillId="38" borderId="0" applyNumberFormat="0" applyBorder="0" applyAlignment="0" applyProtection="0"/>
    <xf numFmtId="0" fontId="9" fillId="0" borderId="0"/>
    <xf numFmtId="0" fontId="9" fillId="0" borderId="0"/>
    <xf numFmtId="0" fontId="49" fillId="10" borderId="0" applyNumberFormat="0" applyBorder="0" applyAlignment="0" applyProtection="0"/>
    <xf numFmtId="0" fontId="52" fillId="0" borderId="0" applyNumberFormat="0" applyFill="0" applyBorder="0" applyAlignment="0" applyProtection="0"/>
    <xf numFmtId="0" fontId="10" fillId="39" borderId="20" applyNumberFormat="0" applyFont="0" applyAlignment="0" applyProtection="0"/>
    <xf numFmtId="0" fontId="47" fillId="0" borderId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0" fillId="0" borderId="0"/>
    <xf numFmtId="0" fontId="77" fillId="0" borderId="0"/>
    <xf numFmtId="0" fontId="10" fillId="0" borderId="0"/>
    <xf numFmtId="0" fontId="13" fillId="0" borderId="0"/>
  </cellStyleXfs>
  <cellXfs count="433">
    <xf numFmtId="0" fontId="0" fillId="0" borderId="0" xfId="0"/>
    <xf numFmtId="0" fontId="4" fillId="0" borderId="6" xfId="1" applyFont="1" applyBorder="1" applyAlignment="1">
      <alignment vertical="center" wrapText="1"/>
    </xf>
    <xf numFmtId="0" fontId="1" fillId="0" borderId="0" xfId="7"/>
    <xf numFmtId="0" fontId="1" fillId="0" borderId="0" xfId="8" applyFont="1" applyAlignment="1">
      <alignment vertical="center" wrapText="1"/>
    </xf>
    <xf numFmtId="0" fontId="12" fillId="0" borderId="6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 wrapText="1"/>
    </xf>
    <xf numFmtId="0" fontId="3" fillId="0" borderId="6" xfId="8" applyFont="1" applyBorder="1" applyAlignment="1">
      <alignment horizontal="center" vertical="center" wrapText="1"/>
    </xf>
    <xf numFmtId="0" fontId="8" fillId="0" borderId="0" xfId="8" applyFont="1" applyAlignment="1">
      <alignment vertical="center" wrapText="1"/>
    </xf>
    <xf numFmtId="0" fontId="4" fillId="3" borderId="6" xfId="8" applyFont="1" applyFill="1" applyBorder="1" applyAlignment="1">
      <alignment vertical="center" wrapText="1"/>
    </xf>
    <xf numFmtId="164" fontId="5" fillId="2" borderId="6" xfId="7" applyNumberFormat="1" applyFont="1" applyFill="1" applyBorder="1" applyAlignment="1">
      <alignment horizontal="center" vertical="center" wrapText="1"/>
    </xf>
    <xf numFmtId="164" fontId="5" fillId="0" borderId="6" xfId="7" applyNumberFormat="1" applyFont="1" applyBorder="1" applyAlignment="1">
      <alignment horizontal="center" vertical="center" wrapText="1"/>
    </xf>
    <xf numFmtId="164" fontId="8" fillId="0" borderId="0" xfId="8" applyNumberFormat="1" applyFont="1" applyAlignment="1">
      <alignment vertical="center" wrapText="1"/>
    </xf>
    <xf numFmtId="0" fontId="4" fillId="0" borderId="6" xfId="7" applyFont="1" applyBorder="1" applyAlignment="1">
      <alignment horizontal="left" vertical="center" wrapText="1"/>
    </xf>
    <xf numFmtId="0" fontId="4" fillId="0" borderId="6" xfId="8" applyFont="1" applyBorder="1" applyAlignment="1">
      <alignment vertical="center" wrapText="1"/>
    </xf>
    <xf numFmtId="165" fontId="5" fillId="0" borderId="6" xfId="1" applyNumberFormat="1" applyFont="1" applyBorder="1" applyAlignment="1">
      <alignment horizontal="center" vertical="center"/>
    </xf>
    <xf numFmtId="165" fontId="5" fillId="0" borderId="6" xfId="9" applyNumberFormat="1" applyFont="1" applyBorder="1" applyAlignment="1">
      <alignment horizontal="center" vertical="center"/>
    </xf>
    <xf numFmtId="0" fontId="11" fillId="0" borderId="0" xfId="7" applyFont="1"/>
    <xf numFmtId="3" fontId="11" fillId="0" borderId="0" xfId="7" applyNumberFormat="1" applyFont="1"/>
    <xf numFmtId="165" fontId="5" fillId="0" borderId="6" xfId="8" applyNumberFormat="1" applyFont="1" applyBorder="1" applyAlignment="1">
      <alignment horizontal="center" vertical="center" wrapText="1"/>
    </xf>
    <xf numFmtId="0" fontId="15" fillId="0" borderId="6" xfId="1" applyFont="1" applyBorder="1" applyAlignment="1">
      <alignment horizontal="center" vertical="center"/>
    </xf>
    <xf numFmtId="165" fontId="5" fillId="2" borderId="6" xfId="7" applyNumberFormat="1" applyFont="1" applyFill="1" applyBorder="1" applyAlignment="1">
      <alignment horizontal="center" vertical="center"/>
    </xf>
    <xf numFmtId="0" fontId="23" fillId="0" borderId="0" xfId="8" applyFont="1" applyAlignment="1">
      <alignment vertical="center" wrapText="1"/>
    </xf>
    <xf numFmtId="0" fontId="23" fillId="0" borderId="0" xfId="7" applyFont="1"/>
    <xf numFmtId="165" fontId="23" fillId="0" borderId="0" xfId="8" applyNumberFormat="1" applyFont="1" applyAlignment="1">
      <alignment vertical="center" wrapText="1"/>
    </xf>
    <xf numFmtId="0" fontId="14" fillId="0" borderId="0" xfId="8" applyFont="1" applyAlignment="1">
      <alignment horizontal="center" vertical="top" wrapText="1"/>
    </xf>
    <xf numFmtId="0" fontId="26" fillId="0" borderId="0" xfId="12" applyFont="1" applyAlignment="1">
      <alignment vertical="top" wrapText="1"/>
    </xf>
    <xf numFmtId="0" fontId="20" fillId="0" borderId="0" xfId="12" applyFont="1"/>
    <xf numFmtId="0" fontId="27" fillId="0" borderId="1" xfId="12" applyFont="1" applyBorder="1" applyAlignment="1">
      <alignment horizontal="center" vertical="top"/>
    </xf>
    <xf numFmtId="0" fontId="27" fillId="0" borderId="0" xfId="12" applyFont="1" applyAlignment="1">
      <alignment horizontal="center" vertical="top"/>
    </xf>
    <xf numFmtId="0" fontId="28" fillId="0" borderId="0" xfId="12" applyFont="1" applyAlignment="1">
      <alignment vertical="top"/>
    </xf>
    <xf numFmtId="0" fontId="29" fillId="0" borderId="0" xfId="12" applyFont="1" applyAlignment="1">
      <alignment horizontal="center" vertical="center" wrapText="1"/>
    </xf>
    <xf numFmtId="0" fontId="29" fillId="0" borderId="0" xfId="12" applyFont="1" applyAlignment="1">
      <alignment vertical="center" wrapText="1"/>
    </xf>
    <xf numFmtId="3" fontId="24" fillId="0" borderId="6" xfId="12" applyNumberFormat="1" applyFont="1" applyBorder="1" applyAlignment="1">
      <alignment horizontal="center" vertical="center"/>
    </xf>
    <xf numFmtId="164" fontId="24" fillId="0" borderId="6" xfId="12" applyNumberFormat="1" applyFont="1" applyBorder="1" applyAlignment="1">
      <alignment horizontal="center" vertical="center"/>
    </xf>
    <xf numFmtId="3" fontId="24" fillId="0" borderId="0" xfId="12" applyNumberFormat="1" applyFont="1" applyAlignment="1">
      <alignment vertical="center"/>
    </xf>
    <xf numFmtId="0" fontId="24" fillId="0" borderId="0" xfId="12" applyFont="1" applyAlignment="1">
      <alignment vertical="center"/>
    </xf>
    <xf numFmtId="3" fontId="22" fillId="0" borderId="6" xfId="12" applyNumberFormat="1" applyFont="1" applyBorder="1" applyAlignment="1">
      <alignment horizontal="center" vertical="center"/>
    </xf>
    <xf numFmtId="164" fontId="22" fillId="0" borderId="6" xfId="12" applyNumberFormat="1" applyFont="1" applyBorder="1" applyAlignment="1">
      <alignment horizontal="center" vertical="center"/>
    </xf>
    <xf numFmtId="3" fontId="22" fillId="0" borderId="0" xfId="12" applyNumberFormat="1" applyFont="1"/>
    <xf numFmtId="0" fontId="22" fillId="0" borderId="0" xfId="12" applyFont="1"/>
    <xf numFmtId="0" fontId="22" fillId="0" borderId="0" xfId="12" applyFont="1" applyAlignment="1">
      <alignment horizontal="center" vertical="top"/>
    </xf>
    <xf numFmtId="0" fontId="28" fillId="0" borderId="0" xfId="12" applyFont="1"/>
    <xf numFmtId="0" fontId="31" fillId="0" borderId="0" xfId="12" applyFont="1"/>
    <xf numFmtId="0" fontId="21" fillId="0" borderId="0" xfId="14" applyFont="1"/>
    <xf numFmtId="0" fontId="33" fillId="0" borderId="0" xfId="12" applyFont="1"/>
    <xf numFmtId="0" fontId="34" fillId="0" borderId="6" xfId="12" applyFont="1" applyBorder="1" applyAlignment="1">
      <alignment horizontal="center" wrapText="1"/>
    </xf>
    <xf numFmtId="1" fontId="34" fillId="0" borderId="6" xfId="12" applyNumberFormat="1" applyFont="1" applyBorder="1" applyAlignment="1">
      <alignment horizontal="center" wrapText="1"/>
    </xf>
    <xf numFmtId="0" fontId="34" fillId="0" borderId="0" xfId="12" applyFont="1" applyAlignment="1">
      <alignment vertical="center" wrapText="1"/>
    </xf>
    <xf numFmtId="0" fontId="17" fillId="0" borderId="0" xfId="8" applyFont="1" applyAlignment="1">
      <alignment vertical="center" wrapText="1"/>
    </xf>
    <xf numFmtId="0" fontId="7" fillId="0" borderId="0" xfId="8" applyFont="1" applyAlignment="1">
      <alignment vertical="center" wrapText="1"/>
    </xf>
    <xf numFmtId="0" fontId="7" fillId="0" borderId="0" xfId="7" applyFont="1"/>
    <xf numFmtId="0" fontId="19" fillId="0" borderId="1" xfId="12" applyFont="1" applyBorder="1" applyAlignment="1">
      <alignment vertical="top"/>
    </xf>
    <xf numFmtId="0" fontId="14" fillId="0" borderId="0" xfId="7" applyFont="1" applyAlignment="1">
      <alignment horizontal="center" vertical="top" wrapText="1"/>
    </xf>
    <xf numFmtId="0" fontId="2" fillId="0" borderId="0" xfId="8" applyFont="1" applyAlignment="1">
      <alignment horizontal="center" vertical="center" wrapText="1"/>
    </xf>
    <xf numFmtId="0" fontId="15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0" fontId="3" fillId="0" borderId="0" xfId="8" applyFont="1" applyAlignment="1">
      <alignment horizontal="center" vertical="center" wrapText="1"/>
    </xf>
    <xf numFmtId="164" fontId="6" fillId="0" borderId="0" xfId="7" applyNumberFormat="1" applyFont="1" applyAlignment="1">
      <alignment horizontal="center" vertical="center" wrapText="1"/>
    </xf>
    <xf numFmtId="165" fontId="8" fillId="0" borderId="0" xfId="8" applyNumberFormat="1" applyFont="1" applyAlignment="1">
      <alignment vertical="center" wrapText="1"/>
    </xf>
    <xf numFmtId="0" fontId="16" fillId="0" borderId="0" xfId="1" applyFont="1" applyAlignment="1">
      <alignment horizontal="center" vertical="center" wrapText="1"/>
    </xf>
    <xf numFmtId="165" fontId="23" fillId="0" borderId="0" xfId="7" applyNumberFormat="1" applyFont="1"/>
    <xf numFmtId="164" fontId="6" fillId="0" borderId="0" xfId="9" applyNumberFormat="1" applyFont="1" applyAlignment="1">
      <alignment horizontal="center" vertical="center"/>
    </xf>
    <xf numFmtId="0" fontId="6" fillId="0" borderId="0" xfId="9" applyFont="1" applyAlignment="1">
      <alignment horizontal="center" vertical="center"/>
    </xf>
    <xf numFmtId="1" fontId="8" fillId="0" borderId="0" xfId="15" applyNumberFormat="1" applyFont="1" applyAlignment="1" applyProtection="1">
      <alignment horizontal="right" vertical="top"/>
      <protection locked="0"/>
    </xf>
    <xf numFmtId="3" fontId="4" fillId="0" borderId="6" xfId="7" applyNumberFormat="1" applyFont="1" applyBorder="1" applyAlignment="1">
      <alignment horizontal="center" vertical="center" wrapText="1"/>
    </xf>
    <xf numFmtId="166" fontId="37" fillId="2" borderId="6" xfId="16" applyNumberFormat="1" applyFont="1" applyFill="1" applyBorder="1" applyAlignment="1">
      <alignment horizontal="center" vertical="center"/>
    </xf>
    <xf numFmtId="1" fontId="4" fillId="0" borderId="4" xfId="7" applyNumberFormat="1" applyFont="1" applyBorder="1" applyAlignment="1">
      <alignment horizontal="center" vertical="center" wrapText="1"/>
    </xf>
    <xf numFmtId="1" fontId="4" fillId="0" borderId="4" xfId="7" applyNumberFormat="1" applyFont="1" applyBorder="1" applyAlignment="1">
      <alignment horizontal="center" vertical="center"/>
    </xf>
    <xf numFmtId="3" fontId="4" fillId="0" borderId="4" xfId="7" applyNumberFormat="1" applyFont="1" applyBorder="1" applyAlignment="1">
      <alignment horizontal="center" vertical="center" wrapText="1"/>
    </xf>
    <xf numFmtId="3" fontId="4" fillId="0" borderId="4" xfId="8" applyNumberFormat="1" applyFont="1" applyBorder="1" applyAlignment="1">
      <alignment horizontal="center" vertical="center" wrapText="1"/>
    </xf>
    <xf numFmtId="3" fontId="4" fillId="0" borderId="6" xfId="8" applyNumberFormat="1" applyFont="1" applyBorder="1" applyAlignment="1">
      <alignment horizontal="center" vertical="center" wrapText="1"/>
    </xf>
    <xf numFmtId="3" fontId="4" fillId="0" borderId="6" xfId="1" applyNumberFormat="1" applyFont="1" applyBorder="1" applyAlignment="1">
      <alignment horizontal="center" vertical="center" wrapText="1"/>
    </xf>
    <xf numFmtId="0" fontId="27" fillId="2" borderId="1" xfId="12" applyFont="1" applyFill="1" applyBorder="1" applyAlignment="1">
      <alignment horizontal="center" vertical="top"/>
    </xf>
    <xf numFmtId="1" fontId="34" fillId="2" borderId="6" xfId="12" applyNumberFormat="1" applyFont="1" applyFill="1" applyBorder="1" applyAlignment="1">
      <alignment horizontal="center" wrapText="1"/>
    </xf>
    <xf numFmtId="0" fontId="31" fillId="2" borderId="0" xfId="12" applyFont="1" applyFill="1"/>
    <xf numFmtId="0" fontId="28" fillId="2" borderId="0" xfId="12" applyFont="1" applyFill="1"/>
    <xf numFmtId="166" fontId="5" fillId="2" borderId="6" xfId="16" applyNumberFormat="1" applyFont="1" applyFill="1" applyBorder="1" applyAlignment="1">
      <alignment horizontal="center" vertical="center"/>
    </xf>
    <xf numFmtId="0" fontId="21" fillId="0" borderId="0" xfId="12" applyFont="1"/>
    <xf numFmtId="0" fontId="30" fillId="0" borderId="0" xfId="12" applyFont="1"/>
    <xf numFmtId="1" fontId="23" fillId="0" borderId="0" xfId="8" applyNumberFormat="1" applyFont="1" applyAlignment="1">
      <alignment vertical="center" wrapText="1"/>
    </xf>
    <xf numFmtId="1" fontId="23" fillId="0" borderId="0" xfId="7" applyNumberFormat="1" applyFont="1"/>
    <xf numFmtId="3" fontId="5" fillId="0" borderId="6" xfId="7" applyNumberFormat="1" applyFont="1" applyBorder="1" applyAlignment="1">
      <alignment horizontal="center" vertical="center" wrapText="1"/>
    </xf>
    <xf numFmtId="3" fontId="4" fillId="2" borderId="6" xfId="7" applyNumberFormat="1" applyFont="1" applyFill="1" applyBorder="1" applyAlignment="1">
      <alignment horizontal="center" vertical="center" wrapText="1"/>
    </xf>
    <xf numFmtId="3" fontId="4" fillId="2" borderId="6" xfId="8" applyNumberFormat="1" applyFont="1" applyFill="1" applyBorder="1" applyAlignment="1">
      <alignment horizontal="center" vertical="center" wrapText="1"/>
    </xf>
    <xf numFmtId="0" fontId="14" fillId="0" borderId="0" xfId="7" applyFont="1" applyAlignment="1">
      <alignment vertical="top" wrapText="1"/>
    </xf>
    <xf numFmtId="0" fontId="11" fillId="0" borderId="0" xfId="8" applyFont="1" applyAlignment="1">
      <alignment vertical="center" wrapText="1"/>
    </xf>
    <xf numFmtId="0" fontId="17" fillId="0" borderId="0" xfId="8" applyFont="1" applyAlignment="1">
      <alignment horizontal="right" vertical="center" wrapText="1"/>
    </xf>
    <xf numFmtId="0" fontId="45" fillId="0" borderId="0" xfId="8" applyFont="1" applyAlignment="1">
      <alignment vertical="center" wrapText="1"/>
    </xf>
    <xf numFmtId="49" fontId="2" fillId="0" borderId="6" xfId="7" applyNumberFormat="1" applyFont="1" applyBorder="1" applyAlignment="1">
      <alignment horizontal="center" vertical="center" wrapText="1"/>
    </xf>
    <xf numFmtId="49" fontId="2" fillId="0" borderId="2" xfId="7" applyNumberFormat="1" applyFont="1" applyBorder="1" applyAlignment="1">
      <alignment horizontal="center" vertical="center" wrapText="1"/>
    </xf>
    <xf numFmtId="164" fontId="1" fillId="0" borderId="0" xfId="8" applyNumberFormat="1" applyFont="1" applyAlignment="1">
      <alignment vertical="center" wrapText="1"/>
    </xf>
    <xf numFmtId="3" fontId="1" fillId="0" borderId="0" xfId="8" applyNumberFormat="1" applyFont="1" applyAlignment="1">
      <alignment vertical="center" wrapText="1"/>
    </xf>
    <xf numFmtId="0" fontId="2" fillId="0" borderId="6" xfId="9" applyFont="1" applyBorder="1" applyAlignment="1">
      <alignment vertical="center" wrapText="1"/>
    </xf>
    <xf numFmtId="1" fontId="1" fillId="0" borderId="0" xfId="6" applyNumberFormat="1" applyFont="1" applyProtection="1">
      <protection locked="0"/>
    </xf>
    <xf numFmtId="1" fontId="67" fillId="0" borderId="1" xfId="6" applyNumberFormat="1" applyFont="1" applyBorder="1" applyProtection="1">
      <protection locked="0"/>
    </xf>
    <xf numFmtId="1" fontId="68" fillId="0" borderId="1" xfId="6" applyNumberFormat="1" applyFont="1" applyBorder="1" applyAlignment="1" applyProtection="1">
      <alignment horizontal="center"/>
      <protection locked="0"/>
    </xf>
    <xf numFmtId="1" fontId="8" fillId="0" borderId="0" xfId="6" applyNumberFormat="1" applyFont="1" applyAlignment="1" applyProtection="1">
      <alignment horizontal="right"/>
      <protection locked="0"/>
    </xf>
    <xf numFmtId="1" fontId="70" fillId="0" borderId="0" xfId="6" applyNumberFormat="1" applyFont="1" applyProtection="1">
      <protection locked="0"/>
    </xf>
    <xf numFmtId="1" fontId="71" fillId="0" borderId="6" xfId="6" applyNumberFormat="1" applyFont="1" applyBorder="1" applyAlignment="1">
      <alignment horizontal="center"/>
    </xf>
    <xf numFmtId="1" fontId="71" fillId="0" borderId="0" xfId="6" applyNumberFormat="1" applyFont="1" applyProtection="1">
      <protection locked="0"/>
    </xf>
    <xf numFmtId="0" fontId="72" fillId="0" borderId="6" xfId="6" applyFont="1" applyBorder="1" applyAlignment="1">
      <alignment horizontal="center" vertical="center" wrapText="1" shrinkToFit="1"/>
    </xf>
    <xf numFmtId="1" fontId="73" fillId="0" borderId="0" xfId="6" applyNumberFormat="1" applyFont="1" applyAlignment="1" applyProtection="1">
      <alignment vertical="center"/>
      <protection locked="0"/>
    </xf>
    <xf numFmtId="0" fontId="3" fillId="0" borderId="6" xfId="106" applyFont="1" applyBorder="1" applyAlignment="1">
      <alignment horizontal="left"/>
    </xf>
    <xf numFmtId="1" fontId="3" fillId="0" borderId="0" xfId="6" applyNumberFormat="1" applyFont="1" applyAlignment="1" applyProtection="1">
      <alignment horizontal="right"/>
      <protection locked="0"/>
    </xf>
    <xf numFmtId="0" fontId="3" fillId="0" borderId="6" xfId="105" applyFont="1" applyBorder="1" applyAlignment="1">
      <alignment horizontal="left"/>
    </xf>
    <xf numFmtId="0" fontId="3" fillId="0" borderId="6" xfId="105" applyFont="1" applyBorder="1" applyAlignment="1">
      <alignment horizontal="left" wrapText="1"/>
    </xf>
    <xf numFmtId="1" fontId="3" fillId="2" borderId="0" xfId="6" applyNumberFormat="1" applyFont="1" applyFill="1" applyAlignment="1" applyProtection="1">
      <alignment horizontal="right"/>
      <protection locked="0"/>
    </xf>
    <xf numFmtId="1" fontId="3" fillId="0" borderId="0" xfId="6" applyNumberFormat="1" applyFont="1" applyAlignment="1" applyProtection="1">
      <alignment horizontal="left" wrapText="1" shrinkToFit="1"/>
      <protection locked="0"/>
    </xf>
    <xf numFmtId="1" fontId="2" fillId="0" borderId="6" xfId="7" applyNumberFormat="1" applyFont="1" applyBorder="1" applyAlignment="1">
      <alignment horizontal="center" vertical="center" wrapText="1"/>
    </xf>
    <xf numFmtId="0" fontId="2" fillId="3" borderId="6" xfId="8" applyFont="1" applyFill="1" applyBorder="1" applyAlignment="1">
      <alignment vertical="center" wrapText="1"/>
    </xf>
    <xf numFmtId="0" fontId="2" fillId="0" borderId="6" xfId="7" applyFont="1" applyBorder="1" applyAlignment="1">
      <alignment horizontal="left" vertical="center" wrapText="1"/>
    </xf>
    <xf numFmtId="0" fontId="2" fillId="0" borderId="6" xfId="8" applyFont="1" applyBorder="1" applyAlignment="1">
      <alignment vertical="center" wrapText="1"/>
    </xf>
    <xf numFmtId="1" fontId="2" fillId="0" borderId="2" xfId="7" applyNumberFormat="1" applyFont="1" applyBorder="1" applyAlignment="1">
      <alignment horizontal="center" vertical="center" wrapText="1"/>
    </xf>
    <xf numFmtId="1" fontId="2" fillId="0" borderId="6" xfId="9" applyNumberFormat="1" applyFont="1" applyBorder="1" applyAlignment="1">
      <alignment horizontal="center" vertical="center" wrapText="1"/>
    </xf>
    <xf numFmtId="1" fontId="34" fillId="40" borderId="6" xfId="12" applyNumberFormat="1" applyFont="1" applyFill="1" applyBorder="1" applyAlignment="1">
      <alignment horizontal="center" wrapText="1"/>
    </xf>
    <xf numFmtId="3" fontId="24" fillId="40" borderId="6" xfId="12" applyNumberFormat="1" applyFont="1" applyFill="1" applyBorder="1" applyAlignment="1">
      <alignment horizontal="center" vertical="center"/>
    </xf>
    <xf numFmtId="0" fontId="19" fillId="0" borderId="0" xfId="12" applyFont="1" applyAlignment="1">
      <alignment vertical="top"/>
    </xf>
    <xf numFmtId="0" fontId="34" fillId="0" borderId="32" xfId="12" applyFont="1" applyBorder="1" applyAlignment="1">
      <alignment horizontal="center" wrapText="1"/>
    </xf>
    <xf numFmtId="3" fontId="22" fillId="40" borderId="6" xfId="12" applyNumberFormat="1" applyFont="1" applyFill="1" applyBorder="1" applyAlignment="1">
      <alignment horizontal="center" vertical="center"/>
    </xf>
    <xf numFmtId="170" fontId="72" fillId="0" borderId="6" xfId="6" applyNumberFormat="1" applyFont="1" applyBorder="1" applyAlignment="1">
      <alignment horizontal="center" vertical="center" wrapText="1" shrinkToFit="1"/>
    </xf>
    <xf numFmtId="170" fontId="22" fillId="0" borderId="6" xfId="12" applyNumberFormat="1" applyFont="1" applyBorder="1" applyAlignment="1">
      <alignment horizontal="center" vertical="center"/>
    </xf>
    <xf numFmtId="165" fontId="5" fillId="2" borderId="6" xfId="7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6" xfId="115" applyFont="1" applyFill="1" applyBorder="1" applyAlignment="1" applyProtection="1">
      <alignment horizontal="center" vertical="center"/>
      <protection locked="0"/>
    </xf>
    <xf numFmtId="1" fontId="3" fillId="0" borderId="6" xfId="0" applyNumberFormat="1" applyFont="1" applyBorder="1" applyAlignment="1" applyProtection="1">
      <alignment horizontal="center" vertical="center"/>
      <protection locked="0"/>
    </xf>
    <xf numFmtId="0" fontId="3" fillId="3" borderId="6" xfId="115" applyFont="1" applyFill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>
      <alignment horizontal="center" vertical="center"/>
    </xf>
    <xf numFmtId="3" fontId="78" fillId="0" borderId="6" xfId="12" applyNumberFormat="1" applyFont="1" applyBorder="1" applyAlignment="1">
      <alignment horizontal="center" vertical="center"/>
    </xf>
    <xf numFmtId="3" fontId="3" fillId="0" borderId="6" xfId="13" applyNumberFormat="1" applyFont="1" applyBorder="1" applyAlignment="1">
      <alignment horizontal="center" vertical="center"/>
    </xf>
    <xf numFmtId="0" fontId="30" fillId="0" borderId="0" xfId="14" applyFont="1" applyAlignment="1">
      <alignment wrapText="1"/>
    </xf>
    <xf numFmtId="0" fontId="21" fillId="0" borderId="0" xfId="14" applyFont="1" applyAlignment="1">
      <alignment wrapText="1"/>
    </xf>
    <xf numFmtId="1" fontId="15" fillId="2" borderId="39" xfId="17" applyNumberFormat="1" applyFont="1" applyFill="1" applyBorder="1" applyAlignment="1" applyProtection="1">
      <alignment vertical="center" wrapText="1"/>
      <protection locked="0"/>
    </xf>
    <xf numFmtId="1" fontId="15" fillId="2" borderId="34" xfId="17" applyNumberFormat="1" applyFont="1" applyFill="1" applyBorder="1" applyAlignment="1" applyProtection="1">
      <alignment vertical="center" wrapText="1"/>
      <protection locked="0"/>
    </xf>
    <xf numFmtId="1" fontId="15" fillId="2" borderId="40" xfId="17" applyNumberFormat="1" applyFont="1" applyFill="1" applyBorder="1" applyAlignment="1" applyProtection="1">
      <alignment vertical="center" wrapText="1"/>
      <protection locked="0"/>
    </xf>
    <xf numFmtId="0" fontId="3" fillId="2" borderId="13" xfId="115" applyFont="1" applyFill="1" applyBorder="1" applyAlignment="1" applyProtection="1">
      <alignment horizontal="center" vertical="center"/>
      <protection locked="0"/>
    </xf>
    <xf numFmtId="0" fontId="3" fillId="3" borderId="13" xfId="115" applyFont="1" applyFill="1" applyBorder="1" applyAlignment="1" applyProtection="1">
      <alignment horizontal="center" vertical="center"/>
      <protection locked="0"/>
    </xf>
    <xf numFmtId="0" fontId="34" fillId="0" borderId="46" xfId="12" applyFont="1" applyBorder="1" applyAlignment="1">
      <alignment horizontal="center" wrapText="1"/>
    </xf>
    <xf numFmtId="1" fontId="34" fillId="2" borderId="47" xfId="12" applyNumberFormat="1" applyFont="1" applyFill="1" applyBorder="1" applyAlignment="1">
      <alignment horizontal="center" wrapText="1"/>
    </xf>
    <xf numFmtId="1" fontId="34" fillId="0" borderId="2" xfId="12" applyNumberFormat="1" applyFont="1" applyBorder="1" applyAlignment="1">
      <alignment horizontal="center" wrapText="1"/>
    </xf>
    <xf numFmtId="1" fontId="34" fillId="0" borderId="48" xfId="12" applyNumberFormat="1" applyFont="1" applyBorder="1" applyAlignment="1">
      <alignment horizontal="center" wrapText="1"/>
    </xf>
    <xf numFmtId="1" fontId="34" fillId="0" borderId="47" xfId="12" applyNumberFormat="1" applyFont="1" applyBorder="1" applyAlignment="1">
      <alignment horizontal="center" wrapText="1"/>
    </xf>
    <xf numFmtId="1" fontId="34" fillId="0" borderId="49" xfId="12" applyNumberFormat="1" applyFont="1" applyBorder="1" applyAlignment="1">
      <alignment horizontal="center" wrapText="1"/>
    </xf>
    <xf numFmtId="1" fontId="34" fillId="0" borderId="9" xfId="12" applyNumberFormat="1" applyFont="1" applyBorder="1" applyAlignment="1">
      <alignment horizontal="center" wrapText="1"/>
    </xf>
    <xf numFmtId="171" fontId="3" fillId="2" borderId="5" xfId="114" applyNumberFormat="1" applyFont="1" applyFill="1" applyBorder="1" applyAlignment="1">
      <alignment horizontal="center" vertical="center"/>
    </xf>
    <xf numFmtId="0" fontId="3" fillId="3" borderId="5" xfId="115" applyFont="1" applyFill="1" applyBorder="1" applyAlignment="1" applyProtection="1">
      <alignment horizontal="center" vertical="center"/>
      <protection locked="0"/>
    </xf>
    <xf numFmtId="171" fontId="3" fillId="3" borderId="5" xfId="114" applyNumberFormat="1" applyFont="1" applyFill="1" applyBorder="1" applyAlignment="1">
      <alignment horizontal="center" vertical="center"/>
    </xf>
    <xf numFmtId="0" fontId="79" fillId="0" borderId="53" xfId="12" applyFont="1" applyBorder="1" applyAlignment="1">
      <alignment horizontal="left" vertical="center" wrapText="1"/>
    </xf>
    <xf numFmtId="3" fontId="75" fillId="2" borderId="54" xfId="12" applyNumberFormat="1" applyFont="1" applyFill="1" applyBorder="1" applyAlignment="1">
      <alignment horizontal="center" vertical="center"/>
    </xf>
    <xf numFmtId="3" fontId="75" fillId="0" borderId="55" xfId="12" applyNumberFormat="1" applyFont="1" applyBorder="1" applyAlignment="1">
      <alignment horizontal="center" vertical="center"/>
    </xf>
    <xf numFmtId="164" fontId="75" fillId="0" borderId="56" xfId="12" applyNumberFormat="1" applyFont="1" applyBorder="1" applyAlignment="1">
      <alignment horizontal="center" vertical="center"/>
    </xf>
    <xf numFmtId="3" fontId="75" fillId="0" borderId="54" xfId="12" applyNumberFormat="1" applyFont="1" applyBorder="1" applyAlignment="1">
      <alignment horizontal="center" vertical="center"/>
    </xf>
    <xf numFmtId="3" fontId="75" fillId="0" borderId="57" xfId="12" applyNumberFormat="1" applyFont="1" applyBorder="1" applyAlignment="1">
      <alignment horizontal="center" vertical="center"/>
    </xf>
    <xf numFmtId="164" fontId="75" fillId="0" borderId="58" xfId="12" applyNumberFormat="1" applyFont="1" applyBorder="1" applyAlignment="1">
      <alignment horizontal="center" vertical="center"/>
    </xf>
    <xf numFmtId="3" fontId="78" fillId="2" borderId="39" xfId="12" applyNumberFormat="1" applyFont="1" applyFill="1" applyBorder="1" applyAlignment="1">
      <alignment horizontal="center" vertical="center"/>
    </xf>
    <xf numFmtId="164" fontId="78" fillId="0" borderId="50" xfId="12" applyNumberFormat="1" applyFont="1" applyBorder="1" applyAlignment="1">
      <alignment horizontal="center" vertical="center"/>
    </xf>
    <xf numFmtId="3" fontId="78" fillId="0" borderId="39" xfId="12" applyNumberFormat="1" applyFont="1" applyBorder="1" applyAlignment="1">
      <alignment horizontal="center" vertical="center"/>
    </xf>
    <xf numFmtId="3" fontId="78" fillId="0" borderId="51" xfId="12" applyNumberFormat="1" applyFont="1" applyBorder="1" applyAlignment="1">
      <alignment horizontal="center" vertical="center"/>
    </xf>
    <xf numFmtId="3" fontId="78" fillId="0" borderId="5" xfId="12" applyNumberFormat="1" applyFont="1" applyBorder="1" applyAlignment="1">
      <alignment horizontal="center" vertical="center"/>
    </xf>
    <xf numFmtId="164" fontId="78" fillId="0" borderId="8" xfId="12" applyNumberFormat="1" applyFont="1" applyBorder="1" applyAlignment="1">
      <alignment horizontal="center" vertical="center"/>
    </xf>
    <xf numFmtId="3" fontId="78" fillId="0" borderId="52" xfId="12" applyNumberFormat="1" applyFont="1" applyBorder="1" applyAlignment="1">
      <alignment horizontal="center" vertical="center"/>
    </xf>
    <xf numFmtId="3" fontId="78" fillId="0" borderId="1" xfId="12" applyNumberFormat="1" applyFont="1" applyBorder="1" applyAlignment="1">
      <alignment horizontal="center" vertical="center"/>
    </xf>
    <xf numFmtId="3" fontId="3" fillId="0" borderId="5" xfId="13" applyNumberFormat="1" applyFont="1" applyBorder="1" applyAlignment="1">
      <alignment horizontal="center" vertical="center"/>
    </xf>
    <xf numFmtId="3" fontId="78" fillId="2" borderId="34" xfId="12" applyNumberFormat="1" applyFont="1" applyFill="1" applyBorder="1" applyAlignment="1">
      <alignment horizontal="center" vertical="center"/>
    </xf>
    <xf numFmtId="164" fontId="78" fillId="0" borderId="33" xfId="12" applyNumberFormat="1" applyFont="1" applyBorder="1" applyAlignment="1">
      <alignment horizontal="center" vertical="center"/>
    </xf>
    <xf numFmtId="3" fontId="78" fillId="0" borderId="34" xfId="12" applyNumberFormat="1" applyFont="1" applyBorder="1" applyAlignment="1">
      <alignment horizontal="center" vertical="center"/>
    </xf>
    <xf numFmtId="3" fontId="78" fillId="0" borderId="4" xfId="12" applyNumberFormat="1" applyFont="1" applyBorder="1" applyAlignment="1">
      <alignment horizontal="center" vertical="center"/>
    </xf>
    <xf numFmtId="164" fontId="78" fillId="0" borderId="3" xfId="12" applyNumberFormat="1" applyFont="1" applyBorder="1" applyAlignment="1">
      <alignment horizontal="center" vertical="center"/>
    </xf>
    <xf numFmtId="3" fontId="78" fillId="0" borderId="32" xfId="12" applyNumberFormat="1" applyFont="1" applyBorder="1" applyAlignment="1">
      <alignment horizontal="center" vertical="center"/>
    </xf>
    <xf numFmtId="3" fontId="78" fillId="0" borderId="11" xfId="12" applyNumberFormat="1" applyFont="1" applyBorder="1" applyAlignment="1">
      <alignment horizontal="center" vertical="center"/>
    </xf>
    <xf numFmtId="3" fontId="78" fillId="2" borderId="40" xfId="12" applyNumberFormat="1" applyFont="1" applyFill="1" applyBorder="1" applyAlignment="1">
      <alignment horizontal="center" vertical="center"/>
    </xf>
    <xf numFmtId="164" fontId="78" fillId="0" borderId="37" xfId="12" applyNumberFormat="1" applyFont="1" applyBorder="1" applyAlignment="1">
      <alignment horizontal="center" vertical="center"/>
    </xf>
    <xf numFmtId="3" fontId="78" fillId="0" borderId="40" xfId="12" applyNumberFormat="1" applyFont="1" applyBorder="1" applyAlignment="1">
      <alignment horizontal="center" vertical="center"/>
    </xf>
    <xf numFmtId="3" fontId="78" fillId="0" borderId="45" xfId="12" applyNumberFormat="1" applyFont="1" applyBorder="1" applyAlignment="1">
      <alignment horizontal="center" vertical="center"/>
    </xf>
    <xf numFmtId="3" fontId="78" fillId="0" borderId="13" xfId="12" applyNumberFormat="1" applyFont="1" applyBorder="1" applyAlignment="1">
      <alignment horizontal="center" vertical="center"/>
    </xf>
    <xf numFmtId="164" fontId="78" fillId="0" borderId="42" xfId="12" applyNumberFormat="1" applyFont="1" applyBorder="1" applyAlignment="1">
      <alignment horizontal="center" vertical="center"/>
    </xf>
    <xf numFmtId="3" fontId="78" fillId="0" borderId="35" xfId="12" applyNumberFormat="1" applyFont="1" applyBorder="1" applyAlignment="1">
      <alignment horizontal="center" vertical="center"/>
    </xf>
    <xf numFmtId="3" fontId="78" fillId="0" borderId="43" xfId="12" applyNumberFormat="1" applyFont="1" applyBorder="1" applyAlignment="1">
      <alignment horizontal="center" vertical="center"/>
    </xf>
    <xf numFmtId="3" fontId="3" fillId="0" borderId="13" xfId="13" applyNumberFormat="1" applyFont="1" applyBorder="1" applyAlignment="1">
      <alignment horizontal="center" vertical="center"/>
    </xf>
    <xf numFmtId="0" fontId="34" fillId="0" borderId="60" xfId="12" applyFont="1" applyBorder="1" applyAlignment="1">
      <alignment horizontal="center" wrapText="1"/>
    </xf>
    <xf numFmtId="0" fontId="79" fillId="0" borderId="41" xfId="12" applyFont="1" applyBorder="1" applyAlignment="1">
      <alignment horizontal="left" vertical="center" wrapText="1"/>
    </xf>
    <xf numFmtId="1" fontId="15" fillId="2" borderId="61" xfId="17" applyNumberFormat="1" applyFont="1" applyFill="1" applyBorder="1" applyAlignment="1" applyProtection="1">
      <alignment vertical="center" wrapText="1"/>
      <protection locked="0"/>
    </xf>
    <xf numFmtId="1" fontId="15" fillId="2" borderId="60" xfId="17" applyNumberFormat="1" applyFont="1" applyFill="1" applyBorder="1" applyAlignment="1" applyProtection="1">
      <alignment vertical="center" wrapText="1"/>
      <protection locked="0"/>
    </xf>
    <xf numFmtId="1" fontId="15" fillId="2" borderId="62" xfId="17" applyNumberFormat="1" applyFont="1" applyFill="1" applyBorder="1" applyAlignment="1" applyProtection="1">
      <alignment vertical="center" wrapText="1"/>
      <protection locked="0"/>
    </xf>
    <xf numFmtId="1" fontId="3" fillId="0" borderId="5" xfId="0" applyNumberFormat="1" applyFont="1" applyBorder="1" applyAlignment="1" applyProtection="1">
      <alignment horizontal="center" vertical="center"/>
      <protection locked="0"/>
    </xf>
    <xf numFmtId="1" fontId="3" fillId="0" borderId="13" xfId="0" applyNumberFormat="1" applyFont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>
      <alignment horizontal="center" vertical="center"/>
    </xf>
    <xf numFmtId="0" fontId="75" fillId="0" borderId="0" xfId="12" applyFont="1" applyAlignment="1">
      <alignment horizontal="center" vertical="center" wrapText="1"/>
    </xf>
    <xf numFmtId="0" fontId="34" fillId="0" borderId="39" xfId="12" applyFont="1" applyBorder="1" applyAlignment="1">
      <alignment horizontal="center" wrapText="1"/>
    </xf>
    <xf numFmtId="3" fontId="75" fillId="2" borderId="53" xfId="12" applyNumberFormat="1" applyFont="1" applyFill="1" applyBorder="1" applyAlignment="1">
      <alignment horizontal="center" vertical="center"/>
    </xf>
    <xf numFmtId="3" fontId="78" fillId="2" borderId="5" xfId="12" applyNumberFormat="1" applyFont="1" applyFill="1" applyBorder="1" applyAlignment="1">
      <alignment horizontal="center" vertical="center"/>
    </xf>
    <xf numFmtId="3" fontId="75" fillId="0" borderId="53" xfId="12" applyNumberFormat="1" applyFont="1" applyBorder="1" applyAlignment="1">
      <alignment horizontal="center" vertical="center"/>
    </xf>
    <xf numFmtId="3" fontId="78" fillId="2" borderId="65" xfId="12" applyNumberFormat="1" applyFont="1" applyFill="1" applyBorder="1" applyAlignment="1">
      <alignment horizontal="center" vertical="center"/>
    </xf>
    <xf numFmtId="3" fontId="78" fillId="2" borderId="12" xfId="12" applyNumberFormat="1" applyFont="1" applyFill="1" applyBorder="1" applyAlignment="1">
      <alignment horizontal="center" vertical="center"/>
    </xf>
    <xf numFmtId="3" fontId="78" fillId="0" borderId="65" xfId="12" applyNumberFormat="1" applyFont="1" applyBorder="1" applyAlignment="1">
      <alignment horizontal="center" vertical="center"/>
    </xf>
    <xf numFmtId="3" fontId="78" fillId="0" borderId="12" xfId="12" applyNumberFormat="1" applyFont="1" applyBorder="1" applyAlignment="1">
      <alignment horizontal="center" vertical="center"/>
    </xf>
    <xf numFmtId="3" fontId="78" fillId="0" borderId="66" xfId="12" applyNumberFormat="1" applyFont="1" applyBorder="1" applyAlignment="1">
      <alignment horizontal="center" vertical="center"/>
    </xf>
    <xf numFmtId="164" fontId="78" fillId="0" borderId="67" xfId="12" applyNumberFormat="1" applyFont="1" applyBorder="1" applyAlignment="1">
      <alignment horizontal="center" vertical="center"/>
    </xf>
    <xf numFmtId="3" fontId="3" fillId="0" borderId="12" xfId="13" applyNumberFormat="1" applyFont="1" applyBorder="1" applyAlignment="1">
      <alignment horizontal="center" vertical="center"/>
    </xf>
    <xf numFmtId="49" fontId="75" fillId="0" borderId="56" xfId="12" applyNumberFormat="1" applyFont="1" applyBorder="1" applyAlignment="1">
      <alignment horizontal="center" vertical="center"/>
    </xf>
    <xf numFmtId="3" fontId="78" fillId="2" borderId="27" xfId="12" applyNumberFormat="1" applyFont="1" applyFill="1" applyBorder="1" applyAlignment="1">
      <alignment horizontal="center" vertical="center"/>
    </xf>
    <xf numFmtId="3" fontId="75" fillId="2" borderId="55" xfId="12" applyNumberFormat="1" applyFont="1" applyFill="1" applyBorder="1" applyAlignment="1">
      <alignment horizontal="center" vertical="center"/>
    </xf>
    <xf numFmtId="3" fontId="3" fillId="2" borderId="5" xfId="13" applyNumberFormat="1" applyFont="1" applyFill="1" applyBorder="1" applyAlignment="1">
      <alignment horizontal="center" vertical="center"/>
    </xf>
    <xf numFmtId="0" fontId="80" fillId="0" borderId="0" xfId="12" applyFont="1" applyAlignment="1">
      <alignment horizontal="center" vertical="center" wrapText="1"/>
    </xf>
    <xf numFmtId="3" fontId="75" fillId="2" borderId="57" xfId="12" applyNumberFormat="1" applyFont="1" applyFill="1" applyBorder="1" applyAlignment="1">
      <alignment horizontal="center" vertical="center"/>
    </xf>
    <xf numFmtId="3" fontId="78" fillId="2" borderId="51" xfId="12" applyNumberFormat="1" applyFont="1" applyFill="1" applyBorder="1" applyAlignment="1">
      <alignment horizontal="center" vertical="center"/>
    </xf>
    <xf numFmtId="3" fontId="78" fillId="2" borderId="4" xfId="12" applyNumberFormat="1" applyFont="1" applyFill="1" applyBorder="1" applyAlignment="1">
      <alignment horizontal="center" vertical="center"/>
    </xf>
    <xf numFmtId="3" fontId="78" fillId="2" borderId="45" xfId="12" applyNumberFormat="1" applyFont="1" applyFill="1" applyBorder="1" applyAlignment="1">
      <alignment horizontal="center" vertical="center"/>
    </xf>
    <xf numFmtId="3" fontId="78" fillId="2" borderId="52" xfId="12" applyNumberFormat="1" applyFont="1" applyFill="1" applyBorder="1" applyAlignment="1">
      <alignment horizontal="center" vertical="center"/>
    </xf>
    <xf numFmtId="3" fontId="78" fillId="2" borderId="32" xfId="12" applyNumberFormat="1" applyFont="1" applyFill="1" applyBorder="1" applyAlignment="1">
      <alignment horizontal="center" vertical="center"/>
    </xf>
    <xf numFmtId="3" fontId="78" fillId="2" borderId="35" xfId="12" applyNumberFormat="1" applyFont="1" applyFill="1" applyBorder="1" applyAlignment="1">
      <alignment horizontal="center" vertical="center"/>
    </xf>
    <xf numFmtId="0" fontId="79" fillId="0" borderId="52" xfId="12" applyFont="1" applyBorder="1" applyAlignment="1">
      <alignment horizontal="left" vertical="center" wrapText="1"/>
    </xf>
    <xf numFmtId="3" fontId="78" fillId="2" borderId="68" xfId="12" applyNumberFormat="1" applyFont="1" applyFill="1" applyBorder="1" applyAlignment="1">
      <alignment horizontal="center" vertical="center"/>
    </xf>
    <xf numFmtId="171" fontId="3" fillId="2" borderId="12" xfId="114" applyNumberFormat="1" applyFont="1" applyFill="1" applyBorder="1" applyAlignment="1">
      <alignment horizontal="center" vertical="center"/>
    </xf>
    <xf numFmtId="165" fontId="75" fillId="0" borderId="56" xfId="12" applyNumberFormat="1" applyFont="1" applyBorder="1" applyAlignment="1">
      <alignment horizontal="center" vertical="center"/>
    </xf>
    <xf numFmtId="165" fontId="78" fillId="0" borderId="50" xfId="12" applyNumberFormat="1" applyFont="1" applyBorder="1" applyAlignment="1">
      <alignment horizontal="center" vertical="center"/>
    </xf>
    <xf numFmtId="165" fontId="78" fillId="0" borderId="33" xfId="12" applyNumberFormat="1" applyFont="1" applyBorder="1" applyAlignment="1">
      <alignment horizontal="center" vertical="center"/>
    </xf>
    <xf numFmtId="165" fontId="78" fillId="0" borderId="37" xfId="12" applyNumberFormat="1" applyFont="1" applyBorder="1" applyAlignment="1">
      <alignment horizontal="center" vertical="center"/>
    </xf>
    <xf numFmtId="165" fontId="78" fillId="0" borderId="3" xfId="12" applyNumberFormat="1" applyFont="1" applyBorder="1" applyAlignment="1">
      <alignment horizontal="center" vertical="center"/>
    </xf>
    <xf numFmtId="49" fontId="78" fillId="0" borderId="33" xfId="12" applyNumberFormat="1" applyFont="1" applyBorder="1" applyAlignment="1">
      <alignment horizontal="center" vertical="center"/>
    </xf>
    <xf numFmtId="3" fontId="81" fillId="0" borderId="6" xfId="12" applyNumberFormat="1" applyFont="1" applyBorder="1" applyAlignment="1">
      <alignment horizontal="center" vertical="center"/>
    </xf>
    <xf numFmtId="3" fontId="82" fillId="2" borderId="6" xfId="12" applyNumberFormat="1" applyFont="1" applyFill="1" applyBorder="1" applyAlignment="1">
      <alignment horizontal="center" vertical="center"/>
    </xf>
    <xf numFmtId="3" fontId="82" fillId="0" borderId="6" xfId="12" applyNumberFormat="1" applyFont="1" applyBorder="1" applyAlignment="1">
      <alignment horizontal="center" vertical="center"/>
    </xf>
    <xf numFmtId="3" fontId="83" fillId="0" borderId="6" xfId="13" applyNumberFormat="1" applyFont="1" applyBorder="1" applyAlignment="1">
      <alignment horizontal="center" vertical="center"/>
    </xf>
    <xf numFmtId="3" fontId="3" fillId="2" borderId="12" xfId="13" applyNumberFormat="1" applyFont="1" applyFill="1" applyBorder="1" applyAlignment="1">
      <alignment horizontal="center" vertical="center"/>
    </xf>
    <xf numFmtId="49" fontId="78" fillId="0" borderId="50" xfId="12" applyNumberFormat="1" applyFont="1" applyBorder="1" applyAlignment="1">
      <alignment horizontal="center" vertical="center"/>
    </xf>
    <xf numFmtId="49" fontId="78" fillId="0" borderId="3" xfId="12" applyNumberFormat="1" applyFont="1" applyBorder="1" applyAlignment="1">
      <alignment horizontal="center" vertical="center"/>
    </xf>
    <xf numFmtId="49" fontId="78" fillId="0" borderId="37" xfId="12" applyNumberFormat="1" applyFont="1" applyBorder="1" applyAlignment="1">
      <alignment horizontal="center" vertical="center"/>
    </xf>
    <xf numFmtId="49" fontId="75" fillId="0" borderId="58" xfId="12" applyNumberFormat="1" applyFont="1" applyBorder="1" applyAlignment="1">
      <alignment horizontal="center" vertical="center"/>
    </xf>
    <xf numFmtId="49" fontId="78" fillId="0" borderId="42" xfId="12" applyNumberFormat="1" applyFont="1" applyBorder="1" applyAlignment="1">
      <alignment horizontal="center" vertical="center"/>
    </xf>
    <xf numFmtId="0" fontId="32" fillId="0" borderId="0" xfId="12" applyFont="1" applyAlignment="1">
      <alignment horizontal="center" vertical="center" wrapText="1"/>
    </xf>
    <xf numFmtId="0" fontId="22" fillId="0" borderId="0" xfId="12" applyFont="1" applyAlignment="1">
      <alignment horizontal="left" wrapText="1"/>
    </xf>
    <xf numFmtId="0" fontId="32" fillId="0" borderId="0" xfId="12" applyFont="1" applyAlignment="1">
      <alignment vertical="center" wrapText="1"/>
    </xf>
    <xf numFmtId="0" fontId="19" fillId="0" borderId="36" xfId="12" applyFont="1" applyBorder="1" applyAlignment="1">
      <alignment vertical="top"/>
    </xf>
    <xf numFmtId="0" fontId="34" fillId="0" borderId="53" xfId="12" applyFont="1" applyBorder="1" applyAlignment="1">
      <alignment horizontal="center" wrapText="1"/>
    </xf>
    <xf numFmtId="1" fontId="34" fillId="2" borderId="54" xfId="12" applyNumberFormat="1" applyFont="1" applyFill="1" applyBorder="1" applyAlignment="1">
      <alignment horizontal="center" wrapText="1"/>
    </xf>
    <xf numFmtId="1" fontId="34" fillId="0" borderId="55" xfId="12" applyNumberFormat="1" applyFont="1" applyBorder="1" applyAlignment="1">
      <alignment horizontal="center" wrapText="1"/>
    </xf>
    <xf numFmtId="1" fontId="34" fillId="0" borderId="56" xfId="12" applyNumberFormat="1" applyFont="1" applyBorder="1" applyAlignment="1">
      <alignment horizontal="center" wrapText="1"/>
    </xf>
    <xf numFmtId="1" fontId="34" fillId="0" borderId="54" xfId="12" applyNumberFormat="1" applyFont="1" applyBorder="1" applyAlignment="1">
      <alignment horizontal="center" wrapText="1"/>
    </xf>
    <xf numFmtId="1" fontId="34" fillId="0" borderId="57" xfId="12" applyNumberFormat="1" applyFont="1" applyBorder="1" applyAlignment="1">
      <alignment horizontal="center" wrapText="1"/>
    </xf>
    <xf numFmtId="1" fontId="34" fillId="0" borderId="58" xfId="12" applyNumberFormat="1" applyFont="1" applyBorder="1" applyAlignment="1">
      <alignment horizontal="center" wrapText="1"/>
    </xf>
    <xf numFmtId="3" fontId="78" fillId="0" borderId="27" xfId="12" applyNumberFormat="1" applyFont="1" applyBorder="1" applyAlignment="1">
      <alignment horizontal="center" vertical="center"/>
    </xf>
    <xf numFmtId="0" fontId="85" fillId="0" borderId="0" xfId="0" applyFont="1" applyAlignment="1">
      <alignment vertical="center"/>
    </xf>
    <xf numFmtId="0" fontId="79" fillId="0" borderId="39" xfId="12" applyFont="1" applyBorder="1" applyAlignment="1">
      <alignment horizontal="left" vertical="center" wrapText="1"/>
    </xf>
    <xf numFmtId="0" fontId="85" fillId="0" borderId="69" xfId="0" applyFont="1" applyBorder="1" applyAlignment="1">
      <alignment horizontal="center" vertical="center"/>
    </xf>
    <xf numFmtId="0" fontId="85" fillId="0" borderId="70" xfId="0" applyFont="1" applyBorder="1" applyAlignment="1">
      <alignment horizontal="center" vertical="center"/>
    </xf>
    <xf numFmtId="0" fontId="87" fillId="0" borderId="32" xfId="0" applyFont="1" applyBorder="1" applyAlignment="1">
      <alignment horizontal="center"/>
    </xf>
    <xf numFmtId="0" fontId="87" fillId="0" borderId="33" xfId="0" applyFont="1" applyBorder="1" applyAlignment="1">
      <alignment horizontal="center"/>
    </xf>
    <xf numFmtId="0" fontId="87" fillId="0" borderId="35" xfId="0" applyFont="1" applyBorder="1" applyAlignment="1">
      <alignment horizontal="center"/>
    </xf>
    <xf numFmtId="0" fontId="87" fillId="0" borderId="37" xfId="0" applyFont="1" applyBorder="1" applyAlignment="1">
      <alignment horizontal="center"/>
    </xf>
    <xf numFmtId="1" fontId="34" fillId="2" borderId="2" xfId="12" applyNumberFormat="1" applyFont="1" applyFill="1" applyBorder="1" applyAlignment="1">
      <alignment horizontal="center" wrapText="1"/>
    </xf>
    <xf numFmtId="1" fontId="34" fillId="2" borderId="48" xfId="12" applyNumberFormat="1" applyFont="1" applyFill="1" applyBorder="1" applyAlignment="1">
      <alignment horizontal="center" wrapText="1"/>
    </xf>
    <xf numFmtId="164" fontId="75" fillId="2" borderId="56" xfId="12" applyNumberFormat="1" applyFont="1" applyFill="1" applyBorder="1" applyAlignment="1">
      <alignment horizontal="center" vertical="center"/>
    </xf>
    <xf numFmtId="164" fontId="78" fillId="2" borderId="50" xfId="12" applyNumberFormat="1" applyFont="1" applyFill="1" applyBorder="1" applyAlignment="1">
      <alignment horizontal="center" vertical="center"/>
    </xf>
    <xf numFmtId="164" fontId="78" fillId="2" borderId="33" xfId="12" applyNumberFormat="1" applyFont="1" applyFill="1" applyBorder="1" applyAlignment="1">
      <alignment horizontal="center" vertical="center"/>
    </xf>
    <xf numFmtId="164" fontId="78" fillId="2" borderId="37" xfId="12" applyNumberFormat="1" applyFont="1" applyFill="1" applyBorder="1" applyAlignment="1">
      <alignment horizontal="center" vertical="center"/>
    </xf>
    <xf numFmtId="3" fontId="88" fillId="2" borderId="54" xfId="12" applyNumberFormat="1" applyFont="1" applyFill="1" applyBorder="1" applyAlignment="1">
      <alignment horizontal="center" vertical="center"/>
    </xf>
    <xf numFmtId="3" fontId="88" fillId="2" borderId="55" xfId="12" applyNumberFormat="1" applyFont="1" applyFill="1" applyBorder="1" applyAlignment="1">
      <alignment horizontal="center" vertical="center"/>
    </xf>
    <xf numFmtId="3" fontId="89" fillId="2" borderId="52" xfId="12" applyNumberFormat="1" applyFont="1" applyFill="1" applyBorder="1" applyAlignment="1">
      <alignment horizontal="center" vertical="center"/>
    </xf>
    <xf numFmtId="3" fontId="89" fillId="2" borderId="5" xfId="12" applyNumberFormat="1" applyFont="1" applyFill="1" applyBorder="1" applyAlignment="1">
      <alignment horizontal="center" vertical="center"/>
    </xf>
    <xf numFmtId="3" fontId="89" fillId="2" borderId="32" xfId="12" applyNumberFormat="1" applyFont="1" applyFill="1" applyBorder="1" applyAlignment="1">
      <alignment horizontal="center" vertical="center"/>
    </xf>
    <xf numFmtId="3" fontId="89" fillId="2" borderId="35" xfId="12" applyNumberFormat="1" applyFont="1" applyFill="1" applyBorder="1" applyAlignment="1">
      <alignment horizontal="center" vertical="center"/>
    </xf>
    <xf numFmtId="3" fontId="89" fillId="2" borderId="12" xfId="12" applyNumberFormat="1" applyFont="1" applyFill="1" applyBorder="1" applyAlignment="1">
      <alignment horizontal="center" vertical="center"/>
    </xf>
    <xf numFmtId="0" fontId="15" fillId="2" borderId="6" xfId="8" applyFont="1" applyFill="1" applyBorder="1" applyAlignment="1">
      <alignment horizontal="right" vertical="center" wrapText="1"/>
    </xf>
    <xf numFmtId="0" fontId="4" fillId="2" borderId="6" xfId="8" applyFont="1" applyFill="1" applyBorder="1" applyAlignment="1">
      <alignment vertical="center" wrapText="1"/>
    </xf>
    <xf numFmtId="3" fontId="90" fillId="0" borderId="54" xfId="12" applyNumberFormat="1" applyFont="1" applyBorder="1" applyAlignment="1">
      <alignment horizontal="center" vertical="center"/>
    </xf>
    <xf numFmtId="3" fontId="90" fillId="0" borderId="55" xfId="12" applyNumberFormat="1" applyFont="1" applyBorder="1" applyAlignment="1">
      <alignment horizontal="center" vertical="center"/>
    </xf>
    <xf numFmtId="3" fontId="91" fillId="0" borderId="52" xfId="12" applyNumberFormat="1" applyFont="1" applyBorder="1" applyAlignment="1">
      <alignment horizontal="center" vertical="center"/>
    </xf>
    <xf numFmtId="3" fontId="91" fillId="0" borderId="5" xfId="12" applyNumberFormat="1" applyFont="1" applyBorder="1" applyAlignment="1">
      <alignment horizontal="center" vertical="center"/>
    </xf>
    <xf numFmtId="3" fontId="91" fillId="0" borderId="32" xfId="12" applyNumberFormat="1" applyFont="1" applyBorder="1" applyAlignment="1">
      <alignment horizontal="center" vertical="center"/>
    </xf>
    <xf numFmtId="3" fontId="91" fillId="0" borderId="35" xfId="12" applyNumberFormat="1" applyFont="1" applyBorder="1" applyAlignment="1">
      <alignment horizontal="center" vertical="center"/>
    </xf>
    <xf numFmtId="3" fontId="91" fillId="0" borderId="12" xfId="12" applyNumberFormat="1" applyFont="1" applyBorder="1" applyAlignment="1">
      <alignment horizontal="center" vertical="center"/>
    </xf>
    <xf numFmtId="164" fontId="90" fillId="0" borderId="56" xfId="12" applyNumberFormat="1" applyFont="1" applyBorder="1" applyAlignment="1">
      <alignment horizontal="center" vertical="center"/>
    </xf>
    <xf numFmtId="164" fontId="91" fillId="0" borderId="50" xfId="12" applyNumberFormat="1" applyFont="1" applyBorder="1" applyAlignment="1">
      <alignment horizontal="center" vertical="center"/>
    </xf>
    <xf numFmtId="164" fontId="91" fillId="0" borderId="33" xfId="12" applyNumberFormat="1" applyFont="1" applyBorder="1" applyAlignment="1">
      <alignment horizontal="center" vertical="center"/>
    </xf>
    <xf numFmtId="164" fontId="91" fillId="0" borderId="37" xfId="12" applyNumberFormat="1" applyFont="1" applyBorder="1" applyAlignment="1">
      <alignment horizontal="center" vertical="center"/>
    </xf>
    <xf numFmtId="166" fontId="5" fillId="2" borderId="4" xfId="16" applyNumberFormat="1" applyFont="1" applyFill="1" applyBorder="1" applyAlignment="1">
      <alignment horizontal="center" vertical="center"/>
    </xf>
    <xf numFmtId="0" fontId="15" fillId="0" borderId="6" xfId="8" applyFont="1" applyBorder="1" applyAlignment="1">
      <alignment horizontal="right" vertical="center" wrapText="1"/>
    </xf>
    <xf numFmtId="164" fontId="75" fillId="0" borderId="56" xfId="12" quotePrefix="1" applyNumberFormat="1" applyFont="1" applyBorder="1" applyAlignment="1">
      <alignment horizontal="center" vertical="center"/>
    </xf>
    <xf numFmtId="164" fontId="78" fillId="0" borderId="31" xfId="12" quotePrefix="1" applyNumberFormat="1" applyFont="1" applyBorder="1" applyAlignment="1">
      <alignment horizontal="center" vertical="center"/>
    </xf>
    <xf numFmtId="164" fontId="5" fillId="2" borderId="2" xfId="7" applyNumberFormat="1" applyFont="1" applyFill="1" applyBorder="1" applyAlignment="1">
      <alignment horizontal="center" vertical="center" wrapText="1"/>
    </xf>
    <xf numFmtId="164" fontId="5" fillId="2" borderId="5" xfId="7" applyNumberFormat="1" applyFont="1" applyFill="1" applyBorder="1" applyAlignment="1">
      <alignment horizontal="center" vertical="center" wrapText="1"/>
    </xf>
    <xf numFmtId="164" fontId="78" fillId="0" borderId="6" xfId="12" quotePrefix="1" applyNumberFormat="1" applyFont="1" applyBorder="1" applyAlignment="1">
      <alignment horizontal="center" vertical="center"/>
    </xf>
    <xf numFmtId="3" fontId="88" fillId="0" borderId="54" xfId="12" applyNumberFormat="1" applyFont="1" applyBorder="1" applyAlignment="1">
      <alignment horizontal="center" vertical="center"/>
    </xf>
    <xf numFmtId="3" fontId="88" fillId="0" borderId="55" xfId="12" applyNumberFormat="1" applyFont="1" applyBorder="1" applyAlignment="1">
      <alignment horizontal="center" vertical="center"/>
    </xf>
    <xf numFmtId="3" fontId="89" fillId="0" borderId="52" xfId="12" applyNumberFormat="1" applyFont="1" applyBorder="1" applyAlignment="1">
      <alignment horizontal="center" vertical="center"/>
    </xf>
    <xf numFmtId="3" fontId="89" fillId="0" borderId="5" xfId="12" applyNumberFormat="1" applyFont="1" applyBorder="1" applyAlignment="1">
      <alignment horizontal="center" vertical="center"/>
    </xf>
    <xf numFmtId="3" fontId="89" fillId="0" borderId="32" xfId="12" applyNumberFormat="1" applyFont="1" applyBorder="1" applyAlignment="1">
      <alignment horizontal="center" vertical="center"/>
    </xf>
    <xf numFmtId="164" fontId="89" fillId="0" borderId="33" xfId="12" applyNumberFormat="1" applyFont="1" applyBorder="1" applyAlignment="1">
      <alignment horizontal="center" vertical="center"/>
    </xf>
    <xf numFmtId="3" fontId="89" fillId="0" borderId="35" xfId="12" applyNumberFormat="1" applyFont="1" applyBorder="1" applyAlignment="1">
      <alignment horizontal="center" vertical="center"/>
    </xf>
    <xf numFmtId="3" fontId="89" fillId="0" borderId="12" xfId="12" applyNumberFormat="1" applyFont="1" applyBorder="1" applyAlignment="1">
      <alignment horizontal="center" vertical="center"/>
    </xf>
    <xf numFmtId="164" fontId="89" fillId="0" borderId="37" xfId="12" applyNumberFormat="1" applyFont="1" applyBorder="1" applyAlignment="1">
      <alignment horizontal="center" vertical="center"/>
    </xf>
    <xf numFmtId="3" fontId="78" fillId="0" borderId="68" xfId="12" applyNumberFormat="1" applyFont="1" applyBorder="1" applyAlignment="1">
      <alignment horizontal="center" vertical="center"/>
    </xf>
    <xf numFmtId="0" fontId="4" fillId="2" borderId="6" xfId="7" applyFont="1" applyFill="1" applyBorder="1" applyAlignment="1">
      <alignment horizontal="left" vertical="center" wrapText="1"/>
    </xf>
    <xf numFmtId="0" fontId="15" fillId="0" borderId="6" xfId="1" applyFont="1" applyBorder="1" applyAlignment="1">
      <alignment horizontal="center" vertical="center" wrapText="1"/>
    </xf>
    <xf numFmtId="164" fontId="78" fillId="0" borderId="71" xfId="12" quotePrefix="1" applyNumberFormat="1" applyFont="1" applyBorder="1" applyAlignment="1">
      <alignment horizontal="center" vertical="center"/>
    </xf>
    <xf numFmtId="164" fontId="78" fillId="0" borderId="50" xfId="12" quotePrefix="1" applyNumberFormat="1" applyFont="1" applyBorder="1" applyAlignment="1">
      <alignment horizontal="center" vertical="center"/>
    </xf>
    <xf numFmtId="171" fontId="3" fillId="2" borderId="52" xfId="114" applyNumberFormat="1" applyFont="1" applyFill="1" applyBorder="1" applyAlignment="1">
      <alignment horizontal="center" vertical="center"/>
    </xf>
    <xf numFmtId="171" fontId="3" fillId="2" borderId="68" xfId="114" applyNumberFormat="1" applyFont="1" applyFill="1" applyBorder="1" applyAlignment="1">
      <alignment horizontal="center" vertical="center"/>
    </xf>
    <xf numFmtId="0" fontId="3" fillId="2" borderId="5" xfId="115" applyFont="1" applyFill="1" applyBorder="1" applyAlignment="1" applyProtection="1">
      <alignment horizontal="center" vertical="center"/>
      <protection locked="0"/>
    </xf>
    <xf numFmtId="3" fontId="78" fillId="2" borderId="6" xfId="12" applyNumberFormat="1" applyFont="1" applyFill="1" applyBorder="1" applyAlignment="1">
      <alignment horizontal="center" vertical="center"/>
    </xf>
    <xf numFmtId="3" fontId="78" fillId="2" borderId="13" xfId="12" applyNumberFormat="1" applyFont="1" applyFill="1" applyBorder="1" applyAlignment="1">
      <alignment horizontal="center" vertical="center"/>
    </xf>
    <xf numFmtId="49" fontId="78" fillId="0" borderId="8" xfId="12" applyNumberFormat="1" applyFont="1" applyBorder="1" applyAlignment="1">
      <alignment horizontal="center" vertical="center"/>
    </xf>
    <xf numFmtId="49" fontId="91" fillId="0" borderId="33" xfId="12" applyNumberFormat="1" applyFont="1" applyBorder="1" applyAlignment="1">
      <alignment horizontal="center" vertical="center"/>
    </xf>
    <xf numFmtId="164" fontId="78" fillId="0" borderId="56" xfId="12" applyNumberFormat="1" applyFont="1" applyBorder="1" applyAlignment="1">
      <alignment horizontal="center" vertical="center"/>
    </xf>
    <xf numFmtId="164" fontId="24" fillId="41" borderId="6" xfId="12" applyNumberFormat="1" applyFont="1" applyFill="1" applyBorder="1" applyAlignment="1">
      <alignment horizontal="center" vertical="center"/>
    </xf>
    <xf numFmtId="164" fontId="22" fillId="41" borderId="6" xfId="12" applyNumberFormat="1" applyFont="1" applyFill="1" applyBorder="1" applyAlignment="1">
      <alignment horizontal="center" vertical="center"/>
    </xf>
    <xf numFmtId="0" fontId="3" fillId="0" borderId="10" xfId="7" applyFont="1" applyBorder="1" applyAlignment="1">
      <alignment horizontal="left" wrapText="1"/>
    </xf>
    <xf numFmtId="0" fontId="14" fillId="0" borderId="0" xfId="7" applyFont="1" applyAlignment="1">
      <alignment horizontal="center" vertical="top" wrapText="1"/>
    </xf>
    <xf numFmtId="0" fontId="2" fillId="0" borderId="2" xfId="7" applyFont="1" applyBorder="1" applyAlignment="1">
      <alignment horizontal="center" vertical="center" wrapText="1"/>
    </xf>
    <xf numFmtId="0" fontId="2" fillId="0" borderId="5" xfId="7" applyFont="1" applyBorder="1" applyAlignment="1">
      <alignment horizontal="center" vertical="center" wrapText="1"/>
    </xf>
    <xf numFmtId="0" fontId="15" fillId="0" borderId="3" xfId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16" fillId="0" borderId="9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166" fontId="5" fillId="2" borderId="3" xfId="16" applyNumberFormat="1" applyFont="1" applyFill="1" applyBorder="1" applyAlignment="1">
      <alignment horizontal="center" vertical="center"/>
    </xf>
    <xf numFmtId="166" fontId="5" fillId="2" borderId="4" xfId="16" applyNumberFormat="1" applyFont="1" applyFill="1" applyBorder="1" applyAlignment="1">
      <alignment horizontal="center" vertical="center"/>
    </xf>
    <xf numFmtId="1" fontId="8" fillId="0" borderId="0" xfId="15" applyNumberFormat="1" applyFont="1" applyAlignment="1" applyProtection="1">
      <alignment horizontal="right" vertical="top"/>
      <protection locked="0"/>
    </xf>
    <xf numFmtId="0" fontId="80" fillId="2" borderId="38" xfId="12" applyFont="1" applyFill="1" applyBorder="1" applyAlignment="1">
      <alignment horizontal="center" vertical="center" wrapText="1"/>
    </xf>
    <xf numFmtId="0" fontId="80" fillId="2" borderId="29" xfId="12" applyFont="1" applyFill="1" applyBorder="1" applyAlignment="1">
      <alignment horizontal="center" vertical="center" wrapText="1"/>
    </xf>
    <xf numFmtId="0" fontId="80" fillId="2" borderId="44" xfId="12" applyFont="1" applyFill="1" applyBorder="1" applyAlignment="1">
      <alignment horizontal="center" vertical="center" wrapText="1"/>
    </xf>
    <xf numFmtId="0" fontId="80" fillId="2" borderId="26" xfId="12" applyFont="1" applyFill="1" applyBorder="1" applyAlignment="1">
      <alignment horizontal="center" vertical="center" wrapText="1"/>
    </xf>
    <xf numFmtId="0" fontId="80" fillId="2" borderId="27" xfId="12" applyFont="1" applyFill="1" applyBorder="1" applyAlignment="1">
      <alignment horizontal="center" vertical="center" wrapText="1"/>
    </xf>
    <xf numFmtId="0" fontId="80" fillId="2" borderId="31" xfId="12" applyFont="1" applyFill="1" applyBorder="1" applyAlignment="1">
      <alignment horizontal="center" vertical="center" wrapText="1"/>
    </xf>
    <xf numFmtId="49" fontId="74" fillId="2" borderId="32" xfId="12" applyNumberFormat="1" applyFont="1" applyFill="1" applyBorder="1" applyAlignment="1">
      <alignment horizontal="center" vertical="center" wrapText="1"/>
    </xf>
    <xf numFmtId="49" fontId="74" fillId="0" borderId="6" xfId="12" applyNumberFormat="1" applyFont="1" applyBorder="1" applyAlignment="1">
      <alignment horizontal="center" vertical="center" wrapText="1"/>
    </xf>
    <xf numFmtId="0" fontId="21" fillId="0" borderId="33" xfId="12" applyFont="1" applyBorder="1" applyAlignment="1">
      <alignment horizontal="center" vertical="center" wrapText="1"/>
    </xf>
    <xf numFmtId="49" fontId="74" fillId="0" borderId="32" xfId="12" applyNumberFormat="1" applyFont="1" applyBorder="1" applyAlignment="1">
      <alignment horizontal="center" vertical="center" wrapText="1"/>
    </xf>
    <xf numFmtId="0" fontId="74" fillId="0" borderId="33" xfId="12" applyFont="1" applyBorder="1" applyAlignment="1">
      <alignment horizontal="center" vertical="center" wrapText="1"/>
    </xf>
    <xf numFmtId="49" fontId="74" fillId="2" borderId="6" xfId="12" applyNumberFormat="1" applyFont="1" applyFill="1" applyBorder="1" applyAlignment="1">
      <alignment horizontal="center" vertical="center" wrapText="1"/>
    </xf>
    <xf numFmtId="0" fontId="18" fillId="0" borderId="38" xfId="12" applyFont="1" applyBorder="1" applyAlignment="1">
      <alignment horizontal="center" vertical="center" wrapText="1"/>
    </xf>
    <xf numFmtId="0" fontId="18" fillId="0" borderId="34" xfId="12" applyFont="1" applyBorder="1" applyAlignment="1">
      <alignment horizontal="center" vertical="center" wrapText="1"/>
    </xf>
    <xf numFmtId="0" fontId="80" fillId="2" borderId="30" xfId="12" applyFont="1" applyFill="1" applyBorder="1" applyAlignment="1">
      <alignment horizontal="center" vertical="center" wrapText="1"/>
    </xf>
    <xf numFmtId="0" fontId="80" fillId="2" borderId="28" xfId="12" applyFont="1" applyFill="1" applyBorder="1" applyAlignment="1">
      <alignment horizontal="center" vertical="center" wrapText="1"/>
    </xf>
    <xf numFmtId="0" fontId="74" fillId="2" borderId="33" xfId="12" applyFont="1" applyFill="1" applyBorder="1" applyAlignment="1">
      <alignment horizontal="center" vertical="center" wrapText="1"/>
    </xf>
    <xf numFmtId="0" fontId="19" fillId="0" borderId="0" xfId="12" applyFont="1" applyAlignment="1">
      <alignment horizontal="right" vertical="top"/>
    </xf>
    <xf numFmtId="49" fontId="74" fillId="0" borderId="4" xfId="12" applyNumberFormat="1" applyFont="1" applyBorder="1" applyAlignment="1">
      <alignment horizontal="center" vertical="center" wrapText="1"/>
    </xf>
    <xf numFmtId="0" fontId="19" fillId="0" borderId="0" xfId="12" applyFont="1" applyAlignment="1">
      <alignment horizontal="center" vertical="top"/>
    </xf>
    <xf numFmtId="0" fontId="32" fillId="0" borderId="0" xfId="12" applyFont="1" applyAlignment="1">
      <alignment horizontal="center" vertical="center" wrapText="1"/>
    </xf>
    <xf numFmtId="0" fontId="19" fillId="0" borderId="36" xfId="12" applyFont="1" applyBorder="1" applyAlignment="1">
      <alignment horizontal="right" vertical="top"/>
    </xf>
    <xf numFmtId="0" fontId="22" fillId="0" borderId="0" xfId="12" applyFont="1" applyAlignment="1">
      <alignment horizontal="left" wrapText="1"/>
    </xf>
    <xf numFmtId="0" fontId="74" fillId="0" borderId="3" xfId="12" applyFont="1" applyBorder="1" applyAlignment="1">
      <alignment horizontal="center" vertical="center" wrapText="1"/>
    </xf>
    <xf numFmtId="2" fontId="2" fillId="0" borderId="2" xfId="7" applyNumberFormat="1" applyFont="1" applyBorder="1" applyAlignment="1">
      <alignment horizontal="center" vertical="center" wrapText="1"/>
    </xf>
    <xf numFmtId="2" fontId="2" fillId="0" borderId="5" xfId="7" applyNumberFormat="1" applyFont="1" applyBorder="1" applyAlignment="1">
      <alignment horizontal="center" vertical="center" wrapText="1"/>
    </xf>
    <xf numFmtId="0" fontId="18" fillId="0" borderId="26" xfId="12" applyFont="1" applyBorder="1" applyAlignment="1">
      <alignment horizontal="center" vertical="center" wrapText="1"/>
    </xf>
    <xf numFmtId="0" fontId="18" fillId="0" borderId="32" xfId="12" applyFont="1" applyBorder="1" applyAlignment="1">
      <alignment horizontal="center" vertical="center" wrapText="1"/>
    </xf>
    <xf numFmtId="0" fontId="22" fillId="0" borderId="0" xfId="12" applyFont="1" applyAlignment="1">
      <alignment horizontal="center" wrapText="1"/>
    </xf>
    <xf numFmtId="0" fontId="3" fillId="0" borderId="0" xfId="7" applyFont="1" applyAlignment="1">
      <alignment horizontal="left" wrapText="1"/>
    </xf>
    <xf numFmtId="0" fontId="76" fillId="0" borderId="1" xfId="8" applyFont="1" applyBorder="1" applyAlignment="1">
      <alignment horizontal="center" vertical="top" wrapText="1"/>
    </xf>
    <xf numFmtId="0" fontId="18" fillId="0" borderId="59" xfId="12" applyFont="1" applyBorder="1" applyAlignment="1">
      <alignment horizontal="center" vertical="center" wrapText="1"/>
    </xf>
    <xf numFmtId="0" fontId="18" fillId="0" borderId="60" xfId="12" applyFont="1" applyBorder="1" applyAlignment="1">
      <alignment horizontal="center" vertical="center" wrapText="1"/>
    </xf>
    <xf numFmtId="0" fontId="19" fillId="0" borderId="1" xfId="12" applyFont="1" applyBorder="1" applyAlignment="1">
      <alignment horizontal="right" vertical="top"/>
    </xf>
    <xf numFmtId="0" fontId="19" fillId="0" borderId="1" xfId="12" applyFont="1" applyBorder="1" applyAlignment="1">
      <alignment horizontal="center" vertical="top"/>
    </xf>
    <xf numFmtId="0" fontId="4" fillId="0" borderId="6" xfId="1" applyFont="1" applyBorder="1" applyAlignment="1">
      <alignment horizontal="center" vertical="center" wrapText="1"/>
    </xf>
    <xf numFmtId="0" fontId="80" fillId="0" borderId="30" xfId="12" applyFont="1" applyBorder="1" applyAlignment="1">
      <alignment horizontal="center" vertical="center" wrapText="1"/>
    </xf>
    <xf numFmtId="0" fontId="80" fillId="0" borderId="27" xfId="12" applyFont="1" applyBorder="1" applyAlignment="1">
      <alignment horizontal="center" vertical="center" wrapText="1"/>
    </xf>
    <xf numFmtId="0" fontId="80" fillId="0" borderId="31" xfId="12" applyFont="1" applyBorder="1" applyAlignment="1">
      <alignment horizontal="center" vertical="center" wrapText="1"/>
    </xf>
    <xf numFmtId="0" fontId="18" fillId="0" borderId="46" xfId="12" applyFont="1" applyBorder="1" applyAlignment="1">
      <alignment horizontal="center" vertical="center" wrapText="1"/>
    </xf>
    <xf numFmtId="0" fontId="80" fillId="0" borderId="26" xfId="12" applyFont="1" applyBorder="1" applyAlignment="1">
      <alignment horizontal="center" vertical="center" wrapText="1"/>
    </xf>
    <xf numFmtId="0" fontId="80" fillId="0" borderId="57" xfId="12" applyFont="1" applyBorder="1" applyAlignment="1">
      <alignment horizontal="center" vertical="center" wrapText="1"/>
    </xf>
    <xf numFmtId="0" fontId="80" fillId="0" borderId="55" xfId="12" applyFont="1" applyBorder="1" applyAlignment="1">
      <alignment horizontal="center" vertical="center" wrapText="1"/>
    </xf>
    <xf numFmtId="0" fontId="80" fillId="0" borderId="58" xfId="12" applyFont="1" applyBorder="1" applyAlignment="1">
      <alignment horizontal="center" vertical="center" wrapText="1"/>
    </xf>
    <xf numFmtId="0" fontId="80" fillId="0" borderId="38" xfId="12" applyFont="1" applyBorder="1" applyAlignment="1">
      <alignment horizontal="center" vertical="center" wrapText="1"/>
    </xf>
    <xf numFmtId="0" fontId="80" fillId="0" borderId="29" xfId="12" applyFont="1" applyBorder="1" applyAlignment="1">
      <alignment horizontal="center" vertical="center" wrapText="1"/>
    </xf>
    <xf numFmtId="0" fontId="80" fillId="0" borderId="44" xfId="12" applyFont="1" applyBorder="1" applyAlignment="1">
      <alignment horizontal="center" vertical="center" wrapText="1"/>
    </xf>
    <xf numFmtId="0" fontId="80" fillId="0" borderId="28" xfId="12" applyFont="1" applyBorder="1" applyAlignment="1">
      <alignment horizontal="center" vertical="center" wrapText="1"/>
    </xf>
    <xf numFmtId="0" fontId="46" fillId="0" borderId="9" xfId="9" applyFont="1" applyBorder="1" applyAlignment="1">
      <alignment horizontal="center" vertical="center" wrapText="1"/>
    </xf>
    <xf numFmtId="0" fontId="46" fillId="0" borderId="10" xfId="9" applyFont="1" applyBorder="1" applyAlignment="1">
      <alignment horizontal="center" vertical="center" wrapText="1"/>
    </xf>
    <xf numFmtId="0" fontId="46" fillId="0" borderId="8" xfId="9" applyFont="1" applyBorder="1" applyAlignment="1">
      <alignment horizontal="center" vertical="center" wrapText="1"/>
    </xf>
    <xf numFmtId="0" fontId="46" fillId="0" borderId="1" xfId="9" applyFont="1" applyBorder="1" applyAlignment="1">
      <alignment horizontal="center" vertical="center" wrapText="1"/>
    </xf>
    <xf numFmtId="0" fontId="2" fillId="0" borderId="6" xfId="9" applyFont="1" applyBorder="1" applyAlignment="1">
      <alignment horizontal="center" vertical="center" wrapText="1"/>
    </xf>
    <xf numFmtId="49" fontId="2" fillId="0" borderId="2" xfId="7" applyNumberFormat="1" applyFont="1" applyBorder="1" applyAlignment="1">
      <alignment horizontal="center" vertical="center" wrapText="1"/>
    </xf>
    <xf numFmtId="49" fontId="2" fillId="0" borderId="5" xfId="7" applyNumberFormat="1" applyFont="1" applyBorder="1" applyAlignment="1">
      <alignment horizontal="center" vertical="center" wrapText="1"/>
    </xf>
    <xf numFmtId="49" fontId="2" fillId="0" borderId="3" xfId="7" applyNumberFormat="1" applyFont="1" applyBorder="1" applyAlignment="1">
      <alignment horizontal="center" vertical="center" wrapText="1"/>
    </xf>
    <xf numFmtId="49" fontId="2" fillId="0" borderId="4" xfId="7" applyNumberFormat="1" applyFont="1" applyBorder="1" applyAlignment="1">
      <alignment horizontal="center" vertical="center" wrapText="1"/>
    </xf>
    <xf numFmtId="0" fontId="44" fillId="0" borderId="0" xfId="8" applyFont="1" applyAlignment="1">
      <alignment horizontal="center" vertical="top" wrapText="1"/>
    </xf>
    <xf numFmtId="1" fontId="72" fillId="0" borderId="2" xfId="6" applyNumberFormat="1" applyFont="1" applyBorder="1" applyAlignment="1" applyProtection="1">
      <alignment horizontal="center" vertical="center" wrapText="1"/>
      <protection locked="0"/>
    </xf>
    <xf numFmtId="1" fontId="72" fillId="0" borderId="7" xfId="6" applyNumberFormat="1" applyFont="1" applyBorder="1" applyAlignment="1" applyProtection="1">
      <alignment horizontal="center" vertical="center" wrapText="1"/>
      <protection locked="0"/>
    </xf>
    <xf numFmtId="1" fontId="72" fillId="0" borderId="5" xfId="6" applyNumberFormat="1" applyFont="1" applyBorder="1" applyAlignment="1" applyProtection="1">
      <alignment horizontal="center" vertical="center" wrapText="1"/>
      <protection locked="0"/>
    </xf>
    <xf numFmtId="1" fontId="1" fillId="0" borderId="2" xfId="6" applyNumberFormat="1" applyFont="1" applyBorder="1" applyAlignment="1">
      <alignment horizontal="center" vertical="center" wrapText="1"/>
    </xf>
    <xf numFmtId="1" fontId="1" fillId="0" borderId="7" xfId="6" applyNumberFormat="1" applyFont="1" applyBorder="1" applyAlignment="1">
      <alignment horizontal="center" vertical="center" wrapText="1"/>
    </xf>
    <xf numFmtId="1" fontId="1" fillId="0" borderId="5" xfId="6" applyNumberFormat="1" applyFont="1" applyBorder="1" applyAlignment="1">
      <alignment horizontal="center" vertical="center" wrapText="1"/>
    </xf>
    <xf numFmtId="1" fontId="44" fillId="0" borderId="0" xfId="6" applyNumberFormat="1" applyFont="1" applyAlignment="1" applyProtection="1">
      <alignment horizontal="center" vertical="center" wrapText="1"/>
      <protection locked="0"/>
    </xf>
    <xf numFmtId="1" fontId="69" fillId="0" borderId="2" xfId="6" applyNumberFormat="1" applyFont="1" applyBorder="1" applyAlignment="1" applyProtection="1">
      <alignment horizontal="center"/>
      <protection locked="0"/>
    </xf>
    <xf numFmtId="1" fontId="69" fillId="0" borderId="7" xfId="6" applyNumberFormat="1" applyFont="1" applyBorder="1" applyAlignment="1" applyProtection="1">
      <alignment horizontal="center"/>
      <protection locked="0"/>
    </xf>
    <xf numFmtId="1" fontId="1" fillId="0" borderId="6" xfId="6" applyNumberFormat="1" applyFont="1" applyBorder="1" applyAlignment="1">
      <alignment horizontal="center" vertical="center" wrapText="1"/>
    </xf>
    <xf numFmtId="1" fontId="1" fillId="0" borderId="6" xfId="6" applyNumberFormat="1" applyFont="1" applyBorder="1" applyAlignment="1" applyProtection="1">
      <alignment horizontal="center" vertical="center" wrapText="1"/>
      <protection locked="0"/>
    </xf>
    <xf numFmtId="1" fontId="3" fillId="0" borderId="6" xfId="6" applyNumberFormat="1" applyFont="1" applyBorder="1" applyAlignment="1" applyProtection="1">
      <alignment horizontal="center" vertical="center" wrapText="1"/>
      <protection locked="0"/>
    </xf>
    <xf numFmtId="1" fontId="3" fillId="0" borderId="6" xfId="6" applyNumberFormat="1" applyFont="1" applyBorder="1" applyAlignment="1">
      <alignment horizontal="center" vertical="center" wrapText="1"/>
    </xf>
    <xf numFmtId="1" fontId="3" fillId="0" borderId="2" xfId="6" applyNumberFormat="1" applyFont="1" applyBorder="1" applyAlignment="1">
      <alignment horizontal="center" vertical="center" wrapText="1"/>
    </xf>
    <xf numFmtId="1" fontId="3" fillId="0" borderId="7" xfId="6" applyNumberFormat="1" applyFont="1" applyBorder="1" applyAlignment="1">
      <alignment horizontal="center" vertical="center" wrapText="1"/>
    </xf>
    <xf numFmtId="1" fontId="3" fillId="0" borderId="5" xfId="6" applyNumberFormat="1" applyFont="1" applyBorder="1" applyAlignment="1">
      <alignment horizontal="center" vertical="center" wrapText="1"/>
    </xf>
    <xf numFmtId="0" fontId="14" fillId="0" borderId="0" xfId="8" applyFont="1" applyAlignment="1">
      <alignment horizontal="center" vertical="top" wrapText="1"/>
    </xf>
    <xf numFmtId="0" fontId="4" fillId="0" borderId="7" xfId="1" applyFont="1" applyBorder="1" applyAlignment="1">
      <alignment horizontal="center" vertical="center" wrapText="1"/>
    </xf>
    <xf numFmtId="0" fontId="2" fillId="0" borderId="6" xfId="8" applyFont="1" applyBorder="1" applyAlignment="1">
      <alignment horizontal="center" vertical="center" wrapText="1"/>
    </xf>
    <xf numFmtId="0" fontId="4" fillId="0" borderId="2" xfId="7" applyFont="1" applyBorder="1" applyAlignment="1">
      <alignment horizontal="center" vertical="center" wrapText="1"/>
    </xf>
    <xf numFmtId="0" fontId="4" fillId="0" borderId="5" xfId="7" applyFont="1" applyBorder="1" applyAlignment="1">
      <alignment horizontal="center" vertical="center" wrapText="1"/>
    </xf>
    <xf numFmtId="0" fontId="80" fillId="0" borderId="53" xfId="12" applyFont="1" applyBorder="1" applyAlignment="1">
      <alignment horizontal="center" vertical="center" wrapText="1"/>
    </xf>
    <xf numFmtId="0" fontId="80" fillId="0" borderId="63" xfId="12" applyFont="1" applyBorder="1" applyAlignment="1">
      <alignment horizontal="center" vertical="center" wrapText="1"/>
    </xf>
    <xf numFmtId="0" fontId="18" fillId="0" borderId="35" xfId="12" applyFont="1" applyBorder="1" applyAlignment="1">
      <alignment horizontal="center" vertical="center" wrapText="1"/>
    </xf>
    <xf numFmtId="0" fontId="80" fillId="0" borderId="54" xfId="12" applyFont="1" applyBorder="1" applyAlignment="1">
      <alignment horizontal="center" vertical="center" wrapText="1"/>
    </xf>
    <xf numFmtId="0" fontId="80" fillId="0" borderId="56" xfId="12" applyFont="1" applyBorder="1" applyAlignment="1">
      <alignment horizontal="center" vertical="center" wrapText="1"/>
    </xf>
    <xf numFmtId="0" fontId="80" fillId="0" borderId="64" xfId="12" applyFont="1" applyBorder="1" applyAlignment="1">
      <alignment horizontal="center" vertical="center" wrapText="1"/>
    </xf>
    <xf numFmtId="0" fontId="80" fillId="2" borderId="54" xfId="12" applyFont="1" applyFill="1" applyBorder="1" applyAlignment="1">
      <alignment horizontal="center" vertical="center" wrapText="1"/>
    </xf>
    <xf numFmtId="0" fontId="80" fillId="2" borderId="55" xfId="12" applyFont="1" applyFill="1" applyBorder="1" applyAlignment="1">
      <alignment horizontal="center" vertical="center" wrapText="1"/>
    </xf>
    <xf numFmtId="0" fontId="80" fillId="2" borderId="56" xfId="12" applyFont="1" applyFill="1" applyBorder="1" applyAlignment="1">
      <alignment horizontal="center" vertical="center" wrapText="1"/>
    </xf>
    <xf numFmtId="0" fontId="36" fillId="0" borderId="0" xfId="7" applyFont="1" applyAlignment="1">
      <alignment horizontal="center" vertical="top" wrapText="1"/>
    </xf>
    <xf numFmtId="0" fontId="14" fillId="0" borderId="1" xfId="8" applyFont="1" applyBorder="1" applyAlignment="1">
      <alignment horizontal="center" vertical="top" wrapText="1"/>
    </xf>
    <xf numFmtId="0" fontId="2" fillId="0" borderId="3" xfId="8" applyFont="1" applyBorder="1" applyAlignment="1">
      <alignment horizontal="center" vertical="center" wrapText="1"/>
    </xf>
    <xf numFmtId="0" fontId="2" fillId="0" borderId="11" xfId="8" applyFont="1" applyBorder="1" applyAlignment="1">
      <alignment horizontal="center" vertical="center" wrapText="1"/>
    </xf>
    <xf numFmtId="0" fontId="2" fillId="0" borderId="4" xfId="8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18" fillId="0" borderId="40" xfId="12" applyFont="1" applyBorder="1" applyAlignment="1">
      <alignment horizontal="center" vertical="center" wrapText="1"/>
    </xf>
    <xf numFmtId="0" fontId="21" fillId="0" borderId="6" xfId="12" applyFont="1" applyBorder="1" applyAlignment="1">
      <alignment horizontal="center" vertical="center" wrapText="1"/>
    </xf>
    <xf numFmtId="0" fontId="18" fillId="0" borderId="6" xfId="12" applyFont="1" applyBorder="1" applyAlignment="1">
      <alignment horizontal="center" vertical="center" wrapText="1"/>
    </xf>
    <xf numFmtId="0" fontId="24" fillId="0" borderId="6" xfId="12" applyFont="1" applyBorder="1" applyAlignment="1">
      <alignment horizontal="center" vertical="center" wrapText="1"/>
    </xf>
    <xf numFmtId="0" fontId="24" fillId="2" borderId="3" xfId="12" applyFont="1" applyFill="1" applyBorder="1" applyAlignment="1">
      <alignment horizontal="center" vertical="center" wrapText="1"/>
    </xf>
    <xf numFmtId="0" fontId="24" fillId="2" borderId="11" xfId="12" applyFont="1" applyFill="1" applyBorder="1" applyAlignment="1">
      <alignment horizontal="center" vertical="center" wrapText="1"/>
    </xf>
    <xf numFmtId="0" fontId="24" fillId="2" borderId="4" xfId="12" applyFont="1" applyFill="1" applyBorder="1" applyAlignment="1">
      <alignment horizontal="center" vertical="center" wrapText="1"/>
    </xf>
    <xf numFmtId="0" fontId="24" fillId="40" borderId="3" xfId="12" applyFont="1" applyFill="1" applyBorder="1" applyAlignment="1">
      <alignment horizontal="center" vertical="center" wrapText="1"/>
    </xf>
    <xf numFmtId="0" fontId="24" fillId="40" borderId="11" xfId="12" applyFont="1" applyFill="1" applyBorder="1" applyAlignment="1">
      <alignment horizontal="center" vertical="center" wrapText="1"/>
    </xf>
    <xf numFmtId="0" fontId="24" fillId="40" borderId="4" xfId="12" applyFont="1" applyFill="1" applyBorder="1" applyAlignment="1">
      <alignment horizontal="center" vertical="center" wrapText="1"/>
    </xf>
    <xf numFmtId="0" fontId="87" fillId="0" borderId="53" xfId="0" applyFont="1" applyBorder="1" applyAlignment="1">
      <alignment horizontal="center" vertical="center" wrapText="1"/>
    </xf>
    <xf numFmtId="0" fontId="87" fillId="0" borderId="64" xfId="0" applyFont="1" applyBorder="1" applyAlignment="1">
      <alignment horizontal="center" vertical="center" wrapText="1"/>
    </xf>
    <xf numFmtId="165" fontId="78" fillId="0" borderId="8" xfId="12" applyNumberFormat="1" applyFont="1" applyBorder="1" applyAlignment="1">
      <alignment horizontal="center" vertical="center"/>
    </xf>
    <xf numFmtId="49" fontId="89" fillId="0" borderId="50" xfId="12" applyNumberFormat="1" applyFont="1" applyBorder="1" applyAlignment="1">
      <alignment horizontal="center" vertical="center"/>
    </xf>
    <xf numFmtId="49" fontId="89" fillId="0" borderId="33" xfId="12" applyNumberFormat="1" applyFont="1" applyBorder="1" applyAlignment="1">
      <alignment horizontal="center" vertical="center"/>
    </xf>
    <xf numFmtId="49" fontId="91" fillId="0" borderId="50" xfId="12" applyNumberFormat="1" applyFont="1" applyBorder="1" applyAlignment="1">
      <alignment horizontal="center" vertical="center"/>
    </xf>
  </cellXfs>
  <cellStyles count="118">
    <cellStyle name=" 1" xfId="18" xr:uid="{00000000-0005-0000-0000-000000000000}"/>
    <cellStyle name="20% - Accent1" xfId="19" xr:uid="{00000000-0005-0000-0000-000001000000}"/>
    <cellStyle name="20% - Accent1 2" xfId="20" xr:uid="{00000000-0005-0000-0000-000002000000}"/>
    <cellStyle name="20% - Accent2" xfId="21" xr:uid="{00000000-0005-0000-0000-000003000000}"/>
    <cellStyle name="20% - Accent2 2" xfId="22" xr:uid="{00000000-0005-0000-0000-000004000000}"/>
    <cellStyle name="20% - Accent3" xfId="23" xr:uid="{00000000-0005-0000-0000-000005000000}"/>
    <cellStyle name="20% - Accent3 2" xfId="24" xr:uid="{00000000-0005-0000-0000-000006000000}"/>
    <cellStyle name="20% - Accent4" xfId="25" xr:uid="{00000000-0005-0000-0000-000007000000}"/>
    <cellStyle name="20% - Accent4 2" xfId="26" xr:uid="{00000000-0005-0000-0000-000008000000}"/>
    <cellStyle name="20% - Accent5" xfId="27" xr:uid="{00000000-0005-0000-0000-000009000000}"/>
    <cellStyle name="20% - Accent5 2" xfId="28" xr:uid="{00000000-0005-0000-0000-00000A000000}"/>
    <cellStyle name="20% - Accent6" xfId="29" xr:uid="{00000000-0005-0000-0000-00000B000000}"/>
    <cellStyle name="20% - Accent6 2" xfId="30" xr:uid="{00000000-0005-0000-0000-00000C000000}"/>
    <cellStyle name="20% - Акцент1" xfId="31" xr:uid="{00000000-0005-0000-0000-00000D000000}"/>
    <cellStyle name="20% - Акцент2" xfId="32" xr:uid="{00000000-0005-0000-0000-00000E000000}"/>
    <cellStyle name="20% - Акцент3" xfId="33" xr:uid="{00000000-0005-0000-0000-00000F000000}"/>
    <cellStyle name="20% - Акцент4" xfId="34" xr:uid="{00000000-0005-0000-0000-000010000000}"/>
    <cellStyle name="20% - Акцент5" xfId="35" xr:uid="{00000000-0005-0000-0000-000011000000}"/>
    <cellStyle name="20% - Акцент6" xfId="36" xr:uid="{00000000-0005-0000-0000-000012000000}"/>
    <cellStyle name="40% - Accent1" xfId="37" xr:uid="{00000000-0005-0000-0000-000013000000}"/>
    <cellStyle name="40% - Accent1 2" xfId="38" xr:uid="{00000000-0005-0000-0000-000014000000}"/>
    <cellStyle name="40% - Accent2" xfId="39" xr:uid="{00000000-0005-0000-0000-000015000000}"/>
    <cellStyle name="40% - Accent2 2" xfId="40" xr:uid="{00000000-0005-0000-0000-000016000000}"/>
    <cellStyle name="40% - Accent3" xfId="41" xr:uid="{00000000-0005-0000-0000-000017000000}"/>
    <cellStyle name="40% - Accent3 2" xfId="42" xr:uid="{00000000-0005-0000-0000-000018000000}"/>
    <cellStyle name="40% - Accent4" xfId="43" xr:uid="{00000000-0005-0000-0000-000019000000}"/>
    <cellStyle name="40% - Accent4 2" xfId="44" xr:uid="{00000000-0005-0000-0000-00001A000000}"/>
    <cellStyle name="40% - Accent5" xfId="45" xr:uid="{00000000-0005-0000-0000-00001B000000}"/>
    <cellStyle name="40% - Accent5 2" xfId="46" xr:uid="{00000000-0005-0000-0000-00001C000000}"/>
    <cellStyle name="40% - Accent6" xfId="47" xr:uid="{00000000-0005-0000-0000-00001D000000}"/>
    <cellStyle name="40% - Accent6 2" xfId="48" xr:uid="{00000000-0005-0000-0000-00001E000000}"/>
    <cellStyle name="40% - Акцент1" xfId="49" xr:uid="{00000000-0005-0000-0000-00001F000000}"/>
    <cellStyle name="40% - Акцент2" xfId="50" xr:uid="{00000000-0005-0000-0000-000020000000}"/>
    <cellStyle name="40% - Акцент3" xfId="51" xr:uid="{00000000-0005-0000-0000-000021000000}"/>
    <cellStyle name="40% - Акцент4" xfId="52" xr:uid="{00000000-0005-0000-0000-000022000000}"/>
    <cellStyle name="40% - Акцент5" xfId="53" xr:uid="{00000000-0005-0000-0000-000023000000}"/>
    <cellStyle name="40% - Акцент6" xfId="54" xr:uid="{00000000-0005-0000-0000-000024000000}"/>
    <cellStyle name="60% - Accent1" xfId="55" xr:uid="{00000000-0005-0000-0000-000025000000}"/>
    <cellStyle name="60% - Accent2" xfId="56" xr:uid="{00000000-0005-0000-0000-000026000000}"/>
    <cellStyle name="60% - Accent3" xfId="57" xr:uid="{00000000-0005-0000-0000-000027000000}"/>
    <cellStyle name="60% - Accent4" xfId="58" xr:uid="{00000000-0005-0000-0000-000028000000}"/>
    <cellStyle name="60% - Accent5" xfId="59" xr:uid="{00000000-0005-0000-0000-000029000000}"/>
    <cellStyle name="60% - Accent6" xfId="60" xr:uid="{00000000-0005-0000-0000-00002A000000}"/>
    <cellStyle name="60% - Акцент1" xfId="61" xr:uid="{00000000-0005-0000-0000-00002B000000}"/>
    <cellStyle name="60% - Акцент2" xfId="62" xr:uid="{00000000-0005-0000-0000-00002C000000}"/>
    <cellStyle name="60% - Акцент3" xfId="63" xr:uid="{00000000-0005-0000-0000-00002D000000}"/>
    <cellStyle name="60% - Акцент4" xfId="64" xr:uid="{00000000-0005-0000-0000-00002E000000}"/>
    <cellStyle name="60% - Акцент5" xfId="65" xr:uid="{00000000-0005-0000-0000-00002F000000}"/>
    <cellStyle name="60% - Акцент6" xfId="66" xr:uid="{00000000-0005-0000-0000-000030000000}"/>
    <cellStyle name="Accent1" xfId="67" xr:uid="{00000000-0005-0000-0000-000031000000}"/>
    <cellStyle name="Accent2" xfId="68" xr:uid="{00000000-0005-0000-0000-000032000000}"/>
    <cellStyle name="Accent3" xfId="69" xr:uid="{00000000-0005-0000-0000-000033000000}"/>
    <cellStyle name="Accent4" xfId="70" xr:uid="{00000000-0005-0000-0000-000034000000}"/>
    <cellStyle name="Accent5" xfId="71" xr:uid="{00000000-0005-0000-0000-000035000000}"/>
    <cellStyle name="Accent6" xfId="72" xr:uid="{00000000-0005-0000-0000-000036000000}"/>
    <cellStyle name="Bad" xfId="73" xr:uid="{00000000-0005-0000-0000-000037000000}"/>
    <cellStyle name="Calculation" xfId="74" xr:uid="{00000000-0005-0000-0000-000038000000}"/>
    <cellStyle name="Check Cell" xfId="75" xr:uid="{00000000-0005-0000-0000-000039000000}"/>
    <cellStyle name="Explanatory Text" xfId="76" xr:uid="{00000000-0005-0000-0000-00003A000000}"/>
    <cellStyle name="Good" xfId="77" xr:uid="{00000000-0005-0000-0000-00003B000000}"/>
    <cellStyle name="Heading 1" xfId="78" xr:uid="{00000000-0005-0000-0000-00003C000000}"/>
    <cellStyle name="Heading 2" xfId="79" xr:uid="{00000000-0005-0000-0000-00003D000000}"/>
    <cellStyle name="Heading 3" xfId="80" xr:uid="{00000000-0005-0000-0000-00003E000000}"/>
    <cellStyle name="Heading 4" xfId="81" xr:uid="{00000000-0005-0000-0000-00003F000000}"/>
    <cellStyle name="Input" xfId="82" xr:uid="{00000000-0005-0000-0000-000040000000}"/>
    <cellStyle name="Linked Cell" xfId="83" xr:uid="{00000000-0005-0000-0000-000041000000}"/>
    <cellStyle name="Neutral" xfId="84" xr:uid="{00000000-0005-0000-0000-000042000000}"/>
    <cellStyle name="Note" xfId="85" xr:uid="{00000000-0005-0000-0000-000043000000}"/>
    <cellStyle name="Note 2" xfId="86" xr:uid="{00000000-0005-0000-0000-000044000000}"/>
    <cellStyle name="Output" xfId="87" xr:uid="{00000000-0005-0000-0000-000045000000}"/>
    <cellStyle name="Title" xfId="88" xr:uid="{00000000-0005-0000-0000-000046000000}"/>
    <cellStyle name="Total" xfId="89" xr:uid="{00000000-0005-0000-0000-000047000000}"/>
    <cellStyle name="Warning Text" xfId="90" xr:uid="{00000000-0005-0000-0000-000048000000}"/>
    <cellStyle name="Акцент1 2" xfId="91" xr:uid="{00000000-0005-0000-0000-000049000000}"/>
    <cellStyle name="Акцент2 2" xfId="92" xr:uid="{00000000-0005-0000-0000-00004A000000}"/>
    <cellStyle name="Акцент3 2" xfId="93" xr:uid="{00000000-0005-0000-0000-00004B000000}"/>
    <cellStyle name="Акцент4 2" xfId="94" xr:uid="{00000000-0005-0000-0000-00004C000000}"/>
    <cellStyle name="Акцент5 2" xfId="95" xr:uid="{00000000-0005-0000-0000-00004D000000}"/>
    <cellStyle name="Акцент6 2" xfId="96" xr:uid="{00000000-0005-0000-0000-00004E000000}"/>
    <cellStyle name="Вывод 2" xfId="97" xr:uid="{00000000-0005-0000-0000-00004F000000}"/>
    <cellStyle name="Вычисление 2" xfId="98" xr:uid="{00000000-0005-0000-0000-000050000000}"/>
    <cellStyle name="Заголовок 1 2" xfId="99" xr:uid="{00000000-0005-0000-0000-000051000000}"/>
    <cellStyle name="Заголовок 2 2" xfId="100" xr:uid="{00000000-0005-0000-0000-000052000000}"/>
    <cellStyle name="Заголовок 3 2" xfId="101" xr:uid="{00000000-0005-0000-0000-000053000000}"/>
    <cellStyle name="Заголовок 4 2" xfId="102" xr:uid="{00000000-0005-0000-0000-000054000000}"/>
    <cellStyle name="Звичайний" xfId="0" builtinId="0"/>
    <cellStyle name="Звичайний 2" xfId="16" xr:uid="{00000000-0005-0000-0000-000056000000}"/>
    <cellStyle name="Звичайний 2 3" xfId="11" xr:uid="{00000000-0005-0000-0000-000057000000}"/>
    <cellStyle name="Звичайний 3" xfId="117" xr:uid="{00000000-0005-0000-0000-000058000000}"/>
    <cellStyle name="Звичайний 3 2" xfId="4" xr:uid="{00000000-0005-0000-0000-000059000000}"/>
    <cellStyle name="Итог 2" xfId="103" xr:uid="{00000000-0005-0000-0000-00005A000000}"/>
    <cellStyle name="Нейтральный 2" xfId="104" xr:uid="{00000000-0005-0000-0000-00005B000000}"/>
    <cellStyle name="Обычный 2" xfId="5" xr:uid="{00000000-0005-0000-0000-00005C000000}"/>
    <cellStyle name="Обычный 2 2" xfId="6" xr:uid="{00000000-0005-0000-0000-00005D000000}"/>
    <cellStyle name="Обычный 3" xfId="116" xr:uid="{00000000-0005-0000-0000-00005E000000}"/>
    <cellStyle name="Обычный 4" xfId="10" xr:uid="{00000000-0005-0000-0000-00005F000000}"/>
    <cellStyle name="Обычный 5" xfId="3" xr:uid="{00000000-0005-0000-0000-000060000000}"/>
    <cellStyle name="Обычный 6" xfId="1" xr:uid="{00000000-0005-0000-0000-000061000000}"/>
    <cellStyle name="Обычный 6 2" xfId="9" xr:uid="{00000000-0005-0000-0000-000062000000}"/>
    <cellStyle name="Обычный 6 3" xfId="2" xr:uid="{00000000-0005-0000-0000-000063000000}"/>
    <cellStyle name="Обычный_06" xfId="17" xr:uid="{00000000-0005-0000-0000-000064000000}"/>
    <cellStyle name="Обычный_12 Зинкевич" xfId="105" xr:uid="{00000000-0005-0000-0000-000065000000}"/>
    <cellStyle name="Обычный_4 категории вмесмте СОЦ_УРАЗЛИВІ__ТАБО_4 категорії Квота!!!_2014 рік" xfId="7" xr:uid="{00000000-0005-0000-0000-000066000000}"/>
    <cellStyle name="Обычный_АктЗах_5%квот Оксана" xfId="14" xr:uid="{00000000-0005-0000-0000-000067000000}"/>
    <cellStyle name="Обычный_Активна політика (б)" xfId="114" xr:uid="{00000000-0005-0000-0000-000068000000}"/>
    <cellStyle name="Обычный_Інваліди_Лайт1111" xfId="13" xr:uid="{00000000-0005-0000-0000-000069000000}"/>
    <cellStyle name="Обычный_Молодь_сравн_04_14" xfId="15" xr:uid="{00000000-0005-0000-0000-00006A000000}"/>
    <cellStyle name="Обычный_Перевірка_Молодь_до 18 років" xfId="8" xr:uid="{00000000-0005-0000-0000-00006B000000}"/>
    <cellStyle name="Обычный_Роб_соц_незах" xfId="115" xr:uid="{00000000-0005-0000-0000-00006C000000}"/>
    <cellStyle name="Обычный_Табл. 3.15" xfId="12" xr:uid="{00000000-0005-0000-0000-00006D000000}"/>
    <cellStyle name="Обычный_Укомплектування_11_2013" xfId="106" xr:uid="{00000000-0005-0000-0000-00006E000000}"/>
    <cellStyle name="Плохой 2" xfId="107" xr:uid="{00000000-0005-0000-0000-00006F000000}"/>
    <cellStyle name="Пояснение 2" xfId="108" xr:uid="{00000000-0005-0000-0000-000070000000}"/>
    <cellStyle name="Примечание 2" xfId="109" xr:uid="{00000000-0005-0000-0000-000071000000}"/>
    <cellStyle name="Стиль 1" xfId="110" xr:uid="{00000000-0005-0000-0000-000072000000}"/>
    <cellStyle name="Тысячи [0]_Анализ" xfId="111" xr:uid="{00000000-0005-0000-0000-000073000000}"/>
    <cellStyle name="Тысячи_Анализ" xfId="112" xr:uid="{00000000-0005-0000-0000-000074000000}"/>
    <cellStyle name="ФинᎰнсовый_Лист1 (3)_1" xfId="113" xr:uid="{00000000-0005-0000-0000-000075000000}"/>
  </cellStyles>
  <dxfs count="0"/>
  <tableStyles count="0" defaultTableStyle="TableStyleMedium2" defaultPivotStyle="PivotStyleLight16"/>
  <colors>
    <mruColors>
      <color rgb="FF3333FF"/>
      <color rgb="FFFFCCFF"/>
      <color rgb="FF99CC00"/>
      <color rgb="FF0000CC"/>
      <color rgb="FF003399"/>
      <color rgb="FFCC0066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externalLink" Target="externalLinks/externalLink7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externalLink" Target="externalLinks/externalLink6.xml"/><Relationship Id="rId30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388620</xdr:colOff>
      <xdr:row>13</xdr:row>
      <xdr:rowOff>0</xdr:rowOff>
    </xdr:from>
    <xdr:to>
      <xdr:col>32</xdr:col>
      <xdr:colOff>464820</xdr:colOff>
      <xdr:row>13</xdr:row>
      <xdr:rowOff>224241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15506700" y="3817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59999389629810485"/>
  </sheetPr>
  <dimension ref="A1:K21"/>
  <sheetViews>
    <sheetView tabSelected="1" view="pageBreakPreview" zoomScale="70" zoomScaleNormal="70" zoomScaleSheetLayoutView="70" workbookViewId="0">
      <selection activeCell="Q12" sqref="Q12"/>
    </sheetView>
  </sheetViews>
  <sheetFormatPr defaultColWidth="8" defaultRowHeight="12.75" x14ac:dyDescent="0.2"/>
  <cols>
    <col min="1" max="1" width="57.5703125" style="2" customWidth="1"/>
    <col min="2" max="3" width="28.85546875" style="2" customWidth="1"/>
    <col min="4" max="5" width="11.5703125" style="2" customWidth="1"/>
    <col min="6" max="16384" width="8" style="2"/>
  </cols>
  <sheetData>
    <row r="1" spans="1:11" ht="78" customHeight="1" x14ac:dyDescent="0.2">
      <c r="A1" s="307" t="s">
        <v>23</v>
      </c>
      <c r="B1" s="307"/>
      <c r="C1" s="307"/>
      <c r="D1" s="307"/>
      <c r="E1" s="307"/>
    </row>
    <row r="2" spans="1:11" ht="17.850000000000001" customHeight="1" x14ac:dyDescent="0.2">
      <c r="A2" s="307"/>
      <c r="B2" s="307"/>
      <c r="C2" s="307"/>
      <c r="D2" s="307"/>
      <c r="E2" s="307"/>
    </row>
    <row r="3" spans="1:11" s="3" customFormat="1" ht="23.25" customHeight="1" x14ac:dyDescent="0.25">
      <c r="A3" s="312" t="s">
        <v>0</v>
      </c>
      <c r="B3" s="308" t="s">
        <v>120</v>
      </c>
      <c r="C3" s="308" t="s">
        <v>121</v>
      </c>
      <c r="D3" s="310" t="s">
        <v>1</v>
      </c>
      <c r="E3" s="311"/>
    </row>
    <row r="4" spans="1:11" s="3" customFormat="1" ht="27.75" customHeight="1" x14ac:dyDescent="0.25">
      <c r="A4" s="313"/>
      <c r="B4" s="309"/>
      <c r="C4" s="309"/>
      <c r="D4" s="4" t="s">
        <v>2</v>
      </c>
      <c r="E4" s="5" t="s">
        <v>24</v>
      </c>
    </row>
    <row r="5" spans="1:11" s="7" customFormat="1" ht="15.75" customHeight="1" x14ac:dyDescent="0.25">
      <c r="A5" s="6" t="s">
        <v>3</v>
      </c>
      <c r="B5" s="6">
        <v>1</v>
      </c>
      <c r="C5" s="6">
        <v>2</v>
      </c>
      <c r="D5" s="6">
        <v>3</v>
      </c>
      <c r="E5" s="6">
        <v>4</v>
      </c>
    </row>
    <row r="6" spans="1:11" s="7" customFormat="1" ht="23.1" customHeight="1" x14ac:dyDescent="0.25">
      <c r="A6" s="8" t="s">
        <v>25</v>
      </c>
      <c r="B6" s="64">
        <f>'2(соцнез-ЦЗ)'!B7</f>
        <v>2299</v>
      </c>
      <c r="C6" s="64">
        <f>'2(соцнез-ЦЗ)'!C7</f>
        <v>1866</v>
      </c>
      <c r="D6" s="14">
        <f t="shared" ref="D6" si="0">C6*100/B6</f>
        <v>81.165724227925182</v>
      </c>
      <c r="E6" s="76">
        <f t="shared" ref="E6" si="1">C6-B6</f>
        <v>-433</v>
      </c>
      <c r="K6" s="11"/>
    </row>
    <row r="7" spans="1:11" s="3" customFormat="1" ht="23.1" customHeight="1" x14ac:dyDescent="0.25">
      <c r="A7" s="8" t="s">
        <v>26</v>
      </c>
      <c r="B7" s="64">
        <f>'2(соцнез-ЦЗ)'!E7</f>
        <v>2125</v>
      </c>
      <c r="C7" s="64">
        <f>'2(соцнез-ЦЗ)'!F7</f>
        <v>1712</v>
      </c>
      <c r="D7" s="14">
        <f t="shared" ref="D7:D13" si="2">C7*100/B7</f>
        <v>80.564705882352939</v>
      </c>
      <c r="E7" s="76">
        <f t="shared" ref="E7:E13" si="3">C7-B7</f>
        <v>-413</v>
      </c>
      <c r="K7" s="11"/>
    </row>
    <row r="8" spans="1:11" s="3" customFormat="1" ht="23.1" customHeight="1" x14ac:dyDescent="0.25">
      <c r="A8" s="262" t="s">
        <v>101</v>
      </c>
      <c r="B8" s="82">
        <f>'2(соцнез-ЦЗ)'!H7</f>
        <v>746</v>
      </c>
      <c r="C8" s="82">
        <f>'2(соцнез-ЦЗ)'!I7</f>
        <v>839</v>
      </c>
      <c r="D8" s="14">
        <f t="shared" ref="D8" si="4">C8*100/B8</f>
        <v>112.46648793565684</v>
      </c>
      <c r="E8" s="76">
        <f t="shared" ref="E8" si="5">C8-B8</f>
        <v>93</v>
      </c>
      <c r="K8" s="11"/>
    </row>
    <row r="9" spans="1:11" s="3" customFormat="1" ht="45" customHeight="1" x14ac:dyDescent="0.25">
      <c r="A9" s="12" t="s">
        <v>27</v>
      </c>
      <c r="B9" s="64">
        <f>'2(соцнез-ЦЗ)'!K7</f>
        <v>176</v>
      </c>
      <c r="C9" s="64">
        <f>'2(соцнез-ЦЗ)'!L7</f>
        <v>258</v>
      </c>
      <c r="D9" s="14">
        <f t="shared" si="2"/>
        <v>146.59090909090909</v>
      </c>
      <c r="E9" s="76">
        <f t="shared" si="3"/>
        <v>82</v>
      </c>
      <c r="K9" s="11"/>
    </row>
    <row r="10" spans="1:11" s="3" customFormat="1" ht="23.1" customHeight="1" x14ac:dyDescent="0.25">
      <c r="A10" s="8" t="s">
        <v>28</v>
      </c>
      <c r="B10" s="64">
        <f>'2(соцнез-ЦЗ)'!N7</f>
        <v>47</v>
      </c>
      <c r="C10" s="64">
        <f>'2(соцнез-ЦЗ)'!O7</f>
        <v>184</v>
      </c>
      <c r="D10" s="14" t="str">
        <f>'2(соцнез-ЦЗ)'!P7</f>
        <v>+3,9р.</v>
      </c>
      <c r="E10" s="76">
        <f t="shared" si="3"/>
        <v>137</v>
      </c>
      <c r="K10" s="11"/>
    </row>
    <row r="11" spans="1:11" s="3" customFormat="1" ht="23.1" customHeight="1" x14ac:dyDescent="0.25">
      <c r="A11" s="263" t="s">
        <v>102</v>
      </c>
      <c r="B11" s="82">
        <f>'2(соцнез-ЦЗ)'!Q7</f>
        <v>0</v>
      </c>
      <c r="C11" s="82">
        <f>'2(соцнез-ЦЗ)'!R7</f>
        <v>48</v>
      </c>
      <c r="D11" s="319">
        <f>C11-B11</f>
        <v>48</v>
      </c>
      <c r="E11" s="320"/>
      <c r="K11" s="11"/>
    </row>
    <row r="12" spans="1:11" s="3" customFormat="1" ht="45.6" customHeight="1" x14ac:dyDescent="0.25">
      <c r="A12" s="13" t="s">
        <v>19</v>
      </c>
      <c r="B12" s="64">
        <f>'2(соцнез-ЦЗ)'!T7</f>
        <v>0</v>
      </c>
      <c r="C12" s="64">
        <f>'2(соцнез-ЦЗ)'!U7</f>
        <v>16</v>
      </c>
      <c r="D12" s="14" t="s">
        <v>100</v>
      </c>
      <c r="E12" s="81">
        <f t="shared" si="3"/>
        <v>16</v>
      </c>
      <c r="K12" s="11"/>
    </row>
    <row r="13" spans="1:11" s="3" customFormat="1" ht="45.6" customHeight="1" x14ac:dyDescent="0.25">
      <c r="A13" s="13" t="s">
        <v>29</v>
      </c>
      <c r="B13" s="64">
        <f>'2(соцнез-ЦЗ)'!W7</f>
        <v>1325</v>
      </c>
      <c r="C13" s="64">
        <f>'2(соцнез-ЦЗ)'!X7</f>
        <v>1202</v>
      </c>
      <c r="D13" s="14">
        <f t="shared" si="2"/>
        <v>90.716981132075475</v>
      </c>
      <c r="E13" s="76">
        <f t="shared" si="3"/>
        <v>-123</v>
      </c>
      <c r="K13" s="11"/>
    </row>
    <row r="14" spans="1:11" s="3" customFormat="1" ht="12.75" customHeight="1" x14ac:dyDescent="0.25">
      <c r="A14" s="314" t="s">
        <v>4</v>
      </c>
      <c r="B14" s="315"/>
      <c r="C14" s="315"/>
      <c r="D14" s="315"/>
      <c r="E14" s="315"/>
      <c r="K14" s="11"/>
    </row>
    <row r="15" spans="1:11" s="3" customFormat="1" ht="15" customHeight="1" x14ac:dyDescent="0.25">
      <c r="A15" s="316"/>
      <c r="B15" s="317"/>
      <c r="C15" s="317"/>
      <c r="D15" s="317"/>
      <c r="E15" s="317"/>
      <c r="K15" s="11"/>
    </row>
    <row r="16" spans="1:11" s="3" customFormat="1" ht="24" customHeight="1" x14ac:dyDescent="0.25">
      <c r="A16" s="312" t="s">
        <v>0</v>
      </c>
      <c r="B16" s="318" t="s">
        <v>122</v>
      </c>
      <c r="C16" s="318" t="s">
        <v>123</v>
      </c>
      <c r="D16" s="310" t="s">
        <v>1</v>
      </c>
      <c r="E16" s="311"/>
      <c r="K16" s="11" t="s">
        <v>65</v>
      </c>
    </row>
    <row r="17" spans="1:11" ht="35.85" customHeight="1" x14ac:dyDescent="0.2">
      <c r="A17" s="313"/>
      <c r="B17" s="318"/>
      <c r="C17" s="318"/>
      <c r="D17" s="4" t="s">
        <v>2</v>
      </c>
      <c r="E17" s="5" t="s">
        <v>24</v>
      </c>
      <c r="K17" s="11"/>
    </row>
    <row r="18" spans="1:11" ht="27.75" customHeight="1" x14ac:dyDescent="0.2">
      <c r="A18" s="8" t="s">
        <v>30</v>
      </c>
      <c r="B18" s="64">
        <f>'2(соцнез-ЦЗ)'!Z7</f>
        <v>1150</v>
      </c>
      <c r="C18" s="64">
        <f>'2(соцнез-ЦЗ)'!AA7</f>
        <v>1113</v>
      </c>
      <c r="D18" s="14">
        <f t="shared" ref="D18" si="6">C18*100/B18</f>
        <v>96.782608695652172</v>
      </c>
      <c r="E18" s="81">
        <f t="shared" ref="E18" si="7">C18-B18</f>
        <v>-37</v>
      </c>
      <c r="K18" s="11"/>
    </row>
    <row r="19" spans="1:11" ht="27.75" customHeight="1" x14ac:dyDescent="0.2">
      <c r="A19" s="1" t="s">
        <v>26</v>
      </c>
      <c r="B19" s="64">
        <f>'2(соцнез-ЦЗ)'!AC7</f>
        <v>1081</v>
      </c>
      <c r="C19" s="64">
        <f>'2(соцнез-ЦЗ)'!AD7</f>
        <v>1002</v>
      </c>
      <c r="D19" s="14">
        <f t="shared" ref="D19:D20" si="8">C19*100/B19</f>
        <v>92.691951896392226</v>
      </c>
      <c r="E19" s="81">
        <f t="shared" ref="E19:E20" si="9">C19-B19</f>
        <v>-79</v>
      </c>
      <c r="K19" s="11"/>
    </row>
    <row r="20" spans="1:11" ht="27.75" customHeight="1" x14ac:dyDescent="0.2">
      <c r="A20" s="1" t="s">
        <v>31</v>
      </c>
      <c r="B20" s="64">
        <f>'2(соцнез-ЦЗ)'!AF7</f>
        <v>804</v>
      </c>
      <c r="C20" s="64">
        <f>'2(соцнез-ЦЗ)'!AG7</f>
        <v>711</v>
      </c>
      <c r="D20" s="14">
        <f t="shared" si="8"/>
        <v>88.432835820895519</v>
      </c>
      <c r="E20" s="81">
        <f t="shared" si="9"/>
        <v>-93</v>
      </c>
      <c r="K20" s="11"/>
    </row>
    <row r="21" spans="1:11" ht="64.5" customHeight="1" x14ac:dyDescent="0.25">
      <c r="A21" s="306"/>
      <c r="B21" s="306"/>
      <c r="C21" s="306"/>
      <c r="D21" s="306"/>
      <c r="E21" s="306"/>
    </row>
  </sheetData>
  <mergeCells count="13">
    <mergeCell ref="A21:E21"/>
    <mergeCell ref="A1:E1"/>
    <mergeCell ref="A2:E2"/>
    <mergeCell ref="B3:B4"/>
    <mergeCell ref="C3:C4"/>
    <mergeCell ref="D3:E3"/>
    <mergeCell ref="A3:A4"/>
    <mergeCell ref="A14:E15"/>
    <mergeCell ref="A16:A17"/>
    <mergeCell ref="B16:B17"/>
    <mergeCell ref="C16:C17"/>
    <mergeCell ref="D16:E16"/>
    <mergeCell ref="D11:E11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AL67"/>
  <sheetViews>
    <sheetView view="pageBreakPreview" zoomScale="95" zoomScaleNormal="75" zoomScaleSheetLayoutView="95" workbookViewId="0">
      <pane xSplit="1" ySplit="6" topLeftCell="H7" activePane="bottomRight" state="frozen"/>
      <selection activeCell="A4" sqref="A4:A6"/>
      <selection pane="topRight" activeCell="A4" sqref="A4:A6"/>
      <selection pane="bottomLeft" activeCell="A4" sqref="A4:A6"/>
      <selection pane="bottomRight" activeCell="U12" sqref="U12"/>
    </sheetView>
  </sheetViews>
  <sheetFormatPr defaultColWidth="9.42578125" defaultRowHeight="14.25" x14ac:dyDescent="0.2"/>
  <cols>
    <col min="1" max="1" width="25.5703125" style="41" customWidth="1"/>
    <col min="2" max="3" width="10.140625" style="41" customWidth="1"/>
    <col min="4" max="4" width="8.42578125" style="41" customWidth="1"/>
    <col min="5" max="6" width="11.5703125" style="41" customWidth="1"/>
    <col min="7" max="7" width="7.42578125" style="41" customWidth="1"/>
    <col min="8" max="9" width="9.42578125" style="41" customWidth="1"/>
    <col min="10" max="10" width="8.7109375" style="41" customWidth="1"/>
    <col min="11" max="11" width="11.5703125" style="41" customWidth="1"/>
    <col min="12" max="12" width="11" style="41" customWidth="1"/>
    <col min="13" max="13" width="7.42578125" style="41" customWidth="1"/>
    <col min="14" max="15" width="9.42578125" style="41" customWidth="1"/>
    <col min="16" max="16" width="9" style="41" customWidth="1"/>
    <col min="17" max="18" width="10.5703125" style="41" customWidth="1"/>
    <col min="19" max="19" width="9.28515625" style="41" customWidth="1"/>
    <col min="20" max="21" width="12.140625" style="41" customWidth="1"/>
    <col min="22" max="22" width="8.42578125" style="41" customWidth="1"/>
    <col min="23" max="24" width="12.42578125" style="41" customWidth="1"/>
    <col min="25" max="25" width="8.42578125" style="41" customWidth="1"/>
    <col min="26" max="27" width="12" style="41" customWidth="1"/>
    <col min="28" max="28" width="9" style="41" customWidth="1"/>
    <col min="29" max="30" width="12.42578125" style="41" customWidth="1"/>
    <col min="31" max="31" width="8.42578125" style="41" customWidth="1"/>
    <col min="32" max="33" width="12.140625" style="41" customWidth="1"/>
    <col min="34" max="34" width="14.5703125" style="41" customWidth="1"/>
    <col min="35" max="16384" width="9.42578125" style="41"/>
  </cols>
  <sheetData>
    <row r="1" spans="1:38" s="26" customFormat="1" ht="60.75" customHeight="1" x14ac:dyDescent="0.25">
      <c r="B1" s="342" t="s">
        <v>128</v>
      </c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231"/>
      <c r="U1" s="231"/>
      <c r="V1" s="231"/>
      <c r="W1" s="25"/>
      <c r="X1" s="25"/>
      <c r="Y1" s="25"/>
      <c r="Z1" s="25"/>
      <c r="AA1" s="321" t="s">
        <v>14</v>
      </c>
      <c r="AB1" s="321"/>
      <c r="AC1" s="321"/>
      <c r="AD1" s="321"/>
      <c r="AE1" s="321"/>
      <c r="AF1" s="321"/>
      <c r="AG1" s="321"/>
      <c r="AH1" s="321"/>
    </row>
    <row r="2" spans="1:38" s="29" customFormat="1" ht="32.25" customHeight="1" thickBot="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343" t="s">
        <v>7</v>
      </c>
      <c r="Q2" s="343"/>
      <c r="R2" s="343"/>
      <c r="S2" s="343"/>
      <c r="T2" s="116"/>
      <c r="U2" s="116"/>
      <c r="V2" s="116"/>
      <c r="W2" s="28"/>
      <c r="X2" s="28"/>
      <c r="Y2" s="28"/>
      <c r="Z2" s="28"/>
      <c r="AA2" s="28"/>
      <c r="AB2" s="28"/>
      <c r="AD2" s="341"/>
      <c r="AE2" s="341"/>
      <c r="AF2" s="339" t="s">
        <v>7</v>
      </c>
      <c r="AG2" s="339"/>
      <c r="AH2" s="339"/>
      <c r="AI2" s="116"/>
    </row>
    <row r="3" spans="1:38" s="202" customFormat="1" ht="97.5" customHeight="1" thickBot="1" x14ac:dyDescent="0.3">
      <c r="A3" s="334"/>
      <c r="B3" s="366" t="s">
        <v>80</v>
      </c>
      <c r="C3" s="367"/>
      <c r="D3" s="368"/>
      <c r="E3" s="362" t="s">
        <v>81</v>
      </c>
      <c r="F3" s="359"/>
      <c r="G3" s="360"/>
      <c r="H3" s="325" t="s">
        <v>103</v>
      </c>
      <c r="I3" s="326"/>
      <c r="J3" s="327"/>
      <c r="K3" s="363" t="s">
        <v>82</v>
      </c>
      <c r="L3" s="364"/>
      <c r="M3" s="365"/>
      <c r="N3" s="362" t="s">
        <v>9</v>
      </c>
      <c r="O3" s="359"/>
      <c r="P3" s="360"/>
      <c r="Q3" s="325" t="s">
        <v>105</v>
      </c>
      <c r="R3" s="326"/>
      <c r="S3" s="327"/>
      <c r="T3" s="358" t="s">
        <v>10</v>
      </c>
      <c r="U3" s="359"/>
      <c r="V3" s="360"/>
      <c r="W3" s="366" t="s">
        <v>8</v>
      </c>
      <c r="X3" s="367"/>
      <c r="Y3" s="368"/>
      <c r="Z3" s="358" t="s">
        <v>15</v>
      </c>
      <c r="AA3" s="359"/>
      <c r="AB3" s="369"/>
      <c r="AC3" s="362" t="s">
        <v>11</v>
      </c>
      <c r="AD3" s="359"/>
      <c r="AE3" s="360"/>
      <c r="AF3" s="358" t="s">
        <v>12</v>
      </c>
      <c r="AG3" s="359"/>
      <c r="AH3" s="360"/>
    </row>
    <row r="4" spans="1:38" s="31" customFormat="1" ht="19.5" customHeight="1" x14ac:dyDescent="0.25">
      <c r="A4" s="335"/>
      <c r="B4" s="328" t="s">
        <v>92</v>
      </c>
      <c r="C4" s="329" t="s">
        <v>117</v>
      </c>
      <c r="D4" s="330" t="s">
        <v>2</v>
      </c>
      <c r="E4" s="331" t="s">
        <v>92</v>
      </c>
      <c r="F4" s="329" t="s">
        <v>117</v>
      </c>
      <c r="G4" s="332" t="s">
        <v>2</v>
      </c>
      <c r="H4" s="328" t="s">
        <v>92</v>
      </c>
      <c r="I4" s="333" t="s">
        <v>117</v>
      </c>
      <c r="J4" s="338" t="s">
        <v>2</v>
      </c>
      <c r="K4" s="340" t="s">
        <v>92</v>
      </c>
      <c r="L4" s="329" t="s">
        <v>117</v>
      </c>
      <c r="M4" s="345" t="s">
        <v>2</v>
      </c>
      <c r="N4" s="331" t="s">
        <v>92</v>
      </c>
      <c r="O4" s="329" t="s">
        <v>117</v>
      </c>
      <c r="P4" s="332" t="s">
        <v>2</v>
      </c>
      <c r="Q4" s="328" t="s">
        <v>92</v>
      </c>
      <c r="R4" s="333" t="s">
        <v>117</v>
      </c>
      <c r="S4" s="338" t="s">
        <v>2</v>
      </c>
      <c r="T4" s="340" t="s">
        <v>92</v>
      </c>
      <c r="U4" s="329" t="s">
        <v>117</v>
      </c>
      <c r="V4" s="332" t="s">
        <v>2</v>
      </c>
      <c r="W4" s="331" t="s">
        <v>92</v>
      </c>
      <c r="X4" s="329" t="s">
        <v>117</v>
      </c>
      <c r="Y4" s="332" t="s">
        <v>2</v>
      </c>
      <c r="Z4" s="331" t="s">
        <v>92</v>
      </c>
      <c r="AA4" s="333" t="s">
        <v>117</v>
      </c>
      <c r="AB4" s="332" t="s">
        <v>2</v>
      </c>
      <c r="AC4" s="331" t="s">
        <v>92</v>
      </c>
      <c r="AD4" s="329" t="s">
        <v>117</v>
      </c>
      <c r="AE4" s="332" t="s">
        <v>2</v>
      </c>
      <c r="AF4" s="340" t="s">
        <v>92</v>
      </c>
      <c r="AG4" s="333" t="s">
        <v>117</v>
      </c>
      <c r="AH4" s="332" t="s">
        <v>2</v>
      </c>
    </row>
    <row r="5" spans="1:38" s="31" customFormat="1" ht="15.75" customHeight="1" thickBot="1" x14ac:dyDescent="0.3">
      <c r="A5" s="361"/>
      <c r="B5" s="328"/>
      <c r="C5" s="329"/>
      <c r="D5" s="330"/>
      <c r="E5" s="331"/>
      <c r="F5" s="329"/>
      <c r="G5" s="332"/>
      <c r="H5" s="328"/>
      <c r="I5" s="333"/>
      <c r="J5" s="338"/>
      <c r="K5" s="340"/>
      <c r="L5" s="329"/>
      <c r="M5" s="345"/>
      <c r="N5" s="331"/>
      <c r="O5" s="329"/>
      <c r="P5" s="332"/>
      <c r="Q5" s="328"/>
      <c r="R5" s="333"/>
      <c r="S5" s="338"/>
      <c r="T5" s="340"/>
      <c r="U5" s="329"/>
      <c r="V5" s="332"/>
      <c r="W5" s="331"/>
      <c r="X5" s="329"/>
      <c r="Y5" s="332"/>
      <c r="Z5" s="331"/>
      <c r="AA5" s="333"/>
      <c r="AB5" s="332"/>
      <c r="AC5" s="331"/>
      <c r="AD5" s="329"/>
      <c r="AE5" s="332"/>
      <c r="AF5" s="340"/>
      <c r="AG5" s="333"/>
      <c r="AH5" s="332"/>
    </row>
    <row r="6" spans="1:38" s="47" customFormat="1" ht="12.75" thickBot="1" x14ac:dyDescent="0.25">
      <c r="A6" s="233" t="s">
        <v>3</v>
      </c>
      <c r="B6" s="234">
        <v>1</v>
      </c>
      <c r="C6" s="235">
        <v>2</v>
      </c>
      <c r="D6" s="236">
        <v>3</v>
      </c>
      <c r="E6" s="237">
        <v>4</v>
      </c>
      <c r="F6" s="235">
        <v>5</v>
      </c>
      <c r="G6" s="236">
        <v>6</v>
      </c>
      <c r="H6" s="237">
        <v>7</v>
      </c>
      <c r="I6" s="235">
        <v>8</v>
      </c>
      <c r="J6" s="236">
        <v>9</v>
      </c>
      <c r="K6" s="238">
        <v>10</v>
      </c>
      <c r="L6" s="235">
        <v>11</v>
      </c>
      <c r="M6" s="239">
        <v>12</v>
      </c>
      <c r="N6" s="237">
        <v>13</v>
      </c>
      <c r="O6" s="235">
        <v>14</v>
      </c>
      <c r="P6" s="236">
        <v>15</v>
      </c>
      <c r="Q6" s="237">
        <v>16</v>
      </c>
      <c r="R6" s="235">
        <v>17</v>
      </c>
      <c r="S6" s="236">
        <v>18</v>
      </c>
      <c r="T6" s="238">
        <v>19</v>
      </c>
      <c r="U6" s="235">
        <v>20</v>
      </c>
      <c r="V6" s="236">
        <v>21</v>
      </c>
      <c r="W6" s="237">
        <v>22</v>
      </c>
      <c r="X6" s="235">
        <v>23</v>
      </c>
      <c r="Y6" s="236">
        <v>24</v>
      </c>
      <c r="Z6" s="237">
        <v>25</v>
      </c>
      <c r="AA6" s="235">
        <v>26</v>
      </c>
      <c r="AB6" s="236">
        <v>27</v>
      </c>
      <c r="AC6" s="237">
        <v>28</v>
      </c>
      <c r="AD6" s="235">
        <v>29</v>
      </c>
      <c r="AE6" s="236">
        <v>30</v>
      </c>
      <c r="AF6" s="238">
        <v>31</v>
      </c>
      <c r="AG6" s="235">
        <v>32</v>
      </c>
      <c r="AH6" s="236">
        <v>33</v>
      </c>
    </row>
    <row r="7" spans="1:38" s="35" customFormat="1" ht="48.75" customHeight="1" thickBot="1" x14ac:dyDescent="0.3">
      <c r="A7" s="146" t="s">
        <v>32</v>
      </c>
      <c r="B7" s="147">
        <f>SUM(B8:B14)</f>
        <v>3126</v>
      </c>
      <c r="C7" s="148">
        <f>SUM(C8:C14)</f>
        <v>2552</v>
      </c>
      <c r="D7" s="149">
        <f>C7*100/B7</f>
        <v>81.637875879718493</v>
      </c>
      <c r="E7" s="150">
        <f>SUM(E8:E14)</f>
        <v>2281</v>
      </c>
      <c r="F7" s="148">
        <f>SUM(F8:F14)</f>
        <v>1915</v>
      </c>
      <c r="G7" s="149">
        <f>F7*100/E7</f>
        <v>83.954405962297244</v>
      </c>
      <c r="H7" s="264">
        <f>SUM(H8:H14)</f>
        <v>952</v>
      </c>
      <c r="I7" s="265">
        <f>SUM(I8:I14)</f>
        <v>1108</v>
      </c>
      <c r="J7" s="149">
        <f>I7*100/H7</f>
        <v>116.38655462184875</v>
      </c>
      <c r="K7" s="150">
        <f>SUM(K8:K14)</f>
        <v>593</v>
      </c>
      <c r="L7" s="148">
        <f>SUM(L8:L14)</f>
        <v>745</v>
      </c>
      <c r="M7" s="149">
        <f>L7*100/K7</f>
        <v>125.63237774030354</v>
      </c>
      <c r="N7" s="150">
        <f>SUM(N8:N14)</f>
        <v>83</v>
      </c>
      <c r="O7" s="148">
        <f>SUM(O8:O14)</f>
        <v>312</v>
      </c>
      <c r="P7" s="198" t="s">
        <v>148</v>
      </c>
      <c r="Q7" s="150">
        <f>SUM(Q8:Q14)</f>
        <v>0</v>
      </c>
      <c r="R7" s="148">
        <f>SUM(R8:R14)</f>
        <v>14</v>
      </c>
      <c r="S7" s="149" t="str">
        <f t="shared" ref="S7:S14" si="0">IF(ISERROR(R7*100/Q7),"-",(R7*100/Q7))</f>
        <v>-</v>
      </c>
      <c r="T7" s="151">
        <f>SUM(T8:T14)</f>
        <v>0</v>
      </c>
      <c r="U7" s="148">
        <f>SUM(U8:U14)</f>
        <v>9</v>
      </c>
      <c r="V7" s="149" t="str">
        <f>IF(ISERROR(U7*100/T7),"-",(U7*100/T7))</f>
        <v>-</v>
      </c>
      <c r="W7" s="150">
        <f>SUM(W8:W14)</f>
        <v>1410</v>
      </c>
      <c r="X7" s="148">
        <f>SUM(X8:X14)</f>
        <v>1359</v>
      </c>
      <c r="Y7" s="149">
        <f>X7*100/W7</f>
        <v>96.38297872340425</v>
      </c>
      <c r="Z7" s="151">
        <f>SUM(Z8:Z14)</f>
        <v>1434</v>
      </c>
      <c r="AA7" s="148">
        <f>SUM(AA8:AA14)</f>
        <v>1368</v>
      </c>
      <c r="AB7" s="152">
        <f>AA7*100/Z7</f>
        <v>95.39748953974896</v>
      </c>
      <c r="AC7" s="150">
        <f>SUM(AC8:AC14)</f>
        <v>1067</v>
      </c>
      <c r="AD7" s="148">
        <f>SUM(AD8:AD14)</f>
        <v>1001</v>
      </c>
      <c r="AE7" s="149">
        <f>AD7*100/AC7</f>
        <v>93.814432989690715</v>
      </c>
      <c r="AF7" s="151">
        <f>SUM(AF8:AF14)</f>
        <v>681</v>
      </c>
      <c r="AG7" s="148">
        <f>SUM(AG8:AG14)</f>
        <v>648</v>
      </c>
      <c r="AH7" s="149">
        <f>AG7*100/AF7</f>
        <v>95.154185022026425</v>
      </c>
      <c r="AI7" s="34"/>
      <c r="AL7" s="39"/>
    </row>
    <row r="8" spans="1:38" s="39" customFormat="1" ht="48.75" customHeight="1" x14ac:dyDescent="0.25">
      <c r="A8" s="131" t="s">
        <v>93</v>
      </c>
      <c r="B8" s="153">
        <v>411</v>
      </c>
      <c r="C8" s="143">
        <v>397</v>
      </c>
      <c r="D8" s="154">
        <f t="shared" ref="D8:D14" si="1">C8*100/B8</f>
        <v>96.593673965936745</v>
      </c>
      <c r="E8" s="155">
        <v>311</v>
      </c>
      <c r="F8" s="143">
        <v>279</v>
      </c>
      <c r="G8" s="154">
        <f t="shared" ref="G8:G14" si="2">F8*100/E8</f>
        <v>89.710610932475888</v>
      </c>
      <c r="H8" s="266">
        <f>E8-'статус на початок року'!J8</f>
        <v>145</v>
      </c>
      <c r="I8" s="267">
        <f>F8-'статус на початок року'!K8</f>
        <v>172</v>
      </c>
      <c r="J8" s="154">
        <f t="shared" ref="J8:J14" si="3">IF(ISERROR(I8*100/H8),"-",(I8*100/H8))</f>
        <v>118.62068965517241</v>
      </c>
      <c r="K8" s="159">
        <v>127</v>
      </c>
      <c r="L8" s="157">
        <v>162</v>
      </c>
      <c r="M8" s="154">
        <f>IF(ISERROR(L8*100/K8),"-",(L8*100/K8))</f>
        <v>127.55905511811024</v>
      </c>
      <c r="N8" s="159">
        <v>6</v>
      </c>
      <c r="O8" s="144">
        <v>56</v>
      </c>
      <c r="P8" s="224" t="s">
        <v>165</v>
      </c>
      <c r="Q8" s="159">
        <v>0</v>
      </c>
      <c r="R8" s="157">
        <v>3</v>
      </c>
      <c r="S8" s="163" t="str">
        <f t="shared" si="0"/>
        <v>-</v>
      </c>
      <c r="T8" s="160">
        <v>0</v>
      </c>
      <c r="U8" s="144">
        <v>2</v>
      </c>
      <c r="V8" s="154" t="str">
        <f>IF(ISERROR(U8*100/T8),"-",(U8*100/T8))</f>
        <v>-</v>
      </c>
      <c r="W8" s="159">
        <v>211</v>
      </c>
      <c r="X8" s="157">
        <v>215</v>
      </c>
      <c r="Y8" s="154">
        <f t="shared" ref="Y8:Y14" si="4">X8*100/W8</f>
        <v>101.89573459715639</v>
      </c>
      <c r="Z8" s="156">
        <v>190</v>
      </c>
      <c r="AA8" s="161">
        <v>197</v>
      </c>
      <c r="AB8" s="158">
        <f t="shared" ref="AB8:AB14" si="5">AA8*100/Z8</f>
        <v>103.68421052631579</v>
      </c>
      <c r="AC8" s="155">
        <v>126</v>
      </c>
      <c r="AD8" s="161">
        <v>124</v>
      </c>
      <c r="AE8" s="154">
        <f t="shared" ref="AE8:AE14" si="6">AD8*100/AC8</f>
        <v>98.412698412698418</v>
      </c>
      <c r="AF8" s="156">
        <v>66</v>
      </c>
      <c r="AG8" s="161">
        <v>74</v>
      </c>
      <c r="AH8" s="154">
        <f t="shared" ref="AH8:AH14" si="7">AG8*100/AF8</f>
        <v>112.12121212121212</v>
      </c>
      <c r="AI8" s="34"/>
      <c r="AJ8" s="38"/>
    </row>
    <row r="9" spans="1:38" s="40" customFormat="1" ht="48.75" customHeight="1" x14ac:dyDescent="0.25">
      <c r="A9" s="132" t="s">
        <v>94</v>
      </c>
      <c r="B9" s="162">
        <v>255</v>
      </c>
      <c r="C9" s="143">
        <v>278</v>
      </c>
      <c r="D9" s="163">
        <f t="shared" si="1"/>
        <v>109.01960784313725</v>
      </c>
      <c r="E9" s="164">
        <v>205</v>
      </c>
      <c r="F9" s="122">
        <v>214</v>
      </c>
      <c r="G9" s="163">
        <f t="shared" si="2"/>
        <v>104.39024390243902</v>
      </c>
      <c r="H9" s="268">
        <f>E9-'статус на початок року'!J9</f>
        <v>90</v>
      </c>
      <c r="I9" s="267">
        <f>F9-'статус на початок року'!K9</f>
        <v>127</v>
      </c>
      <c r="J9" s="163">
        <f t="shared" si="3"/>
        <v>141.11111111111111</v>
      </c>
      <c r="K9" s="167">
        <v>61</v>
      </c>
      <c r="L9" s="127">
        <v>67</v>
      </c>
      <c r="M9" s="163">
        <f t="shared" ref="M9:M14" si="8">IF(ISERROR(L9*100/K9),"-",(L9*100/K9))</f>
        <v>109.8360655737705</v>
      </c>
      <c r="N9" s="167">
        <v>8</v>
      </c>
      <c r="O9" s="126">
        <v>30</v>
      </c>
      <c r="P9" s="218" t="s">
        <v>148</v>
      </c>
      <c r="Q9" s="167">
        <v>0</v>
      </c>
      <c r="R9" s="127">
        <v>1</v>
      </c>
      <c r="S9" s="163" t="str">
        <f t="shared" si="0"/>
        <v>-</v>
      </c>
      <c r="T9" s="168">
        <v>0</v>
      </c>
      <c r="U9" s="126">
        <v>0</v>
      </c>
      <c r="V9" s="163" t="str">
        <f t="shared" ref="V9:V14" si="9">IF(ISERROR(U9*100/T9),"-",(U9*100/T9))</f>
        <v>-</v>
      </c>
      <c r="W9" s="167">
        <v>144</v>
      </c>
      <c r="X9" s="127">
        <v>164</v>
      </c>
      <c r="Y9" s="163">
        <f t="shared" si="4"/>
        <v>113.88888888888889</v>
      </c>
      <c r="Z9" s="165">
        <v>118</v>
      </c>
      <c r="AA9" s="128">
        <v>156</v>
      </c>
      <c r="AB9" s="166">
        <f t="shared" si="5"/>
        <v>132.20338983050848</v>
      </c>
      <c r="AC9" s="164">
        <v>97</v>
      </c>
      <c r="AD9" s="128">
        <v>133</v>
      </c>
      <c r="AE9" s="163">
        <f t="shared" si="6"/>
        <v>137.11340206185568</v>
      </c>
      <c r="AF9" s="165">
        <v>69</v>
      </c>
      <c r="AG9" s="128">
        <v>84</v>
      </c>
      <c r="AH9" s="163">
        <f t="shared" si="7"/>
        <v>121.73913043478261</v>
      </c>
      <c r="AI9" s="34"/>
      <c r="AJ9" s="38"/>
    </row>
    <row r="10" spans="1:38" s="39" customFormat="1" ht="48.75" customHeight="1" x14ac:dyDescent="0.25">
      <c r="A10" s="132" t="s">
        <v>95</v>
      </c>
      <c r="B10" s="162">
        <v>1060</v>
      </c>
      <c r="C10" s="143">
        <v>781</v>
      </c>
      <c r="D10" s="163">
        <f t="shared" si="1"/>
        <v>73.679245283018872</v>
      </c>
      <c r="E10" s="164">
        <v>739</v>
      </c>
      <c r="F10" s="123">
        <v>590</v>
      </c>
      <c r="G10" s="163">
        <f t="shared" si="2"/>
        <v>79.837618403247632</v>
      </c>
      <c r="H10" s="268">
        <f>E10-'статус на початок року'!J10</f>
        <v>292</v>
      </c>
      <c r="I10" s="267">
        <f>F10-'статус на початок року'!K10</f>
        <v>339</v>
      </c>
      <c r="J10" s="163">
        <f t="shared" si="3"/>
        <v>116.0958904109589</v>
      </c>
      <c r="K10" s="167">
        <v>108</v>
      </c>
      <c r="L10" s="127">
        <v>162</v>
      </c>
      <c r="M10" s="163">
        <f t="shared" si="8"/>
        <v>150</v>
      </c>
      <c r="N10" s="167">
        <v>44</v>
      </c>
      <c r="O10" s="125">
        <v>101</v>
      </c>
      <c r="P10" s="163">
        <f t="shared" ref="P7:P14" si="10">IF(ISERROR(O10*100/N10),"-",(O10*100/N10))</f>
        <v>229.54545454545453</v>
      </c>
      <c r="Q10" s="167">
        <v>0</v>
      </c>
      <c r="R10" s="127">
        <v>5</v>
      </c>
      <c r="S10" s="163" t="str">
        <f t="shared" si="0"/>
        <v>-</v>
      </c>
      <c r="T10" s="168">
        <v>0</v>
      </c>
      <c r="U10" s="125">
        <v>1</v>
      </c>
      <c r="V10" s="163" t="str">
        <f t="shared" si="9"/>
        <v>-</v>
      </c>
      <c r="W10" s="167">
        <v>438</v>
      </c>
      <c r="X10" s="127">
        <v>399</v>
      </c>
      <c r="Y10" s="163">
        <f t="shared" si="4"/>
        <v>91.095890410958901</v>
      </c>
      <c r="Z10" s="165">
        <v>449</v>
      </c>
      <c r="AA10" s="128">
        <v>433</v>
      </c>
      <c r="AB10" s="166">
        <f t="shared" si="5"/>
        <v>96.436525612472167</v>
      </c>
      <c r="AC10" s="164">
        <v>351</v>
      </c>
      <c r="AD10" s="128">
        <v>326</v>
      </c>
      <c r="AE10" s="163">
        <f t="shared" si="6"/>
        <v>92.877492877492884</v>
      </c>
      <c r="AF10" s="165">
        <v>244</v>
      </c>
      <c r="AG10" s="128">
        <v>243</v>
      </c>
      <c r="AH10" s="163">
        <f t="shared" si="7"/>
        <v>99.590163934426229</v>
      </c>
      <c r="AI10" s="34"/>
      <c r="AJ10" s="38"/>
    </row>
    <row r="11" spans="1:38" s="39" customFormat="1" ht="48.75" customHeight="1" x14ac:dyDescent="0.25">
      <c r="A11" s="132" t="s">
        <v>96</v>
      </c>
      <c r="B11" s="162">
        <v>426</v>
      </c>
      <c r="C11" s="143">
        <v>310</v>
      </c>
      <c r="D11" s="163">
        <f t="shared" si="1"/>
        <v>72.769953051643199</v>
      </c>
      <c r="E11" s="164">
        <v>331</v>
      </c>
      <c r="F11" s="123">
        <v>262</v>
      </c>
      <c r="G11" s="163">
        <f t="shared" si="2"/>
        <v>79.154078549848947</v>
      </c>
      <c r="H11" s="268">
        <f>E11-'статус на початок року'!J11</f>
        <v>129</v>
      </c>
      <c r="I11" s="267">
        <f>F11-'статус на початок року'!K11</f>
        <v>137</v>
      </c>
      <c r="J11" s="163">
        <f t="shared" si="3"/>
        <v>106.2015503875969</v>
      </c>
      <c r="K11" s="167">
        <v>76</v>
      </c>
      <c r="L11" s="127">
        <v>92</v>
      </c>
      <c r="M11" s="163">
        <f t="shared" si="8"/>
        <v>121.05263157894737</v>
      </c>
      <c r="N11" s="167">
        <v>8</v>
      </c>
      <c r="O11" s="125">
        <v>42</v>
      </c>
      <c r="P11" s="218" t="s">
        <v>152</v>
      </c>
      <c r="Q11" s="167">
        <v>0</v>
      </c>
      <c r="R11" s="127">
        <v>0</v>
      </c>
      <c r="S11" s="163" t="str">
        <f t="shared" si="0"/>
        <v>-</v>
      </c>
      <c r="T11" s="168">
        <v>0</v>
      </c>
      <c r="U11" s="125">
        <v>0</v>
      </c>
      <c r="V11" s="163" t="str">
        <f t="shared" si="9"/>
        <v>-</v>
      </c>
      <c r="W11" s="167">
        <v>231</v>
      </c>
      <c r="X11" s="127">
        <v>191</v>
      </c>
      <c r="Y11" s="163">
        <f t="shared" si="4"/>
        <v>82.683982683982677</v>
      </c>
      <c r="Z11" s="165">
        <v>212</v>
      </c>
      <c r="AA11" s="128">
        <v>154</v>
      </c>
      <c r="AB11" s="166">
        <f t="shared" si="5"/>
        <v>72.64150943396227</v>
      </c>
      <c r="AC11" s="164">
        <v>169</v>
      </c>
      <c r="AD11" s="128">
        <v>129</v>
      </c>
      <c r="AE11" s="163">
        <f t="shared" si="6"/>
        <v>76.331360946745562</v>
      </c>
      <c r="AF11" s="165">
        <v>100</v>
      </c>
      <c r="AG11" s="128">
        <v>73</v>
      </c>
      <c r="AH11" s="163">
        <f t="shared" si="7"/>
        <v>73</v>
      </c>
      <c r="AI11" s="34"/>
      <c r="AJ11" s="38"/>
    </row>
    <row r="12" spans="1:38" s="39" customFormat="1" ht="48.75" customHeight="1" x14ac:dyDescent="0.25">
      <c r="A12" s="132" t="s">
        <v>97</v>
      </c>
      <c r="B12" s="162">
        <v>496</v>
      </c>
      <c r="C12" s="143">
        <v>402</v>
      </c>
      <c r="D12" s="163">
        <f t="shared" si="1"/>
        <v>81.048387096774192</v>
      </c>
      <c r="E12" s="164">
        <v>372</v>
      </c>
      <c r="F12" s="123">
        <v>293</v>
      </c>
      <c r="G12" s="163">
        <f t="shared" si="2"/>
        <v>78.763440860215056</v>
      </c>
      <c r="H12" s="268">
        <f>E12-'статус на початок року'!J12</f>
        <v>136</v>
      </c>
      <c r="I12" s="267">
        <f>F12-'статус на початок року'!K12</f>
        <v>163</v>
      </c>
      <c r="J12" s="163">
        <f t="shared" si="3"/>
        <v>119.85294117647059</v>
      </c>
      <c r="K12" s="167">
        <v>85</v>
      </c>
      <c r="L12" s="127">
        <v>122</v>
      </c>
      <c r="M12" s="163">
        <f t="shared" si="8"/>
        <v>143.52941176470588</v>
      </c>
      <c r="N12" s="167">
        <v>7</v>
      </c>
      <c r="O12" s="125">
        <v>38</v>
      </c>
      <c r="P12" s="218" t="s">
        <v>166</v>
      </c>
      <c r="Q12" s="167">
        <v>0</v>
      </c>
      <c r="R12" s="127">
        <v>3</v>
      </c>
      <c r="S12" s="163" t="str">
        <f t="shared" si="0"/>
        <v>-</v>
      </c>
      <c r="T12" s="168">
        <v>0</v>
      </c>
      <c r="U12" s="125">
        <v>4</v>
      </c>
      <c r="V12" s="163" t="str">
        <f t="shared" si="9"/>
        <v>-</v>
      </c>
      <c r="W12" s="167">
        <v>163</v>
      </c>
      <c r="X12" s="127">
        <v>196</v>
      </c>
      <c r="Y12" s="163">
        <f t="shared" si="4"/>
        <v>120.24539877300613</v>
      </c>
      <c r="Z12" s="165">
        <v>212</v>
      </c>
      <c r="AA12" s="128">
        <v>221</v>
      </c>
      <c r="AB12" s="166">
        <f t="shared" si="5"/>
        <v>104.24528301886792</v>
      </c>
      <c r="AC12" s="164">
        <v>169</v>
      </c>
      <c r="AD12" s="128">
        <v>153</v>
      </c>
      <c r="AE12" s="163">
        <f t="shared" si="6"/>
        <v>90.532544378698219</v>
      </c>
      <c r="AF12" s="165">
        <v>92</v>
      </c>
      <c r="AG12" s="128">
        <v>85</v>
      </c>
      <c r="AH12" s="163">
        <f t="shared" si="7"/>
        <v>92.391304347826093</v>
      </c>
      <c r="AI12" s="34"/>
      <c r="AJ12" s="38"/>
    </row>
    <row r="13" spans="1:38" s="39" customFormat="1" ht="48.75" customHeight="1" x14ac:dyDescent="0.25">
      <c r="A13" s="132" t="s">
        <v>98</v>
      </c>
      <c r="B13" s="162">
        <v>263</v>
      </c>
      <c r="C13" s="143">
        <v>189</v>
      </c>
      <c r="D13" s="163">
        <f t="shared" si="1"/>
        <v>71.863117870722434</v>
      </c>
      <c r="E13" s="164">
        <v>175</v>
      </c>
      <c r="F13" s="123">
        <v>129</v>
      </c>
      <c r="G13" s="163">
        <f t="shared" si="2"/>
        <v>73.714285714285708</v>
      </c>
      <c r="H13" s="268">
        <f>E13-'статус на початок року'!J13</f>
        <v>96</v>
      </c>
      <c r="I13" s="267">
        <f>F13-'статус на початок року'!K13</f>
        <v>92</v>
      </c>
      <c r="J13" s="163">
        <f t="shared" si="3"/>
        <v>95.833333333333329</v>
      </c>
      <c r="K13" s="167">
        <v>74</v>
      </c>
      <c r="L13" s="127">
        <v>59</v>
      </c>
      <c r="M13" s="163">
        <f t="shared" si="8"/>
        <v>79.729729729729726</v>
      </c>
      <c r="N13" s="167">
        <v>0</v>
      </c>
      <c r="O13" s="125">
        <v>19</v>
      </c>
      <c r="P13" s="163" t="str">
        <f t="shared" si="10"/>
        <v>-</v>
      </c>
      <c r="Q13" s="167">
        <v>0</v>
      </c>
      <c r="R13" s="127">
        <v>0</v>
      </c>
      <c r="S13" s="163" t="str">
        <f t="shared" si="0"/>
        <v>-</v>
      </c>
      <c r="T13" s="168">
        <v>0</v>
      </c>
      <c r="U13" s="125">
        <v>2</v>
      </c>
      <c r="V13" s="163" t="str">
        <f t="shared" si="9"/>
        <v>-</v>
      </c>
      <c r="W13" s="167">
        <v>124</v>
      </c>
      <c r="X13" s="127">
        <v>95</v>
      </c>
      <c r="Y13" s="163">
        <f t="shared" si="4"/>
        <v>76.612903225806448</v>
      </c>
      <c r="Z13" s="165">
        <v>128</v>
      </c>
      <c r="AA13" s="128">
        <v>112</v>
      </c>
      <c r="AB13" s="166">
        <f t="shared" si="5"/>
        <v>87.5</v>
      </c>
      <c r="AC13" s="164">
        <v>73</v>
      </c>
      <c r="AD13" s="128">
        <v>73</v>
      </c>
      <c r="AE13" s="163">
        <f t="shared" si="6"/>
        <v>100</v>
      </c>
      <c r="AF13" s="165">
        <v>55</v>
      </c>
      <c r="AG13" s="128">
        <v>51</v>
      </c>
      <c r="AH13" s="163">
        <f t="shared" si="7"/>
        <v>92.727272727272734</v>
      </c>
      <c r="AI13" s="34"/>
      <c r="AJ13" s="38"/>
    </row>
    <row r="14" spans="1:38" s="39" customFormat="1" ht="48.75" customHeight="1" thickBot="1" x14ac:dyDescent="0.3">
      <c r="A14" s="133" t="s">
        <v>99</v>
      </c>
      <c r="B14" s="169">
        <v>215</v>
      </c>
      <c r="C14" s="212">
        <v>195</v>
      </c>
      <c r="D14" s="170">
        <f t="shared" si="1"/>
        <v>90.697674418604649</v>
      </c>
      <c r="E14" s="171">
        <v>148</v>
      </c>
      <c r="F14" s="134">
        <v>148</v>
      </c>
      <c r="G14" s="170">
        <f t="shared" si="2"/>
        <v>100</v>
      </c>
      <c r="H14" s="269">
        <f>E14-'статус на початок року'!J14</f>
        <v>64</v>
      </c>
      <c r="I14" s="270">
        <f>F14-'статус на початок року'!K14</f>
        <v>78</v>
      </c>
      <c r="J14" s="170">
        <f t="shared" si="3"/>
        <v>121.875</v>
      </c>
      <c r="K14" s="175">
        <v>62</v>
      </c>
      <c r="L14" s="173">
        <v>81</v>
      </c>
      <c r="M14" s="170">
        <f t="shared" si="8"/>
        <v>130.64516129032259</v>
      </c>
      <c r="N14" s="175">
        <v>10</v>
      </c>
      <c r="O14" s="135">
        <v>26</v>
      </c>
      <c r="P14" s="226" t="s">
        <v>167</v>
      </c>
      <c r="Q14" s="175">
        <v>0</v>
      </c>
      <c r="R14" s="173">
        <v>2</v>
      </c>
      <c r="S14" s="170" t="str">
        <f t="shared" si="0"/>
        <v>-</v>
      </c>
      <c r="T14" s="176">
        <v>0</v>
      </c>
      <c r="U14" s="135">
        <v>0</v>
      </c>
      <c r="V14" s="170" t="str">
        <f t="shared" si="9"/>
        <v>-</v>
      </c>
      <c r="W14" s="175">
        <v>99</v>
      </c>
      <c r="X14" s="173">
        <v>99</v>
      </c>
      <c r="Y14" s="170">
        <f t="shared" si="4"/>
        <v>100</v>
      </c>
      <c r="Z14" s="172">
        <v>125</v>
      </c>
      <c r="AA14" s="177">
        <v>95</v>
      </c>
      <c r="AB14" s="174">
        <f t="shared" si="5"/>
        <v>76</v>
      </c>
      <c r="AC14" s="171">
        <v>82</v>
      </c>
      <c r="AD14" s="177">
        <v>63</v>
      </c>
      <c r="AE14" s="170">
        <f t="shared" si="6"/>
        <v>76.829268292682926</v>
      </c>
      <c r="AF14" s="172">
        <v>55</v>
      </c>
      <c r="AG14" s="177">
        <v>38</v>
      </c>
      <c r="AH14" s="170">
        <f t="shared" si="7"/>
        <v>69.090909090909093</v>
      </c>
      <c r="AI14" s="34"/>
      <c r="AJ14" s="38"/>
    </row>
    <row r="15" spans="1:38" s="78" customFormat="1" ht="64.5" customHeight="1" x14ac:dyDescent="0.25">
      <c r="A15" s="77"/>
      <c r="B15" s="77"/>
      <c r="C15" s="344"/>
      <c r="D15" s="344"/>
      <c r="E15" s="344"/>
      <c r="F15" s="344"/>
      <c r="G15" s="344"/>
      <c r="H15" s="344"/>
      <c r="I15" s="344"/>
      <c r="J15" s="344"/>
      <c r="K15" s="344"/>
      <c r="L15" s="344"/>
      <c r="M15" s="344"/>
      <c r="N15" s="344"/>
      <c r="O15" s="344"/>
      <c r="P15" s="344"/>
      <c r="Q15" s="344"/>
      <c r="R15" s="344"/>
      <c r="S15" s="344"/>
      <c r="T15" s="344"/>
      <c r="U15" s="344"/>
      <c r="V15" s="344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</row>
    <row r="16" spans="1:38" s="78" customFormat="1" ht="15" x14ac:dyDescent="0.25">
      <c r="H16" s="41"/>
      <c r="I16" s="41"/>
      <c r="J16" s="41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</row>
    <row r="17" spans="8:31" s="78" customFormat="1" ht="15" x14ac:dyDescent="0.25">
      <c r="H17" s="41"/>
      <c r="I17" s="41"/>
      <c r="J17" s="41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</row>
    <row r="18" spans="8:31" s="78" customFormat="1" ht="15" x14ac:dyDescent="0.25">
      <c r="H18" s="41"/>
      <c r="I18" s="41"/>
      <c r="J18" s="41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</row>
    <row r="19" spans="8:31" s="78" customFormat="1" ht="15" x14ac:dyDescent="0.25">
      <c r="H19" s="41"/>
      <c r="I19" s="41"/>
      <c r="J19" s="41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</row>
    <row r="20" spans="8:31" s="78" customFormat="1" ht="15" x14ac:dyDescent="0.25">
      <c r="H20" s="41"/>
      <c r="I20" s="41"/>
      <c r="J20" s="41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</row>
    <row r="21" spans="8:31" s="78" customFormat="1" ht="15" x14ac:dyDescent="0.25">
      <c r="H21" s="41"/>
      <c r="I21" s="41"/>
      <c r="J21" s="41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</row>
    <row r="22" spans="8:31" s="78" customFormat="1" ht="15" x14ac:dyDescent="0.25">
      <c r="H22" s="41"/>
      <c r="I22" s="41"/>
      <c r="J22" s="41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</row>
    <row r="23" spans="8:31" s="78" customFormat="1" ht="15" x14ac:dyDescent="0.25">
      <c r="H23" s="41"/>
      <c r="I23" s="41"/>
      <c r="J23" s="41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</row>
    <row r="24" spans="8:31" s="78" customFormat="1" ht="15" x14ac:dyDescent="0.25">
      <c r="H24" s="41"/>
      <c r="I24" s="41"/>
      <c r="J24" s="41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</row>
    <row r="25" spans="8:31" s="78" customFormat="1" ht="15" x14ac:dyDescent="0.25">
      <c r="H25" s="41"/>
      <c r="I25" s="41"/>
      <c r="J25" s="41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</row>
    <row r="26" spans="8:31" s="78" customFormat="1" ht="15" x14ac:dyDescent="0.25">
      <c r="H26" s="41"/>
      <c r="I26" s="41"/>
      <c r="J26" s="41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</row>
    <row r="27" spans="8:31" s="78" customFormat="1" ht="15" x14ac:dyDescent="0.25">
      <c r="H27" s="41"/>
      <c r="I27" s="41"/>
      <c r="J27" s="41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</row>
    <row r="28" spans="8:31" s="78" customFormat="1" ht="15" x14ac:dyDescent="0.25">
      <c r="H28" s="41"/>
      <c r="I28" s="41"/>
      <c r="J28" s="41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</row>
    <row r="29" spans="8:31" s="78" customFormat="1" ht="15" x14ac:dyDescent="0.25">
      <c r="H29" s="41"/>
      <c r="I29" s="41"/>
      <c r="J29" s="41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</row>
    <row r="30" spans="8:31" s="78" customFormat="1" ht="15" x14ac:dyDescent="0.25">
      <c r="H30" s="41"/>
      <c r="I30" s="41"/>
      <c r="J30" s="41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</row>
    <row r="31" spans="8:31" s="78" customFormat="1" ht="15" x14ac:dyDescent="0.25">
      <c r="H31" s="41"/>
      <c r="I31" s="41"/>
      <c r="J31" s="41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</row>
    <row r="32" spans="8:31" s="78" customFormat="1" ht="15" x14ac:dyDescent="0.25">
      <c r="H32" s="41"/>
      <c r="I32" s="41"/>
      <c r="J32" s="41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</row>
    <row r="33" spans="8:31" s="78" customFormat="1" ht="15" x14ac:dyDescent="0.25">
      <c r="H33" s="41"/>
      <c r="I33" s="41"/>
      <c r="J33" s="41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</row>
    <row r="34" spans="8:31" s="78" customFormat="1" ht="15" x14ac:dyDescent="0.25">
      <c r="H34" s="41"/>
      <c r="I34" s="41"/>
      <c r="J34" s="41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</row>
    <row r="35" spans="8:31" s="78" customFormat="1" ht="15" x14ac:dyDescent="0.25">
      <c r="H35" s="41"/>
      <c r="I35" s="41"/>
      <c r="J35" s="41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</row>
    <row r="36" spans="8:31" s="78" customFormat="1" ht="15" x14ac:dyDescent="0.25">
      <c r="H36" s="41"/>
      <c r="I36" s="41"/>
      <c r="J36" s="41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</row>
    <row r="37" spans="8:31" s="78" customFormat="1" ht="15" x14ac:dyDescent="0.25">
      <c r="H37" s="41"/>
      <c r="I37" s="41"/>
      <c r="J37" s="41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</row>
    <row r="38" spans="8:31" s="78" customFormat="1" ht="15" x14ac:dyDescent="0.25">
      <c r="H38" s="41"/>
      <c r="I38" s="41"/>
      <c r="J38" s="41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</row>
    <row r="39" spans="8:31" s="78" customFormat="1" ht="15" x14ac:dyDescent="0.25">
      <c r="H39" s="41"/>
      <c r="I39" s="41"/>
      <c r="J39" s="41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</row>
    <row r="40" spans="8:31" s="78" customFormat="1" ht="15" x14ac:dyDescent="0.25">
      <c r="H40" s="41"/>
      <c r="I40" s="41"/>
      <c r="J40" s="41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</row>
    <row r="41" spans="8:31" s="78" customFormat="1" ht="15" x14ac:dyDescent="0.25">
      <c r="H41" s="41"/>
      <c r="I41" s="41"/>
      <c r="J41" s="41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</row>
    <row r="42" spans="8:31" s="78" customFormat="1" ht="15" x14ac:dyDescent="0.25">
      <c r="H42" s="41"/>
      <c r="I42" s="41"/>
      <c r="J42" s="41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</row>
    <row r="43" spans="8:31" s="78" customFormat="1" ht="15" x14ac:dyDescent="0.25">
      <c r="H43" s="41"/>
      <c r="I43" s="41"/>
      <c r="J43" s="41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</row>
    <row r="44" spans="8:31" s="78" customFormat="1" ht="15" x14ac:dyDescent="0.25">
      <c r="H44" s="41"/>
      <c r="I44" s="41"/>
      <c r="J44" s="41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</row>
    <row r="45" spans="8:31" s="78" customFormat="1" ht="15" x14ac:dyDescent="0.25">
      <c r="H45" s="41"/>
      <c r="I45" s="41"/>
      <c r="J45" s="41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</row>
    <row r="46" spans="8:31" s="78" customFormat="1" ht="15" x14ac:dyDescent="0.25">
      <c r="H46" s="41"/>
      <c r="I46" s="41"/>
      <c r="J46" s="41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</row>
    <row r="47" spans="8:31" s="78" customFormat="1" ht="15" x14ac:dyDescent="0.25">
      <c r="H47" s="41"/>
      <c r="I47" s="41"/>
      <c r="J47" s="41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</row>
    <row r="48" spans="8:31" s="78" customFormat="1" ht="15" x14ac:dyDescent="0.25">
      <c r="H48" s="41"/>
      <c r="I48" s="41"/>
      <c r="J48" s="41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</row>
    <row r="49" spans="8:31" s="78" customFormat="1" ht="15" x14ac:dyDescent="0.25">
      <c r="H49" s="41"/>
      <c r="I49" s="41"/>
      <c r="J49" s="41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</row>
    <row r="50" spans="8:31" s="78" customFormat="1" ht="15" x14ac:dyDescent="0.25">
      <c r="H50" s="41"/>
      <c r="I50" s="41"/>
      <c r="J50" s="41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</row>
    <row r="51" spans="8:31" s="78" customFormat="1" ht="15" x14ac:dyDescent="0.25">
      <c r="H51" s="41"/>
      <c r="I51" s="41"/>
      <c r="J51" s="41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</row>
    <row r="52" spans="8:31" s="78" customFormat="1" ht="15" x14ac:dyDescent="0.25">
      <c r="H52" s="41"/>
      <c r="I52" s="41"/>
      <c r="J52" s="41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</row>
    <row r="53" spans="8:31" s="78" customFormat="1" ht="15" x14ac:dyDescent="0.25">
      <c r="H53" s="41"/>
      <c r="I53" s="41"/>
      <c r="J53" s="41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</row>
    <row r="54" spans="8:31" s="78" customFormat="1" ht="15" x14ac:dyDescent="0.25">
      <c r="H54" s="41"/>
      <c r="I54" s="41"/>
      <c r="J54" s="41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</row>
    <row r="55" spans="8:31" s="78" customFormat="1" ht="15" x14ac:dyDescent="0.25">
      <c r="H55" s="41"/>
      <c r="I55" s="41"/>
      <c r="J55" s="41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</row>
    <row r="56" spans="8:31" s="78" customFormat="1" ht="15" x14ac:dyDescent="0.25">
      <c r="H56" s="41"/>
      <c r="I56" s="41"/>
      <c r="J56" s="41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</row>
    <row r="57" spans="8:31" s="78" customFormat="1" ht="15" x14ac:dyDescent="0.25">
      <c r="H57" s="41"/>
      <c r="I57" s="41"/>
      <c r="J57" s="41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</row>
    <row r="58" spans="8:31" s="78" customFormat="1" ht="15" x14ac:dyDescent="0.25">
      <c r="H58" s="41"/>
      <c r="I58" s="41"/>
      <c r="J58" s="41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</row>
    <row r="59" spans="8:31" s="78" customFormat="1" ht="15" x14ac:dyDescent="0.25">
      <c r="H59" s="41"/>
      <c r="I59" s="41"/>
      <c r="J59" s="41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</row>
    <row r="60" spans="8:31" x14ac:dyDescent="0.2"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</row>
    <row r="61" spans="8:31" x14ac:dyDescent="0.2"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</row>
    <row r="62" spans="8:31" x14ac:dyDescent="0.2"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</row>
    <row r="63" spans="8:31" x14ac:dyDescent="0.2"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</row>
    <row r="64" spans="8:31" x14ac:dyDescent="0.2"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</row>
    <row r="65" spans="14:31" x14ac:dyDescent="0.2"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</row>
    <row r="66" spans="14:31" x14ac:dyDescent="0.2"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</row>
    <row r="67" spans="14:31" x14ac:dyDescent="0.2">
      <c r="N67" s="43"/>
      <c r="O67" s="43"/>
      <c r="P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</row>
  </sheetData>
  <mergeCells count="51">
    <mergeCell ref="B1:S1"/>
    <mergeCell ref="P2:S2"/>
    <mergeCell ref="H3:J3"/>
    <mergeCell ref="H4:H5"/>
    <mergeCell ref="I4:I5"/>
    <mergeCell ref="J4:J5"/>
    <mergeCell ref="Q3:S3"/>
    <mergeCell ref="Q4:Q5"/>
    <mergeCell ref="R4:R5"/>
    <mergeCell ref="S4:S5"/>
    <mergeCell ref="P4:P5"/>
    <mergeCell ref="W3:Y3"/>
    <mergeCell ref="Z3:AB3"/>
    <mergeCell ref="AC3:AE3"/>
    <mergeCell ref="Y4:Y5"/>
    <mergeCell ref="X4:X5"/>
    <mergeCell ref="Z4:Z5"/>
    <mergeCell ref="T4:T5"/>
    <mergeCell ref="U4:U5"/>
    <mergeCell ref="V4:V5"/>
    <mergeCell ref="W4:W5"/>
    <mergeCell ref="C15:V15"/>
    <mergeCell ref="O4:O5"/>
    <mergeCell ref="A3:A5"/>
    <mergeCell ref="E3:G3"/>
    <mergeCell ref="K3:M3"/>
    <mergeCell ref="N3:P3"/>
    <mergeCell ref="T3:V3"/>
    <mergeCell ref="B4:B5"/>
    <mergeCell ref="C4:C5"/>
    <mergeCell ref="D4:D5"/>
    <mergeCell ref="E4:E5"/>
    <mergeCell ref="F4:F5"/>
    <mergeCell ref="G4:G5"/>
    <mergeCell ref="K4:K5"/>
    <mergeCell ref="L4:L5"/>
    <mergeCell ref="M4:M5"/>
    <mergeCell ref="B3:D3"/>
    <mergeCell ref="N4:N5"/>
    <mergeCell ref="AF2:AH2"/>
    <mergeCell ref="AA1:AH1"/>
    <mergeCell ref="AF4:AF5"/>
    <mergeCell ref="AG4:AG5"/>
    <mergeCell ref="AH4:AH5"/>
    <mergeCell ref="AA4:AA5"/>
    <mergeCell ref="AB4:AB5"/>
    <mergeCell ref="AC4:AC5"/>
    <mergeCell ref="AD4:AD5"/>
    <mergeCell ref="AE4:AE5"/>
    <mergeCell ref="AF3:AH3"/>
    <mergeCell ref="AD2:AE2"/>
  </mergeCells>
  <printOptions verticalCentered="1"/>
  <pageMargins left="0.31496062992125984" right="0.31496062992125984" top="0.35433070866141736" bottom="0.15748031496062992" header="0.31496062992125984" footer="0.31496062992125984"/>
  <pageSetup paperSize="9" scale="70" orientation="landscape" r:id="rId1"/>
  <colBreaks count="1" manualBreakCount="1">
    <brk id="19" max="14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 tint="-0.14999847407452621"/>
  </sheetPr>
  <dimension ref="A1:K22"/>
  <sheetViews>
    <sheetView view="pageBreakPreview" zoomScale="58" zoomScaleNormal="75" zoomScaleSheetLayoutView="58" workbookViewId="0">
      <selection activeCell="A30" sqref="A30"/>
    </sheetView>
  </sheetViews>
  <sheetFormatPr defaultColWidth="8" defaultRowHeight="12.75" x14ac:dyDescent="0.2"/>
  <cols>
    <col min="1" max="1" width="69.5703125" style="2" customWidth="1"/>
    <col min="2" max="4" width="23.42578125" style="16" customWidth="1"/>
    <col min="5" max="255" width="8" style="2"/>
    <col min="256" max="256" width="69.5703125" style="2" customWidth="1"/>
    <col min="257" max="259" width="23.42578125" style="2" customWidth="1"/>
    <col min="260" max="260" width="8" style="2"/>
    <col min="261" max="261" width="0" style="2" hidden="1" customWidth="1"/>
    <col min="262" max="511" width="8" style="2"/>
    <col min="512" max="512" width="69.5703125" style="2" customWidth="1"/>
    <col min="513" max="515" width="23.42578125" style="2" customWidth="1"/>
    <col min="516" max="516" width="8" style="2"/>
    <col min="517" max="517" width="0" style="2" hidden="1" customWidth="1"/>
    <col min="518" max="767" width="8" style="2"/>
    <col min="768" max="768" width="69.5703125" style="2" customWidth="1"/>
    <col min="769" max="771" width="23.42578125" style="2" customWidth="1"/>
    <col min="772" max="772" width="8" style="2"/>
    <col min="773" max="773" width="0" style="2" hidden="1" customWidth="1"/>
    <col min="774" max="1023" width="8" style="2"/>
    <col min="1024" max="1024" width="69.5703125" style="2" customWidth="1"/>
    <col min="1025" max="1027" width="23.42578125" style="2" customWidth="1"/>
    <col min="1028" max="1028" width="8" style="2"/>
    <col min="1029" max="1029" width="0" style="2" hidden="1" customWidth="1"/>
    <col min="1030" max="1279" width="8" style="2"/>
    <col min="1280" max="1280" width="69.5703125" style="2" customWidth="1"/>
    <col min="1281" max="1283" width="23.42578125" style="2" customWidth="1"/>
    <col min="1284" max="1284" width="8" style="2"/>
    <col min="1285" max="1285" width="0" style="2" hidden="1" customWidth="1"/>
    <col min="1286" max="1535" width="8" style="2"/>
    <col min="1536" max="1536" width="69.5703125" style="2" customWidth="1"/>
    <col min="1537" max="1539" width="23.42578125" style="2" customWidth="1"/>
    <col min="1540" max="1540" width="8" style="2"/>
    <col min="1541" max="1541" width="0" style="2" hidden="1" customWidth="1"/>
    <col min="1542" max="1791" width="8" style="2"/>
    <col min="1792" max="1792" width="69.5703125" style="2" customWidth="1"/>
    <col min="1793" max="1795" width="23.42578125" style="2" customWidth="1"/>
    <col min="1796" max="1796" width="8" style="2"/>
    <col min="1797" max="1797" width="0" style="2" hidden="1" customWidth="1"/>
    <col min="1798" max="2047" width="8" style="2"/>
    <col min="2048" max="2048" width="69.5703125" style="2" customWidth="1"/>
    <col min="2049" max="2051" width="23.42578125" style="2" customWidth="1"/>
    <col min="2052" max="2052" width="8" style="2"/>
    <col min="2053" max="2053" width="0" style="2" hidden="1" customWidth="1"/>
    <col min="2054" max="2303" width="8" style="2"/>
    <col min="2304" max="2304" width="69.5703125" style="2" customWidth="1"/>
    <col min="2305" max="2307" width="23.42578125" style="2" customWidth="1"/>
    <col min="2308" max="2308" width="8" style="2"/>
    <col min="2309" max="2309" width="0" style="2" hidden="1" customWidth="1"/>
    <col min="2310" max="2559" width="8" style="2"/>
    <col min="2560" max="2560" width="69.5703125" style="2" customWidth="1"/>
    <col min="2561" max="2563" width="23.42578125" style="2" customWidth="1"/>
    <col min="2564" max="2564" width="8" style="2"/>
    <col min="2565" max="2565" width="0" style="2" hidden="1" customWidth="1"/>
    <col min="2566" max="2815" width="8" style="2"/>
    <col min="2816" max="2816" width="69.5703125" style="2" customWidth="1"/>
    <col min="2817" max="2819" width="23.42578125" style="2" customWidth="1"/>
    <col min="2820" max="2820" width="8" style="2"/>
    <col min="2821" max="2821" width="0" style="2" hidden="1" customWidth="1"/>
    <col min="2822" max="3071" width="8" style="2"/>
    <col min="3072" max="3072" width="69.5703125" style="2" customWidth="1"/>
    <col min="3073" max="3075" width="23.42578125" style="2" customWidth="1"/>
    <col min="3076" max="3076" width="8" style="2"/>
    <col min="3077" max="3077" width="0" style="2" hidden="1" customWidth="1"/>
    <col min="3078" max="3327" width="8" style="2"/>
    <col min="3328" max="3328" width="69.5703125" style="2" customWidth="1"/>
    <col min="3329" max="3331" width="23.42578125" style="2" customWidth="1"/>
    <col min="3332" max="3332" width="8" style="2"/>
    <col min="3333" max="3333" width="0" style="2" hidden="1" customWidth="1"/>
    <col min="3334" max="3583" width="8" style="2"/>
    <col min="3584" max="3584" width="69.5703125" style="2" customWidth="1"/>
    <col min="3585" max="3587" width="23.42578125" style="2" customWidth="1"/>
    <col min="3588" max="3588" width="8" style="2"/>
    <col min="3589" max="3589" width="0" style="2" hidden="1" customWidth="1"/>
    <col min="3590" max="3839" width="8" style="2"/>
    <col min="3840" max="3840" width="69.5703125" style="2" customWidth="1"/>
    <col min="3841" max="3843" width="23.42578125" style="2" customWidth="1"/>
    <col min="3844" max="3844" width="8" style="2"/>
    <col min="3845" max="3845" width="0" style="2" hidden="1" customWidth="1"/>
    <col min="3846" max="4095" width="8" style="2"/>
    <col min="4096" max="4096" width="69.5703125" style="2" customWidth="1"/>
    <col min="4097" max="4099" width="23.42578125" style="2" customWidth="1"/>
    <col min="4100" max="4100" width="8" style="2"/>
    <col min="4101" max="4101" width="0" style="2" hidden="1" customWidth="1"/>
    <col min="4102" max="4351" width="8" style="2"/>
    <col min="4352" max="4352" width="69.5703125" style="2" customWidth="1"/>
    <col min="4353" max="4355" width="23.42578125" style="2" customWidth="1"/>
    <col min="4356" max="4356" width="8" style="2"/>
    <col min="4357" max="4357" width="0" style="2" hidden="1" customWidth="1"/>
    <col min="4358" max="4607" width="8" style="2"/>
    <col min="4608" max="4608" width="69.5703125" style="2" customWidth="1"/>
    <col min="4609" max="4611" width="23.42578125" style="2" customWidth="1"/>
    <col min="4612" max="4612" width="8" style="2"/>
    <col min="4613" max="4613" width="0" style="2" hidden="1" customWidth="1"/>
    <col min="4614" max="4863" width="8" style="2"/>
    <col min="4864" max="4864" width="69.5703125" style="2" customWidth="1"/>
    <col min="4865" max="4867" width="23.42578125" style="2" customWidth="1"/>
    <col min="4868" max="4868" width="8" style="2"/>
    <col min="4869" max="4869" width="0" style="2" hidden="1" customWidth="1"/>
    <col min="4870" max="5119" width="8" style="2"/>
    <col min="5120" max="5120" width="69.5703125" style="2" customWidth="1"/>
    <col min="5121" max="5123" width="23.42578125" style="2" customWidth="1"/>
    <col min="5124" max="5124" width="8" style="2"/>
    <col min="5125" max="5125" width="0" style="2" hidden="1" customWidth="1"/>
    <col min="5126" max="5375" width="8" style="2"/>
    <col min="5376" max="5376" width="69.5703125" style="2" customWidth="1"/>
    <col min="5377" max="5379" width="23.42578125" style="2" customWidth="1"/>
    <col min="5380" max="5380" width="8" style="2"/>
    <col min="5381" max="5381" width="0" style="2" hidden="1" customWidth="1"/>
    <col min="5382" max="5631" width="8" style="2"/>
    <col min="5632" max="5632" width="69.5703125" style="2" customWidth="1"/>
    <col min="5633" max="5635" width="23.42578125" style="2" customWidth="1"/>
    <col min="5636" max="5636" width="8" style="2"/>
    <col min="5637" max="5637" width="0" style="2" hidden="1" customWidth="1"/>
    <col min="5638" max="5887" width="8" style="2"/>
    <col min="5888" max="5888" width="69.5703125" style="2" customWidth="1"/>
    <col min="5889" max="5891" width="23.42578125" style="2" customWidth="1"/>
    <col min="5892" max="5892" width="8" style="2"/>
    <col min="5893" max="5893" width="0" style="2" hidden="1" customWidth="1"/>
    <col min="5894" max="6143" width="8" style="2"/>
    <col min="6144" max="6144" width="69.5703125" style="2" customWidth="1"/>
    <col min="6145" max="6147" width="23.42578125" style="2" customWidth="1"/>
    <col min="6148" max="6148" width="8" style="2"/>
    <col min="6149" max="6149" width="0" style="2" hidden="1" customWidth="1"/>
    <col min="6150" max="6399" width="8" style="2"/>
    <col min="6400" max="6400" width="69.5703125" style="2" customWidth="1"/>
    <col min="6401" max="6403" width="23.42578125" style="2" customWidth="1"/>
    <col min="6404" max="6404" width="8" style="2"/>
    <col min="6405" max="6405" width="0" style="2" hidden="1" customWidth="1"/>
    <col min="6406" max="6655" width="8" style="2"/>
    <col min="6656" max="6656" width="69.5703125" style="2" customWidth="1"/>
    <col min="6657" max="6659" width="23.42578125" style="2" customWidth="1"/>
    <col min="6660" max="6660" width="8" style="2"/>
    <col min="6661" max="6661" width="0" style="2" hidden="1" customWidth="1"/>
    <col min="6662" max="6911" width="8" style="2"/>
    <col min="6912" max="6912" width="69.5703125" style="2" customWidth="1"/>
    <col min="6913" max="6915" width="23.42578125" style="2" customWidth="1"/>
    <col min="6916" max="6916" width="8" style="2"/>
    <col min="6917" max="6917" width="0" style="2" hidden="1" customWidth="1"/>
    <col min="6918" max="7167" width="8" style="2"/>
    <col min="7168" max="7168" width="69.5703125" style="2" customWidth="1"/>
    <col min="7169" max="7171" width="23.42578125" style="2" customWidth="1"/>
    <col min="7172" max="7172" width="8" style="2"/>
    <col min="7173" max="7173" width="0" style="2" hidden="1" customWidth="1"/>
    <col min="7174" max="7423" width="8" style="2"/>
    <col min="7424" max="7424" width="69.5703125" style="2" customWidth="1"/>
    <col min="7425" max="7427" width="23.42578125" style="2" customWidth="1"/>
    <col min="7428" max="7428" width="8" style="2"/>
    <col min="7429" max="7429" width="0" style="2" hidden="1" customWidth="1"/>
    <col min="7430" max="7679" width="8" style="2"/>
    <col min="7680" max="7680" width="69.5703125" style="2" customWidth="1"/>
    <col min="7681" max="7683" width="23.42578125" style="2" customWidth="1"/>
    <col min="7684" max="7684" width="8" style="2"/>
    <col min="7685" max="7685" width="0" style="2" hidden="1" customWidth="1"/>
    <col min="7686" max="7935" width="8" style="2"/>
    <col min="7936" max="7936" width="69.5703125" style="2" customWidth="1"/>
    <col min="7937" max="7939" width="23.42578125" style="2" customWidth="1"/>
    <col min="7940" max="7940" width="8" style="2"/>
    <col min="7941" max="7941" width="0" style="2" hidden="1" customWidth="1"/>
    <col min="7942" max="8191" width="8" style="2"/>
    <col min="8192" max="8192" width="69.5703125" style="2" customWidth="1"/>
    <col min="8193" max="8195" width="23.42578125" style="2" customWidth="1"/>
    <col min="8196" max="8196" width="8" style="2"/>
    <col min="8197" max="8197" width="0" style="2" hidden="1" customWidth="1"/>
    <col min="8198" max="8447" width="8" style="2"/>
    <col min="8448" max="8448" width="69.5703125" style="2" customWidth="1"/>
    <col min="8449" max="8451" width="23.42578125" style="2" customWidth="1"/>
    <col min="8452" max="8452" width="8" style="2"/>
    <col min="8453" max="8453" width="0" style="2" hidden="1" customWidth="1"/>
    <col min="8454" max="8703" width="8" style="2"/>
    <col min="8704" max="8704" width="69.5703125" style="2" customWidth="1"/>
    <col min="8705" max="8707" width="23.42578125" style="2" customWidth="1"/>
    <col min="8708" max="8708" width="8" style="2"/>
    <col min="8709" max="8709" width="0" style="2" hidden="1" customWidth="1"/>
    <col min="8710" max="8959" width="8" style="2"/>
    <col min="8960" max="8960" width="69.5703125" style="2" customWidth="1"/>
    <col min="8961" max="8963" width="23.42578125" style="2" customWidth="1"/>
    <col min="8964" max="8964" width="8" style="2"/>
    <col min="8965" max="8965" width="0" style="2" hidden="1" customWidth="1"/>
    <col min="8966" max="9215" width="8" style="2"/>
    <col min="9216" max="9216" width="69.5703125" style="2" customWidth="1"/>
    <col min="9217" max="9219" width="23.42578125" style="2" customWidth="1"/>
    <col min="9220" max="9220" width="8" style="2"/>
    <col min="9221" max="9221" width="0" style="2" hidden="1" customWidth="1"/>
    <col min="9222" max="9471" width="8" style="2"/>
    <col min="9472" max="9472" width="69.5703125" style="2" customWidth="1"/>
    <col min="9473" max="9475" width="23.42578125" style="2" customWidth="1"/>
    <col min="9476" max="9476" width="8" style="2"/>
    <col min="9477" max="9477" width="0" style="2" hidden="1" customWidth="1"/>
    <col min="9478" max="9727" width="8" style="2"/>
    <col min="9728" max="9728" width="69.5703125" style="2" customWidth="1"/>
    <col min="9729" max="9731" width="23.42578125" style="2" customWidth="1"/>
    <col min="9732" max="9732" width="8" style="2"/>
    <col min="9733" max="9733" width="0" style="2" hidden="1" customWidth="1"/>
    <col min="9734" max="9983" width="8" style="2"/>
    <col min="9984" max="9984" width="69.5703125" style="2" customWidth="1"/>
    <col min="9985" max="9987" width="23.42578125" style="2" customWidth="1"/>
    <col min="9988" max="9988" width="8" style="2"/>
    <col min="9989" max="9989" width="0" style="2" hidden="1" customWidth="1"/>
    <col min="9990" max="10239" width="8" style="2"/>
    <col min="10240" max="10240" width="69.5703125" style="2" customWidth="1"/>
    <col min="10241" max="10243" width="23.42578125" style="2" customWidth="1"/>
    <col min="10244" max="10244" width="8" style="2"/>
    <col min="10245" max="10245" width="0" style="2" hidden="1" customWidth="1"/>
    <col min="10246" max="10495" width="8" style="2"/>
    <col min="10496" max="10496" width="69.5703125" style="2" customWidth="1"/>
    <col min="10497" max="10499" width="23.42578125" style="2" customWidth="1"/>
    <col min="10500" max="10500" width="8" style="2"/>
    <col min="10501" max="10501" width="0" style="2" hidden="1" customWidth="1"/>
    <col min="10502" max="10751" width="8" style="2"/>
    <col min="10752" max="10752" width="69.5703125" style="2" customWidth="1"/>
    <col min="10753" max="10755" width="23.42578125" style="2" customWidth="1"/>
    <col min="10756" max="10756" width="8" style="2"/>
    <col min="10757" max="10757" width="0" style="2" hidden="1" customWidth="1"/>
    <col min="10758" max="11007" width="8" style="2"/>
    <col min="11008" max="11008" width="69.5703125" style="2" customWidth="1"/>
    <col min="11009" max="11011" width="23.42578125" style="2" customWidth="1"/>
    <col min="11012" max="11012" width="8" style="2"/>
    <col min="11013" max="11013" width="0" style="2" hidden="1" customWidth="1"/>
    <col min="11014" max="11263" width="8" style="2"/>
    <col min="11264" max="11264" width="69.5703125" style="2" customWidth="1"/>
    <col min="11265" max="11267" width="23.42578125" style="2" customWidth="1"/>
    <col min="11268" max="11268" width="8" style="2"/>
    <col min="11269" max="11269" width="0" style="2" hidden="1" customWidth="1"/>
    <col min="11270" max="11519" width="8" style="2"/>
    <col min="11520" max="11520" width="69.5703125" style="2" customWidth="1"/>
    <col min="11521" max="11523" width="23.42578125" style="2" customWidth="1"/>
    <col min="11524" max="11524" width="8" style="2"/>
    <col min="11525" max="11525" width="0" style="2" hidden="1" customWidth="1"/>
    <col min="11526" max="11775" width="8" style="2"/>
    <col min="11776" max="11776" width="69.5703125" style="2" customWidth="1"/>
    <col min="11777" max="11779" width="23.42578125" style="2" customWidth="1"/>
    <col min="11780" max="11780" width="8" style="2"/>
    <col min="11781" max="11781" width="0" style="2" hidden="1" customWidth="1"/>
    <col min="11782" max="12031" width="8" style="2"/>
    <col min="12032" max="12032" width="69.5703125" style="2" customWidth="1"/>
    <col min="12033" max="12035" width="23.42578125" style="2" customWidth="1"/>
    <col min="12036" max="12036" width="8" style="2"/>
    <col min="12037" max="12037" width="0" style="2" hidden="1" customWidth="1"/>
    <col min="12038" max="12287" width="8" style="2"/>
    <col min="12288" max="12288" width="69.5703125" style="2" customWidth="1"/>
    <col min="12289" max="12291" width="23.42578125" style="2" customWidth="1"/>
    <col min="12292" max="12292" width="8" style="2"/>
    <col min="12293" max="12293" width="0" style="2" hidden="1" customWidth="1"/>
    <col min="12294" max="12543" width="8" style="2"/>
    <col min="12544" max="12544" width="69.5703125" style="2" customWidth="1"/>
    <col min="12545" max="12547" width="23.42578125" style="2" customWidth="1"/>
    <col min="12548" max="12548" width="8" style="2"/>
    <col min="12549" max="12549" width="0" style="2" hidden="1" customWidth="1"/>
    <col min="12550" max="12799" width="8" style="2"/>
    <col min="12800" max="12800" width="69.5703125" style="2" customWidth="1"/>
    <col min="12801" max="12803" width="23.42578125" style="2" customWidth="1"/>
    <col min="12804" max="12804" width="8" style="2"/>
    <col min="12805" max="12805" width="0" style="2" hidden="1" customWidth="1"/>
    <col min="12806" max="13055" width="8" style="2"/>
    <col min="13056" max="13056" width="69.5703125" style="2" customWidth="1"/>
    <col min="13057" max="13059" width="23.42578125" style="2" customWidth="1"/>
    <col min="13060" max="13060" width="8" style="2"/>
    <col min="13061" max="13061" width="0" style="2" hidden="1" customWidth="1"/>
    <col min="13062" max="13311" width="8" style="2"/>
    <col min="13312" max="13312" width="69.5703125" style="2" customWidth="1"/>
    <col min="13313" max="13315" width="23.42578125" style="2" customWidth="1"/>
    <col min="13316" max="13316" width="8" style="2"/>
    <col min="13317" max="13317" width="0" style="2" hidden="1" customWidth="1"/>
    <col min="13318" max="13567" width="8" style="2"/>
    <col min="13568" max="13568" width="69.5703125" style="2" customWidth="1"/>
    <col min="13569" max="13571" width="23.42578125" style="2" customWidth="1"/>
    <col min="13572" max="13572" width="8" style="2"/>
    <col min="13573" max="13573" width="0" style="2" hidden="1" customWidth="1"/>
    <col min="13574" max="13823" width="8" style="2"/>
    <col min="13824" max="13824" width="69.5703125" style="2" customWidth="1"/>
    <col min="13825" max="13827" width="23.42578125" style="2" customWidth="1"/>
    <col min="13828" max="13828" width="8" style="2"/>
    <col min="13829" max="13829" width="0" style="2" hidden="1" customWidth="1"/>
    <col min="13830" max="14079" width="8" style="2"/>
    <col min="14080" max="14080" width="69.5703125" style="2" customWidth="1"/>
    <col min="14081" max="14083" width="23.42578125" style="2" customWidth="1"/>
    <col min="14084" max="14084" width="8" style="2"/>
    <col min="14085" max="14085" width="0" style="2" hidden="1" customWidth="1"/>
    <col min="14086" max="14335" width="8" style="2"/>
    <col min="14336" max="14336" width="69.5703125" style="2" customWidth="1"/>
    <col min="14337" max="14339" width="23.42578125" style="2" customWidth="1"/>
    <col min="14340" max="14340" width="8" style="2"/>
    <col min="14341" max="14341" width="0" style="2" hidden="1" customWidth="1"/>
    <col min="14342" max="14591" width="8" style="2"/>
    <col min="14592" max="14592" width="69.5703125" style="2" customWidth="1"/>
    <col min="14593" max="14595" width="23.42578125" style="2" customWidth="1"/>
    <col min="14596" max="14596" width="8" style="2"/>
    <col min="14597" max="14597" width="0" style="2" hidden="1" customWidth="1"/>
    <col min="14598" max="14847" width="8" style="2"/>
    <col min="14848" max="14848" width="69.5703125" style="2" customWidth="1"/>
    <col min="14849" max="14851" width="23.42578125" style="2" customWidth="1"/>
    <col min="14852" max="14852" width="8" style="2"/>
    <col min="14853" max="14853" width="0" style="2" hidden="1" customWidth="1"/>
    <col min="14854" max="15103" width="8" style="2"/>
    <col min="15104" max="15104" width="69.5703125" style="2" customWidth="1"/>
    <col min="15105" max="15107" width="23.42578125" style="2" customWidth="1"/>
    <col min="15108" max="15108" width="8" style="2"/>
    <col min="15109" max="15109" width="0" style="2" hidden="1" customWidth="1"/>
    <col min="15110" max="15359" width="8" style="2"/>
    <col min="15360" max="15360" width="69.5703125" style="2" customWidth="1"/>
    <col min="15361" max="15363" width="23.42578125" style="2" customWidth="1"/>
    <col min="15364" max="15364" width="8" style="2"/>
    <col min="15365" max="15365" width="0" style="2" hidden="1" customWidth="1"/>
    <col min="15366" max="15615" width="8" style="2"/>
    <col min="15616" max="15616" width="69.5703125" style="2" customWidth="1"/>
    <col min="15617" max="15619" width="23.42578125" style="2" customWidth="1"/>
    <col min="15620" max="15620" width="8" style="2"/>
    <col min="15621" max="15621" width="0" style="2" hidden="1" customWidth="1"/>
    <col min="15622" max="15871" width="8" style="2"/>
    <col min="15872" max="15872" width="69.5703125" style="2" customWidth="1"/>
    <col min="15873" max="15875" width="23.42578125" style="2" customWidth="1"/>
    <col min="15876" max="15876" width="8" style="2"/>
    <col min="15877" max="15877" width="0" style="2" hidden="1" customWidth="1"/>
    <col min="15878" max="16127" width="8" style="2"/>
    <col min="16128" max="16128" width="69.5703125" style="2" customWidth="1"/>
    <col min="16129" max="16131" width="23.42578125" style="2" customWidth="1"/>
    <col min="16132" max="16132" width="8" style="2"/>
    <col min="16133" max="16133" width="0" style="2" hidden="1" customWidth="1"/>
    <col min="16134" max="16384" width="8" style="2"/>
  </cols>
  <sheetData>
    <row r="1" spans="1:11" ht="23.25" customHeight="1" x14ac:dyDescent="0.2">
      <c r="A1" s="307" t="s">
        <v>63</v>
      </c>
      <c r="B1" s="307"/>
      <c r="C1" s="307"/>
      <c r="D1" s="307"/>
      <c r="E1" s="84"/>
      <c r="F1" s="84"/>
      <c r="G1" s="84"/>
      <c r="H1" s="84"/>
    </row>
    <row r="2" spans="1:11" s="3" customFormat="1" ht="25.5" customHeight="1" x14ac:dyDescent="0.25">
      <c r="A2" s="307" t="s">
        <v>67</v>
      </c>
      <c r="B2" s="307"/>
      <c r="C2" s="307"/>
      <c r="D2" s="307"/>
      <c r="E2" s="84"/>
      <c r="F2" s="84"/>
      <c r="G2" s="84"/>
      <c r="H2" s="84"/>
    </row>
    <row r="3" spans="1:11" s="3" customFormat="1" ht="23.25" customHeight="1" x14ac:dyDescent="0.2">
      <c r="A3" s="379" t="s">
        <v>88</v>
      </c>
      <c r="B3" s="379"/>
      <c r="C3" s="379"/>
      <c r="D3" s="379"/>
      <c r="E3" s="2"/>
      <c r="F3" s="2"/>
      <c r="G3" s="2"/>
      <c r="H3" s="2"/>
    </row>
    <row r="4" spans="1:11" s="3" customFormat="1" ht="23.25" customHeight="1" x14ac:dyDescent="0.25">
      <c r="B4" s="85"/>
      <c r="C4" s="85"/>
      <c r="D4" s="86" t="s">
        <v>79</v>
      </c>
    </row>
    <row r="5" spans="1:11" s="87" customFormat="1" ht="21.6" customHeight="1" x14ac:dyDescent="0.25">
      <c r="A5" s="374" t="s">
        <v>0</v>
      </c>
      <c r="B5" s="375" t="s">
        <v>68</v>
      </c>
      <c r="C5" s="377" t="s">
        <v>69</v>
      </c>
      <c r="D5" s="378"/>
      <c r="E5" s="3"/>
      <c r="F5" s="3"/>
      <c r="G5" s="3"/>
      <c r="H5" s="3"/>
    </row>
    <row r="6" spans="1:11" s="87" customFormat="1" ht="27.75" customHeight="1" x14ac:dyDescent="0.25">
      <c r="A6" s="374"/>
      <c r="B6" s="376"/>
      <c r="C6" s="88" t="s">
        <v>70</v>
      </c>
      <c r="D6" s="89" t="s">
        <v>71</v>
      </c>
      <c r="E6" s="3"/>
      <c r="F6" s="3"/>
      <c r="G6" s="3"/>
      <c r="H6" s="3"/>
    </row>
    <row r="7" spans="1:11" s="3" customFormat="1" ht="14.25" customHeight="1" x14ac:dyDescent="0.25">
      <c r="A7" s="6" t="s">
        <v>3</v>
      </c>
      <c r="B7" s="6">
        <v>1</v>
      </c>
      <c r="C7" s="6">
        <v>2</v>
      </c>
      <c r="D7" s="6">
        <v>3</v>
      </c>
      <c r="E7" s="87"/>
      <c r="F7" s="87"/>
      <c r="G7" s="87"/>
      <c r="H7" s="87"/>
      <c r="I7" s="90"/>
      <c r="K7" s="90"/>
    </row>
    <row r="8" spans="1:11" s="3" customFormat="1" ht="30.6" customHeight="1" x14ac:dyDescent="0.25">
      <c r="A8" s="109" t="s">
        <v>80</v>
      </c>
      <c r="B8" s="108" t="e">
        <f>SUM(C8:D8)</f>
        <v>#REF!</v>
      </c>
      <c r="C8" s="108">
        <f>'!!12-жінки'!B7</f>
        <v>31191</v>
      </c>
      <c r="D8" s="108" t="e">
        <f>'!!13-чоловіки'!B7</f>
        <v>#REF!</v>
      </c>
      <c r="E8" s="87"/>
      <c r="F8" s="87"/>
      <c r="G8" s="87"/>
      <c r="H8" s="87"/>
      <c r="I8" s="90"/>
      <c r="K8" s="90"/>
    </row>
    <row r="9" spans="1:11" s="3" customFormat="1" ht="30.6" customHeight="1" x14ac:dyDescent="0.25">
      <c r="A9" s="109" t="s">
        <v>81</v>
      </c>
      <c r="B9" s="108" t="e">
        <f>SUM(C9:D9)</f>
        <v>#REF!</v>
      </c>
      <c r="C9" s="108">
        <f>'!!12-жінки'!C7</f>
        <v>26828</v>
      </c>
      <c r="D9" s="108" t="e">
        <f>'!!13-чоловіки'!C7</f>
        <v>#REF!</v>
      </c>
    </row>
    <row r="10" spans="1:11" s="3" customFormat="1" ht="30.6" customHeight="1" x14ac:dyDescent="0.25">
      <c r="A10" s="110" t="s">
        <v>82</v>
      </c>
      <c r="B10" s="108" t="e">
        <f t="shared" ref="B10:B13" si="0">SUM(C10:D10)</f>
        <v>#REF!</v>
      </c>
      <c r="C10" s="108">
        <f>'!!12-жінки'!D7</f>
        <v>9261</v>
      </c>
      <c r="D10" s="108" t="e">
        <f>'!!13-чоловіки'!D7</f>
        <v>#REF!</v>
      </c>
    </row>
    <row r="11" spans="1:11" s="3" customFormat="1" ht="30.6" customHeight="1" x14ac:dyDescent="0.25">
      <c r="A11" s="111" t="s">
        <v>83</v>
      </c>
      <c r="B11" s="108" t="e">
        <f t="shared" si="0"/>
        <v>#REF!</v>
      </c>
      <c r="C11" s="108">
        <f>'!!12-жінки'!F7</f>
        <v>1719</v>
      </c>
      <c r="D11" s="108" t="e">
        <f>'!!13-чоловіки'!F7</f>
        <v>#REF!</v>
      </c>
      <c r="G11" s="91"/>
    </row>
    <row r="12" spans="1:11" s="3" customFormat="1" ht="56.25" customHeight="1" x14ac:dyDescent="0.25">
      <c r="A12" s="111" t="s">
        <v>84</v>
      </c>
      <c r="B12" s="108" t="e">
        <f t="shared" si="0"/>
        <v>#REF!</v>
      </c>
      <c r="C12" s="108">
        <f>'!!12-жінки'!G7</f>
        <v>116</v>
      </c>
      <c r="D12" s="108" t="e">
        <f>'!!13-чоловіки'!G7</f>
        <v>#REF!</v>
      </c>
    </row>
    <row r="13" spans="1:11" s="3" customFormat="1" ht="54.75" customHeight="1" x14ac:dyDescent="0.25">
      <c r="A13" s="111" t="s">
        <v>8</v>
      </c>
      <c r="B13" s="108" t="e">
        <f t="shared" si="0"/>
        <v>#REF!</v>
      </c>
      <c r="C13" s="108">
        <f>'!!12-жінки'!H7</f>
        <v>22702</v>
      </c>
      <c r="D13" s="108" t="e">
        <f>'!!13-чоловіки'!H7</f>
        <v>#REF!</v>
      </c>
      <c r="E13" s="91"/>
    </row>
    <row r="14" spans="1:11" s="3" customFormat="1" ht="23.1" customHeight="1" x14ac:dyDescent="0.25">
      <c r="A14" s="370" t="s">
        <v>87</v>
      </c>
      <c r="B14" s="371"/>
      <c r="C14" s="371"/>
      <c r="D14" s="371"/>
      <c r="E14" s="91"/>
    </row>
    <row r="15" spans="1:11" ht="25.5" customHeight="1" x14ac:dyDescent="0.2">
      <c r="A15" s="372"/>
      <c r="B15" s="373"/>
      <c r="C15" s="373"/>
      <c r="D15" s="373"/>
      <c r="E15" s="91"/>
      <c r="F15" s="3"/>
      <c r="G15" s="3"/>
      <c r="H15" s="3"/>
    </row>
    <row r="16" spans="1:11" ht="21.6" customHeight="1" x14ac:dyDescent="0.2">
      <c r="A16" s="374" t="s">
        <v>0</v>
      </c>
      <c r="B16" s="375" t="s">
        <v>68</v>
      </c>
      <c r="C16" s="377" t="s">
        <v>69</v>
      </c>
      <c r="D16" s="378"/>
      <c r="E16" s="3"/>
      <c r="F16" s="3"/>
      <c r="G16" s="3"/>
      <c r="H16" s="3"/>
    </row>
    <row r="17" spans="1:4" ht="27" customHeight="1" x14ac:dyDescent="0.2">
      <c r="A17" s="374"/>
      <c r="B17" s="376"/>
      <c r="C17" s="88" t="s">
        <v>70</v>
      </c>
      <c r="D17" s="89" t="s">
        <v>71</v>
      </c>
    </row>
    <row r="18" spans="1:4" ht="30.6" customHeight="1" x14ac:dyDescent="0.2">
      <c r="A18" s="109" t="s">
        <v>80</v>
      </c>
      <c r="B18" s="108" t="e">
        <f>C18+D18</f>
        <v>#REF!</v>
      </c>
      <c r="C18" s="108">
        <f>'!!12-жінки'!I7</f>
        <v>4644</v>
      </c>
      <c r="D18" s="112" t="e">
        <f>'!!13-чоловіки'!I7</f>
        <v>#REF!</v>
      </c>
    </row>
    <row r="19" spans="1:4" ht="30.6" customHeight="1" x14ac:dyDescent="0.2">
      <c r="A19" s="92" t="s">
        <v>81</v>
      </c>
      <c r="B19" s="108" t="e">
        <f t="shared" ref="B19:B20" si="1">C19+D19</f>
        <v>#REF!</v>
      </c>
      <c r="C19" s="113">
        <f>'!!12-жінки'!J7</f>
        <v>3857</v>
      </c>
      <c r="D19" s="113" t="e">
        <f>'!!13-чоловіки'!J7</f>
        <v>#REF!</v>
      </c>
    </row>
    <row r="20" spans="1:4" ht="30.6" customHeight="1" x14ac:dyDescent="0.2">
      <c r="A20" s="92" t="s">
        <v>85</v>
      </c>
      <c r="B20" s="108" t="e">
        <f t="shared" si="1"/>
        <v>#REF!</v>
      </c>
      <c r="C20" s="113">
        <f>'!!12-жінки'!K7</f>
        <v>2725</v>
      </c>
      <c r="D20" s="113" t="e">
        <f>'!!13-чоловіки'!K7</f>
        <v>#REF!</v>
      </c>
    </row>
    <row r="21" spans="1:4" x14ac:dyDescent="0.2">
      <c r="B21" s="17"/>
      <c r="C21" s="17"/>
      <c r="D21" s="17"/>
    </row>
    <row r="22" spans="1:4" x14ac:dyDescent="0.2">
      <c r="D22" s="17"/>
    </row>
  </sheetData>
  <mergeCells count="10">
    <mergeCell ref="A14:D15"/>
    <mergeCell ref="A16:A17"/>
    <mergeCell ref="B16:B17"/>
    <mergeCell ref="C16:D16"/>
    <mergeCell ref="A1:D1"/>
    <mergeCell ref="A2:D2"/>
    <mergeCell ref="A3:D3"/>
    <mergeCell ref="A5:A6"/>
    <mergeCell ref="B5:B6"/>
    <mergeCell ref="C5:D5"/>
  </mergeCells>
  <printOptions horizontalCentered="1"/>
  <pageMargins left="0.39370078740157483" right="0" top="0.39370078740157483" bottom="0" header="0" footer="0"/>
  <pageSetup paperSize="9" scale="9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35"/>
  <sheetViews>
    <sheetView view="pageBreakPreview" zoomScale="70" zoomScaleNormal="69" zoomScaleSheetLayoutView="70" workbookViewId="0">
      <selection activeCell="K8" sqref="K8"/>
    </sheetView>
  </sheetViews>
  <sheetFormatPr defaultRowHeight="15.75" x14ac:dyDescent="0.25"/>
  <cols>
    <col min="1" max="1" width="28.42578125" style="107" customWidth="1"/>
    <col min="2" max="2" width="17" style="107" customWidth="1"/>
    <col min="3" max="3" width="12.42578125" style="106" customWidth="1"/>
    <col min="4" max="4" width="13.5703125" style="106" customWidth="1"/>
    <col min="5" max="5" width="11.5703125" style="106" customWidth="1"/>
    <col min="6" max="6" width="10.42578125" style="106" customWidth="1"/>
    <col min="7" max="7" width="16.42578125" style="106" customWidth="1"/>
    <col min="8" max="8" width="14.42578125" style="106" customWidth="1"/>
    <col min="9" max="9" width="13.5703125" style="106" customWidth="1"/>
    <col min="10" max="11" width="12.42578125" style="106" customWidth="1"/>
    <col min="12" max="256" width="9" style="103"/>
    <col min="257" max="257" width="18" style="103" customWidth="1"/>
    <col min="258" max="258" width="10.42578125" style="103" customWidth="1"/>
    <col min="259" max="259" width="11.42578125" style="103" customWidth="1"/>
    <col min="260" max="260" width="15.5703125" style="103" customWidth="1"/>
    <col min="261" max="261" width="11.5703125" style="103" customWidth="1"/>
    <col min="262" max="262" width="10.42578125" style="103" customWidth="1"/>
    <col min="263" max="263" width="17.5703125" style="103" customWidth="1"/>
    <col min="264" max="264" width="14.42578125" style="103" customWidth="1"/>
    <col min="265" max="267" width="11.42578125" style="103" customWidth="1"/>
    <col min="268" max="512" width="9" style="103"/>
    <col min="513" max="513" width="18" style="103" customWidth="1"/>
    <col min="514" max="514" width="10.42578125" style="103" customWidth="1"/>
    <col min="515" max="515" width="11.42578125" style="103" customWidth="1"/>
    <col min="516" max="516" width="15.5703125" style="103" customWidth="1"/>
    <col min="517" max="517" width="11.5703125" style="103" customWidth="1"/>
    <col min="518" max="518" width="10.42578125" style="103" customWidth="1"/>
    <col min="519" max="519" width="17.5703125" style="103" customWidth="1"/>
    <col min="520" max="520" width="14.42578125" style="103" customWidth="1"/>
    <col min="521" max="523" width="11.42578125" style="103" customWidth="1"/>
    <col min="524" max="768" width="9" style="103"/>
    <col min="769" max="769" width="18" style="103" customWidth="1"/>
    <col min="770" max="770" width="10.42578125" style="103" customWidth="1"/>
    <col min="771" max="771" width="11.42578125" style="103" customWidth="1"/>
    <col min="772" max="772" width="15.5703125" style="103" customWidth="1"/>
    <col min="773" max="773" width="11.5703125" style="103" customWidth="1"/>
    <col min="774" max="774" width="10.42578125" style="103" customWidth="1"/>
    <col min="775" max="775" width="17.5703125" style="103" customWidth="1"/>
    <col min="776" max="776" width="14.42578125" style="103" customWidth="1"/>
    <col min="777" max="779" width="11.42578125" style="103" customWidth="1"/>
    <col min="780" max="1024" width="9" style="103"/>
    <col min="1025" max="1025" width="18" style="103" customWidth="1"/>
    <col min="1026" max="1026" width="10.42578125" style="103" customWidth="1"/>
    <col min="1027" max="1027" width="11.42578125" style="103" customWidth="1"/>
    <col min="1028" max="1028" width="15.5703125" style="103" customWidth="1"/>
    <col min="1029" max="1029" width="11.5703125" style="103" customWidth="1"/>
    <col min="1030" max="1030" width="10.42578125" style="103" customWidth="1"/>
    <col min="1031" max="1031" width="17.5703125" style="103" customWidth="1"/>
    <col min="1032" max="1032" width="14.42578125" style="103" customWidth="1"/>
    <col min="1033" max="1035" width="11.42578125" style="103" customWidth="1"/>
    <col min="1036" max="1280" width="9" style="103"/>
    <col min="1281" max="1281" width="18" style="103" customWidth="1"/>
    <col min="1282" max="1282" width="10.42578125" style="103" customWidth="1"/>
    <col min="1283" max="1283" width="11.42578125" style="103" customWidth="1"/>
    <col min="1284" max="1284" width="15.5703125" style="103" customWidth="1"/>
    <col min="1285" max="1285" width="11.5703125" style="103" customWidth="1"/>
    <col min="1286" max="1286" width="10.42578125" style="103" customWidth="1"/>
    <col min="1287" max="1287" width="17.5703125" style="103" customWidth="1"/>
    <col min="1288" max="1288" width="14.42578125" style="103" customWidth="1"/>
    <col min="1289" max="1291" width="11.42578125" style="103" customWidth="1"/>
    <col min="1292" max="1536" width="9" style="103"/>
    <col min="1537" max="1537" width="18" style="103" customWidth="1"/>
    <col min="1538" max="1538" width="10.42578125" style="103" customWidth="1"/>
    <col min="1539" max="1539" width="11.42578125" style="103" customWidth="1"/>
    <col min="1540" max="1540" width="15.5703125" style="103" customWidth="1"/>
    <col min="1541" max="1541" width="11.5703125" style="103" customWidth="1"/>
    <col min="1542" max="1542" width="10.42578125" style="103" customWidth="1"/>
    <col min="1543" max="1543" width="17.5703125" style="103" customWidth="1"/>
    <col min="1544" max="1544" width="14.42578125" style="103" customWidth="1"/>
    <col min="1545" max="1547" width="11.42578125" style="103" customWidth="1"/>
    <col min="1548" max="1792" width="9" style="103"/>
    <col min="1793" max="1793" width="18" style="103" customWidth="1"/>
    <col min="1794" max="1794" width="10.42578125" style="103" customWidth="1"/>
    <col min="1795" max="1795" width="11.42578125" style="103" customWidth="1"/>
    <col min="1796" max="1796" width="15.5703125" style="103" customWidth="1"/>
    <col min="1797" max="1797" width="11.5703125" style="103" customWidth="1"/>
    <col min="1798" max="1798" width="10.42578125" style="103" customWidth="1"/>
    <col min="1799" max="1799" width="17.5703125" style="103" customWidth="1"/>
    <col min="1800" max="1800" width="14.42578125" style="103" customWidth="1"/>
    <col min="1801" max="1803" width="11.42578125" style="103" customWidth="1"/>
    <col min="1804" max="2048" width="9" style="103"/>
    <col min="2049" max="2049" width="18" style="103" customWidth="1"/>
    <col min="2050" max="2050" width="10.42578125" style="103" customWidth="1"/>
    <col min="2051" max="2051" width="11.42578125" style="103" customWidth="1"/>
    <col min="2052" max="2052" width="15.5703125" style="103" customWidth="1"/>
    <col min="2053" max="2053" width="11.5703125" style="103" customWidth="1"/>
    <col min="2054" max="2054" width="10.42578125" style="103" customWidth="1"/>
    <col min="2055" max="2055" width="17.5703125" style="103" customWidth="1"/>
    <col min="2056" max="2056" width="14.42578125" style="103" customWidth="1"/>
    <col min="2057" max="2059" width="11.42578125" style="103" customWidth="1"/>
    <col min="2060" max="2304" width="9" style="103"/>
    <col min="2305" max="2305" width="18" style="103" customWidth="1"/>
    <col min="2306" max="2306" width="10.42578125" style="103" customWidth="1"/>
    <col min="2307" max="2307" width="11.42578125" style="103" customWidth="1"/>
    <col min="2308" max="2308" width="15.5703125" style="103" customWidth="1"/>
    <col min="2309" max="2309" width="11.5703125" style="103" customWidth="1"/>
    <col min="2310" max="2310" width="10.42578125" style="103" customWidth="1"/>
    <col min="2311" max="2311" width="17.5703125" style="103" customWidth="1"/>
    <col min="2312" max="2312" width="14.42578125" style="103" customWidth="1"/>
    <col min="2313" max="2315" width="11.42578125" style="103" customWidth="1"/>
    <col min="2316" max="2560" width="9" style="103"/>
    <col min="2561" max="2561" width="18" style="103" customWidth="1"/>
    <col min="2562" max="2562" width="10.42578125" style="103" customWidth="1"/>
    <col min="2563" max="2563" width="11.42578125" style="103" customWidth="1"/>
    <col min="2564" max="2564" width="15.5703125" style="103" customWidth="1"/>
    <col min="2565" max="2565" width="11.5703125" style="103" customWidth="1"/>
    <col min="2566" max="2566" width="10.42578125" style="103" customWidth="1"/>
    <col min="2567" max="2567" width="17.5703125" style="103" customWidth="1"/>
    <col min="2568" max="2568" width="14.42578125" style="103" customWidth="1"/>
    <col min="2569" max="2571" width="11.42578125" style="103" customWidth="1"/>
    <col min="2572" max="2816" width="9" style="103"/>
    <col min="2817" max="2817" width="18" style="103" customWidth="1"/>
    <col min="2818" max="2818" width="10.42578125" style="103" customWidth="1"/>
    <col min="2819" max="2819" width="11.42578125" style="103" customWidth="1"/>
    <col min="2820" max="2820" width="15.5703125" style="103" customWidth="1"/>
    <col min="2821" max="2821" width="11.5703125" style="103" customWidth="1"/>
    <col min="2822" max="2822" width="10.42578125" style="103" customWidth="1"/>
    <col min="2823" max="2823" width="17.5703125" style="103" customWidth="1"/>
    <col min="2824" max="2824" width="14.42578125" style="103" customWidth="1"/>
    <col min="2825" max="2827" width="11.42578125" style="103" customWidth="1"/>
    <col min="2828" max="3072" width="9" style="103"/>
    <col min="3073" max="3073" width="18" style="103" customWidth="1"/>
    <col min="3074" max="3074" width="10.42578125" style="103" customWidth="1"/>
    <col min="3075" max="3075" width="11.42578125" style="103" customWidth="1"/>
    <col min="3076" max="3076" width="15.5703125" style="103" customWidth="1"/>
    <col min="3077" max="3077" width="11.5703125" style="103" customWidth="1"/>
    <col min="3078" max="3078" width="10.42578125" style="103" customWidth="1"/>
    <col min="3079" max="3079" width="17.5703125" style="103" customWidth="1"/>
    <col min="3080" max="3080" width="14.42578125" style="103" customWidth="1"/>
    <col min="3081" max="3083" width="11.42578125" style="103" customWidth="1"/>
    <col min="3084" max="3328" width="9" style="103"/>
    <col min="3329" max="3329" width="18" style="103" customWidth="1"/>
    <col min="3330" max="3330" width="10.42578125" style="103" customWidth="1"/>
    <col min="3331" max="3331" width="11.42578125" style="103" customWidth="1"/>
    <col min="3332" max="3332" width="15.5703125" style="103" customWidth="1"/>
    <col min="3333" max="3333" width="11.5703125" style="103" customWidth="1"/>
    <col min="3334" max="3334" width="10.42578125" style="103" customWidth="1"/>
    <col min="3335" max="3335" width="17.5703125" style="103" customWidth="1"/>
    <col min="3336" max="3336" width="14.42578125" style="103" customWidth="1"/>
    <col min="3337" max="3339" width="11.42578125" style="103" customWidth="1"/>
    <col min="3340" max="3584" width="9" style="103"/>
    <col min="3585" max="3585" width="18" style="103" customWidth="1"/>
    <col min="3586" max="3586" width="10.42578125" style="103" customWidth="1"/>
    <col min="3587" max="3587" width="11.42578125" style="103" customWidth="1"/>
    <col min="3588" max="3588" width="15.5703125" style="103" customWidth="1"/>
    <col min="3589" max="3589" width="11.5703125" style="103" customWidth="1"/>
    <col min="3590" max="3590" width="10.42578125" style="103" customWidth="1"/>
    <col min="3591" max="3591" width="17.5703125" style="103" customWidth="1"/>
    <col min="3592" max="3592" width="14.42578125" style="103" customWidth="1"/>
    <col min="3593" max="3595" width="11.42578125" style="103" customWidth="1"/>
    <col min="3596" max="3840" width="9" style="103"/>
    <col min="3841" max="3841" width="18" style="103" customWidth="1"/>
    <col min="3842" max="3842" width="10.42578125" style="103" customWidth="1"/>
    <col min="3843" max="3843" width="11.42578125" style="103" customWidth="1"/>
    <col min="3844" max="3844" width="15.5703125" style="103" customWidth="1"/>
    <col min="3845" max="3845" width="11.5703125" style="103" customWidth="1"/>
    <col min="3846" max="3846" width="10.42578125" style="103" customWidth="1"/>
    <col min="3847" max="3847" width="17.5703125" style="103" customWidth="1"/>
    <col min="3848" max="3848" width="14.42578125" style="103" customWidth="1"/>
    <col min="3849" max="3851" width="11.42578125" style="103" customWidth="1"/>
    <col min="3852" max="4096" width="9" style="103"/>
    <col min="4097" max="4097" width="18" style="103" customWidth="1"/>
    <col min="4098" max="4098" width="10.42578125" style="103" customWidth="1"/>
    <col min="4099" max="4099" width="11.42578125" style="103" customWidth="1"/>
    <col min="4100" max="4100" width="15.5703125" style="103" customWidth="1"/>
    <col min="4101" max="4101" width="11.5703125" style="103" customWidth="1"/>
    <col min="4102" max="4102" width="10.42578125" style="103" customWidth="1"/>
    <col min="4103" max="4103" width="17.5703125" style="103" customWidth="1"/>
    <col min="4104" max="4104" width="14.42578125" style="103" customWidth="1"/>
    <col min="4105" max="4107" width="11.42578125" style="103" customWidth="1"/>
    <col min="4108" max="4352" width="9" style="103"/>
    <col min="4353" max="4353" width="18" style="103" customWidth="1"/>
    <col min="4354" max="4354" width="10.42578125" style="103" customWidth="1"/>
    <col min="4355" max="4355" width="11.42578125" style="103" customWidth="1"/>
    <col min="4356" max="4356" width="15.5703125" style="103" customWidth="1"/>
    <col min="4357" max="4357" width="11.5703125" style="103" customWidth="1"/>
    <col min="4358" max="4358" width="10.42578125" style="103" customWidth="1"/>
    <col min="4359" max="4359" width="17.5703125" style="103" customWidth="1"/>
    <col min="4360" max="4360" width="14.42578125" style="103" customWidth="1"/>
    <col min="4361" max="4363" width="11.42578125" style="103" customWidth="1"/>
    <col min="4364" max="4608" width="9" style="103"/>
    <col min="4609" max="4609" width="18" style="103" customWidth="1"/>
    <col min="4610" max="4610" width="10.42578125" style="103" customWidth="1"/>
    <col min="4611" max="4611" width="11.42578125" style="103" customWidth="1"/>
    <col min="4612" max="4612" width="15.5703125" style="103" customWidth="1"/>
    <col min="4613" max="4613" width="11.5703125" style="103" customWidth="1"/>
    <col min="4614" max="4614" width="10.42578125" style="103" customWidth="1"/>
    <col min="4615" max="4615" width="17.5703125" style="103" customWidth="1"/>
    <col min="4616" max="4616" width="14.42578125" style="103" customWidth="1"/>
    <col min="4617" max="4619" width="11.42578125" style="103" customWidth="1"/>
    <col min="4620" max="4864" width="9" style="103"/>
    <col min="4865" max="4865" width="18" style="103" customWidth="1"/>
    <col min="4866" max="4866" width="10.42578125" style="103" customWidth="1"/>
    <col min="4867" max="4867" width="11.42578125" style="103" customWidth="1"/>
    <col min="4868" max="4868" width="15.5703125" style="103" customWidth="1"/>
    <col min="4869" max="4869" width="11.5703125" style="103" customWidth="1"/>
    <col min="4870" max="4870" width="10.42578125" style="103" customWidth="1"/>
    <col min="4871" max="4871" width="17.5703125" style="103" customWidth="1"/>
    <col min="4872" max="4872" width="14.42578125" style="103" customWidth="1"/>
    <col min="4873" max="4875" width="11.42578125" style="103" customWidth="1"/>
    <col min="4876" max="5120" width="9" style="103"/>
    <col min="5121" max="5121" width="18" style="103" customWidth="1"/>
    <col min="5122" max="5122" width="10.42578125" style="103" customWidth="1"/>
    <col min="5123" max="5123" width="11.42578125" style="103" customWidth="1"/>
    <col min="5124" max="5124" width="15.5703125" style="103" customWidth="1"/>
    <col min="5125" max="5125" width="11.5703125" style="103" customWidth="1"/>
    <col min="5126" max="5126" width="10.42578125" style="103" customWidth="1"/>
    <col min="5127" max="5127" width="17.5703125" style="103" customWidth="1"/>
    <col min="5128" max="5128" width="14.42578125" style="103" customWidth="1"/>
    <col min="5129" max="5131" width="11.42578125" style="103" customWidth="1"/>
    <col min="5132" max="5376" width="9" style="103"/>
    <col min="5377" max="5377" width="18" style="103" customWidth="1"/>
    <col min="5378" max="5378" width="10.42578125" style="103" customWidth="1"/>
    <col min="5379" max="5379" width="11.42578125" style="103" customWidth="1"/>
    <col min="5380" max="5380" width="15.5703125" style="103" customWidth="1"/>
    <col min="5381" max="5381" width="11.5703125" style="103" customWidth="1"/>
    <col min="5382" max="5382" width="10.42578125" style="103" customWidth="1"/>
    <col min="5383" max="5383" width="17.5703125" style="103" customWidth="1"/>
    <col min="5384" max="5384" width="14.42578125" style="103" customWidth="1"/>
    <col min="5385" max="5387" width="11.42578125" style="103" customWidth="1"/>
    <col min="5388" max="5632" width="9" style="103"/>
    <col min="5633" max="5633" width="18" style="103" customWidth="1"/>
    <col min="5634" max="5634" width="10.42578125" style="103" customWidth="1"/>
    <col min="5635" max="5635" width="11.42578125" style="103" customWidth="1"/>
    <col min="5636" max="5636" width="15.5703125" style="103" customWidth="1"/>
    <col min="5637" max="5637" width="11.5703125" style="103" customWidth="1"/>
    <col min="5638" max="5638" width="10.42578125" style="103" customWidth="1"/>
    <col min="5639" max="5639" width="17.5703125" style="103" customWidth="1"/>
    <col min="5640" max="5640" width="14.42578125" style="103" customWidth="1"/>
    <col min="5641" max="5643" width="11.42578125" style="103" customWidth="1"/>
    <col min="5644" max="5888" width="9" style="103"/>
    <col min="5889" max="5889" width="18" style="103" customWidth="1"/>
    <col min="5890" max="5890" width="10.42578125" style="103" customWidth="1"/>
    <col min="5891" max="5891" width="11.42578125" style="103" customWidth="1"/>
    <col min="5892" max="5892" width="15.5703125" style="103" customWidth="1"/>
    <col min="5893" max="5893" width="11.5703125" style="103" customWidth="1"/>
    <col min="5894" max="5894" width="10.42578125" style="103" customWidth="1"/>
    <col min="5895" max="5895" width="17.5703125" style="103" customWidth="1"/>
    <col min="5896" max="5896" width="14.42578125" style="103" customWidth="1"/>
    <col min="5897" max="5899" width="11.42578125" style="103" customWidth="1"/>
    <col min="5900" max="6144" width="9" style="103"/>
    <col min="6145" max="6145" width="18" style="103" customWidth="1"/>
    <col min="6146" max="6146" width="10.42578125" style="103" customWidth="1"/>
    <col min="6147" max="6147" width="11.42578125" style="103" customWidth="1"/>
    <col min="6148" max="6148" width="15.5703125" style="103" customWidth="1"/>
    <col min="6149" max="6149" width="11.5703125" style="103" customWidth="1"/>
    <col min="6150" max="6150" width="10.42578125" style="103" customWidth="1"/>
    <col min="6151" max="6151" width="17.5703125" style="103" customWidth="1"/>
    <col min="6152" max="6152" width="14.42578125" style="103" customWidth="1"/>
    <col min="6153" max="6155" width="11.42578125" style="103" customWidth="1"/>
    <col min="6156" max="6400" width="9" style="103"/>
    <col min="6401" max="6401" width="18" style="103" customWidth="1"/>
    <col min="6402" max="6402" width="10.42578125" style="103" customWidth="1"/>
    <col min="6403" max="6403" width="11.42578125" style="103" customWidth="1"/>
    <col min="6404" max="6404" width="15.5703125" style="103" customWidth="1"/>
    <col min="6405" max="6405" width="11.5703125" style="103" customWidth="1"/>
    <col min="6406" max="6406" width="10.42578125" style="103" customWidth="1"/>
    <col min="6407" max="6407" width="17.5703125" style="103" customWidth="1"/>
    <col min="6408" max="6408" width="14.42578125" style="103" customWidth="1"/>
    <col min="6409" max="6411" width="11.42578125" style="103" customWidth="1"/>
    <col min="6412" max="6656" width="9" style="103"/>
    <col min="6657" max="6657" width="18" style="103" customWidth="1"/>
    <col min="6658" max="6658" width="10.42578125" style="103" customWidth="1"/>
    <col min="6659" max="6659" width="11.42578125" style="103" customWidth="1"/>
    <col min="6660" max="6660" width="15.5703125" style="103" customWidth="1"/>
    <col min="6661" max="6661" width="11.5703125" style="103" customWidth="1"/>
    <col min="6662" max="6662" width="10.42578125" style="103" customWidth="1"/>
    <col min="6663" max="6663" width="17.5703125" style="103" customWidth="1"/>
    <col min="6664" max="6664" width="14.42578125" style="103" customWidth="1"/>
    <col min="6665" max="6667" width="11.42578125" style="103" customWidth="1"/>
    <col min="6668" max="6912" width="9" style="103"/>
    <col min="6913" max="6913" width="18" style="103" customWidth="1"/>
    <col min="6914" max="6914" width="10.42578125" style="103" customWidth="1"/>
    <col min="6915" max="6915" width="11.42578125" style="103" customWidth="1"/>
    <col min="6916" max="6916" width="15.5703125" style="103" customWidth="1"/>
    <col min="6917" max="6917" width="11.5703125" style="103" customWidth="1"/>
    <col min="6918" max="6918" width="10.42578125" style="103" customWidth="1"/>
    <col min="6919" max="6919" width="17.5703125" style="103" customWidth="1"/>
    <col min="6920" max="6920" width="14.42578125" style="103" customWidth="1"/>
    <col min="6921" max="6923" width="11.42578125" style="103" customWidth="1"/>
    <col min="6924" max="7168" width="9" style="103"/>
    <col min="7169" max="7169" width="18" style="103" customWidth="1"/>
    <col min="7170" max="7170" width="10.42578125" style="103" customWidth="1"/>
    <col min="7171" max="7171" width="11.42578125" style="103" customWidth="1"/>
    <col min="7172" max="7172" width="15.5703125" style="103" customWidth="1"/>
    <col min="7173" max="7173" width="11.5703125" style="103" customWidth="1"/>
    <col min="7174" max="7174" width="10.42578125" style="103" customWidth="1"/>
    <col min="7175" max="7175" width="17.5703125" style="103" customWidth="1"/>
    <col min="7176" max="7176" width="14.42578125" style="103" customWidth="1"/>
    <col min="7177" max="7179" width="11.42578125" style="103" customWidth="1"/>
    <col min="7180" max="7424" width="9" style="103"/>
    <col min="7425" max="7425" width="18" style="103" customWidth="1"/>
    <col min="7426" max="7426" width="10.42578125" style="103" customWidth="1"/>
    <col min="7427" max="7427" width="11.42578125" style="103" customWidth="1"/>
    <col min="7428" max="7428" width="15.5703125" style="103" customWidth="1"/>
    <col min="7429" max="7429" width="11.5703125" style="103" customWidth="1"/>
    <col min="7430" max="7430" width="10.42578125" style="103" customWidth="1"/>
    <col min="7431" max="7431" width="17.5703125" style="103" customWidth="1"/>
    <col min="7432" max="7432" width="14.42578125" style="103" customWidth="1"/>
    <col min="7433" max="7435" width="11.42578125" style="103" customWidth="1"/>
    <col min="7436" max="7680" width="9" style="103"/>
    <col min="7681" max="7681" width="18" style="103" customWidth="1"/>
    <col min="7682" max="7682" width="10.42578125" style="103" customWidth="1"/>
    <col min="7683" max="7683" width="11.42578125" style="103" customWidth="1"/>
    <col min="7684" max="7684" width="15.5703125" style="103" customWidth="1"/>
    <col min="7685" max="7685" width="11.5703125" style="103" customWidth="1"/>
    <col min="7686" max="7686" width="10.42578125" style="103" customWidth="1"/>
    <col min="7687" max="7687" width="17.5703125" style="103" customWidth="1"/>
    <col min="7688" max="7688" width="14.42578125" style="103" customWidth="1"/>
    <col min="7689" max="7691" width="11.42578125" style="103" customWidth="1"/>
    <col min="7692" max="7936" width="9" style="103"/>
    <col min="7937" max="7937" width="18" style="103" customWidth="1"/>
    <col min="7938" max="7938" width="10.42578125" style="103" customWidth="1"/>
    <col min="7939" max="7939" width="11.42578125" style="103" customWidth="1"/>
    <col min="7940" max="7940" width="15.5703125" style="103" customWidth="1"/>
    <col min="7941" max="7941" width="11.5703125" style="103" customWidth="1"/>
    <col min="7942" max="7942" width="10.42578125" style="103" customWidth="1"/>
    <col min="7943" max="7943" width="17.5703125" style="103" customWidth="1"/>
    <col min="7944" max="7944" width="14.42578125" style="103" customWidth="1"/>
    <col min="7945" max="7947" width="11.42578125" style="103" customWidth="1"/>
    <col min="7948" max="8192" width="9" style="103"/>
    <col min="8193" max="8193" width="18" style="103" customWidth="1"/>
    <col min="8194" max="8194" width="10.42578125" style="103" customWidth="1"/>
    <col min="8195" max="8195" width="11.42578125" style="103" customWidth="1"/>
    <col min="8196" max="8196" width="15.5703125" style="103" customWidth="1"/>
    <col min="8197" max="8197" width="11.5703125" style="103" customWidth="1"/>
    <col min="8198" max="8198" width="10.42578125" style="103" customWidth="1"/>
    <col min="8199" max="8199" width="17.5703125" style="103" customWidth="1"/>
    <col min="8200" max="8200" width="14.42578125" style="103" customWidth="1"/>
    <col min="8201" max="8203" width="11.42578125" style="103" customWidth="1"/>
    <col min="8204" max="8448" width="9" style="103"/>
    <col min="8449" max="8449" width="18" style="103" customWidth="1"/>
    <col min="8450" max="8450" width="10.42578125" style="103" customWidth="1"/>
    <col min="8451" max="8451" width="11.42578125" style="103" customWidth="1"/>
    <col min="8452" max="8452" width="15.5703125" style="103" customWidth="1"/>
    <col min="8453" max="8453" width="11.5703125" style="103" customWidth="1"/>
    <col min="8454" max="8454" width="10.42578125" style="103" customWidth="1"/>
    <col min="8455" max="8455" width="17.5703125" style="103" customWidth="1"/>
    <col min="8456" max="8456" width="14.42578125" style="103" customWidth="1"/>
    <col min="8457" max="8459" width="11.42578125" style="103" customWidth="1"/>
    <col min="8460" max="8704" width="9" style="103"/>
    <col min="8705" max="8705" width="18" style="103" customWidth="1"/>
    <col min="8706" max="8706" width="10.42578125" style="103" customWidth="1"/>
    <col min="8707" max="8707" width="11.42578125" style="103" customWidth="1"/>
    <col min="8708" max="8708" width="15.5703125" style="103" customWidth="1"/>
    <col min="8709" max="8709" width="11.5703125" style="103" customWidth="1"/>
    <col min="8710" max="8710" width="10.42578125" style="103" customWidth="1"/>
    <col min="8711" max="8711" width="17.5703125" style="103" customWidth="1"/>
    <col min="8712" max="8712" width="14.42578125" style="103" customWidth="1"/>
    <col min="8713" max="8715" width="11.42578125" style="103" customWidth="1"/>
    <col min="8716" max="8960" width="9" style="103"/>
    <col min="8961" max="8961" width="18" style="103" customWidth="1"/>
    <col min="8962" max="8962" width="10.42578125" style="103" customWidth="1"/>
    <col min="8963" max="8963" width="11.42578125" style="103" customWidth="1"/>
    <col min="8964" max="8964" width="15.5703125" style="103" customWidth="1"/>
    <col min="8965" max="8965" width="11.5703125" style="103" customWidth="1"/>
    <col min="8966" max="8966" width="10.42578125" style="103" customWidth="1"/>
    <col min="8967" max="8967" width="17.5703125" style="103" customWidth="1"/>
    <col min="8968" max="8968" width="14.42578125" style="103" customWidth="1"/>
    <col min="8969" max="8971" width="11.42578125" style="103" customWidth="1"/>
    <col min="8972" max="9216" width="9" style="103"/>
    <col min="9217" max="9217" width="18" style="103" customWidth="1"/>
    <col min="9218" max="9218" width="10.42578125" style="103" customWidth="1"/>
    <col min="9219" max="9219" width="11.42578125" style="103" customWidth="1"/>
    <col min="9220" max="9220" width="15.5703125" style="103" customWidth="1"/>
    <col min="9221" max="9221" width="11.5703125" style="103" customWidth="1"/>
    <col min="9222" max="9222" width="10.42578125" style="103" customWidth="1"/>
    <col min="9223" max="9223" width="17.5703125" style="103" customWidth="1"/>
    <col min="9224" max="9224" width="14.42578125" style="103" customWidth="1"/>
    <col min="9225" max="9227" width="11.42578125" style="103" customWidth="1"/>
    <col min="9228" max="9472" width="9" style="103"/>
    <col min="9473" max="9473" width="18" style="103" customWidth="1"/>
    <col min="9474" max="9474" width="10.42578125" style="103" customWidth="1"/>
    <col min="9475" max="9475" width="11.42578125" style="103" customWidth="1"/>
    <col min="9476" max="9476" width="15.5703125" style="103" customWidth="1"/>
    <col min="9477" max="9477" width="11.5703125" style="103" customWidth="1"/>
    <col min="9478" max="9478" width="10.42578125" style="103" customWidth="1"/>
    <col min="9479" max="9479" width="17.5703125" style="103" customWidth="1"/>
    <col min="9480" max="9480" width="14.42578125" style="103" customWidth="1"/>
    <col min="9481" max="9483" width="11.42578125" style="103" customWidth="1"/>
    <col min="9484" max="9728" width="9" style="103"/>
    <col min="9729" max="9729" width="18" style="103" customWidth="1"/>
    <col min="9730" max="9730" width="10.42578125" style="103" customWidth="1"/>
    <col min="9731" max="9731" width="11.42578125" style="103" customWidth="1"/>
    <col min="9732" max="9732" width="15.5703125" style="103" customWidth="1"/>
    <col min="9733" max="9733" width="11.5703125" style="103" customWidth="1"/>
    <col min="9734" max="9734" width="10.42578125" style="103" customWidth="1"/>
    <col min="9735" max="9735" width="17.5703125" style="103" customWidth="1"/>
    <col min="9736" max="9736" width="14.42578125" style="103" customWidth="1"/>
    <col min="9737" max="9739" width="11.42578125" style="103" customWidth="1"/>
    <col min="9740" max="9984" width="9" style="103"/>
    <col min="9985" max="9985" width="18" style="103" customWidth="1"/>
    <col min="9986" max="9986" width="10.42578125" style="103" customWidth="1"/>
    <col min="9987" max="9987" width="11.42578125" style="103" customWidth="1"/>
    <col min="9988" max="9988" width="15.5703125" style="103" customWidth="1"/>
    <col min="9989" max="9989" width="11.5703125" style="103" customWidth="1"/>
    <col min="9990" max="9990" width="10.42578125" style="103" customWidth="1"/>
    <col min="9991" max="9991" width="17.5703125" style="103" customWidth="1"/>
    <col min="9992" max="9992" width="14.42578125" style="103" customWidth="1"/>
    <col min="9993" max="9995" width="11.42578125" style="103" customWidth="1"/>
    <col min="9996" max="10240" width="9" style="103"/>
    <col min="10241" max="10241" width="18" style="103" customWidth="1"/>
    <col min="10242" max="10242" width="10.42578125" style="103" customWidth="1"/>
    <col min="10243" max="10243" width="11.42578125" style="103" customWidth="1"/>
    <col min="10244" max="10244" width="15.5703125" style="103" customWidth="1"/>
    <col min="10245" max="10245" width="11.5703125" style="103" customWidth="1"/>
    <col min="10246" max="10246" width="10.42578125" style="103" customWidth="1"/>
    <col min="10247" max="10247" width="17.5703125" style="103" customWidth="1"/>
    <col min="10248" max="10248" width="14.42578125" style="103" customWidth="1"/>
    <col min="10249" max="10251" width="11.42578125" style="103" customWidth="1"/>
    <col min="10252" max="10496" width="9" style="103"/>
    <col min="10497" max="10497" width="18" style="103" customWidth="1"/>
    <col min="10498" max="10498" width="10.42578125" style="103" customWidth="1"/>
    <col min="10499" max="10499" width="11.42578125" style="103" customWidth="1"/>
    <col min="10500" max="10500" width="15.5703125" style="103" customWidth="1"/>
    <col min="10501" max="10501" width="11.5703125" style="103" customWidth="1"/>
    <col min="10502" max="10502" width="10.42578125" style="103" customWidth="1"/>
    <col min="10503" max="10503" width="17.5703125" style="103" customWidth="1"/>
    <col min="10504" max="10504" width="14.42578125" style="103" customWidth="1"/>
    <col min="10505" max="10507" width="11.42578125" style="103" customWidth="1"/>
    <col min="10508" max="10752" width="9" style="103"/>
    <col min="10753" max="10753" width="18" style="103" customWidth="1"/>
    <col min="10754" max="10754" width="10.42578125" style="103" customWidth="1"/>
    <col min="10755" max="10755" width="11.42578125" style="103" customWidth="1"/>
    <col min="10756" max="10756" width="15.5703125" style="103" customWidth="1"/>
    <col min="10757" max="10757" width="11.5703125" style="103" customWidth="1"/>
    <col min="10758" max="10758" width="10.42578125" style="103" customWidth="1"/>
    <col min="10759" max="10759" width="17.5703125" style="103" customWidth="1"/>
    <col min="10760" max="10760" width="14.42578125" style="103" customWidth="1"/>
    <col min="10761" max="10763" width="11.42578125" style="103" customWidth="1"/>
    <col min="10764" max="11008" width="9" style="103"/>
    <col min="11009" max="11009" width="18" style="103" customWidth="1"/>
    <col min="11010" max="11010" width="10.42578125" style="103" customWidth="1"/>
    <col min="11011" max="11011" width="11.42578125" style="103" customWidth="1"/>
    <col min="11012" max="11012" width="15.5703125" style="103" customWidth="1"/>
    <col min="11013" max="11013" width="11.5703125" style="103" customWidth="1"/>
    <col min="11014" max="11014" width="10.42578125" style="103" customWidth="1"/>
    <col min="11015" max="11015" width="17.5703125" style="103" customWidth="1"/>
    <col min="11016" max="11016" width="14.42578125" style="103" customWidth="1"/>
    <col min="11017" max="11019" width="11.42578125" style="103" customWidth="1"/>
    <col min="11020" max="11264" width="9" style="103"/>
    <col min="11265" max="11265" width="18" style="103" customWidth="1"/>
    <col min="11266" max="11266" width="10.42578125" style="103" customWidth="1"/>
    <col min="11267" max="11267" width="11.42578125" style="103" customWidth="1"/>
    <col min="11268" max="11268" width="15.5703125" style="103" customWidth="1"/>
    <col min="11269" max="11269" width="11.5703125" style="103" customWidth="1"/>
    <col min="11270" max="11270" width="10.42578125" style="103" customWidth="1"/>
    <col min="11271" max="11271" width="17.5703125" style="103" customWidth="1"/>
    <col min="11272" max="11272" width="14.42578125" style="103" customWidth="1"/>
    <col min="11273" max="11275" width="11.42578125" style="103" customWidth="1"/>
    <col min="11276" max="11520" width="9" style="103"/>
    <col min="11521" max="11521" width="18" style="103" customWidth="1"/>
    <col min="11522" max="11522" width="10.42578125" style="103" customWidth="1"/>
    <col min="11523" max="11523" width="11.42578125" style="103" customWidth="1"/>
    <col min="11524" max="11524" width="15.5703125" style="103" customWidth="1"/>
    <col min="11525" max="11525" width="11.5703125" style="103" customWidth="1"/>
    <col min="11526" max="11526" width="10.42578125" style="103" customWidth="1"/>
    <col min="11527" max="11527" width="17.5703125" style="103" customWidth="1"/>
    <col min="11528" max="11528" width="14.42578125" style="103" customWidth="1"/>
    <col min="11529" max="11531" width="11.42578125" style="103" customWidth="1"/>
    <col min="11532" max="11776" width="9" style="103"/>
    <col min="11777" max="11777" width="18" style="103" customWidth="1"/>
    <col min="11778" max="11778" width="10.42578125" style="103" customWidth="1"/>
    <col min="11779" max="11779" width="11.42578125" style="103" customWidth="1"/>
    <col min="11780" max="11780" width="15.5703125" style="103" customWidth="1"/>
    <col min="11781" max="11781" width="11.5703125" style="103" customWidth="1"/>
    <col min="11782" max="11782" width="10.42578125" style="103" customWidth="1"/>
    <col min="11783" max="11783" width="17.5703125" style="103" customWidth="1"/>
    <col min="11784" max="11784" width="14.42578125" style="103" customWidth="1"/>
    <col min="11785" max="11787" width="11.42578125" style="103" customWidth="1"/>
    <col min="11788" max="12032" width="9" style="103"/>
    <col min="12033" max="12033" width="18" style="103" customWidth="1"/>
    <col min="12034" max="12034" width="10.42578125" style="103" customWidth="1"/>
    <col min="12035" max="12035" width="11.42578125" style="103" customWidth="1"/>
    <col min="12036" max="12036" width="15.5703125" style="103" customWidth="1"/>
    <col min="12037" max="12037" width="11.5703125" style="103" customWidth="1"/>
    <col min="12038" max="12038" width="10.42578125" style="103" customWidth="1"/>
    <col min="12039" max="12039" width="17.5703125" style="103" customWidth="1"/>
    <col min="12040" max="12040" width="14.42578125" style="103" customWidth="1"/>
    <col min="12041" max="12043" width="11.42578125" style="103" customWidth="1"/>
    <col min="12044" max="12288" width="9" style="103"/>
    <col min="12289" max="12289" width="18" style="103" customWidth="1"/>
    <col min="12290" max="12290" width="10.42578125" style="103" customWidth="1"/>
    <col min="12291" max="12291" width="11.42578125" style="103" customWidth="1"/>
    <col min="12292" max="12292" width="15.5703125" style="103" customWidth="1"/>
    <col min="12293" max="12293" width="11.5703125" style="103" customWidth="1"/>
    <col min="12294" max="12294" width="10.42578125" style="103" customWidth="1"/>
    <col min="12295" max="12295" width="17.5703125" style="103" customWidth="1"/>
    <col min="12296" max="12296" width="14.42578125" style="103" customWidth="1"/>
    <col min="12297" max="12299" width="11.42578125" style="103" customWidth="1"/>
    <col min="12300" max="12544" width="9" style="103"/>
    <col min="12545" max="12545" width="18" style="103" customWidth="1"/>
    <col min="12546" max="12546" width="10.42578125" style="103" customWidth="1"/>
    <col min="12547" max="12547" width="11.42578125" style="103" customWidth="1"/>
    <col min="12548" max="12548" width="15.5703125" style="103" customWidth="1"/>
    <col min="12549" max="12549" width="11.5703125" style="103" customWidth="1"/>
    <col min="12550" max="12550" width="10.42578125" style="103" customWidth="1"/>
    <col min="12551" max="12551" width="17.5703125" style="103" customWidth="1"/>
    <col min="12552" max="12552" width="14.42578125" style="103" customWidth="1"/>
    <col min="12553" max="12555" width="11.42578125" style="103" customWidth="1"/>
    <col min="12556" max="12800" width="9" style="103"/>
    <col min="12801" max="12801" width="18" style="103" customWidth="1"/>
    <col min="12802" max="12802" width="10.42578125" style="103" customWidth="1"/>
    <col min="12803" max="12803" width="11.42578125" style="103" customWidth="1"/>
    <col min="12804" max="12804" width="15.5703125" style="103" customWidth="1"/>
    <col min="12805" max="12805" width="11.5703125" style="103" customWidth="1"/>
    <col min="12806" max="12806" width="10.42578125" style="103" customWidth="1"/>
    <col min="12807" max="12807" width="17.5703125" style="103" customWidth="1"/>
    <col min="12808" max="12808" width="14.42578125" style="103" customWidth="1"/>
    <col min="12809" max="12811" width="11.42578125" style="103" customWidth="1"/>
    <col min="12812" max="13056" width="9" style="103"/>
    <col min="13057" max="13057" width="18" style="103" customWidth="1"/>
    <col min="13058" max="13058" width="10.42578125" style="103" customWidth="1"/>
    <col min="13059" max="13059" width="11.42578125" style="103" customWidth="1"/>
    <col min="13060" max="13060" width="15.5703125" style="103" customWidth="1"/>
    <col min="13061" max="13061" width="11.5703125" style="103" customWidth="1"/>
    <col min="13062" max="13062" width="10.42578125" style="103" customWidth="1"/>
    <col min="13063" max="13063" width="17.5703125" style="103" customWidth="1"/>
    <col min="13064" max="13064" width="14.42578125" style="103" customWidth="1"/>
    <col min="13065" max="13067" width="11.42578125" style="103" customWidth="1"/>
    <col min="13068" max="13312" width="9" style="103"/>
    <col min="13313" max="13313" width="18" style="103" customWidth="1"/>
    <col min="13314" max="13314" width="10.42578125" style="103" customWidth="1"/>
    <col min="13315" max="13315" width="11.42578125" style="103" customWidth="1"/>
    <col min="13316" max="13316" width="15.5703125" style="103" customWidth="1"/>
    <col min="13317" max="13317" width="11.5703125" style="103" customWidth="1"/>
    <col min="13318" max="13318" width="10.42578125" style="103" customWidth="1"/>
    <col min="13319" max="13319" width="17.5703125" style="103" customWidth="1"/>
    <col min="13320" max="13320" width="14.42578125" style="103" customWidth="1"/>
    <col min="13321" max="13323" width="11.42578125" style="103" customWidth="1"/>
    <col min="13324" max="13568" width="9" style="103"/>
    <col min="13569" max="13569" width="18" style="103" customWidth="1"/>
    <col min="13570" max="13570" width="10.42578125" style="103" customWidth="1"/>
    <col min="13571" max="13571" width="11.42578125" style="103" customWidth="1"/>
    <col min="13572" max="13572" width="15.5703125" style="103" customWidth="1"/>
    <col min="13573" max="13573" width="11.5703125" style="103" customWidth="1"/>
    <col min="13574" max="13574" width="10.42578125" style="103" customWidth="1"/>
    <col min="13575" max="13575" width="17.5703125" style="103" customWidth="1"/>
    <col min="13576" max="13576" width="14.42578125" style="103" customWidth="1"/>
    <col min="13577" max="13579" width="11.42578125" style="103" customWidth="1"/>
    <col min="13580" max="13824" width="9" style="103"/>
    <col min="13825" max="13825" width="18" style="103" customWidth="1"/>
    <col min="13826" max="13826" width="10.42578125" style="103" customWidth="1"/>
    <col min="13827" max="13827" width="11.42578125" style="103" customWidth="1"/>
    <col min="13828" max="13828" width="15.5703125" style="103" customWidth="1"/>
    <col min="13829" max="13829" width="11.5703125" style="103" customWidth="1"/>
    <col min="13830" max="13830" width="10.42578125" style="103" customWidth="1"/>
    <col min="13831" max="13831" width="17.5703125" style="103" customWidth="1"/>
    <col min="13832" max="13832" width="14.42578125" style="103" customWidth="1"/>
    <col min="13833" max="13835" width="11.42578125" style="103" customWidth="1"/>
    <col min="13836" max="14080" width="9" style="103"/>
    <col min="14081" max="14081" width="18" style="103" customWidth="1"/>
    <col min="14082" max="14082" width="10.42578125" style="103" customWidth="1"/>
    <col min="14083" max="14083" width="11.42578125" style="103" customWidth="1"/>
    <col min="14084" max="14084" width="15.5703125" style="103" customWidth="1"/>
    <col min="14085" max="14085" width="11.5703125" style="103" customWidth="1"/>
    <col min="14086" max="14086" width="10.42578125" style="103" customWidth="1"/>
    <col min="14087" max="14087" width="17.5703125" style="103" customWidth="1"/>
    <col min="14088" max="14088" width="14.42578125" style="103" customWidth="1"/>
    <col min="14089" max="14091" width="11.42578125" style="103" customWidth="1"/>
    <col min="14092" max="14336" width="9" style="103"/>
    <col min="14337" max="14337" width="18" style="103" customWidth="1"/>
    <col min="14338" max="14338" width="10.42578125" style="103" customWidth="1"/>
    <col min="14339" max="14339" width="11.42578125" style="103" customWidth="1"/>
    <col min="14340" max="14340" width="15.5703125" style="103" customWidth="1"/>
    <col min="14341" max="14341" width="11.5703125" style="103" customWidth="1"/>
    <col min="14342" max="14342" width="10.42578125" style="103" customWidth="1"/>
    <col min="14343" max="14343" width="17.5703125" style="103" customWidth="1"/>
    <col min="14344" max="14344" width="14.42578125" style="103" customWidth="1"/>
    <col min="14345" max="14347" width="11.42578125" style="103" customWidth="1"/>
    <col min="14348" max="14592" width="9" style="103"/>
    <col min="14593" max="14593" width="18" style="103" customWidth="1"/>
    <col min="14594" max="14594" width="10.42578125" style="103" customWidth="1"/>
    <col min="14595" max="14595" width="11.42578125" style="103" customWidth="1"/>
    <col min="14596" max="14596" width="15.5703125" style="103" customWidth="1"/>
    <col min="14597" max="14597" width="11.5703125" style="103" customWidth="1"/>
    <col min="14598" max="14598" width="10.42578125" style="103" customWidth="1"/>
    <col min="14599" max="14599" width="17.5703125" style="103" customWidth="1"/>
    <col min="14600" max="14600" width="14.42578125" style="103" customWidth="1"/>
    <col min="14601" max="14603" width="11.42578125" style="103" customWidth="1"/>
    <col min="14604" max="14848" width="9" style="103"/>
    <col min="14849" max="14849" width="18" style="103" customWidth="1"/>
    <col min="14850" max="14850" width="10.42578125" style="103" customWidth="1"/>
    <col min="14851" max="14851" width="11.42578125" style="103" customWidth="1"/>
    <col min="14852" max="14852" width="15.5703125" style="103" customWidth="1"/>
    <col min="14853" max="14853" width="11.5703125" style="103" customWidth="1"/>
    <col min="14854" max="14854" width="10.42578125" style="103" customWidth="1"/>
    <col min="14855" max="14855" width="17.5703125" style="103" customWidth="1"/>
    <col min="14856" max="14856" width="14.42578125" style="103" customWidth="1"/>
    <col min="14857" max="14859" width="11.42578125" style="103" customWidth="1"/>
    <col min="14860" max="15104" width="9" style="103"/>
    <col min="15105" max="15105" width="18" style="103" customWidth="1"/>
    <col min="15106" max="15106" width="10.42578125" style="103" customWidth="1"/>
    <col min="15107" max="15107" width="11.42578125" style="103" customWidth="1"/>
    <col min="15108" max="15108" width="15.5703125" style="103" customWidth="1"/>
    <col min="15109" max="15109" width="11.5703125" style="103" customWidth="1"/>
    <col min="15110" max="15110" width="10.42578125" style="103" customWidth="1"/>
    <col min="15111" max="15111" width="17.5703125" style="103" customWidth="1"/>
    <col min="15112" max="15112" width="14.42578125" style="103" customWidth="1"/>
    <col min="15113" max="15115" width="11.42578125" style="103" customWidth="1"/>
    <col min="15116" max="15360" width="9" style="103"/>
    <col min="15361" max="15361" width="18" style="103" customWidth="1"/>
    <col min="15362" max="15362" width="10.42578125" style="103" customWidth="1"/>
    <col min="15363" max="15363" width="11.42578125" style="103" customWidth="1"/>
    <col min="15364" max="15364" width="15.5703125" style="103" customWidth="1"/>
    <col min="15365" max="15365" width="11.5703125" style="103" customWidth="1"/>
    <col min="15366" max="15366" width="10.42578125" style="103" customWidth="1"/>
    <col min="15367" max="15367" width="17.5703125" style="103" customWidth="1"/>
    <col min="15368" max="15368" width="14.42578125" style="103" customWidth="1"/>
    <col min="15369" max="15371" width="11.42578125" style="103" customWidth="1"/>
    <col min="15372" max="15616" width="9" style="103"/>
    <col min="15617" max="15617" width="18" style="103" customWidth="1"/>
    <col min="15618" max="15618" width="10.42578125" style="103" customWidth="1"/>
    <col min="15619" max="15619" width="11.42578125" style="103" customWidth="1"/>
    <col min="15620" max="15620" width="15.5703125" style="103" customWidth="1"/>
    <col min="15621" max="15621" width="11.5703125" style="103" customWidth="1"/>
    <col min="15622" max="15622" width="10.42578125" style="103" customWidth="1"/>
    <col min="15623" max="15623" width="17.5703125" style="103" customWidth="1"/>
    <col min="15624" max="15624" width="14.42578125" style="103" customWidth="1"/>
    <col min="15625" max="15627" width="11.42578125" style="103" customWidth="1"/>
    <col min="15628" max="15872" width="9" style="103"/>
    <col min="15873" max="15873" width="18" style="103" customWidth="1"/>
    <col min="15874" max="15874" width="10.42578125" style="103" customWidth="1"/>
    <col min="15875" max="15875" width="11.42578125" style="103" customWidth="1"/>
    <col min="15876" max="15876" width="15.5703125" style="103" customWidth="1"/>
    <col min="15877" max="15877" width="11.5703125" style="103" customWidth="1"/>
    <col min="15878" max="15878" width="10.42578125" style="103" customWidth="1"/>
    <col min="15879" max="15879" width="17.5703125" style="103" customWidth="1"/>
    <col min="15880" max="15880" width="14.42578125" style="103" customWidth="1"/>
    <col min="15881" max="15883" width="11.42578125" style="103" customWidth="1"/>
    <col min="15884" max="16128" width="9" style="103"/>
    <col min="16129" max="16129" width="18" style="103" customWidth="1"/>
    <col min="16130" max="16130" width="10.42578125" style="103" customWidth="1"/>
    <col min="16131" max="16131" width="11.42578125" style="103" customWidth="1"/>
    <col min="16132" max="16132" width="15.5703125" style="103" customWidth="1"/>
    <col min="16133" max="16133" width="11.5703125" style="103" customWidth="1"/>
    <col min="16134" max="16134" width="10.42578125" style="103" customWidth="1"/>
    <col min="16135" max="16135" width="17.5703125" style="103" customWidth="1"/>
    <col min="16136" max="16136" width="14.42578125" style="103" customWidth="1"/>
    <col min="16137" max="16139" width="11.42578125" style="103" customWidth="1"/>
    <col min="16140" max="16384" width="9" style="103"/>
  </cols>
  <sheetData>
    <row r="1" spans="1:11" s="93" customFormat="1" ht="46.35" customHeight="1" x14ac:dyDescent="0.2">
      <c r="A1" s="386" t="s">
        <v>89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</row>
    <row r="2" spans="1:11" s="93" customFormat="1" ht="11.85" customHeight="1" x14ac:dyDescent="0.25">
      <c r="C2" s="94"/>
      <c r="D2" s="94"/>
      <c r="E2" s="94"/>
      <c r="G2" s="94"/>
      <c r="H2" s="94"/>
      <c r="I2" s="94"/>
      <c r="J2" s="95"/>
      <c r="K2" s="96" t="s">
        <v>72</v>
      </c>
    </row>
    <row r="3" spans="1:11" s="97" customFormat="1" ht="21.75" customHeight="1" x14ac:dyDescent="0.2">
      <c r="A3" s="387"/>
      <c r="B3" s="380" t="s">
        <v>20</v>
      </c>
      <c r="C3" s="389" t="s">
        <v>73</v>
      </c>
      <c r="D3" s="389" t="s">
        <v>74</v>
      </c>
      <c r="E3" s="389" t="s">
        <v>75</v>
      </c>
      <c r="F3" s="389" t="s">
        <v>76</v>
      </c>
      <c r="G3" s="389" t="s">
        <v>77</v>
      </c>
      <c r="H3" s="389" t="s">
        <v>8</v>
      </c>
      <c r="I3" s="383" t="s">
        <v>15</v>
      </c>
      <c r="J3" s="390" t="s">
        <v>78</v>
      </c>
      <c r="K3" s="389" t="s">
        <v>12</v>
      </c>
    </row>
    <row r="4" spans="1:11" s="97" customFormat="1" ht="9" customHeight="1" x14ac:dyDescent="0.2">
      <c r="A4" s="388"/>
      <c r="B4" s="381"/>
      <c r="C4" s="389"/>
      <c r="D4" s="389"/>
      <c r="E4" s="389"/>
      <c r="F4" s="389"/>
      <c r="G4" s="389"/>
      <c r="H4" s="389"/>
      <c r="I4" s="384"/>
      <c r="J4" s="390"/>
      <c r="K4" s="389"/>
    </row>
    <row r="5" spans="1:11" s="97" customFormat="1" ht="54.75" customHeight="1" x14ac:dyDescent="0.2">
      <c r="A5" s="388"/>
      <c r="B5" s="382"/>
      <c r="C5" s="389"/>
      <c r="D5" s="389"/>
      <c r="E5" s="389"/>
      <c r="F5" s="389"/>
      <c r="G5" s="389"/>
      <c r="H5" s="389"/>
      <c r="I5" s="385"/>
      <c r="J5" s="390"/>
      <c r="K5" s="389"/>
    </row>
    <row r="6" spans="1:11" s="99" customFormat="1" ht="12.75" customHeight="1" x14ac:dyDescent="0.2">
      <c r="A6" s="98" t="s">
        <v>3</v>
      </c>
      <c r="B6" s="98">
        <v>1</v>
      </c>
      <c r="C6" s="98">
        <v>2</v>
      </c>
      <c r="D6" s="98">
        <v>3</v>
      </c>
      <c r="E6" s="98">
        <v>4</v>
      </c>
      <c r="F6" s="98">
        <v>5</v>
      </c>
      <c r="G6" s="98">
        <v>6</v>
      </c>
      <c r="H6" s="98">
        <v>7</v>
      </c>
      <c r="I6" s="98">
        <v>8</v>
      </c>
      <c r="J6" s="98">
        <v>9</v>
      </c>
      <c r="K6" s="98">
        <v>10</v>
      </c>
    </row>
    <row r="7" spans="1:11" s="101" customFormat="1" ht="17.850000000000001" customHeight="1" x14ac:dyDescent="0.25">
      <c r="A7" s="100" t="s">
        <v>68</v>
      </c>
      <c r="B7" s="100">
        <f>SUM(B8:B35)</f>
        <v>31191</v>
      </c>
      <c r="C7" s="100">
        <f t="shared" ref="C7:K7" si="0">SUM(C8:C35)</f>
        <v>26828</v>
      </c>
      <c r="D7" s="100">
        <f t="shared" si="0"/>
        <v>9261</v>
      </c>
      <c r="E7" s="100">
        <f t="shared" si="0"/>
        <v>7724</v>
      </c>
      <c r="F7" s="100">
        <f t="shared" si="0"/>
        <v>1719</v>
      </c>
      <c r="G7" s="100">
        <f t="shared" si="0"/>
        <v>116</v>
      </c>
      <c r="H7" s="100">
        <f t="shared" si="0"/>
        <v>22702</v>
      </c>
      <c r="I7" s="100">
        <f t="shared" si="0"/>
        <v>4644</v>
      </c>
      <c r="J7" s="100">
        <f t="shared" si="0"/>
        <v>3857</v>
      </c>
      <c r="K7" s="100">
        <f t="shared" si="0"/>
        <v>2725</v>
      </c>
    </row>
    <row r="8" spans="1:11" ht="15" customHeight="1" x14ac:dyDescent="0.25">
      <c r="A8" s="102" t="s">
        <v>33</v>
      </c>
      <c r="B8" s="36">
        <v>8597</v>
      </c>
      <c r="C8" s="36">
        <v>7114</v>
      </c>
      <c r="D8" s="36">
        <v>1756</v>
      </c>
      <c r="E8" s="36">
        <v>1648</v>
      </c>
      <c r="F8" s="36">
        <v>612</v>
      </c>
      <c r="G8" s="36">
        <v>59</v>
      </c>
      <c r="H8" s="36">
        <v>5299</v>
      </c>
      <c r="I8" s="36">
        <v>1300</v>
      </c>
      <c r="J8" s="36">
        <v>934</v>
      </c>
      <c r="K8" s="36">
        <v>714</v>
      </c>
    </row>
    <row r="9" spans="1:11" ht="15" customHeight="1" x14ac:dyDescent="0.25">
      <c r="A9" s="102" t="s">
        <v>34</v>
      </c>
      <c r="B9" s="36">
        <v>1031</v>
      </c>
      <c r="C9" s="36">
        <v>917</v>
      </c>
      <c r="D9" s="36">
        <v>373</v>
      </c>
      <c r="E9" s="36">
        <v>334</v>
      </c>
      <c r="F9" s="36">
        <v>65</v>
      </c>
      <c r="G9" s="36">
        <v>1</v>
      </c>
      <c r="H9" s="36">
        <v>775</v>
      </c>
      <c r="I9" s="36">
        <v>130</v>
      </c>
      <c r="J9" s="36">
        <v>116</v>
      </c>
      <c r="K9" s="36">
        <v>76</v>
      </c>
    </row>
    <row r="10" spans="1:11" ht="15" customHeight="1" x14ac:dyDescent="0.25">
      <c r="A10" s="102" t="s">
        <v>35</v>
      </c>
      <c r="B10" s="36">
        <v>200</v>
      </c>
      <c r="C10" s="36">
        <v>164</v>
      </c>
      <c r="D10" s="36">
        <v>47</v>
      </c>
      <c r="E10" s="36">
        <v>22</v>
      </c>
      <c r="F10" s="36">
        <v>5</v>
      </c>
      <c r="G10" s="36">
        <v>0</v>
      </c>
      <c r="H10" s="36">
        <v>152</v>
      </c>
      <c r="I10" s="36">
        <v>26</v>
      </c>
      <c r="J10" s="36">
        <v>21</v>
      </c>
      <c r="K10" s="36">
        <v>18</v>
      </c>
    </row>
    <row r="11" spans="1:11" ht="15" customHeight="1" x14ac:dyDescent="0.25">
      <c r="A11" s="102" t="s">
        <v>36</v>
      </c>
      <c r="B11" s="36">
        <v>795</v>
      </c>
      <c r="C11" s="36">
        <v>669</v>
      </c>
      <c r="D11" s="36">
        <v>237</v>
      </c>
      <c r="E11" s="36">
        <v>202</v>
      </c>
      <c r="F11" s="36">
        <v>29</v>
      </c>
      <c r="G11" s="36">
        <v>0</v>
      </c>
      <c r="H11" s="36">
        <v>571</v>
      </c>
      <c r="I11" s="36">
        <v>116</v>
      </c>
      <c r="J11" s="36">
        <v>106</v>
      </c>
      <c r="K11" s="36">
        <v>65</v>
      </c>
    </row>
    <row r="12" spans="1:11" ht="15" customHeight="1" x14ac:dyDescent="0.25">
      <c r="A12" s="102" t="s">
        <v>37</v>
      </c>
      <c r="B12" s="36">
        <v>851</v>
      </c>
      <c r="C12" s="36">
        <v>753</v>
      </c>
      <c r="D12" s="36">
        <v>340</v>
      </c>
      <c r="E12" s="36">
        <v>292</v>
      </c>
      <c r="F12" s="36">
        <v>106</v>
      </c>
      <c r="G12" s="36">
        <v>2</v>
      </c>
      <c r="H12" s="36">
        <v>703</v>
      </c>
      <c r="I12" s="36">
        <v>173</v>
      </c>
      <c r="J12" s="36">
        <v>150</v>
      </c>
      <c r="K12" s="36">
        <v>95</v>
      </c>
    </row>
    <row r="13" spans="1:11" ht="15" customHeight="1" x14ac:dyDescent="0.25">
      <c r="A13" s="102" t="s">
        <v>38</v>
      </c>
      <c r="B13" s="36">
        <v>399</v>
      </c>
      <c r="C13" s="36">
        <v>363</v>
      </c>
      <c r="D13" s="36">
        <v>162</v>
      </c>
      <c r="E13" s="36">
        <v>136</v>
      </c>
      <c r="F13" s="36">
        <v>11</v>
      </c>
      <c r="G13" s="36">
        <v>0</v>
      </c>
      <c r="H13" s="36">
        <v>345</v>
      </c>
      <c r="I13" s="36">
        <v>67</v>
      </c>
      <c r="J13" s="36">
        <v>65</v>
      </c>
      <c r="K13" s="36">
        <v>36</v>
      </c>
    </row>
    <row r="14" spans="1:11" ht="15" customHeight="1" x14ac:dyDescent="0.25">
      <c r="A14" s="102" t="s">
        <v>39</v>
      </c>
      <c r="B14" s="36">
        <v>393</v>
      </c>
      <c r="C14" s="36">
        <v>366</v>
      </c>
      <c r="D14" s="36">
        <v>93</v>
      </c>
      <c r="E14" s="36">
        <v>81</v>
      </c>
      <c r="F14" s="36">
        <v>9</v>
      </c>
      <c r="G14" s="36">
        <v>0</v>
      </c>
      <c r="H14" s="36">
        <v>348</v>
      </c>
      <c r="I14" s="36">
        <v>61</v>
      </c>
      <c r="J14" s="36">
        <v>57</v>
      </c>
      <c r="K14" s="36">
        <v>40</v>
      </c>
    </row>
    <row r="15" spans="1:11" ht="15" customHeight="1" x14ac:dyDescent="0.25">
      <c r="A15" s="102" t="s">
        <v>40</v>
      </c>
      <c r="B15" s="36">
        <v>1467</v>
      </c>
      <c r="C15" s="36">
        <v>1261</v>
      </c>
      <c r="D15" s="36">
        <v>531</v>
      </c>
      <c r="E15" s="36">
        <v>452</v>
      </c>
      <c r="F15" s="36">
        <v>56</v>
      </c>
      <c r="G15" s="36">
        <v>0</v>
      </c>
      <c r="H15" s="36">
        <v>1130</v>
      </c>
      <c r="I15" s="36">
        <v>90</v>
      </c>
      <c r="J15" s="36">
        <v>62</v>
      </c>
      <c r="K15" s="36">
        <v>44</v>
      </c>
    </row>
    <row r="16" spans="1:11" ht="15" customHeight="1" x14ac:dyDescent="0.25">
      <c r="A16" s="102" t="s">
        <v>41</v>
      </c>
      <c r="B16" s="36">
        <v>1554</v>
      </c>
      <c r="C16" s="36">
        <v>1341</v>
      </c>
      <c r="D16" s="36">
        <v>670</v>
      </c>
      <c r="E16" s="36">
        <v>537</v>
      </c>
      <c r="F16" s="36">
        <v>56</v>
      </c>
      <c r="G16" s="36">
        <v>31</v>
      </c>
      <c r="H16" s="36">
        <v>1252</v>
      </c>
      <c r="I16" s="36">
        <v>188</v>
      </c>
      <c r="J16" s="36">
        <v>149</v>
      </c>
      <c r="K16" s="36">
        <v>118</v>
      </c>
    </row>
    <row r="17" spans="1:11" ht="15" customHeight="1" x14ac:dyDescent="0.25">
      <c r="A17" s="102" t="s">
        <v>42</v>
      </c>
      <c r="B17" s="36">
        <v>1623</v>
      </c>
      <c r="C17" s="36">
        <v>1450</v>
      </c>
      <c r="D17" s="36">
        <v>437</v>
      </c>
      <c r="E17" s="36">
        <v>355</v>
      </c>
      <c r="F17" s="36">
        <v>52</v>
      </c>
      <c r="G17" s="36">
        <v>0</v>
      </c>
      <c r="H17" s="36">
        <v>1178</v>
      </c>
      <c r="I17" s="36">
        <v>247</v>
      </c>
      <c r="J17" s="36">
        <v>210</v>
      </c>
      <c r="K17" s="36">
        <v>152</v>
      </c>
    </row>
    <row r="18" spans="1:11" ht="15" customHeight="1" x14ac:dyDescent="0.25">
      <c r="A18" s="102" t="s">
        <v>43</v>
      </c>
      <c r="B18" s="36">
        <v>1273</v>
      </c>
      <c r="C18" s="36">
        <v>1135</v>
      </c>
      <c r="D18" s="36">
        <v>476</v>
      </c>
      <c r="E18" s="36">
        <v>412</v>
      </c>
      <c r="F18" s="36">
        <v>41</v>
      </c>
      <c r="G18" s="36">
        <v>2</v>
      </c>
      <c r="H18" s="36">
        <v>978</v>
      </c>
      <c r="I18" s="36">
        <v>151</v>
      </c>
      <c r="J18" s="36">
        <v>136</v>
      </c>
      <c r="K18" s="36">
        <v>106</v>
      </c>
    </row>
    <row r="19" spans="1:11" ht="15" customHeight="1" x14ac:dyDescent="0.25">
      <c r="A19" s="102" t="s">
        <v>44</v>
      </c>
      <c r="B19" s="36">
        <v>931</v>
      </c>
      <c r="C19" s="36">
        <v>789</v>
      </c>
      <c r="D19" s="36">
        <v>363</v>
      </c>
      <c r="E19" s="36">
        <v>275</v>
      </c>
      <c r="F19" s="36">
        <v>88</v>
      </c>
      <c r="G19" s="36">
        <v>7</v>
      </c>
      <c r="H19" s="36">
        <v>696</v>
      </c>
      <c r="I19" s="36">
        <v>131</v>
      </c>
      <c r="J19" s="36">
        <v>120</v>
      </c>
      <c r="K19" s="36">
        <v>77</v>
      </c>
    </row>
    <row r="20" spans="1:11" ht="15" customHeight="1" x14ac:dyDescent="0.25">
      <c r="A20" s="102" t="s">
        <v>45</v>
      </c>
      <c r="B20" s="36">
        <v>500</v>
      </c>
      <c r="C20" s="36">
        <v>437</v>
      </c>
      <c r="D20" s="36">
        <v>177</v>
      </c>
      <c r="E20" s="36">
        <v>136</v>
      </c>
      <c r="F20" s="36">
        <v>23</v>
      </c>
      <c r="G20" s="36">
        <v>0</v>
      </c>
      <c r="H20" s="36">
        <v>364</v>
      </c>
      <c r="I20" s="36">
        <v>88</v>
      </c>
      <c r="J20" s="36">
        <v>82</v>
      </c>
      <c r="K20" s="36">
        <v>67</v>
      </c>
    </row>
    <row r="21" spans="1:11" ht="15" customHeight="1" x14ac:dyDescent="0.25">
      <c r="A21" s="102" t="s">
        <v>46</v>
      </c>
      <c r="B21" s="36">
        <v>523</v>
      </c>
      <c r="C21" s="36">
        <v>440</v>
      </c>
      <c r="D21" s="36">
        <v>202</v>
      </c>
      <c r="E21" s="36">
        <v>150</v>
      </c>
      <c r="F21" s="36">
        <v>33</v>
      </c>
      <c r="G21" s="36">
        <v>0</v>
      </c>
      <c r="H21" s="36">
        <v>383</v>
      </c>
      <c r="I21" s="36">
        <v>39</v>
      </c>
      <c r="J21" s="36">
        <v>38</v>
      </c>
      <c r="K21" s="36">
        <v>29</v>
      </c>
    </row>
    <row r="22" spans="1:11" ht="15" customHeight="1" x14ac:dyDescent="0.25">
      <c r="A22" s="102" t="s">
        <v>47</v>
      </c>
      <c r="B22" s="36">
        <v>1195</v>
      </c>
      <c r="C22" s="36">
        <v>1017</v>
      </c>
      <c r="D22" s="36">
        <v>418</v>
      </c>
      <c r="E22" s="36">
        <v>321</v>
      </c>
      <c r="F22" s="36">
        <v>21</v>
      </c>
      <c r="G22" s="36">
        <v>10</v>
      </c>
      <c r="H22" s="36">
        <v>929</v>
      </c>
      <c r="I22" s="36">
        <v>262</v>
      </c>
      <c r="J22" s="36">
        <v>218</v>
      </c>
      <c r="K22" s="36">
        <v>134</v>
      </c>
    </row>
    <row r="23" spans="1:11" ht="15" customHeight="1" x14ac:dyDescent="0.25">
      <c r="A23" s="102" t="s">
        <v>48</v>
      </c>
      <c r="B23" s="36">
        <v>1088</v>
      </c>
      <c r="C23" s="36">
        <v>1041</v>
      </c>
      <c r="D23" s="36">
        <v>254</v>
      </c>
      <c r="E23" s="36">
        <v>248</v>
      </c>
      <c r="F23" s="36">
        <v>66</v>
      </c>
      <c r="G23" s="36">
        <v>0</v>
      </c>
      <c r="H23" s="36">
        <v>918</v>
      </c>
      <c r="I23" s="36">
        <v>169</v>
      </c>
      <c r="J23" s="36">
        <v>166</v>
      </c>
      <c r="K23" s="36">
        <v>103</v>
      </c>
    </row>
    <row r="24" spans="1:11" ht="15" customHeight="1" x14ac:dyDescent="0.25">
      <c r="A24" s="102" t="s">
        <v>49</v>
      </c>
      <c r="B24" s="36">
        <v>1091</v>
      </c>
      <c r="C24" s="36">
        <v>890</v>
      </c>
      <c r="D24" s="36">
        <v>270</v>
      </c>
      <c r="E24" s="36">
        <v>176</v>
      </c>
      <c r="F24" s="36">
        <v>40</v>
      </c>
      <c r="G24" s="36">
        <v>0</v>
      </c>
      <c r="H24" s="36">
        <v>817</v>
      </c>
      <c r="I24" s="36">
        <v>191</v>
      </c>
      <c r="J24" s="36">
        <v>166</v>
      </c>
      <c r="K24" s="36">
        <v>116</v>
      </c>
    </row>
    <row r="25" spans="1:11" ht="15" customHeight="1" x14ac:dyDescent="0.25">
      <c r="A25" s="102" t="s">
        <v>50</v>
      </c>
      <c r="B25" s="36">
        <v>609</v>
      </c>
      <c r="C25" s="36">
        <v>515</v>
      </c>
      <c r="D25" s="36">
        <v>294</v>
      </c>
      <c r="E25" s="36">
        <v>218</v>
      </c>
      <c r="F25" s="36">
        <v>39</v>
      </c>
      <c r="G25" s="36">
        <v>0</v>
      </c>
      <c r="H25" s="36">
        <v>448</v>
      </c>
      <c r="I25" s="36">
        <v>87</v>
      </c>
      <c r="J25" s="36">
        <v>64</v>
      </c>
      <c r="K25" s="36">
        <v>44</v>
      </c>
    </row>
    <row r="26" spans="1:11" ht="15" customHeight="1" x14ac:dyDescent="0.25">
      <c r="A26" s="102" t="s">
        <v>51</v>
      </c>
      <c r="B26" s="36">
        <v>778</v>
      </c>
      <c r="C26" s="36">
        <v>679</v>
      </c>
      <c r="D26" s="36">
        <v>220</v>
      </c>
      <c r="E26" s="36">
        <v>188</v>
      </c>
      <c r="F26" s="36">
        <v>60</v>
      </c>
      <c r="G26" s="36">
        <v>1</v>
      </c>
      <c r="H26" s="36">
        <v>508</v>
      </c>
      <c r="I26" s="36">
        <v>125</v>
      </c>
      <c r="J26" s="36">
        <v>119</v>
      </c>
      <c r="K26" s="36">
        <v>65</v>
      </c>
    </row>
    <row r="27" spans="1:11" ht="15" customHeight="1" x14ac:dyDescent="0.25">
      <c r="A27" s="102" t="s">
        <v>52</v>
      </c>
      <c r="B27" s="36">
        <v>461</v>
      </c>
      <c r="C27" s="36">
        <v>449</v>
      </c>
      <c r="D27" s="36">
        <v>148</v>
      </c>
      <c r="E27" s="36">
        <v>146</v>
      </c>
      <c r="F27" s="36">
        <v>60</v>
      </c>
      <c r="G27" s="36">
        <v>0</v>
      </c>
      <c r="H27" s="36">
        <v>409</v>
      </c>
      <c r="I27" s="36">
        <v>78</v>
      </c>
      <c r="J27" s="36">
        <v>78</v>
      </c>
      <c r="K27" s="36">
        <v>56</v>
      </c>
    </row>
    <row r="28" spans="1:11" ht="15" customHeight="1" x14ac:dyDescent="0.25">
      <c r="A28" s="102" t="s">
        <v>53</v>
      </c>
      <c r="B28" s="36">
        <v>555</v>
      </c>
      <c r="C28" s="36">
        <v>474</v>
      </c>
      <c r="D28" s="36">
        <v>180</v>
      </c>
      <c r="E28" s="36">
        <v>126</v>
      </c>
      <c r="F28" s="36">
        <v>15</v>
      </c>
      <c r="G28" s="36">
        <v>0</v>
      </c>
      <c r="H28" s="36">
        <v>454</v>
      </c>
      <c r="I28" s="36">
        <v>62</v>
      </c>
      <c r="J28" s="36">
        <v>59</v>
      </c>
      <c r="K28" s="36">
        <v>54</v>
      </c>
    </row>
    <row r="29" spans="1:11" ht="15" customHeight="1" x14ac:dyDescent="0.25">
      <c r="A29" s="102" t="s">
        <v>54</v>
      </c>
      <c r="B29" s="36">
        <v>639</v>
      </c>
      <c r="C29" s="36">
        <v>591</v>
      </c>
      <c r="D29" s="36">
        <v>155</v>
      </c>
      <c r="E29" s="36">
        <v>152</v>
      </c>
      <c r="F29" s="36">
        <v>68</v>
      </c>
      <c r="G29" s="36">
        <v>0</v>
      </c>
      <c r="H29" s="36">
        <v>490</v>
      </c>
      <c r="I29" s="36">
        <v>87</v>
      </c>
      <c r="J29" s="36">
        <v>79</v>
      </c>
      <c r="K29" s="36">
        <v>62</v>
      </c>
    </row>
    <row r="30" spans="1:11" ht="15" customHeight="1" x14ac:dyDescent="0.25">
      <c r="A30" s="104" t="s">
        <v>55</v>
      </c>
      <c r="B30" s="36">
        <v>524</v>
      </c>
      <c r="C30" s="36">
        <v>467</v>
      </c>
      <c r="D30" s="36">
        <v>149</v>
      </c>
      <c r="E30" s="36">
        <v>124</v>
      </c>
      <c r="F30" s="36">
        <v>22</v>
      </c>
      <c r="G30" s="36">
        <v>0</v>
      </c>
      <c r="H30" s="36">
        <v>424</v>
      </c>
      <c r="I30" s="36">
        <v>100</v>
      </c>
      <c r="J30" s="36">
        <v>93</v>
      </c>
      <c r="K30" s="36">
        <v>67</v>
      </c>
    </row>
    <row r="31" spans="1:11" ht="15" customHeight="1" x14ac:dyDescent="0.25">
      <c r="A31" s="105" t="s">
        <v>56</v>
      </c>
      <c r="B31" s="36">
        <v>830</v>
      </c>
      <c r="C31" s="36">
        <v>640</v>
      </c>
      <c r="D31" s="36">
        <v>256</v>
      </c>
      <c r="E31" s="36">
        <v>231</v>
      </c>
      <c r="F31" s="36">
        <v>19</v>
      </c>
      <c r="G31" s="36">
        <v>0</v>
      </c>
      <c r="H31" s="36">
        <v>548</v>
      </c>
      <c r="I31" s="36">
        <v>108</v>
      </c>
      <c r="J31" s="36">
        <v>77</v>
      </c>
      <c r="K31" s="36">
        <v>58</v>
      </c>
    </row>
    <row r="32" spans="1:11" ht="15" customHeight="1" x14ac:dyDescent="0.25">
      <c r="A32" s="105" t="s">
        <v>57</v>
      </c>
      <c r="B32" s="36">
        <v>748</v>
      </c>
      <c r="C32" s="36">
        <v>547</v>
      </c>
      <c r="D32" s="36">
        <v>379</v>
      </c>
      <c r="E32" s="36">
        <v>249</v>
      </c>
      <c r="F32" s="36">
        <v>37</v>
      </c>
      <c r="G32" s="36">
        <v>0</v>
      </c>
      <c r="H32" s="36">
        <v>520</v>
      </c>
      <c r="I32" s="36">
        <v>120</v>
      </c>
      <c r="J32" s="36">
        <v>89</v>
      </c>
      <c r="K32" s="36">
        <v>65</v>
      </c>
    </row>
    <row r="33" spans="1:11" ht="15" customHeight="1" x14ac:dyDescent="0.25">
      <c r="A33" s="105" t="s">
        <v>58</v>
      </c>
      <c r="B33" s="36">
        <v>1180</v>
      </c>
      <c r="C33" s="36">
        <v>1110</v>
      </c>
      <c r="D33" s="36">
        <v>278</v>
      </c>
      <c r="E33" s="36">
        <v>233</v>
      </c>
      <c r="F33" s="36">
        <v>22</v>
      </c>
      <c r="G33" s="36">
        <v>0</v>
      </c>
      <c r="H33" s="36">
        <v>1037</v>
      </c>
      <c r="I33" s="36">
        <v>179</v>
      </c>
      <c r="J33" s="36">
        <v>169</v>
      </c>
      <c r="K33" s="36">
        <v>113</v>
      </c>
    </row>
    <row r="34" spans="1:11" ht="15" customHeight="1" x14ac:dyDescent="0.25">
      <c r="A34" s="105" t="s">
        <v>59</v>
      </c>
      <c r="B34" s="36">
        <v>860</v>
      </c>
      <c r="C34" s="36">
        <v>749</v>
      </c>
      <c r="D34" s="36">
        <v>256</v>
      </c>
      <c r="E34" s="36">
        <v>168</v>
      </c>
      <c r="F34" s="36">
        <v>10</v>
      </c>
      <c r="G34" s="36">
        <v>3</v>
      </c>
      <c r="H34" s="36">
        <v>621</v>
      </c>
      <c r="I34" s="36">
        <v>184</v>
      </c>
      <c r="J34" s="36">
        <v>159</v>
      </c>
      <c r="K34" s="36">
        <v>86</v>
      </c>
    </row>
    <row r="35" spans="1:11" ht="15" customHeight="1" x14ac:dyDescent="0.25">
      <c r="A35" s="105" t="s">
        <v>60</v>
      </c>
      <c r="B35" s="36">
        <v>496</v>
      </c>
      <c r="C35" s="36">
        <v>460</v>
      </c>
      <c r="D35" s="36">
        <v>140</v>
      </c>
      <c r="E35" s="36">
        <v>112</v>
      </c>
      <c r="F35" s="36">
        <v>54</v>
      </c>
      <c r="G35" s="36">
        <v>0</v>
      </c>
      <c r="H35" s="36">
        <v>405</v>
      </c>
      <c r="I35" s="36">
        <v>85</v>
      </c>
      <c r="J35" s="36">
        <v>75</v>
      </c>
      <c r="K35" s="36">
        <v>65</v>
      </c>
    </row>
  </sheetData>
  <mergeCells count="12">
    <mergeCell ref="B3:B5"/>
    <mergeCell ref="I3:I5"/>
    <mergeCell ref="A1:K1"/>
    <mergeCell ref="A3:A5"/>
    <mergeCell ref="C3:C5"/>
    <mergeCell ref="D3:D5"/>
    <mergeCell ref="E3:E5"/>
    <mergeCell ref="F3:F5"/>
    <mergeCell ref="G3:G5"/>
    <mergeCell ref="H3:H5"/>
    <mergeCell ref="J3:J5"/>
    <mergeCell ref="K3:K5"/>
  </mergeCells>
  <printOptions horizontalCentered="1"/>
  <pageMargins left="0" right="0" top="0" bottom="0" header="0" footer="0"/>
  <pageSetup paperSize="9" scale="8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T35"/>
  <sheetViews>
    <sheetView view="pageBreakPreview" zoomScale="70" zoomScaleNormal="64" zoomScaleSheetLayoutView="70" workbookViewId="0">
      <selection activeCell="N19" sqref="N19"/>
    </sheetView>
  </sheetViews>
  <sheetFormatPr defaultRowHeight="15.75" x14ac:dyDescent="0.25"/>
  <cols>
    <col min="1" max="1" width="28.42578125" style="107" customWidth="1"/>
    <col min="2" max="2" width="17.42578125" style="107" customWidth="1"/>
    <col min="3" max="3" width="14.42578125" style="106" customWidth="1"/>
    <col min="4" max="4" width="13.5703125" style="106" customWidth="1"/>
    <col min="5" max="5" width="13" style="106" customWidth="1"/>
    <col min="6" max="6" width="12.42578125" style="106" customWidth="1"/>
    <col min="7" max="7" width="19.5703125" style="106" customWidth="1"/>
    <col min="8" max="8" width="17.42578125" style="106" customWidth="1"/>
    <col min="9" max="9" width="12.42578125" style="106" customWidth="1"/>
    <col min="10" max="10" width="14.5703125" style="106" customWidth="1"/>
    <col min="11" max="11" width="15" style="106" customWidth="1"/>
    <col min="12" max="256" width="9" style="103"/>
    <col min="257" max="257" width="18" style="103" customWidth="1"/>
    <col min="258" max="258" width="10.42578125" style="103" customWidth="1"/>
    <col min="259" max="259" width="11.42578125" style="103" customWidth="1"/>
    <col min="260" max="260" width="15.5703125" style="103" customWidth="1"/>
    <col min="261" max="261" width="11.5703125" style="103" customWidth="1"/>
    <col min="262" max="262" width="10.42578125" style="103" customWidth="1"/>
    <col min="263" max="263" width="17.5703125" style="103" customWidth="1"/>
    <col min="264" max="264" width="14.42578125" style="103" customWidth="1"/>
    <col min="265" max="267" width="11.42578125" style="103" customWidth="1"/>
    <col min="268" max="512" width="9" style="103"/>
    <col min="513" max="513" width="18" style="103" customWidth="1"/>
    <col min="514" max="514" width="10.42578125" style="103" customWidth="1"/>
    <col min="515" max="515" width="11.42578125" style="103" customWidth="1"/>
    <col min="516" max="516" width="15.5703125" style="103" customWidth="1"/>
    <col min="517" max="517" width="11.5703125" style="103" customWidth="1"/>
    <col min="518" max="518" width="10.42578125" style="103" customWidth="1"/>
    <col min="519" max="519" width="17.5703125" style="103" customWidth="1"/>
    <col min="520" max="520" width="14.42578125" style="103" customWidth="1"/>
    <col min="521" max="523" width="11.42578125" style="103" customWidth="1"/>
    <col min="524" max="768" width="9" style="103"/>
    <col min="769" max="769" width="18" style="103" customWidth="1"/>
    <col min="770" max="770" width="10.42578125" style="103" customWidth="1"/>
    <col min="771" max="771" width="11.42578125" style="103" customWidth="1"/>
    <col min="772" max="772" width="15.5703125" style="103" customWidth="1"/>
    <col min="773" max="773" width="11.5703125" style="103" customWidth="1"/>
    <col min="774" max="774" width="10.42578125" style="103" customWidth="1"/>
    <col min="775" max="775" width="17.5703125" style="103" customWidth="1"/>
    <col min="776" max="776" width="14.42578125" style="103" customWidth="1"/>
    <col min="777" max="779" width="11.42578125" style="103" customWidth="1"/>
    <col min="780" max="1024" width="9" style="103"/>
    <col min="1025" max="1025" width="18" style="103" customWidth="1"/>
    <col min="1026" max="1026" width="10.42578125" style="103" customWidth="1"/>
    <col min="1027" max="1027" width="11.42578125" style="103" customWidth="1"/>
    <col min="1028" max="1028" width="15.5703125" style="103" customWidth="1"/>
    <col min="1029" max="1029" width="11.5703125" style="103" customWidth="1"/>
    <col min="1030" max="1030" width="10.42578125" style="103" customWidth="1"/>
    <col min="1031" max="1031" width="17.5703125" style="103" customWidth="1"/>
    <col min="1032" max="1032" width="14.42578125" style="103" customWidth="1"/>
    <col min="1033" max="1035" width="11.42578125" style="103" customWidth="1"/>
    <col min="1036" max="1280" width="9" style="103"/>
    <col min="1281" max="1281" width="18" style="103" customWidth="1"/>
    <col min="1282" max="1282" width="10.42578125" style="103" customWidth="1"/>
    <col min="1283" max="1283" width="11.42578125" style="103" customWidth="1"/>
    <col min="1284" max="1284" width="15.5703125" style="103" customWidth="1"/>
    <col min="1285" max="1285" width="11.5703125" style="103" customWidth="1"/>
    <col min="1286" max="1286" width="10.42578125" style="103" customWidth="1"/>
    <col min="1287" max="1287" width="17.5703125" style="103" customWidth="1"/>
    <col min="1288" max="1288" width="14.42578125" style="103" customWidth="1"/>
    <col min="1289" max="1291" width="11.42578125" style="103" customWidth="1"/>
    <col min="1292" max="1536" width="9" style="103"/>
    <col min="1537" max="1537" width="18" style="103" customWidth="1"/>
    <col min="1538" max="1538" width="10.42578125" style="103" customWidth="1"/>
    <col min="1539" max="1539" width="11.42578125" style="103" customWidth="1"/>
    <col min="1540" max="1540" width="15.5703125" style="103" customWidth="1"/>
    <col min="1541" max="1541" width="11.5703125" style="103" customWidth="1"/>
    <col min="1542" max="1542" width="10.42578125" style="103" customWidth="1"/>
    <col min="1543" max="1543" width="17.5703125" style="103" customWidth="1"/>
    <col min="1544" max="1544" width="14.42578125" style="103" customWidth="1"/>
    <col min="1545" max="1547" width="11.42578125" style="103" customWidth="1"/>
    <col min="1548" max="1792" width="9" style="103"/>
    <col min="1793" max="1793" width="18" style="103" customWidth="1"/>
    <col min="1794" max="1794" width="10.42578125" style="103" customWidth="1"/>
    <col min="1795" max="1795" width="11.42578125" style="103" customWidth="1"/>
    <col min="1796" max="1796" width="15.5703125" style="103" customWidth="1"/>
    <col min="1797" max="1797" width="11.5703125" style="103" customWidth="1"/>
    <col min="1798" max="1798" width="10.42578125" style="103" customWidth="1"/>
    <col min="1799" max="1799" width="17.5703125" style="103" customWidth="1"/>
    <col min="1800" max="1800" width="14.42578125" style="103" customWidth="1"/>
    <col min="1801" max="1803" width="11.42578125" style="103" customWidth="1"/>
    <col min="1804" max="2048" width="9" style="103"/>
    <col min="2049" max="2049" width="18" style="103" customWidth="1"/>
    <col min="2050" max="2050" width="10.42578125" style="103" customWidth="1"/>
    <col min="2051" max="2051" width="11.42578125" style="103" customWidth="1"/>
    <col min="2052" max="2052" width="15.5703125" style="103" customWidth="1"/>
    <col min="2053" max="2053" width="11.5703125" style="103" customWidth="1"/>
    <col min="2054" max="2054" width="10.42578125" style="103" customWidth="1"/>
    <col min="2055" max="2055" width="17.5703125" style="103" customWidth="1"/>
    <col min="2056" max="2056" width="14.42578125" style="103" customWidth="1"/>
    <col min="2057" max="2059" width="11.42578125" style="103" customWidth="1"/>
    <col min="2060" max="2304" width="9" style="103"/>
    <col min="2305" max="2305" width="18" style="103" customWidth="1"/>
    <col min="2306" max="2306" width="10.42578125" style="103" customWidth="1"/>
    <col min="2307" max="2307" width="11.42578125" style="103" customWidth="1"/>
    <col min="2308" max="2308" width="15.5703125" style="103" customWidth="1"/>
    <col min="2309" max="2309" width="11.5703125" style="103" customWidth="1"/>
    <col min="2310" max="2310" width="10.42578125" style="103" customWidth="1"/>
    <col min="2311" max="2311" width="17.5703125" style="103" customWidth="1"/>
    <col min="2312" max="2312" width="14.42578125" style="103" customWidth="1"/>
    <col min="2313" max="2315" width="11.42578125" style="103" customWidth="1"/>
    <col min="2316" max="2560" width="9" style="103"/>
    <col min="2561" max="2561" width="18" style="103" customWidth="1"/>
    <col min="2562" max="2562" width="10.42578125" style="103" customWidth="1"/>
    <col min="2563" max="2563" width="11.42578125" style="103" customWidth="1"/>
    <col min="2564" max="2564" width="15.5703125" style="103" customWidth="1"/>
    <col min="2565" max="2565" width="11.5703125" style="103" customWidth="1"/>
    <col min="2566" max="2566" width="10.42578125" style="103" customWidth="1"/>
    <col min="2567" max="2567" width="17.5703125" style="103" customWidth="1"/>
    <col min="2568" max="2568" width="14.42578125" style="103" customWidth="1"/>
    <col min="2569" max="2571" width="11.42578125" style="103" customWidth="1"/>
    <col min="2572" max="2816" width="9" style="103"/>
    <col min="2817" max="2817" width="18" style="103" customWidth="1"/>
    <col min="2818" max="2818" width="10.42578125" style="103" customWidth="1"/>
    <col min="2819" max="2819" width="11.42578125" style="103" customWidth="1"/>
    <col min="2820" max="2820" width="15.5703125" style="103" customWidth="1"/>
    <col min="2821" max="2821" width="11.5703125" style="103" customWidth="1"/>
    <col min="2822" max="2822" width="10.42578125" style="103" customWidth="1"/>
    <col min="2823" max="2823" width="17.5703125" style="103" customWidth="1"/>
    <col min="2824" max="2824" width="14.42578125" style="103" customWidth="1"/>
    <col min="2825" max="2827" width="11.42578125" style="103" customWidth="1"/>
    <col min="2828" max="3072" width="9" style="103"/>
    <col min="3073" max="3073" width="18" style="103" customWidth="1"/>
    <col min="3074" max="3074" width="10.42578125" style="103" customWidth="1"/>
    <col min="3075" max="3075" width="11.42578125" style="103" customWidth="1"/>
    <col min="3076" max="3076" width="15.5703125" style="103" customWidth="1"/>
    <col min="3077" max="3077" width="11.5703125" style="103" customWidth="1"/>
    <col min="3078" max="3078" width="10.42578125" style="103" customWidth="1"/>
    <col min="3079" max="3079" width="17.5703125" style="103" customWidth="1"/>
    <col min="3080" max="3080" width="14.42578125" style="103" customWidth="1"/>
    <col min="3081" max="3083" width="11.42578125" style="103" customWidth="1"/>
    <col min="3084" max="3328" width="9" style="103"/>
    <col min="3329" max="3329" width="18" style="103" customWidth="1"/>
    <col min="3330" max="3330" width="10.42578125" style="103" customWidth="1"/>
    <col min="3331" max="3331" width="11.42578125" style="103" customWidth="1"/>
    <col min="3332" max="3332" width="15.5703125" style="103" customWidth="1"/>
    <col min="3333" max="3333" width="11.5703125" style="103" customWidth="1"/>
    <col min="3334" max="3334" width="10.42578125" style="103" customWidth="1"/>
    <col min="3335" max="3335" width="17.5703125" style="103" customWidth="1"/>
    <col min="3336" max="3336" width="14.42578125" style="103" customWidth="1"/>
    <col min="3337" max="3339" width="11.42578125" style="103" customWidth="1"/>
    <col min="3340" max="3584" width="9" style="103"/>
    <col min="3585" max="3585" width="18" style="103" customWidth="1"/>
    <col min="3586" max="3586" width="10.42578125" style="103" customWidth="1"/>
    <col min="3587" max="3587" width="11.42578125" style="103" customWidth="1"/>
    <col min="3588" max="3588" width="15.5703125" style="103" customWidth="1"/>
    <col min="3589" max="3589" width="11.5703125" style="103" customWidth="1"/>
    <col min="3590" max="3590" width="10.42578125" style="103" customWidth="1"/>
    <col min="3591" max="3591" width="17.5703125" style="103" customWidth="1"/>
    <col min="3592" max="3592" width="14.42578125" style="103" customWidth="1"/>
    <col min="3593" max="3595" width="11.42578125" style="103" customWidth="1"/>
    <col min="3596" max="3840" width="9" style="103"/>
    <col min="3841" max="3841" width="18" style="103" customWidth="1"/>
    <col min="3842" max="3842" width="10.42578125" style="103" customWidth="1"/>
    <col min="3843" max="3843" width="11.42578125" style="103" customWidth="1"/>
    <col min="3844" max="3844" width="15.5703125" style="103" customWidth="1"/>
    <col min="3845" max="3845" width="11.5703125" style="103" customWidth="1"/>
    <col min="3846" max="3846" width="10.42578125" style="103" customWidth="1"/>
    <col min="3847" max="3847" width="17.5703125" style="103" customWidth="1"/>
    <col min="3848" max="3848" width="14.42578125" style="103" customWidth="1"/>
    <col min="3849" max="3851" width="11.42578125" style="103" customWidth="1"/>
    <col min="3852" max="4096" width="9" style="103"/>
    <col min="4097" max="4097" width="18" style="103" customWidth="1"/>
    <col min="4098" max="4098" width="10.42578125" style="103" customWidth="1"/>
    <col min="4099" max="4099" width="11.42578125" style="103" customWidth="1"/>
    <col min="4100" max="4100" width="15.5703125" style="103" customWidth="1"/>
    <col min="4101" max="4101" width="11.5703125" style="103" customWidth="1"/>
    <col min="4102" max="4102" width="10.42578125" style="103" customWidth="1"/>
    <col min="4103" max="4103" width="17.5703125" style="103" customWidth="1"/>
    <col min="4104" max="4104" width="14.42578125" style="103" customWidth="1"/>
    <col min="4105" max="4107" width="11.42578125" style="103" customWidth="1"/>
    <col min="4108" max="4352" width="9" style="103"/>
    <col min="4353" max="4353" width="18" style="103" customWidth="1"/>
    <col min="4354" max="4354" width="10.42578125" style="103" customWidth="1"/>
    <col min="4355" max="4355" width="11.42578125" style="103" customWidth="1"/>
    <col min="4356" max="4356" width="15.5703125" style="103" customWidth="1"/>
    <col min="4357" max="4357" width="11.5703125" style="103" customWidth="1"/>
    <col min="4358" max="4358" width="10.42578125" style="103" customWidth="1"/>
    <col min="4359" max="4359" width="17.5703125" style="103" customWidth="1"/>
    <col min="4360" max="4360" width="14.42578125" style="103" customWidth="1"/>
    <col min="4361" max="4363" width="11.42578125" style="103" customWidth="1"/>
    <col min="4364" max="4608" width="9" style="103"/>
    <col min="4609" max="4609" width="18" style="103" customWidth="1"/>
    <col min="4610" max="4610" width="10.42578125" style="103" customWidth="1"/>
    <col min="4611" max="4611" width="11.42578125" style="103" customWidth="1"/>
    <col min="4612" max="4612" width="15.5703125" style="103" customWidth="1"/>
    <col min="4613" max="4613" width="11.5703125" style="103" customWidth="1"/>
    <col min="4614" max="4614" width="10.42578125" style="103" customWidth="1"/>
    <col min="4615" max="4615" width="17.5703125" style="103" customWidth="1"/>
    <col min="4616" max="4616" width="14.42578125" style="103" customWidth="1"/>
    <col min="4617" max="4619" width="11.42578125" style="103" customWidth="1"/>
    <col min="4620" max="4864" width="9" style="103"/>
    <col min="4865" max="4865" width="18" style="103" customWidth="1"/>
    <col min="4866" max="4866" width="10.42578125" style="103" customWidth="1"/>
    <col min="4867" max="4867" width="11.42578125" style="103" customWidth="1"/>
    <col min="4868" max="4868" width="15.5703125" style="103" customWidth="1"/>
    <col min="4869" max="4869" width="11.5703125" style="103" customWidth="1"/>
    <col min="4870" max="4870" width="10.42578125" style="103" customWidth="1"/>
    <col min="4871" max="4871" width="17.5703125" style="103" customWidth="1"/>
    <col min="4872" max="4872" width="14.42578125" style="103" customWidth="1"/>
    <col min="4873" max="4875" width="11.42578125" style="103" customWidth="1"/>
    <col min="4876" max="5120" width="9" style="103"/>
    <col min="5121" max="5121" width="18" style="103" customWidth="1"/>
    <col min="5122" max="5122" width="10.42578125" style="103" customWidth="1"/>
    <col min="5123" max="5123" width="11.42578125" style="103" customWidth="1"/>
    <col min="5124" max="5124" width="15.5703125" style="103" customWidth="1"/>
    <col min="5125" max="5125" width="11.5703125" style="103" customWidth="1"/>
    <col min="5126" max="5126" width="10.42578125" style="103" customWidth="1"/>
    <col min="5127" max="5127" width="17.5703125" style="103" customWidth="1"/>
    <col min="5128" max="5128" width="14.42578125" style="103" customWidth="1"/>
    <col min="5129" max="5131" width="11.42578125" style="103" customWidth="1"/>
    <col min="5132" max="5376" width="9" style="103"/>
    <col min="5377" max="5377" width="18" style="103" customWidth="1"/>
    <col min="5378" max="5378" width="10.42578125" style="103" customWidth="1"/>
    <col min="5379" max="5379" width="11.42578125" style="103" customWidth="1"/>
    <col min="5380" max="5380" width="15.5703125" style="103" customWidth="1"/>
    <col min="5381" max="5381" width="11.5703125" style="103" customWidth="1"/>
    <col min="5382" max="5382" width="10.42578125" style="103" customWidth="1"/>
    <col min="5383" max="5383" width="17.5703125" style="103" customWidth="1"/>
    <col min="5384" max="5384" width="14.42578125" style="103" customWidth="1"/>
    <col min="5385" max="5387" width="11.42578125" style="103" customWidth="1"/>
    <col min="5388" max="5632" width="9" style="103"/>
    <col min="5633" max="5633" width="18" style="103" customWidth="1"/>
    <col min="5634" max="5634" width="10.42578125" style="103" customWidth="1"/>
    <col min="5635" max="5635" width="11.42578125" style="103" customWidth="1"/>
    <col min="5636" max="5636" width="15.5703125" style="103" customWidth="1"/>
    <col min="5637" max="5637" width="11.5703125" style="103" customWidth="1"/>
    <col min="5638" max="5638" width="10.42578125" style="103" customWidth="1"/>
    <col min="5639" max="5639" width="17.5703125" style="103" customWidth="1"/>
    <col min="5640" max="5640" width="14.42578125" style="103" customWidth="1"/>
    <col min="5641" max="5643" width="11.42578125" style="103" customWidth="1"/>
    <col min="5644" max="5888" width="9" style="103"/>
    <col min="5889" max="5889" width="18" style="103" customWidth="1"/>
    <col min="5890" max="5890" width="10.42578125" style="103" customWidth="1"/>
    <col min="5891" max="5891" width="11.42578125" style="103" customWidth="1"/>
    <col min="5892" max="5892" width="15.5703125" style="103" customWidth="1"/>
    <col min="5893" max="5893" width="11.5703125" style="103" customWidth="1"/>
    <col min="5894" max="5894" width="10.42578125" style="103" customWidth="1"/>
    <col min="5895" max="5895" width="17.5703125" style="103" customWidth="1"/>
    <col min="5896" max="5896" width="14.42578125" style="103" customWidth="1"/>
    <col min="5897" max="5899" width="11.42578125" style="103" customWidth="1"/>
    <col min="5900" max="6144" width="9" style="103"/>
    <col min="6145" max="6145" width="18" style="103" customWidth="1"/>
    <col min="6146" max="6146" width="10.42578125" style="103" customWidth="1"/>
    <col min="6147" max="6147" width="11.42578125" style="103" customWidth="1"/>
    <col min="6148" max="6148" width="15.5703125" style="103" customWidth="1"/>
    <col min="6149" max="6149" width="11.5703125" style="103" customWidth="1"/>
    <col min="6150" max="6150" width="10.42578125" style="103" customWidth="1"/>
    <col min="6151" max="6151" width="17.5703125" style="103" customWidth="1"/>
    <col min="6152" max="6152" width="14.42578125" style="103" customWidth="1"/>
    <col min="6153" max="6155" width="11.42578125" style="103" customWidth="1"/>
    <col min="6156" max="6400" width="9" style="103"/>
    <col min="6401" max="6401" width="18" style="103" customWidth="1"/>
    <col min="6402" max="6402" width="10.42578125" style="103" customWidth="1"/>
    <col min="6403" max="6403" width="11.42578125" style="103" customWidth="1"/>
    <col min="6404" max="6404" width="15.5703125" style="103" customWidth="1"/>
    <col min="6405" max="6405" width="11.5703125" style="103" customWidth="1"/>
    <col min="6406" max="6406" width="10.42578125" style="103" customWidth="1"/>
    <col min="6407" max="6407" width="17.5703125" style="103" customWidth="1"/>
    <col min="6408" max="6408" width="14.42578125" style="103" customWidth="1"/>
    <col min="6409" max="6411" width="11.42578125" style="103" customWidth="1"/>
    <col min="6412" max="6656" width="9" style="103"/>
    <col min="6657" max="6657" width="18" style="103" customWidth="1"/>
    <col min="6658" max="6658" width="10.42578125" style="103" customWidth="1"/>
    <col min="6659" max="6659" width="11.42578125" style="103" customWidth="1"/>
    <col min="6660" max="6660" width="15.5703125" style="103" customWidth="1"/>
    <col min="6661" max="6661" width="11.5703125" style="103" customWidth="1"/>
    <col min="6662" max="6662" width="10.42578125" style="103" customWidth="1"/>
    <col min="6663" max="6663" width="17.5703125" style="103" customWidth="1"/>
    <col min="6664" max="6664" width="14.42578125" style="103" customWidth="1"/>
    <col min="6665" max="6667" width="11.42578125" style="103" customWidth="1"/>
    <col min="6668" max="6912" width="9" style="103"/>
    <col min="6913" max="6913" width="18" style="103" customWidth="1"/>
    <col min="6914" max="6914" width="10.42578125" style="103" customWidth="1"/>
    <col min="6915" max="6915" width="11.42578125" style="103" customWidth="1"/>
    <col min="6916" max="6916" width="15.5703125" style="103" customWidth="1"/>
    <col min="6917" max="6917" width="11.5703125" style="103" customWidth="1"/>
    <col min="6918" max="6918" width="10.42578125" style="103" customWidth="1"/>
    <col min="6919" max="6919" width="17.5703125" style="103" customWidth="1"/>
    <col min="6920" max="6920" width="14.42578125" style="103" customWidth="1"/>
    <col min="6921" max="6923" width="11.42578125" style="103" customWidth="1"/>
    <col min="6924" max="7168" width="9" style="103"/>
    <col min="7169" max="7169" width="18" style="103" customWidth="1"/>
    <col min="7170" max="7170" width="10.42578125" style="103" customWidth="1"/>
    <col min="7171" max="7171" width="11.42578125" style="103" customWidth="1"/>
    <col min="7172" max="7172" width="15.5703125" style="103" customWidth="1"/>
    <col min="7173" max="7173" width="11.5703125" style="103" customWidth="1"/>
    <col min="7174" max="7174" width="10.42578125" style="103" customWidth="1"/>
    <col min="7175" max="7175" width="17.5703125" style="103" customWidth="1"/>
    <col min="7176" max="7176" width="14.42578125" style="103" customWidth="1"/>
    <col min="7177" max="7179" width="11.42578125" style="103" customWidth="1"/>
    <col min="7180" max="7424" width="9" style="103"/>
    <col min="7425" max="7425" width="18" style="103" customWidth="1"/>
    <col min="7426" max="7426" width="10.42578125" style="103" customWidth="1"/>
    <col min="7427" max="7427" width="11.42578125" style="103" customWidth="1"/>
    <col min="7428" max="7428" width="15.5703125" style="103" customWidth="1"/>
    <col min="7429" max="7429" width="11.5703125" style="103" customWidth="1"/>
    <col min="7430" max="7430" width="10.42578125" style="103" customWidth="1"/>
    <col min="7431" max="7431" width="17.5703125" style="103" customWidth="1"/>
    <col min="7432" max="7432" width="14.42578125" style="103" customWidth="1"/>
    <col min="7433" max="7435" width="11.42578125" style="103" customWidth="1"/>
    <col min="7436" max="7680" width="9" style="103"/>
    <col min="7681" max="7681" width="18" style="103" customWidth="1"/>
    <col min="7682" max="7682" width="10.42578125" style="103" customWidth="1"/>
    <col min="7683" max="7683" width="11.42578125" style="103" customWidth="1"/>
    <col min="7684" max="7684" width="15.5703125" style="103" customWidth="1"/>
    <col min="7685" max="7685" width="11.5703125" style="103" customWidth="1"/>
    <col min="7686" max="7686" width="10.42578125" style="103" customWidth="1"/>
    <col min="7687" max="7687" width="17.5703125" style="103" customWidth="1"/>
    <col min="7688" max="7688" width="14.42578125" style="103" customWidth="1"/>
    <col min="7689" max="7691" width="11.42578125" style="103" customWidth="1"/>
    <col min="7692" max="7936" width="9" style="103"/>
    <col min="7937" max="7937" width="18" style="103" customWidth="1"/>
    <col min="7938" max="7938" width="10.42578125" style="103" customWidth="1"/>
    <col min="7939" max="7939" width="11.42578125" style="103" customWidth="1"/>
    <col min="7940" max="7940" width="15.5703125" style="103" customWidth="1"/>
    <col min="7941" max="7941" width="11.5703125" style="103" customWidth="1"/>
    <col min="7942" max="7942" width="10.42578125" style="103" customWidth="1"/>
    <col min="7943" max="7943" width="17.5703125" style="103" customWidth="1"/>
    <col min="7944" max="7944" width="14.42578125" style="103" customWidth="1"/>
    <col min="7945" max="7947" width="11.42578125" style="103" customWidth="1"/>
    <col min="7948" max="8192" width="9" style="103"/>
    <col min="8193" max="8193" width="18" style="103" customWidth="1"/>
    <col min="8194" max="8194" width="10.42578125" style="103" customWidth="1"/>
    <col min="8195" max="8195" width="11.42578125" style="103" customWidth="1"/>
    <col min="8196" max="8196" width="15.5703125" style="103" customWidth="1"/>
    <col min="8197" max="8197" width="11.5703125" style="103" customWidth="1"/>
    <col min="8198" max="8198" width="10.42578125" style="103" customWidth="1"/>
    <col min="8199" max="8199" width="17.5703125" style="103" customWidth="1"/>
    <col min="8200" max="8200" width="14.42578125" style="103" customWidth="1"/>
    <col min="8201" max="8203" width="11.42578125" style="103" customWidth="1"/>
    <col min="8204" max="8448" width="9" style="103"/>
    <col min="8449" max="8449" width="18" style="103" customWidth="1"/>
    <col min="8450" max="8450" width="10.42578125" style="103" customWidth="1"/>
    <col min="8451" max="8451" width="11.42578125" style="103" customWidth="1"/>
    <col min="8452" max="8452" width="15.5703125" style="103" customWidth="1"/>
    <col min="8453" max="8453" width="11.5703125" style="103" customWidth="1"/>
    <col min="8454" max="8454" width="10.42578125" style="103" customWidth="1"/>
    <col min="8455" max="8455" width="17.5703125" style="103" customWidth="1"/>
    <col min="8456" max="8456" width="14.42578125" style="103" customWidth="1"/>
    <col min="8457" max="8459" width="11.42578125" style="103" customWidth="1"/>
    <col min="8460" max="8704" width="9" style="103"/>
    <col min="8705" max="8705" width="18" style="103" customWidth="1"/>
    <col min="8706" max="8706" width="10.42578125" style="103" customWidth="1"/>
    <col min="8707" max="8707" width="11.42578125" style="103" customWidth="1"/>
    <col min="8708" max="8708" width="15.5703125" style="103" customWidth="1"/>
    <col min="8709" max="8709" width="11.5703125" style="103" customWidth="1"/>
    <col min="8710" max="8710" width="10.42578125" style="103" customWidth="1"/>
    <col min="8711" max="8711" width="17.5703125" style="103" customWidth="1"/>
    <col min="8712" max="8712" width="14.42578125" style="103" customWidth="1"/>
    <col min="8713" max="8715" width="11.42578125" style="103" customWidth="1"/>
    <col min="8716" max="8960" width="9" style="103"/>
    <col min="8961" max="8961" width="18" style="103" customWidth="1"/>
    <col min="8962" max="8962" width="10.42578125" style="103" customWidth="1"/>
    <col min="8963" max="8963" width="11.42578125" style="103" customWidth="1"/>
    <col min="8964" max="8964" width="15.5703125" style="103" customWidth="1"/>
    <col min="8965" max="8965" width="11.5703125" style="103" customWidth="1"/>
    <col min="8966" max="8966" width="10.42578125" style="103" customWidth="1"/>
    <col min="8967" max="8967" width="17.5703125" style="103" customWidth="1"/>
    <col min="8968" max="8968" width="14.42578125" style="103" customWidth="1"/>
    <col min="8969" max="8971" width="11.42578125" style="103" customWidth="1"/>
    <col min="8972" max="9216" width="9" style="103"/>
    <col min="9217" max="9217" width="18" style="103" customWidth="1"/>
    <col min="9218" max="9218" width="10.42578125" style="103" customWidth="1"/>
    <col min="9219" max="9219" width="11.42578125" style="103" customWidth="1"/>
    <col min="9220" max="9220" width="15.5703125" style="103" customWidth="1"/>
    <col min="9221" max="9221" width="11.5703125" style="103" customWidth="1"/>
    <col min="9222" max="9222" width="10.42578125" style="103" customWidth="1"/>
    <col min="9223" max="9223" width="17.5703125" style="103" customWidth="1"/>
    <col min="9224" max="9224" width="14.42578125" style="103" customWidth="1"/>
    <col min="9225" max="9227" width="11.42578125" style="103" customWidth="1"/>
    <col min="9228" max="9472" width="9" style="103"/>
    <col min="9473" max="9473" width="18" style="103" customWidth="1"/>
    <col min="9474" max="9474" width="10.42578125" style="103" customWidth="1"/>
    <col min="9475" max="9475" width="11.42578125" style="103" customWidth="1"/>
    <col min="9476" max="9476" width="15.5703125" style="103" customWidth="1"/>
    <col min="9477" max="9477" width="11.5703125" style="103" customWidth="1"/>
    <col min="9478" max="9478" width="10.42578125" style="103" customWidth="1"/>
    <col min="9479" max="9479" width="17.5703125" style="103" customWidth="1"/>
    <col min="9480" max="9480" width="14.42578125" style="103" customWidth="1"/>
    <col min="9481" max="9483" width="11.42578125" style="103" customWidth="1"/>
    <col min="9484" max="9728" width="9" style="103"/>
    <col min="9729" max="9729" width="18" style="103" customWidth="1"/>
    <col min="9730" max="9730" width="10.42578125" style="103" customWidth="1"/>
    <col min="9731" max="9731" width="11.42578125" style="103" customWidth="1"/>
    <col min="9732" max="9732" width="15.5703125" style="103" customWidth="1"/>
    <col min="9733" max="9733" width="11.5703125" style="103" customWidth="1"/>
    <col min="9734" max="9734" width="10.42578125" style="103" customWidth="1"/>
    <col min="9735" max="9735" width="17.5703125" style="103" customWidth="1"/>
    <col min="9736" max="9736" width="14.42578125" style="103" customWidth="1"/>
    <col min="9737" max="9739" width="11.42578125" style="103" customWidth="1"/>
    <col min="9740" max="9984" width="9" style="103"/>
    <col min="9985" max="9985" width="18" style="103" customWidth="1"/>
    <col min="9986" max="9986" width="10.42578125" style="103" customWidth="1"/>
    <col min="9987" max="9987" width="11.42578125" style="103" customWidth="1"/>
    <col min="9988" max="9988" width="15.5703125" style="103" customWidth="1"/>
    <col min="9989" max="9989" width="11.5703125" style="103" customWidth="1"/>
    <col min="9990" max="9990" width="10.42578125" style="103" customWidth="1"/>
    <col min="9991" max="9991" width="17.5703125" style="103" customWidth="1"/>
    <col min="9992" max="9992" width="14.42578125" style="103" customWidth="1"/>
    <col min="9993" max="9995" width="11.42578125" style="103" customWidth="1"/>
    <col min="9996" max="10240" width="9" style="103"/>
    <col min="10241" max="10241" width="18" style="103" customWidth="1"/>
    <col min="10242" max="10242" width="10.42578125" style="103" customWidth="1"/>
    <col min="10243" max="10243" width="11.42578125" style="103" customWidth="1"/>
    <col min="10244" max="10244" width="15.5703125" style="103" customWidth="1"/>
    <col min="10245" max="10245" width="11.5703125" style="103" customWidth="1"/>
    <col min="10246" max="10246" width="10.42578125" style="103" customWidth="1"/>
    <col min="10247" max="10247" width="17.5703125" style="103" customWidth="1"/>
    <col min="10248" max="10248" width="14.42578125" style="103" customWidth="1"/>
    <col min="10249" max="10251" width="11.42578125" style="103" customWidth="1"/>
    <col min="10252" max="10496" width="9" style="103"/>
    <col min="10497" max="10497" width="18" style="103" customWidth="1"/>
    <col min="10498" max="10498" width="10.42578125" style="103" customWidth="1"/>
    <col min="10499" max="10499" width="11.42578125" style="103" customWidth="1"/>
    <col min="10500" max="10500" width="15.5703125" style="103" customWidth="1"/>
    <col min="10501" max="10501" width="11.5703125" style="103" customWidth="1"/>
    <col min="10502" max="10502" width="10.42578125" style="103" customWidth="1"/>
    <col min="10503" max="10503" width="17.5703125" style="103" customWidth="1"/>
    <col min="10504" max="10504" width="14.42578125" style="103" customWidth="1"/>
    <col min="10505" max="10507" width="11.42578125" style="103" customWidth="1"/>
    <col min="10508" max="10752" width="9" style="103"/>
    <col min="10753" max="10753" width="18" style="103" customWidth="1"/>
    <col min="10754" max="10754" width="10.42578125" style="103" customWidth="1"/>
    <col min="10755" max="10755" width="11.42578125" style="103" customWidth="1"/>
    <col min="10756" max="10756" width="15.5703125" style="103" customWidth="1"/>
    <col min="10757" max="10757" width="11.5703125" style="103" customWidth="1"/>
    <col min="10758" max="10758" width="10.42578125" style="103" customWidth="1"/>
    <col min="10759" max="10759" width="17.5703125" style="103" customWidth="1"/>
    <col min="10760" max="10760" width="14.42578125" style="103" customWidth="1"/>
    <col min="10761" max="10763" width="11.42578125" style="103" customWidth="1"/>
    <col min="10764" max="11008" width="9" style="103"/>
    <col min="11009" max="11009" width="18" style="103" customWidth="1"/>
    <col min="11010" max="11010" width="10.42578125" style="103" customWidth="1"/>
    <col min="11011" max="11011" width="11.42578125" style="103" customWidth="1"/>
    <col min="11012" max="11012" width="15.5703125" style="103" customWidth="1"/>
    <col min="11013" max="11013" width="11.5703125" style="103" customWidth="1"/>
    <col min="11014" max="11014" width="10.42578125" style="103" customWidth="1"/>
    <col min="11015" max="11015" width="17.5703125" style="103" customWidth="1"/>
    <col min="11016" max="11016" width="14.42578125" style="103" customWidth="1"/>
    <col min="11017" max="11019" width="11.42578125" style="103" customWidth="1"/>
    <col min="11020" max="11264" width="9" style="103"/>
    <col min="11265" max="11265" width="18" style="103" customWidth="1"/>
    <col min="11266" max="11266" width="10.42578125" style="103" customWidth="1"/>
    <col min="11267" max="11267" width="11.42578125" style="103" customWidth="1"/>
    <col min="11268" max="11268" width="15.5703125" style="103" customWidth="1"/>
    <col min="11269" max="11269" width="11.5703125" style="103" customWidth="1"/>
    <col min="11270" max="11270" width="10.42578125" style="103" customWidth="1"/>
    <col min="11271" max="11271" width="17.5703125" style="103" customWidth="1"/>
    <col min="11272" max="11272" width="14.42578125" style="103" customWidth="1"/>
    <col min="11273" max="11275" width="11.42578125" style="103" customWidth="1"/>
    <col min="11276" max="11520" width="9" style="103"/>
    <col min="11521" max="11521" width="18" style="103" customWidth="1"/>
    <col min="11522" max="11522" width="10.42578125" style="103" customWidth="1"/>
    <col min="11523" max="11523" width="11.42578125" style="103" customWidth="1"/>
    <col min="11524" max="11524" width="15.5703125" style="103" customWidth="1"/>
    <col min="11525" max="11525" width="11.5703125" style="103" customWidth="1"/>
    <col min="11526" max="11526" width="10.42578125" style="103" customWidth="1"/>
    <col min="11527" max="11527" width="17.5703125" style="103" customWidth="1"/>
    <col min="11528" max="11528" width="14.42578125" style="103" customWidth="1"/>
    <col min="11529" max="11531" width="11.42578125" style="103" customWidth="1"/>
    <col min="11532" max="11776" width="9" style="103"/>
    <col min="11777" max="11777" width="18" style="103" customWidth="1"/>
    <col min="11778" max="11778" width="10.42578125" style="103" customWidth="1"/>
    <col min="11779" max="11779" width="11.42578125" style="103" customWidth="1"/>
    <col min="11780" max="11780" width="15.5703125" style="103" customWidth="1"/>
    <col min="11781" max="11781" width="11.5703125" style="103" customWidth="1"/>
    <col min="11782" max="11782" width="10.42578125" style="103" customWidth="1"/>
    <col min="11783" max="11783" width="17.5703125" style="103" customWidth="1"/>
    <col min="11784" max="11784" width="14.42578125" style="103" customWidth="1"/>
    <col min="11785" max="11787" width="11.42578125" style="103" customWidth="1"/>
    <col min="11788" max="12032" width="9" style="103"/>
    <col min="12033" max="12033" width="18" style="103" customWidth="1"/>
    <col min="12034" max="12034" width="10.42578125" style="103" customWidth="1"/>
    <col min="12035" max="12035" width="11.42578125" style="103" customWidth="1"/>
    <col min="12036" max="12036" width="15.5703125" style="103" customWidth="1"/>
    <col min="12037" max="12037" width="11.5703125" style="103" customWidth="1"/>
    <col min="12038" max="12038" width="10.42578125" style="103" customWidth="1"/>
    <col min="12039" max="12039" width="17.5703125" style="103" customWidth="1"/>
    <col min="12040" max="12040" width="14.42578125" style="103" customWidth="1"/>
    <col min="12041" max="12043" width="11.42578125" style="103" customWidth="1"/>
    <col min="12044" max="12288" width="9" style="103"/>
    <col min="12289" max="12289" width="18" style="103" customWidth="1"/>
    <col min="12290" max="12290" width="10.42578125" style="103" customWidth="1"/>
    <col min="12291" max="12291" width="11.42578125" style="103" customWidth="1"/>
    <col min="12292" max="12292" width="15.5703125" style="103" customWidth="1"/>
    <col min="12293" max="12293" width="11.5703125" style="103" customWidth="1"/>
    <col min="12294" max="12294" width="10.42578125" style="103" customWidth="1"/>
    <col min="12295" max="12295" width="17.5703125" style="103" customWidth="1"/>
    <col min="12296" max="12296" width="14.42578125" style="103" customWidth="1"/>
    <col min="12297" max="12299" width="11.42578125" style="103" customWidth="1"/>
    <col min="12300" max="12544" width="9" style="103"/>
    <col min="12545" max="12545" width="18" style="103" customWidth="1"/>
    <col min="12546" max="12546" width="10.42578125" style="103" customWidth="1"/>
    <col min="12547" max="12547" width="11.42578125" style="103" customWidth="1"/>
    <col min="12548" max="12548" width="15.5703125" style="103" customWidth="1"/>
    <col min="12549" max="12549" width="11.5703125" style="103" customWidth="1"/>
    <col min="12550" max="12550" width="10.42578125" style="103" customWidth="1"/>
    <col min="12551" max="12551" width="17.5703125" style="103" customWidth="1"/>
    <col min="12552" max="12552" width="14.42578125" style="103" customWidth="1"/>
    <col min="12553" max="12555" width="11.42578125" style="103" customWidth="1"/>
    <col min="12556" max="12800" width="9" style="103"/>
    <col min="12801" max="12801" width="18" style="103" customWidth="1"/>
    <col min="12802" max="12802" width="10.42578125" style="103" customWidth="1"/>
    <col min="12803" max="12803" width="11.42578125" style="103" customWidth="1"/>
    <col min="12804" max="12804" width="15.5703125" style="103" customWidth="1"/>
    <col min="12805" max="12805" width="11.5703125" style="103" customWidth="1"/>
    <col min="12806" max="12806" width="10.42578125" style="103" customWidth="1"/>
    <col min="12807" max="12807" width="17.5703125" style="103" customWidth="1"/>
    <col min="12808" max="12808" width="14.42578125" style="103" customWidth="1"/>
    <col min="12809" max="12811" width="11.42578125" style="103" customWidth="1"/>
    <col min="12812" max="13056" width="9" style="103"/>
    <col min="13057" max="13057" width="18" style="103" customWidth="1"/>
    <col min="13058" max="13058" width="10.42578125" style="103" customWidth="1"/>
    <col min="13059" max="13059" width="11.42578125" style="103" customWidth="1"/>
    <col min="13060" max="13060" width="15.5703125" style="103" customWidth="1"/>
    <col min="13061" max="13061" width="11.5703125" style="103" customWidth="1"/>
    <col min="13062" max="13062" width="10.42578125" style="103" customWidth="1"/>
    <col min="13063" max="13063" width="17.5703125" style="103" customWidth="1"/>
    <col min="13064" max="13064" width="14.42578125" style="103" customWidth="1"/>
    <col min="13065" max="13067" width="11.42578125" style="103" customWidth="1"/>
    <col min="13068" max="13312" width="9" style="103"/>
    <col min="13313" max="13313" width="18" style="103" customWidth="1"/>
    <col min="13314" max="13314" width="10.42578125" style="103" customWidth="1"/>
    <col min="13315" max="13315" width="11.42578125" style="103" customWidth="1"/>
    <col min="13316" max="13316" width="15.5703125" style="103" customWidth="1"/>
    <col min="13317" max="13317" width="11.5703125" style="103" customWidth="1"/>
    <col min="13318" max="13318" width="10.42578125" style="103" customWidth="1"/>
    <col min="13319" max="13319" width="17.5703125" style="103" customWidth="1"/>
    <col min="13320" max="13320" width="14.42578125" style="103" customWidth="1"/>
    <col min="13321" max="13323" width="11.42578125" style="103" customWidth="1"/>
    <col min="13324" max="13568" width="9" style="103"/>
    <col min="13569" max="13569" width="18" style="103" customWidth="1"/>
    <col min="13570" max="13570" width="10.42578125" style="103" customWidth="1"/>
    <col min="13571" max="13571" width="11.42578125" style="103" customWidth="1"/>
    <col min="13572" max="13572" width="15.5703125" style="103" customWidth="1"/>
    <col min="13573" max="13573" width="11.5703125" style="103" customWidth="1"/>
    <col min="13574" max="13574" width="10.42578125" style="103" customWidth="1"/>
    <col min="13575" max="13575" width="17.5703125" style="103" customWidth="1"/>
    <col min="13576" max="13576" width="14.42578125" style="103" customWidth="1"/>
    <col min="13577" max="13579" width="11.42578125" style="103" customWidth="1"/>
    <col min="13580" max="13824" width="9" style="103"/>
    <col min="13825" max="13825" width="18" style="103" customWidth="1"/>
    <col min="13826" max="13826" width="10.42578125" style="103" customWidth="1"/>
    <col min="13827" max="13827" width="11.42578125" style="103" customWidth="1"/>
    <col min="13828" max="13828" width="15.5703125" style="103" customWidth="1"/>
    <col min="13829" max="13829" width="11.5703125" style="103" customWidth="1"/>
    <col min="13830" max="13830" width="10.42578125" style="103" customWidth="1"/>
    <col min="13831" max="13831" width="17.5703125" style="103" customWidth="1"/>
    <col min="13832" max="13832" width="14.42578125" style="103" customWidth="1"/>
    <col min="13833" max="13835" width="11.42578125" style="103" customWidth="1"/>
    <col min="13836" max="14080" width="9" style="103"/>
    <col min="14081" max="14081" width="18" style="103" customWidth="1"/>
    <col min="14082" max="14082" width="10.42578125" style="103" customWidth="1"/>
    <col min="14083" max="14083" width="11.42578125" style="103" customWidth="1"/>
    <col min="14084" max="14084" width="15.5703125" style="103" customWidth="1"/>
    <col min="14085" max="14085" width="11.5703125" style="103" customWidth="1"/>
    <col min="14086" max="14086" width="10.42578125" style="103" customWidth="1"/>
    <col min="14087" max="14087" width="17.5703125" style="103" customWidth="1"/>
    <col min="14088" max="14088" width="14.42578125" style="103" customWidth="1"/>
    <col min="14089" max="14091" width="11.42578125" style="103" customWidth="1"/>
    <col min="14092" max="14336" width="9" style="103"/>
    <col min="14337" max="14337" width="18" style="103" customWidth="1"/>
    <col min="14338" max="14338" width="10.42578125" style="103" customWidth="1"/>
    <col min="14339" max="14339" width="11.42578125" style="103" customWidth="1"/>
    <col min="14340" max="14340" width="15.5703125" style="103" customWidth="1"/>
    <col min="14341" max="14341" width="11.5703125" style="103" customWidth="1"/>
    <col min="14342" max="14342" width="10.42578125" style="103" customWidth="1"/>
    <col min="14343" max="14343" width="17.5703125" style="103" customWidth="1"/>
    <col min="14344" max="14344" width="14.42578125" style="103" customWidth="1"/>
    <col min="14345" max="14347" width="11.42578125" style="103" customWidth="1"/>
    <col min="14348" max="14592" width="9" style="103"/>
    <col min="14593" max="14593" width="18" style="103" customWidth="1"/>
    <col min="14594" max="14594" width="10.42578125" style="103" customWidth="1"/>
    <col min="14595" max="14595" width="11.42578125" style="103" customWidth="1"/>
    <col min="14596" max="14596" width="15.5703125" style="103" customWidth="1"/>
    <col min="14597" max="14597" width="11.5703125" style="103" customWidth="1"/>
    <col min="14598" max="14598" width="10.42578125" style="103" customWidth="1"/>
    <col min="14599" max="14599" width="17.5703125" style="103" customWidth="1"/>
    <col min="14600" max="14600" width="14.42578125" style="103" customWidth="1"/>
    <col min="14601" max="14603" width="11.42578125" style="103" customWidth="1"/>
    <col min="14604" max="14848" width="9" style="103"/>
    <col min="14849" max="14849" width="18" style="103" customWidth="1"/>
    <col min="14850" max="14850" width="10.42578125" style="103" customWidth="1"/>
    <col min="14851" max="14851" width="11.42578125" style="103" customWidth="1"/>
    <col min="14852" max="14852" width="15.5703125" style="103" customWidth="1"/>
    <col min="14853" max="14853" width="11.5703125" style="103" customWidth="1"/>
    <col min="14854" max="14854" width="10.42578125" style="103" customWidth="1"/>
    <col min="14855" max="14855" width="17.5703125" style="103" customWidth="1"/>
    <col min="14856" max="14856" width="14.42578125" style="103" customWidth="1"/>
    <col min="14857" max="14859" width="11.42578125" style="103" customWidth="1"/>
    <col min="14860" max="15104" width="9" style="103"/>
    <col min="15105" max="15105" width="18" style="103" customWidth="1"/>
    <col min="15106" max="15106" width="10.42578125" style="103" customWidth="1"/>
    <col min="15107" max="15107" width="11.42578125" style="103" customWidth="1"/>
    <col min="15108" max="15108" width="15.5703125" style="103" customWidth="1"/>
    <col min="15109" max="15109" width="11.5703125" style="103" customWidth="1"/>
    <col min="15110" max="15110" width="10.42578125" style="103" customWidth="1"/>
    <col min="15111" max="15111" width="17.5703125" style="103" customWidth="1"/>
    <col min="15112" max="15112" width="14.42578125" style="103" customWidth="1"/>
    <col min="15113" max="15115" width="11.42578125" style="103" customWidth="1"/>
    <col min="15116" max="15360" width="9" style="103"/>
    <col min="15361" max="15361" width="18" style="103" customWidth="1"/>
    <col min="15362" max="15362" width="10.42578125" style="103" customWidth="1"/>
    <col min="15363" max="15363" width="11.42578125" style="103" customWidth="1"/>
    <col min="15364" max="15364" width="15.5703125" style="103" customWidth="1"/>
    <col min="15365" max="15365" width="11.5703125" style="103" customWidth="1"/>
    <col min="15366" max="15366" width="10.42578125" style="103" customWidth="1"/>
    <col min="15367" max="15367" width="17.5703125" style="103" customWidth="1"/>
    <col min="15368" max="15368" width="14.42578125" style="103" customWidth="1"/>
    <col min="15369" max="15371" width="11.42578125" style="103" customWidth="1"/>
    <col min="15372" max="15616" width="9" style="103"/>
    <col min="15617" max="15617" width="18" style="103" customWidth="1"/>
    <col min="15618" max="15618" width="10.42578125" style="103" customWidth="1"/>
    <col min="15619" max="15619" width="11.42578125" style="103" customWidth="1"/>
    <col min="15620" max="15620" width="15.5703125" style="103" customWidth="1"/>
    <col min="15621" max="15621" width="11.5703125" style="103" customWidth="1"/>
    <col min="15622" max="15622" width="10.42578125" style="103" customWidth="1"/>
    <col min="15623" max="15623" width="17.5703125" style="103" customWidth="1"/>
    <col min="15624" max="15624" width="14.42578125" style="103" customWidth="1"/>
    <col min="15625" max="15627" width="11.42578125" style="103" customWidth="1"/>
    <col min="15628" max="15872" width="9" style="103"/>
    <col min="15873" max="15873" width="18" style="103" customWidth="1"/>
    <col min="15874" max="15874" width="10.42578125" style="103" customWidth="1"/>
    <col min="15875" max="15875" width="11.42578125" style="103" customWidth="1"/>
    <col min="15876" max="15876" width="15.5703125" style="103" customWidth="1"/>
    <col min="15877" max="15877" width="11.5703125" style="103" customWidth="1"/>
    <col min="15878" max="15878" width="10.42578125" style="103" customWidth="1"/>
    <col min="15879" max="15879" width="17.5703125" style="103" customWidth="1"/>
    <col min="15880" max="15880" width="14.42578125" style="103" customWidth="1"/>
    <col min="15881" max="15883" width="11.42578125" style="103" customWidth="1"/>
    <col min="15884" max="16128" width="9" style="103"/>
    <col min="16129" max="16129" width="18" style="103" customWidth="1"/>
    <col min="16130" max="16130" width="10.42578125" style="103" customWidth="1"/>
    <col min="16131" max="16131" width="11.42578125" style="103" customWidth="1"/>
    <col min="16132" max="16132" width="15.5703125" style="103" customWidth="1"/>
    <col min="16133" max="16133" width="11.5703125" style="103" customWidth="1"/>
    <col min="16134" max="16134" width="10.42578125" style="103" customWidth="1"/>
    <col min="16135" max="16135" width="17.5703125" style="103" customWidth="1"/>
    <col min="16136" max="16136" width="14.42578125" style="103" customWidth="1"/>
    <col min="16137" max="16139" width="11.42578125" style="103" customWidth="1"/>
    <col min="16140" max="16384" width="9" style="103"/>
  </cols>
  <sheetData>
    <row r="1" spans="1:11" s="93" customFormat="1" ht="46.35" customHeight="1" x14ac:dyDescent="0.2">
      <c r="A1" s="386" t="s">
        <v>90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</row>
    <row r="2" spans="1:11" s="93" customFormat="1" ht="11.85" customHeight="1" x14ac:dyDescent="0.25">
      <c r="C2" s="94"/>
      <c r="D2" s="94"/>
      <c r="E2" s="94"/>
      <c r="G2" s="94"/>
      <c r="H2" s="94"/>
      <c r="I2" s="94"/>
      <c r="J2" s="95"/>
      <c r="K2" s="96" t="s">
        <v>72</v>
      </c>
    </row>
    <row r="3" spans="1:11" s="97" customFormat="1" ht="21.75" customHeight="1" x14ac:dyDescent="0.2">
      <c r="A3" s="387"/>
      <c r="B3" s="380" t="s">
        <v>20</v>
      </c>
      <c r="C3" s="392" t="s">
        <v>73</v>
      </c>
      <c r="D3" s="392" t="s">
        <v>74</v>
      </c>
      <c r="E3" s="392" t="s">
        <v>75</v>
      </c>
      <c r="F3" s="392" t="s">
        <v>76</v>
      </c>
      <c r="G3" s="392" t="s">
        <v>77</v>
      </c>
      <c r="H3" s="392" t="s">
        <v>8</v>
      </c>
      <c r="I3" s="393" t="s">
        <v>15</v>
      </c>
      <c r="J3" s="391" t="s">
        <v>78</v>
      </c>
      <c r="K3" s="392" t="s">
        <v>12</v>
      </c>
    </row>
    <row r="4" spans="1:11" s="97" customFormat="1" ht="9" customHeight="1" x14ac:dyDescent="0.2">
      <c r="A4" s="388"/>
      <c r="B4" s="381"/>
      <c r="C4" s="392"/>
      <c r="D4" s="392"/>
      <c r="E4" s="392"/>
      <c r="F4" s="392"/>
      <c r="G4" s="392"/>
      <c r="H4" s="392"/>
      <c r="I4" s="394"/>
      <c r="J4" s="391"/>
      <c r="K4" s="392"/>
    </row>
    <row r="5" spans="1:11" s="97" customFormat="1" ht="54.75" customHeight="1" x14ac:dyDescent="0.2">
      <c r="A5" s="388"/>
      <c r="B5" s="382"/>
      <c r="C5" s="392"/>
      <c r="D5" s="392"/>
      <c r="E5" s="392"/>
      <c r="F5" s="392"/>
      <c r="G5" s="392"/>
      <c r="H5" s="392"/>
      <c r="I5" s="395"/>
      <c r="J5" s="391"/>
      <c r="K5" s="392"/>
    </row>
    <row r="6" spans="1:11" s="99" customFormat="1" ht="12.75" customHeight="1" x14ac:dyDescent="0.2">
      <c r="A6" s="98" t="s">
        <v>3</v>
      </c>
      <c r="B6" s="98">
        <v>1</v>
      </c>
      <c r="C6" s="98">
        <v>2</v>
      </c>
      <c r="D6" s="98">
        <v>3</v>
      </c>
      <c r="E6" s="98">
        <v>4</v>
      </c>
      <c r="F6" s="98">
        <v>5</v>
      </c>
      <c r="G6" s="98">
        <v>6</v>
      </c>
      <c r="H6" s="98">
        <v>7</v>
      </c>
      <c r="I6" s="98">
        <v>8</v>
      </c>
      <c r="J6" s="98">
        <v>9</v>
      </c>
      <c r="K6" s="98">
        <v>10</v>
      </c>
    </row>
    <row r="7" spans="1:11" s="101" customFormat="1" ht="17.850000000000001" customHeight="1" x14ac:dyDescent="0.25">
      <c r="A7" s="100" t="s">
        <v>68</v>
      </c>
      <c r="B7" s="119" t="e">
        <f>SUM(B8:B35)</f>
        <v>#REF!</v>
      </c>
      <c r="C7" s="119" t="e">
        <f t="shared" ref="C7:K7" si="0">SUM(C8:C35)</f>
        <v>#REF!</v>
      </c>
      <c r="D7" s="119" t="e">
        <f t="shared" si="0"/>
        <v>#REF!</v>
      </c>
      <c r="E7" s="119" t="e">
        <f t="shared" si="0"/>
        <v>#REF!</v>
      </c>
      <c r="F7" s="119" t="e">
        <f t="shared" si="0"/>
        <v>#REF!</v>
      </c>
      <c r="G7" s="119" t="e">
        <f t="shared" si="0"/>
        <v>#REF!</v>
      </c>
      <c r="H7" s="119" t="e">
        <f t="shared" si="0"/>
        <v>#REF!</v>
      </c>
      <c r="I7" s="119" t="e">
        <f t="shared" si="0"/>
        <v>#REF!</v>
      </c>
      <c r="J7" s="119" t="e">
        <f t="shared" si="0"/>
        <v>#REF!</v>
      </c>
      <c r="K7" s="119" t="e">
        <f t="shared" si="0"/>
        <v>#REF!</v>
      </c>
    </row>
    <row r="8" spans="1:11" ht="15" customHeight="1" x14ac:dyDescent="0.25">
      <c r="A8" s="102" t="s">
        <v>33</v>
      </c>
      <c r="B8" s="120">
        <f>УСЬОГО!C8-'!!12-жінки'!B8</f>
        <v>-7159</v>
      </c>
      <c r="C8" s="120">
        <f>УСЬОГО!F8-'!!12-жінки'!C8</f>
        <v>-6192</v>
      </c>
      <c r="D8" s="120">
        <f>УСЬОГО!L8-'!!12-жінки'!D8</f>
        <v>-1255</v>
      </c>
      <c r="E8" s="120">
        <f>УСЬОГО!O8-'!!12-жінки'!E8</f>
        <v>-1348</v>
      </c>
      <c r="F8" s="120">
        <f>УСЬОГО!R8-'!!12-жінки'!F8</f>
        <v>-450</v>
      </c>
      <c r="G8" s="120">
        <f>УСЬОГО!X8-'!!12-жінки'!G8</f>
        <v>-42</v>
      </c>
      <c r="H8" s="120">
        <f>УСЬОГО!AA8-'!!12-жінки'!H8</f>
        <v>-4563</v>
      </c>
      <c r="I8" s="120">
        <f>УСЬОГО!AD8-'!!12-жінки'!I8</f>
        <v>-510</v>
      </c>
      <c r="J8" s="120">
        <f>УСЬОГО!AG8-'!!12-жінки'!J8</f>
        <v>-442</v>
      </c>
      <c r="K8" s="120">
        <f>УСЬОГО!AJ8-'!!12-жінки'!K8</f>
        <v>-423</v>
      </c>
    </row>
    <row r="9" spans="1:11" ht="15" customHeight="1" x14ac:dyDescent="0.25">
      <c r="A9" s="102" t="s">
        <v>34</v>
      </c>
      <c r="B9" s="120">
        <f>УСЬОГО!C9-'!!12-жінки'!B9</f>
        <v>-107</v>
      </c>
      <c r="C9" s="120">
        <f>УСЬОГО!F9-'!!12-жінки'!C9</f>
        <v>-223</v>
      </c>
      <c r="D9" s="120">
        <f>УСЬОГО!L9-'!!12-жінки'!D9</f>
        <v>-152</v>
      </c>
      <c r="E9" s="120">
        <f>УСЬОГО!O9-'!!12-жінки'!E9</f>
        <v>-172</v>
      </c>
      <c r="F9" s="120">
        <f>УСЬОГО!R9-'!!12-жінки'!F9</f>
        <v>-10</v>
      </c>
      <c r="G9" s="120">
        <f>УСЬОГО!X9-'!!12-жінки'!G9</f>
        <v>-1</v>
      </c>
      <c r="H9" s="120">
        <f>УСЬОГО!AA9-'!!12-жінки'!H9</f>
        <v>-263</v>
      </c>
      <c r="I9" s="120">
        <f>УСЬОГО!AD9-'!!12-жінки'!I9</f>
        <v>406</v>
      </c>
      <c r="J9" s="120">
        <f>УСЬОГО!AG9-'!!12-жінки'!J9</f>
        <v>316</v>
      </c>
      <c r="K9" s="120">
        <f>УСЬОГО!AJ9-'!!12-жінки'!K9</f>
        <v>177</v>
      </c>
    </row>
    <row r="10" spans="1:11" ht="15" customHeight="1" x14ac:dyDescent="0.25">
      <c r="A10" s="102" t="s">
        <v>35</v>
      </c>
      <c r="B10" s="120">
        <f>УСЬОГО!C10-'!!12-жінки'!B10</f>
        <v>2546</v>
      </c>
      <c r="C10" s="120">
        <f>УСЬОГО!F10-'!!12-жінки'!C10</f>
        <v>1720</v>
      </c>
      <c r="D10" s="120">
        <f>УСЬОГО!L10-'!!12-жінки'!D10</f>
        <v>502</v>
      </c>
      <c r="E10" s="120">
        <f>УСЬОГО!O10-'!!12-жінки'!E10</f>
        <v>383</v>
      </c>
      <c r="F10" s="120">
        <f>УСЬОГО!R10-'!!12-жінки'!F10</f>
        <v>332</v>
      </c>
      <c r="G10" s="120">
        <f>УСЬОГО!X10-'!!12-жінки'!G10</f>
        <v>5</v>
      </c>
      <c r="H10" s="120">
        <f>УСЬОГО!AA10-'!!12-жінки'!H10</f>
        <v>1134</v>
      </c>
      <c r="I10" s="120">
        <f>УСЬОГО!AD10-'!!12-жінки'!I10</f>
        <v>1537</v>
      </c>
      <c r="J10" s="120">
        <f>УСЬОГО!AG10-'!!12-жінки'!J10</f>
        <v>1031</v>
      </c>
      <c r="K10" s="120">
        <f>УСЬОГО!AJ10-'!!12-жінки'!K10</f>
        <v>745</v>
      </c>
    </row>
    <row r="11" spans="1:11" ht="15" customHeight="1" x14ac:dyDescent="0.25">
      <c r="A11" s="102" t="s">
        <v>36</v>
      </c>
      <c r="B11" s="120">
        <f>УСЬОГО!C11-'!!12-жінки'!B11</f>
        <v>282</v>
      </c>
      <c r="C11" s="120">
        <f>УСЬОГО!F11-'!!12-жінки'!C11</f>
        <v>106</v>
      </c>
      <c r="D11" s="120">
        <f>УСЬОГО!L11-'!!12-жінки'!D11</f>
        <v>34</v>
      </c>
      <c r="E11" s="120">
        <f>УСЬОГО!O11-'!!12-жінки'!E11</f>
        <v>5</v>
      </c>
      <c r="F11" s="120">
        <f>УСЬОГО!R11-'!!12-жінки'!F11</f>
        <v>88</v>
      </c>
      <c r="G11" s="120">
        <f>УСЬОГО!X11-'!!12-жінки'!G11</f>
        <v>0</v>
      </c>
      <c r="H11" s="120">
        <f>УСЬОГО!AA11-'!!12-жінки'!H11</f>
        <v>20</v>
      </c>
      <c r="I11" s="120">
        <f>УСЬОГО!AD11-'!!12-жінки'!I11</f>
        <v>447</v>
      </c>
      <c r="J11" s="120">
        <f>УСЬОГО!AG11-'!!12-жінки'!J11</f>
        <v>304</v>
      </c>
      <c r="K11" s="120">
        <f>УСЬОГО!AJ11-'!!12-жінки'!K11</f>
        <v>166</v>
      </c>
    </row>
    <row r="12" spans="1:11" ht="15" customHeight="1" x14ac:dyDescent="0.25">
      <c r="A12" s="102" t="s">
        <v>37</v>
      </c>
      <c r="B12" s="120">
        <f>УСЬОГО!C12-'!!12-жінки'!B12</f>
        <v>770</v>
      </c>
      <c r="C12" s="120">
        <f>УСЬОГО!F12-'!!12-жінки'!C12</f>
        <v>387</v>
      </c>
      <c r="D12" s="120">
        <f>УСЬОГО!L12-'!!12-жінки'!D12</f>
        <v>114</v>
      </c>
      <c r="E12" s="120">
        <f>УСЬОГО!O12-'!!12-жінки'!E12</f>
        <v>12</v>
      </c>
      <c r="F12" s="120">
        <f>УСЬОГО!R12-'!!12-жінки'!F12</f>
        <v>18</v>
      </c>
      <c r="G12" s="120">
        <f>УСЬОГО!X12-'!!12-жінки'!G12</f>
        <v>22</v>
      </c>
      <c r="H12" s="120">
        <f>УСЬОГО!AA12-'!!12-жінки'!H12</f>
        <v>75</v>
      </c>
      <c r="I12" s="120">
        <f>УСЬОГО!AD12-'!!12-жінки'!I12</f>
        <v>764</v>
      </c>
      <c r="J12" s="120">
        <f>УСЬОГО!AG12-'!!12-жінки'!J12</f>
        <v>482</v>
      </c>
      <c r="K12" s="120">
        <f>УСЬОГО!AJ12-'!!12-жінки'!K12</f>
        <v>274</v>
      </c>
    </row>
    <row r="13" spans="1:11" ht="15" customHeight="1" x14ac:dyDescent="0.25">
      <c r="A13" s="102" t="s">
        <v>38</v>
      </c>
      <c r="B13" s="120">
        <f>УСЬОГО!C13-'!!12-жінки'!B13</f>
        <v>393</v>
      </c>
      <c r="C13" s="120">
        <f>УСЬОГО!F13-'!!12-жінки'!C13</f>
        <v>122</v>
      </c>
      <c r="D13" s="120">
        <f>УСЬОГО!L13-'!!12-жінки'!D13</f>
        <v>55</v>
      </c>
      <c r="E13" s="120">
        <f>УСЬОГО!O13-'!!12-жінки'!E13</f>
        <v>-2</v>
      </c>
      <c r="F13" s="120">
        <f>УСЬОГО!R13-'!!12-жінки'!F13</f>
        <v>53</v>
      </c>
      <c r="G13" s="120">
        <f>УСЬОГО!X13-'!!12-жінки'!G13</f>
        <v>14</v>
      </c>
      <c r="H13" s="120">
        <f>УСЬОГО!AA13-'!!12-жінки'!H13</f>
        <v>8</v>
      </c>
      <c r="I13" s="120">
        <f>УСЬОГО!AD13-'!!12-жінки'!I13</f>
        <v>410</v>
      </c>
      <c r="J13" s="120">
        <f>УСЬОГО!AG13-'!!12-жінки'!J13</f>
        <v>206</v>
      </c>
      <c r="K13" s="120">
        <f>УСЬОГО!AJ13-'!!12-жінки'!K13</f>
        <v>132</v>
      </c>
    </row>
    <row r="14" spans="1:11" ht="15" customHeight="1" x14ac:dyDescent="0.25">
      <c r="A14" s="102" t="s">
        <v>39</v>
      </c>
      <c r="B14" s="120">
        <f>УСЬОГО!C14-'!!12-жінки'!B14</f>
        <v>291</v>
      </c>
      <c r="C14" s="120">
        <f>УСЬОГО!F14-'!!12-жінки'!C14</f>
        <v>114</v>
      </c>
      <c r="D14" s="120">
        <f>УСЬОГО!L14-'!!12-жінки'!D14</f>
        <v>117</v>
      </c>
      <c r="E14" s="120">
        <f>УСЬОГО!O14-'!!12-жінки'!E14</f>
        <v>92</v>
      </c>
      <c r="F14" s="120">
        <f>УСЬОГО!R14-'!!12-жінки'!F14</f>
        <v>74</v>
      </c>
      <c r="G14" s="120">
        <f>УСЬОГО!X14-'!!12-жінки'!G14</f>
        <v>0</v>
      </c>
      <c r="H14" s="120">
        <f>УСЬОГО!AA14-'!!12-жінки'!H14</f>
        <v>-15</v>
      </c>
      <c r="I14" s="120">
        <f>УСЬОГО!AD14-'!!12-жінки'!I14</f>
        <v>317</v>
      </c>
      <c r="J14" s="120">
        <f>УСЬОГО!AG14-'!!12-жінки'!J14</f>
        <v>184</v>
      </c>
      <c r="K14" s="120">
        <f>УСЬОГО!AJ14-'!!12-жінки'!K14</f>
        <v>101</v>
      </c>
    </row>
    <row r="15" spans="1:11" ht="15" customHeight="1" x14ac:dyDescent="0.25">
      <c r="A15" s="102" t="s">
        <v>40</v>
      </c>
      <c r="B15" s="120" t="e">
        <f>УСЬОГО!#REF!-'!!12-жінки'!B15</f>
        <v>#REF!</v>
      </c>
      <c r="C15" s="120" t="e">
        <f>УСЬОГО!#REF!-'!!12-жінки'!C15</f>
        <v>#REF!</v>
      </c>
      <c r="D15" s="120" t="e">
        <f>УСЬОГО!#REF!-'!!12-жінки'!D15</f>
        <v>#REF!</v>
      </c>
      <c r="E15" s="120" t="e">
        <f>УСЬОГО!#REF!-'!!12-жінки'!E15</f>
        <v>#REF!</v>
      </c>
      <c r="F15" s="120" t="e">
        <f>УСЬОГО!#REF!-'!!12-жінки'!F15</f>
        <v>#REF!</v>
      </c>
      <c r="G15" s="120" t="e">
        <f>УСЬОГО!#REF!-'!!12-жінки'!G15</f>
        <v>#REF!</v>
      </c>
      <c r="H15" s="120" t="e">
        <f>УСЬОГО!#REF!-'!!12-жінки'!H15</f>
        <v>#REF!</v>
      </c>
      <c r="I15" s="120" t="e">
        <f>УСЬОГО!#REF!-'!!12-жінки'!I15</f>
        <v>#REF!</v>
      </c>
      <c r="J15" s="120" t="e">
        <f>УСЬОГО!#REF!-'!!12-жінки'!J15</f>
        <v>#REF!</v>
      </c>
      <c r="K15" s="120" t="e">
        <f>УСЬОГО!#REF!-'!!12-жінки'!K15</f>
        <v>#REF!</v>
      </c>
    </row>
    <row r="16" spans="1:11" ht="15" customHeight="1" x14ac:dyDescent="0.25">
      <c r="A16" s="102" t="s">
        <v>41</v>
      </c>
      <c r="B16" s="120" t="e">
        <f>УСЬОГО!#REF!-'!!12-жінки'!B16</f>
        <v>#REF!</v>
      </c>
      <c r="C16" s="120" t="e">
        <f>УСЬОГО!#REF!-'!!12-жінки'!C16</f>
        <v>#REF!</v>
      </c>
      <c r="D16" s="120" t="e">
        <f>УСЬОГО!#REF!-'!!12-жінки'!D16</f>
        <v>#REF!</v>
      </c>
      <c r="E16" s="120" t="e">
        <f>УСЬОГО!#REF!-'!!12-жінки'!E16</f>
        <v>#REF!</v>
      </c>
      <c r="F16" s="120" t="e">
        <f>УСЬОГО!#REF!-'!!12-жінки'!F16</f>
        <v>#REF!</v>
      </c>
      <c r="G16" s="120" t="e">
        <f>УСЬОГО!#REF!-'!!12-жінки'!G16</f>
        <v>#REF!</v>
      </c>
      <c r="H16" s="120" t="e">
        <f>УСЬОГО!#REF!-'!!12-жінки'!H16</f>
        <v>#REF!</v>
      </c>
      <c r="I16" s="120" t="e">
        <f>УСЬОГО!#REF!-'!!12-жінки'!I16</f>
        <v>#REF!</v>
      </c>
      <c r="J16" s="120" t="e">
        <f>УСЬОГО!#REF!-'!!12-жінки'!J16</f>
        <v>#REF!</v>
      </c>
      <c r="K16" s="120" t="e">
        <f>УСЬОГО!#REF!-'!!12-жінки'!K16</f>
        <v>#REF!</v>
      </c>
    </row>
    <row r="17" spans="1:20" ht="15" customHeight="1" x14ac:dyDescent="0.25">
      <c r="A17" s="102" t="s">
        <v>42</v>
      </c>
      <c r="B17" s="120" t="e">
        <f>УСЬОГО!#REF!-'!!12-жінки'!B17</f>
        <v>#REF!</v>
      </c>
      <c r="C17" s="120" t="e">
        <f>УСЬОГО!#REF!-'!!12-жінки'!C17</f>
        <v>#REF!</v>
      </c>
      <c r="D17" s="120" t="e">
        <f>УСЬОГО!#REF!-'!!12-жінки'!D17</f>
        <v>#REF!</v>
      </c>
      <c r="E17" s="120" t="e">
        <f>УСЬОГО!#REF!-'!!12-жінки'!E17</f>
        <v>#REF!</v>
      </c>
      <c r="F17" s="120" t="e">
        <f>УСЬОГО!#REF!-'!!12-жінки'!F17</f>
        <v>#REF!</v>
      </c>
      <c r="G17" s="120" t="e">
        <f>УСЬОГО!#REF!-'!!12-жінки'!G17</f>
        <v>#REF!</v>
      </c>
      <c r="H17" s="120" t="e">
        <f>УСЬОГО!#REF!-'!!12-жінки'!H17</f>
        <v>#REF!</v>
      </c>
      <c r="I17" s="120" t="e">
        <f>УСЬОГО!#REF!-'!!12-жінки'!I17</f>
        <v>#REF!</v>
      </c>
      <c r="J17" s="120" t="e">
        <f>УСЬОГО!#REF!-'!!12-жінки'!J17</f>
        <v>#REF!</v>
      </c>
      <c r="K17" s="120" t="e">
        <f>УСЬОГО!#REF!-'!!12-жінки'!K17</f>
        <v>#REF!</v>
      </c>
    </row>
    <row r="18" spans="1:20" ht="15" customHeight="1" x14ac:dyDescent="0.25">
      <c r="A18" s="102" t="s">
        <v>43</v>
      </c>
      <c r="B18" s="120" t="e">
        <f>УСЬОГО!#REF!-'!!12-жінки'!B18</f>
        <v>#REF!</v>
      </c>
      <c r="C18" s="120" t="e">
        <f>УСЬОГО!#REF!-'!!12-жінки'!C18</f>
        <v>#REF!</v>
      </c>
      <c r="D18" s="120" t="e">
        <f>УСЬОГО!#REF!-'!!12-жінки'!D18</f>
        <v>#REF!</v>
      </c>
      <c r="E18" s="120" t="e">
        <f>УСЬОГО!#REF!-'!!12-жінки'!E18</f>
        <v>#REF!</v>
      </c>
      <c r="F18" s="120" t="e">
        <f>УСЬОГО!#REF!-'!!12-жінки'!F18</f>
        <v>#REF!</v>
      </c>
      <c r="G18" s="120" t="e">
        <f>УСЬОГО!#REF!-'!!12-жінки'!G18</f>
        <v>#REF!</v>
      </c>
      <c r="H18" s="120" t="e">
        <f>УСЬОГО!#REF!-'!!12-жінки'!H18</f>
        <v>#REF!</v>
      </c>
      <c r="I18" s="120" t="e">
        <f>УСЬОГО!#REF!-'!!12-жінки'!I18</f>
        <v>#REF!</v>
      </c>
      <c r="J18" s="120" t="e">
        <f>УСЬОГО!#REF!-'!!12-жінки'!J18</f>
        <v>#REF!</v>
      </c>
      <c r="K18" s="120" t="e">
        <f>УСЬОГО!#REF!-'!!12-жінки'!K18</f>
        <v>#REF!</v>
      </c>
    </row>
    <row r="19" spans="1:20" ht="15" customHeight="1" x14ac:dyDescent="0.25">
      <c r="A19" s="102" t="s">
        <v>44</v>
      </c>
      <c r="B19" s="120" t="e">
        <f>УСЬОГО!#REF!-'!!12-жінки'!B19</f>
        <v>#REF!</v>
      </c>
      <c r="C19" s="120" t="e">
        <f>УСЬОГО!#REF!-'!!12-жінки'!C19</f>
        <v>#REF!</v>
      </c>
      <c r="D19" s="120" t="e">
        <f>УСЬОГО!#REF!-'!!12-жінки'!D19</f>
        <v>#REF!</v>
      </c>
      <c r="E19" s="120" t="e">
        <f>УСЬОГО!#REF!-'!!12-жінки'!E19</f>
        <v>#REF!</v>
      </c>
      <c r="F19" s="120" t="e">
        <f>УСЬОГО!#REF!-'!!12-жінки'!F19</f>
        <v>#REF!</v>
      </c>
      <c r="G19" s="120" t="e">
        <f>УСЬОГО!#REF!-'!!12-жінки'!G19</f>
        <v>#REF!</v>
      </c>
      <c r="H19" s="120" t="e">
        <f>УСЬОГО!#REF!-'!!12-жінки'!H19</f>
        <v>#REF!</v>
      </c>
      <c r="I19" s="120" t="e">
        <f>УСЬОГО!#REF!-'!!12-жінки'!I19</f>
        <v>#REF!</v>
      </c>
      <c r="J19" s="120" t="e">
        <f>УСЬОГО!#REF!-'!!12-жінки'!J19</f>
        <v>#REF!</v>
      </c>
      <c r="K19" s="120" t="e">
        <f>УСЬОГО!#REF!-'!!12-жінки'!K19</f>
        <v>#REF!</v>
      </c>
    </row>
    <row r="20" spans="1:20" ht="15" customHeight="1" x14ac:dyDescent="0.25">
      <c r="A20" s="102" t="s">
        <v>45</v>
      </c>
      <c r="B20" s="120" t="e">
        <f>УСЬОГО!#REF!-'!!12-жінки'!B20</f>
        <v>#REF!</v>
      </c>
      <c r="C20" s="120" t="e">
        <f>УСЬОГО!#REF!-'!!12-жінки'!C20</f>
        <v>#REF!</v>
      </c>
      <c r="D20" s="120" t="e">
        <f>УСЬОГО!#REF!-'!!12-жінки'!D20</f>
        <v>#REF!</v>
      </c>
      <c r="E20" s="120" t="e">
        <f>УСЬОГО!#REF!-'!!12-жінки'!E20</f>
        <v>#REF!</v>
      </c>
      <c r="F20" s="120" t="e">
        <f>УСЬОГО!#REF!-'!!12-жінки'!F20</f>
        <v>#REF!</v>
      </c>
      <c r="G20" s="120" t="e">
        <f>УСЬОГО!#REF!-'!!12-жінки'!G20</f>
        <v>#REF!</v>
      </c>
      <c r="H20" s="120" t="e">
        <f>УСЬОГО!#REF!-'!!12-жінки'!H20</f>
        <v>#REF!</v>
      </c>
      <c r="I20" s="120" t="e">
        <f>УСЬОГО!#REF!-'!!12-жінки'!I20</f>
        <v>#REF!</v>
      </c>
      <c r="J20" s="120" t="e">
        <f>УСЬОГО!#REF!-'!!12-жінки'!J20</f>
        <v>#REF!</v>
      </c>
      <c r="K20" s="120" t="e">
        <f>УСЬОГО!#REF!-'!!12-жінки'!K20</f>
        <v>#REF!</v>
      </c>
    </row>
    <row r="21" spans="1:20" ht="15" customHeight="1" x14ac:dyDescent="0.25">
      <c r="A21" s="102" t="s">
        <v>46</v>
      </c>
      <c r="B21" s="120" t="e">
        <f>УСЬОГО!#REF!-'!!12-жінки'!B21</f>
        <v>#REF!</v>
      </c>
      <c r="C21" s="120" t="e">
        <f>УСЬОГО!#REF!-'!!12-жінки'!C21</f>
        <v>#REF!</v>
      </c>
      <c r="D21" s="120" t="e">
        <f>УСЬОГО!#REF!-'!!12-жінки'!D21</f>
        <v>#REF!</v>
      </c>
      <c r="E21" s="120" t="e">
        <f>УСЬОГО!#REF!-'!!12-жінки'!E21</f>
        <v>#REF!</v>
      </c>
      <c r="F21" s="120" t="e">
        <f>УСЬОГО!#REF!-'!!12-жінки'!F21</f>
        <v>#REF!</v>
      </c>
      <c r="G21" s="120" t="e">
        <f>УСЬОГО!#REF!-'!!12-жінки'!G21</f>
        <v>#REF!</v>
      </c>
      <c r="H21" s="120" t="e">
        <f>УСЬОГО!#REF!-'!!12-жінки'!H21</f>
        <v>#REF!</v>
      </c>
      <c r="I21" s="120" t="e">
        <f>УСЬОГО!#REF!-'!!12-жінки'!I21</f>
        <v>#REF!</v>
      </c>
      <c r="J21" s="120" t="e">
        <f>УСЬОГО!#REF!-'!!12-жінки'!J21</f>
        <v>#REF!</v>
      </c>
      <c r="K21" s="120" t="e">
        <f>УСЬОГО!#REF!-'!!12-жінки'!K21</f>
        <v>#REF!</v>
      </c>
    </row>
    <row r="22" spans="1:20" ht="15" customHeight="1" x14ac:dyDescent="0.25">
      <c r="A22" s="102" t="s">
        <v>47</v>
      </c>
      <c r="B22" s="120" t="e">
        <f>УСЬОГО!#REF!-'!!12-жінки'!B22</f>
        <v>#REF!</v>
      </c>
      <c r="C22" s="120" t="e">
        <f>УСЬОГО!#REF!-'!!12-жінки'!C22</f>
        <v>#REF!</v>
      </c>
      <c r="D22" s="120" t="e">
        <f>УСЬОГО!#REF!-'!!12-жінки'!D22</f>
        <v>#REF!</v>
      </c>
      <c r="E22" s="120" t="e">
        <f>УСЬОГО!#REF!-'!!12-жінки'!E22</f>
        <v>#REF!</v>
      </c>
      <c r="F22" s="120" t="e">
        <f>УСЬОГО!#REF!-'!!12-жінки'!F22</f>
        <v>#REF!</v>
      </c>
      <c r="G22" s="120" t="e">
        <f>УСЬОГО!#REF!-'!!12-жінки'!G22</f>
        <v>#REF!</v>
      </c>
      <c r="H22" s="120" t="e">
        <f>УСЬОГО!#REF!-'!!12-жінки'!H22</f>
        <v>#REF!</v>
      </c>
      <c r="I22" s="120" t="e">
        <f>УСЬОГО!#REF!-'!!12-жінки'!I22</f>
        <v>#REF!</v>
      </c>
      <c r="J22" s="120" t="e">
        <f>УСЬОГО!#REF!-'!!12-жінки'!J22</f>
        <v>#REF!</v>
      </c>
      <c r="K22" s="120" t="e">
        <f>УСЬОГО!#REF!-'!!12-жінки'!K22</f>
        <v>#REF!</v>
      </c>
    </row>
    <row r="23" spans="1:20" ht="15" customHeight="1" x14ac:dyDescent="0.25">
      <c r="A23" s="102" t="s">
        <v>48</v>
      </c>
      <c r="B23" s="120" t="e">
        <f>УСЬОГО!#REF!-'!!12-жінки'!B23</f>
        <v>#REF!</v>
      </c>
      <c r="C23" s="120" t="e">
        <f>УСЬОГО!#REF!-'!!12-жінки'!C23</f>
        <v>#REF!</v>
      </c>
      <c r="D23" s="120" t="e">
        <f>УСЬОГО!#REF!-'!!12-жінки'!D23</f>
        <v>#REF!</v>
      </c>
      <c r="E23" s="120" t="e">
        <f>УСЬОГО!#REF!-'!!12-жінки'!E23</f>
        <v>#REF!</v>
      </c>
      <c r="F23" s="120" t="e">
        <f>УСЬОГО!#REF!-'!!12-жінки'!F23</f>
        <v>#REF!</v>
      </c>
      <c r="G23" s="120" t="e">
        <f>УСЬОГО!#REF!-'!!12-жінки'!G23</f>
        <v>#REF!</v>
      </c>
      <c r="H23" s="120" t="e">
        <f>УСЬОГО!#REF!-'!!12-жінки'!H23</f>
        <v>#REF!</v>
      </c>
      <c r="I23" s="120" t="e">
        <f>УСЬОГО!#REF!-'!!12-жінки'!I23</f>
        <v>#REF!</v>
      </c>
      <c r="J23" s="120" t="e">
        <f>УСЬОГО!#REF!-'!!12-жінки'!J23</f>
        <v>#REF!</v>
      </c>
      <c r="K23" s="120" t="e">
        <f>УСЬОГО!#REF!-'!!12-жінки'!K23</f>
        <v>#REF!</v>
      </c>
    </row>
    <row r="24" spans="1:20" ht="15" customHeight="1" x14ac:dyDescent="0.25">
      <c r="A24" s="102" t="s">
        <v>49</v>
      </c>
      <c r="B24" s="120" t="e">
        <f>УСЬОГО!#REF!-'!!12-жінки'!B24</f>
        <v>#REF!</v>
      </c>
      <c r="C24" s="120" t="e">
        <f>УСЬОГО!#REF!-'!!12-жінки'!C24</f>
        <v>#REF!</v>
      </c>
      <c r="D24" s="120" t="e">
        <f>УСЬОГО!#REF!-'!!12-жінки'!D24</f>
        <v>#REF!</v>
      </c>
      <c r="E24" s="120" t="e">
        <f>УСЬОГО!#REF!-'!!12-жінки'!E24</f>
        <v>#REF!</v>
      </c>
      <c r="F24" s="120" t="e">
        <f>УСЬОГО!#REF!-'!!12-жінки'!F24</f>
        <v>#REF!</v>
      </c>
      <c r="G24" s="120" t="e">
        <f>УСЬОГО!#REF!-'!!12-жінки'!G24</f>
        <v>#REF!</v>
      </c>
      <c r="H24" s="120" t="e">
        <f>УСЬОГО!#REF!-'!!12-жінки'!H24</f>
        <v>#REF!</v>
      </c>
      <c r="I24" s="120" t="e">
        <f>УСЬОГО!#REF!-'!!12-жінки'!I24</f>
        <v>#REF!</v>
      </c>
      <c r="J24" s="120" t="e">
        <f>УСЬОГО!#REF!-'!!12-жінки'!J24</f>
        <v>#REF!</v>
      </c>
      <c r="K24" s="120" t="e">
        <f>УСЬОГО!#REF!-'!!12-жінки'!K24</f>
        <v>#REF!</v>
      </c>
    </row>
    <row r="25" spans="1:20" ht="15" customHeight="1" x14ac:dyDescent="0.25">
      <c r="A25" s="102" t="s">
        <v>50</v>
      </c>
      <c r="B25" s="120" t="e">
        <f>УСЬОГО!#REF!-'!!12-жінки'!B25</f>
        <v>#REF!</v>
      </c>
      <c r="C25" s="120" t="e">
        <f>УСЬОГО!#REF!-'!!12-жінки'!C25</f>
        <v>#REF!</v>
      </c>
      <c r="D25" s="120" t="e">
        <f>УСЬОГО!#REF!-'!!12-жінки'!D25</f>
        <v>#REF!</v>
      </c>
      <c r="E25" s="120" t="e">
        <f>УСЬОГО!#REF!-'!!12-жінки'!E25</f>
        <v>#REF!</v>
      </c>
      <c r="F25" s="120" t="e">
        <f>УСЬОГО!#REF!-'!!12-жінки'!F25</f>
        <v>#REF!</v>
      </c>
      <c r="G25" s="120" t="e">
        <f>УСЬОГО!#REF!-'!!12-жінки'!G25</f>
        <v>#REF!</v>
      </c>
      <c r="H25" s="120" t="e">
        <f>УСЬОГО!#REF!-'!!12-жінки'!H25</f>
        <v>#REF!</v>
      </c>
      <c r="I25" s="120" t="e">
        <f>УСЬОГО!#REF!-'!!12-жінки'!I25</f>
        <v>#REF!</v>
      </c>
      <c r="J25" s="120" t="e">
        <f>УСЬОГО!#REF!-'!!12-жінки'!J25</f>
        <v>#REF!</v>
      </c>
      <c r="K25" s="120" t="e">
        <f>УСЬОГО!#REF!-'!!12-жінки'!K25</f>
        <v>#REF!</v>
      </c>
    </row>
    <row r="26" spans="1:20" ht="15" customHeight="1" x14ac:dyDescent="0.25">
      <c r="A26" s="102" t="s">
        <v>51</v>
      </c>
      <c r="B26" s="120" t="e">
        <f>УСЬОГО!#REF!-'!!12-жінки'!B26</f>
        <v>#REF!</v>
      </c>
      <c r="C26" s="120" t="e">
        <f>УСЬОГО!#REF!-'!!12-жінки'!C26</f>
        <v>#REF!</v>
      </c>
      <c r="D26" s="120" t="e">
        <f>УСЬОГО!#REF!-'!!12-жінки'!D26</f>
        <v>#REF!</v>
      </c>
      <c r="E26" s="120" t="e">
        <f>УСЬОГО!#REF!-'!!12-жінки'!E26</f>
        <v>#REF!</v>
      </c>
      <c r="F26" s="120" t="e">
        <f>УСЬОГО!#REF!-'!!12-жінки'!F26</f>
        <v>#REF!</v>
      </c>
      <c r="G26" s="120" t="e">
        <f>УСЬОГО!#REF!-'!!12-жінки'!G26</f>
        <v>#REF!</v>
      </c>
      <c r="H26" s="120" t="e">
        <f>УСЬОГО!#REF!-'!!12-жінки'!H26</f>
        <v>#REF!</v>
      </c>
      <c r="I26" s="120" t="e">
        <f>УСЬОГО!#REF!-'!!12-жінки'!I26</f>
        <v>#REF!</v>
      </c>
      <c r="J26" s="120" t="e">
        <f>УСЬОГО!#REF!-'!!12-жінки'!J26</f>
        <v>#REF!</v>
      </c>
      <c r="K26" s="120" t="e">
        <f>УСЬОГО!#REF!-'!!12-жінки'!K26</f>
        <v>#REF!</v>
      </c>
    </row>
    <row r="27" spans="1:20" ht="15" customHeight="1" x14ac:dyDescent="0.25">
      <c r="A27" s="102" t="s">
        <v>52</v>
      </c>
      <c r="B27" s="120" t="e">
        <f>УСЬОГО!#REF!-'!!12-жінки'!B27</f>
        <v>#REF!</v>
      </c>
      <c r="C27" s="120" t="e">
        <f>УСЬОГО!#REF!-'!!12-жінки'!C27</f>
        <v>#REF!</v>
      </c>
      <c r="D27" s="120" t="e">
        <f>УСЬОГО!#REF!-'!!12-жінки'!D27</f>
        <v>#REF!</v>
      </c>
      <c r="E27" s="120" t="e">
        <f>УСЬОГО!#REF!-'!!12-жінки'!E27</f>
        <v>#REF!</v>
      </c>
      <c r="F27" s="120" t="e">
        <f>УСЬОГО!#REF!-'!!12-жінки'!F27</f>
        <v>#REF!</v>
      </c>
      <c r="G27" s="120" t="e">
        <f>УСЬОГО!#REF!-'!!12-жінки'!G27</f>
        <v>#REF!</v>
      </c>
      <c r="H27" s="120" t="e">
        <f>УСЬОГО!#REF!-'!!12-жінки'!H27</f>
        <v>#REF!</v>
      </c>
      <c r="I27" s="120" t="e">
        <f>УСЬОГО!#REF!-'!!12-жінки'!I27</f>
        <v>#REF!</v>
      </c>
      <c r="J27" s="120" t="e">
        <f>УСЬОГО!#REF!-'!!12-жінки'!J27</f>
        <v>#REF!</v>
      </c>
      <c r="K27" s="120" t="e">
        <f>УСЬОГО!#REF!-'!!12-жінки'!K27</f>
        <v>#REF!</v>
      </c>
      <c r="T27" s="103" t="s">
        <v>86</v>
      </c>
    </row>
    <row r="28" spans="1:20" ht="15" customHeight="1" x14ac:dyDescent="0.25">
      <c r="A28" s="102" t="s">
        <v>53</v>
      </c>
      <c r="B28" s="120" t="e">
        <f>УСЬОГО!#REF!-'!!12-жінки'!B28</f>
        <v>#REF!</v>
      </c>
      <c r="C28" s="120" t="e">
        <f>УСЬОГО!#REF!-'!!12-жінки'!C28</f>
        <v>#REF!</v>
      </c>
      <c r="D28" s="120" t="e">
        <f>УСЬОГО!#REF!-'!!12-жінки'!D28</f>
        <v>#REF!</v>
      </c>
      <c r="E28" s="120" t="e">
        <f>УСЬОГО!#REF!-'!!12-жінки'!E28</f>
        <v>#REF!</v>
      </c>
      <c r="F28" s="120" t="e">
        <f>УСЬОГО!#REF!-'!!12-жінки'!F28</f>
        <v>#REF!</v>
      </c>
      <c r="G28" s="120" t="e">
        <f>УСЬОГО!#REF!-'!!12-жінки'!G28</f>
        <v>#REF!</v>
      </c>
      <c r="H28" s="120" t="e">
        <f>УСЬОГО!#REF!-'!!12-жінки'!H28</f>
        <v>#REF!</v>
      </c>
      <c r="I28" s="120" t="e">
        <f>УСЬОГО!#REF!-'!!12-жінки'!I28</f>
        <v>#REF!</v>
      </c>
      <c r="J28" s="120" t="e">
        <f>УСЬОГО!#REF!-'!!12-жінки'!J28</f>
        <v>#REF!</v>
      </c>
      <c r="K28" s="120" t="e">
        <f>УСЬОГО!#REF!-'!!12-жінки'!K28</f>
        <v>#REF!</v>
      </c>
    </row>
    <row r="29" spans="1:20" ht="15" customHeight="1" x14ac:dyDescent="0.25">
      <c r="A29" s="102" t="s">
        <v>54</v>
      </c>
      <c r="B29" s="120" t="e">
        <f>УСЬОГО!#REF!-'!!12-жінки'!B29</f>
        <v>#REF!</v>
      </c>
      <c r="C29" s="120" t="e">
        <f>УСЬОГО!#REF!-'!!12-жінки'!C29</f>
        <v>#REF!</v>
      </c>
      <c r="D29" s="120" t="e">
        <f>УСЬОГО!#REF!-'!!12-жінки'!D29</f>
        <v>#REF!</v>
      </c>
      <c r="E29" s="120" t="e">
        <f>УСЬОГО!#REF!-'!!12-жінки'!E29</f>
        <v>#REF!</v>
      </c>
      <c r="F29" s="120" t="e">
        <f>УСЬОГО!#REF!-'!!12-жінки'!F29</f>
        <v>#REF!</v>
      </c>
      <c r="G29" s="120" t="e">
        <f>УСЬОГО!#REF!-'!!12-жінки'!G29</f>
        <v>#REF!</v>
      </c>
      <c r="H29" s="120" t="e">
        <f>УСЬОГО!#REF!-'!!12-жінки'!H29</f>
        <v>#REF!</v>
      </c>
      <c r="I29" s="120" t="e">
        <f>УСЬОГО!#REF!-'!!12-жінки'!I29</f>
        <v>#REF!</v>
      </c>
      <c r="J29" s="120" t="e">
        <f>УСЬОГО!#REF!-'!!12-жінки'!J29</f>
        <v>#REF!</v>
      </c>
      <c r="K29" s="120" t="e">
        <f>УСЬОГО!#REF!-'!!12-жінки'!K29</f>
        <v>#REF!</v>
      </c>
    </row>
    <row r="30" spans="1:20" ht="15" customHeight="1" x14ac:dyDescent="0.25">
      <c r="A30" s="104" t="s">
        <v>55</v>
      </c>
      <c r="B30" s="120" t="e">
        <f>УСЬОГО!#REF!-'!!12-жінки'!B30</f>
        <v>#REF!</v>
      </c>
      <c r="C30" s="120" t="e">
        <f>УСЬОГО!#REF!-'!!12-жінки'!C30</f>
        <v>#REF!</v>
      </c>
      <c r="D30" s="120" t="e">
        <f>УСЬОГО!#REF!-'!!12-жінки'!D30</f>
        <v>#REF!</v>
      </c>
      <c r="E30" s="120" t="e">
        <f>УСЬОГО!#REF!-'!!12-жінки'!E30</f>
        <v>#REF!</v>
      </c>
      <c r="F30" s="120" t="e">
        <f>УСЬОГО!#REF!-'!!12-жінки'!F30</f>
        <v>#REF!</v>
      </c>
      <c r="G30" s="120" t="e">
        <f>УСЬОГО!#REF!-'!!12-жінки'!G30</f>
        <v>#REF!</v>
      </c>
      <c r="H30" s="120" t="e">
        <f>УСЬОГО!#REF!-'!!12-жінки'!H30</f>
        <v>#REF!</v>
      </c>
      <c r="I30" s="120" t="e">
        <f>УСЬОГО!#REF!-'!!12-жінки'!I30</f>
        <v>#REF!</v>
      </c>
      <c r="J30" s="120" t="e">
        <f>УСЬОГО!#REF!-'!!12-жінки'!J30</f>
        <v>#REF!</v>
      </c>
      <c r="K30" s="120" t="e">
        <f>УСЬОГО!#REF!-'!!12-жінки'!K30</f>
        <v>#REF!</v>
      </c>
    </row>
    <row r="31" spans="1:20" ht="15" customHeight="1" x14ac:dyDescent="0.25">
      <c r="A31" s="105" t="s">
        <v>56</v>
      </c>
      <c r="B31" s="120" t="e">
        <f>УСЬОГО!#REF!-'!!12-жінки'!B31</f>
        <v>#REF!</v>
      </c>
      <c r="C31" s="120" t="e">
        <f>УСЬОГО!#REF!-'!!12-жінки'!C31</f>
        <v>#REF!</v>
      </c>
      <c r="D31" s="120" t="e">
        <f>УСЬОГО!#REF!-'!!12-жінки'!D31</f>
        <v>#REF!</v>
      </c>
      <c r="E31" s="120" t="e">
        <f>УСЬОГО!#REF!-'!!12-жінки'!E31</f>
        <v>#REF!</v>
      </c>
      <c r="F31" s="120" t="e">
        <f>УСЬОГО!#REF!-'!!12-жінки'!F31</f>
        <v>#REF!</v>
      </c>
      <c r="G31" s="120" t="e">
        <f>УСЬОГО!#REF!-'!!12-жінки'!G31</f>
        <v>#REF!</v>
      </c>
      <c r="H31" s="120" t="e">
        <f>УСЬОГО!#REF!-'!!12-жінки'!H31</f>
        <v>#REF!</v>
      </c>
      <c r="I31" s="120" t="e">
        <f>УСЬОГО!#REF!-'!!12-жінки'!I31</f>
        <v>#REF!</v>
      </c>
      <c r="J31" s="120" t="e">
        <f>УСЬОГО!#REF!-'!!12-жінки'!J31</f>
        <v>#REF!</v>
      </c>
      <c r="K31" s="120" t="e">
        <f>УСЬОГО!#REF!-'!!12-жінки'!K31</f>
        <v>#REF!</v>
      </c>
    </row>
    <row r="32" spans="1:20" ht="15" customHeight="1" x14ac:dyDescent="0.25">
      <c r="A32" s="105" t="s">
        <v>57</v>
      </c>
      <c r="B32" s="120" t="e">
        <f>УСЬОГО!#REF!-'!!12-жінки'!B32</f>
        <v>#REF!</v>
      </c>
      <c r="C32" s="120" t="e">
        <f>УСЬОГО!#REF!-'!!12-жінки'!C32</f>
        <v>#REF!</v>
      </c>
      <c r="D32" s="120" t="e">
        <f>УСЬОГО!#REF!-'!!12-жінки'!D32</f>
        <v>#REF!</v>
      </c>
      <c r="E32" s="120" t="e">
        <f>УСЬОГО!#REF!-'!!12-жінки'!E32</f>
        <v>#REF!</v>
      </c>
      <c r="F32" s="120" t="e">
        <f>УСЬОГО!#REF!-'!!12-жінки'!F32</f>
        <v>#REF!</v>
      </c>
      <c r="G32" s="120" t="e">
        <f>УСЬОГО!#REF!-'!!12-жінки'!G32</f>
        <v>#REF!</v>
      </c>
      <c r="H32" s="120" t="e">
        <f>УСЬОГО!#REF!-'!!12-жінки'!H32</f>
        <v>#REF!</v>
      </c>
      <c r="I32" s="120" t="e">
        <f>УСЬОГО!#REF!-'!!12-жінки'!I32</f>
        <v>#REF!</v>
      </c>
      <c r="J32" s="120" t="e">
        <f>УСЬОГО!#REF!-'!!12-жінки'!J32</f>
        <v>#REF!</v>
      </c>
      <c r="K32" s="120" t="e">
        <f>УСЬОГО!#REF!-'!!12-жінки'!K32</f>
        <v>#REF!</v>
      </c>
    </row>
    <row r="33" spans="1:11" ht="15" customHeight="1" x14ac:dyDescent="0.25">
      <c r="A33" s="105" t="s">
        <v>58</v>
      </c>
      <c r="B33" s="120" t="e">
        <f>УСЬОГО!#REF!-'!!12-жінки'!B33</f>
        <v>#REF!</v>
      </c>
      <c r="C33" s="120" t="e">
        <f>УСЬОГО!#REF!-'!!12-жінки'!C33</f>
        <v>#REF!</v>
      </c>
      <c r="D33" s="120" t="e">
        <f>УСЬОГО!#REF!-'!!12-жінки'!D33</f>
        <v>#REF!</v>
      </c>
      <c r="E33" s="120" t="e">
        <f>УСЬОГО!#REF!-'!!12-жінки'!E33</f>
        <v>#REF!</v>
      </c>
      <c r="F33" s="120" t="e">
        <f>УСЬОГО!#REF!-'!!12-жінки'!F33</f>
        <v>#REF!</v>
      </c>
      <c r="G33" s="120" t="e">
        <f>УСЬОГО!#REF!-'!!12-жінки'!G33</f>
        <v>#REF!</v>
      </c>
      <c r="H33" s="120" t="e">
        <f>УСЬОГО!#REF!-'!!12-жінки'!H33</f>
        <v>#REF!</v>
      </c>
      <c r="I33" s="120" t="e">
        <f>УСЬОГО!#REF!-'!!12-жінки'!I33</f>
        <v>#REF!</v>
      </c>
      <c r="J33" s="120" t="e">
        <f>УСЬОГО!#REF!-'!!12-жінки'!J33</f>
        <v>#REF!</v>
      </c>
      <c r="K33" s="120" t="e">
        <f>УСЬОГО!#REF!-'!!12-жінки'!K33</f>
        <v>#REF!</v>
      </c>
    </row>
    <row r="34" spans="1:11" ht="15" customHeight="1" x14ac:dyDescent="0.25">
      <c r="A34" s="105" t="s">
        <v>59</v>
      </c>
      <c r="B34" s="120" t="e">
        <f>УСЬОГО!#REF!-'!!12-жінки'!B34</f>
        <v>#REF!</v>
      </c>
      <c r="C34" s="120" t="e">
        <f>УСЬОГО!#REF!-'!!12-жінки'!C34</f>
        <v>#REF!</v>
      </c>
      <c r="D34" s="120" t="e">
        <f>УСЬОГО!#REF!-'!!12-жінки'!D34</f>
        <v>#REF!</v>
      </c>
      <c r="E34" s="120" t="e">
        <f>УСЬОГО!#REF!-'!!12-жінки'!E34</f>
        <v>#REF!</v>
      </c>
      <c r="F34" s="120" t="e">
        <f>УСЬОГО!#REF!-'!!12-жінки'!F34</f>
        <v>#REF!</v>
      </c>
      <c r="G34" s="120" t="e">
        <f>УСЬОГО!#REF!-'!!12-жінки'!G34</f>
        <v>#REF!</v>
      </c>
      <c r="H34" s="120" t="e">
        <f>УСЬОГО!#REF!-'!!12-жінки'!H34</f>
        <v>#REF!</v>
      </c>
      <c r="I34" s="120" t="e">
        <f>УСЬОГО!#REF!-'!!12-жінки'!I34</f>
        <v>#REF!</v>
      </c>
      <c r="J34" s="120" t="e">
        <f>УСЬОГО!#REF!-'!!12-жінки'!J34</f>
        <v>#REF!</v>
      </c>
      <c r="K34" s="120" t="e">
        <f>УСЬОГО!#REF!-'!!12-жінки'!K34</f>
        <v>#REF!</v>
      </c>
    </row>
    <row r="35" spans="1:11" ht="15" customHeight="1" x14ac:dyDescent="0.25">
      <c r="A35" s="105" t="s">
        <v>60</v>
      </c>
      <c r="B35" s="120" t="e">
        <f>УСЬОГО!#REF!-'!!12-жінки'!B35</f>
        <v>#REF!</v>
      </c>
      <c r="C35" s="120" t="e">
        <f>УСЬОГО!#REF!-'!!12-жінки'!C35</f>
        <v>#REF!</v>
      </c>
      <c r="D35" s="120" t="e">
        <f>УСЬОГО!#REF!-'!!12-жінки'!D35</f>
        <v>#REF!</v>
      </c>
      <c r="E35" s="120" t="e">
        <f>УСЬОГО!#REF!-'!!12-жінки'!E35</f>
        <v>#REF!</v>
      </c>
      <c r="F35" s="120" t="e">
        <f>УСЬОГО!#REF!-'!!12-жінки'!F35</f>
        <v>#REF!</v>
      </c>
      <c r="G35" s="120" t="e">
        <f>УСЬОГО!#REF!-'!!12-жінки'!G35</f>
        <v>#REF!</v>
      </c>
      <c r="H35" s="120" t="e">
        <f>УСЬОГО!#REF!-'!!12-жінки'!H35</f>
        <v>#REF!</v>
      </c>
      <c r="I35" s="120" t="e">
        <f>УСЬОГО!#REF!-'!!12-жінки'!I35</f>
        <v>#REF!</v>
      </c>
      <c r="J35" s="120" t="e">
        <f>УСЬОГО!#REF!-'!!12-жінки'!J35</f>
        <v>#REF!</v>
      </c>
      <c r="K35" s="120" t="e">
        <f>УСЬОГО!#REF!-'!!12-жінки'!K35</f>
        <v>#REF!</v>
      </c>
    </row>
  </sheetData>
  <mergeCells count="12">
    <mergeCell ref="J3:J5"/>
    <mergeCell ref="K3:K5"/>
    <mergeCell ref="A1:K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rintOptions horizontalCentered="1"/>
  <pageMargins left="0" right="0" top="0" bottom="0" header="0" footer="0"/>
  <pageSetup paperSize="9" scale="8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CCFF"/>
  </sheetPr>
  <dimension ref="A1:K23"/>
  <sheetViews>
    <sheetView view="pageBreakPreview" topLeftCell="A4" zoomScale="70" zoomScaleNormal="70" zoomScaleSheetLayoutView="70" workbookViewId="0">
      <selection activeCell="J11" sqref="J11"/>
    </sheetView>
  </sheetViews>
  <sheetFormatPr defaultColWidth="8" defaultRowHeight="12.75" x14ac:dyDescent="0.2"/>
  <cols>
    <col min="1" max="1" width="52.5703125" style="2" customWidth="1"/>
    <col min="2" max="2" width="14.42578125" style="16" customWidth="1"/>
    <col min="3" max="3" width="14.5703125" style="16" customWidth="1"/>
    <col min="4" max="4" width="9.5703125" style="2" customWidth="1"/>
    <col min="5" max="5" width="12.42578125" style="2" customWidth="1"/>
    <col min="6" max="7" width="14.42578125" style="2" customWidth="1"/>
    <col min="8" max="8" width="10" style="2" customWidth="1"/>
    <col min="9" max="9" width="12.42578125" style="2" customWidth="1"/>
    <col min="10" max="10" width="13.42578125" style="2" bestFit="1" customWidth="1"/>
    <col min="11" max="11" width="11.42578125" style="2" bestFit="1" customWidth="1"/>
    <col min="12" max="16384" width="8" style="2"/>
  </cols>
  <sheetData>
    <row r="1" spans="1:11" ht="27" customHeight="1" x14ac:dyDescent="0.2">
      <c r="A1" s="307" t="s">
        <v>63</v>
      </c>
      <c r="B1" s="307"/>
      <c r="C1" s="307"/>
      <c r="D1" s="307"/>
      <c r="E1" s="307"/>
      <c r="F1" s="307"/>
      <c r="G1" s="307"/>
      <c r="H1" s="307"/>
      <c r="I1" s="307"/>
    </row>
    <row r="2" spans="1:11" ht="23.25" customHeight="1" x14ac:dyDescent="0.2">
      <c r="A2" s="307" t="s">
        <v>64</v>
      </c>
      <c r="B2" s="307"/>
      <c r="C2" s="307"/>
      <c r="D2" s="307"/>
      <c r="E2" s="307"/>
      <c r="F2" s="307"/>
      <c r="G2" s="307"/>
      <c r="H2" s="307"/>
      <c r="I2" s="307"/>
    </row>
    <row r="3" spans="1:11" ht="3.6" customHeight="1" x14ac:dyDescent="0.2">
      <c r="A3" s="396"/>
      <c r="B3" s="396"/>
      <c r="C3" s="396"/>
      <c r="D3" s="396"/>
      <c r="E3" s="396"/>
    </row>
    <row r="4" spans="1:11" s="3" customFormat="1" ht="25.5" customHeight="1" x14ac:dyDescent="0.25">
      <c r="A4" s="312" t="s">
        <v>0</v>
      </c>
      <c r="B4" s="398" t="s">
        <v>5</v>
      </c>
      <c r="C4" s="398"/>
      <c r="D4" s="398"/>
      <c r="E4" s="398"/>
      <c r="F4" s="398" t="s">
        <v>6</v>
      </c>
      <c r="G4" s="398"/>
      <c r="H4" s="398"/>
      <c r="I4" s="398"/>
    </row>
    <row r="5" spans="1:11" s="3" customFormat="1" ht="23.25" customHeight="1" x14ac:dyDescent="0.25">
      <c r="A5" s="397"/>
      <c r="B5" s="399" t="s">
        <v>120</v>
      </c>
      <c r="C5" s="399" t="s">
        <v>121</v>
      </c>
      <c r="D5" s="310" t="s">
        <v>1</v>
      </c>
      <c r="E5" s="311"/>
      <c r="F5" s="399" t="s">
        <v>120</v>
      </c>
      <c r="G5" s="399" t="s">
        <v>121</v>
      </c>
      <c r="H5" s="310" t="s">
        <v>1</v>
      </c>
      <c r="I5" s="311"/>
    </row>
    <row r="6" spans="1:11" s="3" customFormat="1" ht="31.35" customHeight="1" x14ac:dyDescent="0.25">
      <c r="A6" s="313"/>
      <c r="B6" s="400"/>
      <c r="C6" s="400"/>
      <c r="D6" s="4" t="s">
        <v>2</v>
      </c>
      <c r="E6" s="5" t="s">
        <v>24</v>
      </c>
      <c r="F6" s="400"/>
      <c r="G6" s="400"/>
      <c r="H6" s="4" t="s">
        <v>2</v>
      </c>
      <c r="I6" s="5" t="s">
        <v>24</v>
      </c>
    </row>
    <row r="7" spans="1:11" s="7" customFormat="1" ht="15.75" customHeight="1" x14ac:dyDescent="0.25">
      <c r="A7" s="6" t="s">
        <v>3</v>
      </c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</row>
    <row r="8" spans="1:11" s="7" customFormat="1" ht="28.5" customHeight="1" x14ac:dyDescent="0.25">
      <c r="A8" s="8" t="s">
        <v>25</v>
      </c>
      <c r="B8" s="70">
        <f>'12-жінки-ЦЗ'!B7</f>
        <v>7347</v>
      </c>
      <c r="C8" s="70">
        <f>'12-жінки-ЦЗ'!C7</f>
        <v>6614</v>
      </c>
      <c r="D8" s="70">
        <f t="shared" ref="D8" si="0">C8*100/B8</f>
        <v>90.023138696066425</v>
      </c>
      <c r="E8" s="76">
        <f t="shared" ref="E8" si="1">C8-B8</f>
        <v>-733</v>
      </c>
      <c r="F8" s="70">
        <f>'13-чоловіки-ЦЗ'!B7</f>
        <v>3361</v>
      </c>
      <c r="G8" s="70">
        <f>'13-чоловіки-ЦЗ'!C7</f>
        <v>2668</v>
      </c>
      <c r="H8" s="9">
        <f t="shared" ref="H8" si="2">G8*100/F8</f>
        <v>79.381136566498071</v>
      </c>
      <c r="I8" s="76">
        <f t="shared" ref="I8" si="3">G8-F8</f>
        <v>-693</v>
      </c>
      <c r="J8" s="23"/>
      <c r="K8" s="21"/>
    </row>
    <row r="9" spans="1:11" s="3" customFormat="1" ht="28.5" customHeight="1" x14ac:dyDescent="0.25">
      <c r="A9" s="8" t="s">
        <v>26</v>
      </c>
      <c r="B9" s="82">
        <f>'12-жінки-ЦЗ'!E7</f>
        <v>6054</v>
      </c>
      <c r="C9" s="64">
        <f>'12-жінки-ЦЗ'!F7</f>
        <v>5092</v>
      </c>
      <c r="D9" s="9">
        <f t="shared" ref="D9:D15" si="4">C9*100/B9</f>
        <v>84.109679550710268</v>
      </c>
      <c r="E9" s="76">
        <f t="shared" ref="E9:E15" si="5">C9-B9</f>
        <v>-962</v>
      </c>
      <c r="F9" s="64">
        <f>'13-чоловіки-ЦЗ'!E7</f>
        <v>1980</v>
      </c>
      <c r="G9" s="64">
        <f>'13-чоловіки-ЦЗ'!F7</f>
        <v>1288</v>
      </c>
      <c r="H9" s="9">
        <f t="shared" ref="H9:H15" si="6">G9*100/F9</f>
        <v>65.050505050505052</v>
      </c>
      <c r="I9" s="76">
        <f t="shared" ref="I9:I15" si="7">G9-F9</f>
        <v>-692</v>
      </c>
      <c r="J9" s="21"/>
      <c r="K9" s="21"/>
    </row>
    <row r="10" spans="1:11" s="3" customFormat="1" ht="26.25" customHeight="1" x14ac:dyDescent="0.25">
      <c r="A10" s="276" t="s">
        <v>101</v>
      </c>
      <c r="B10" s="82">
        <f>'12-жінки-ЦЗ'!H7</f>
        <v>2197</v>
      </c>
      <c r="C10" s="82">
        <f>'12-жінки-ЦЗ'!I7</f>
        <v>2782</v>
      </c>
      <c r="D10" s="9">
        <f t="shared" ref="D10" si="8">C10*100/B10</f>
        <v>126.62721893491124</v>
      </c>
      <c r="E10" s="76">
        <f t="shared" ref="E10" si="9">C10-B10</f>
        <v>585</v>
      </c>
      <c r="F10" s="64">
        <f>'13-чоловіки-ЦЗ'!H7</f>
        <v>690</v>
      </c>
      <c r="G10" s="64">
        <f>'13-чоловіки-ЦЗ'!I7</f>
        <v>656</v>
      </c>
      <c r="H10" s="9">
        <f t="shared" ref="H10" si="10">G10*100/F10</f>
        <v>95.072463768115938</v>
      </c>
      <c r="I10" s="76">
        <f t="shared" ref="I10" si="11">G10-F10</f>
        <v>-34</v>
      </c>
      <c r="J10" s="21"/>
      <c r="K10" s="21"/>
    </row>
    <row r="11" spans="1:11" s="3" customFormat="1" ht="37.5" x14ac:dyDescent="0.25">
      <c r="A11" s="12" t="s">
        <v>27</v>
      </c>
      <c r="B11" s="82">
        <f>'12-жінки-ЦЗ'!K7</f>
        <v>1256</v>
      </c>
      <c r="C11" s="64">
        <f>'12-жінки-ЦЗ'!L7</f>
        <v>1737</v>
      </c>
      <c r="D11" s="9">
        <f t="shared" si="4"/>
        <v>138.29617834394904</v>
      </c>
      <c r="E11" s="76">
        <f t="shared" si="5"/>
        <v>481</v>
      </c>
      <c r="F11" s="64">
        <f>'13-чоловіки-ЦЗ'!K7</f>
        <v>618</v>
      </c>
      <c r="G11" s="64">
        <f>'13-чоловіки-ЦЗ'!L7</f>
        <v>686</v>
      </c>
      <c r="H11" s="9">
        <f t="shared" si="6"/>
        <v>111.0032362459547</v>
      </c>
      <c r="I11" s="76">
        <f t="shared" si="7"/>
        <v>68</v>
      </c>
      <c r="J11" s="21"/>
      <c r="K11" s="21"/>
    </row>
    <row r="12" spans="1:11" s="3" customFormat="1" ht="32.1" customHeight="1" x14ac:dyDescent="0.25">
      <c r="A12" s="13" t="s">
        <v>28</v>
      </c>
      <c r="B12" s="82">
        <f>'12-жінки-ЦЗ'!N7</f>
        <v>302</v>
      </c>
      <c r="C12" s="64">
        <f>'12-жінки-ЦЗ'!O7</f>
        <v>843</v>
      </c>
      <c r="D12" s="279">
        <f t="shared" si="4"/>
        <v>279.13907284768214</v>
      </c>
      <c r="E12" s="76">
        <f t="shared" si="5"/>
        <v>541</v>
      </c>
      <c r="F12" s="64">
        <f>'13-чоловіки-ЦЗ'!N7</f>
        <v>52</v>
      </c>
      <c r="G12" s="64">
        <f>'13-чоловіки-ЦЗ'!O7</f>
        <v>99</v>
      </c>
      <c r="H12" s="279">
        <f t="shared" si="6"/>
        <v>190.38461538461539</v>
      </c>
      <c r="I12" s="76">
        <f t="shared" si="7"/>
        <v>47</v>
      </c>
      <c r="J12" s="21"/>
      <c r="K12" s="21"/>
    </row>
    <row r="13" spans="1:11" s="3" customFormat="1" ht="23.25" customHeight="1" x14ac:dyDescent="0.25">
      <c r="A13" s="13" t="s">
        <v>102</v>
      </c>
      <c r="B13" s="82">
        <f>'12-жінки-ЦЗ'!Q7</f>
        <v>0</v>
      </c>
      <c r="C13" s="82">
        <f>'12-жінки-ЦЗ'!R7</f>
        <v>236</v>
      </c>
      <c r="D13" s="281" t="str">
        <f>'12-жінки-ЦЗ'!S7</f>
        <v>-</v>
      </c>
      <c r="E13" s="275">
        <f t="shared" si="5"/>
        <v>236</v>
      </c>
      <c r="F13" s="64">
        <f>'13-чоловіки-ЦЗ'!Q7</f>
        <v>0</v>
      </c>
      <c r="G13" s="64">
        <f>'13-чоловіки-ЦЗ'!R7</f>
        <v>171</v>
      </c>
      <c r="H13" s="9" t="str">
        <f>'13-чоловіки-ЦЗ'!S7</f>
        <v>-</v>
      </c>
      <c r="I13" s="275">
        <f t="shared" si="7"/>
        <v>171</v>
      </c>
      <c r="J13" s="21"/>
      <c r="K13" s="21"/>
    </row>
    <row r="14" spans="1:11" s="3" customFormat="1" ht="45.75" customHeight="1" x14ac:dyDescent="0.25">
      <c r="A14" s="13" t="s">
        <v>19</v>
      </c>
      <c r="B14" s="82">
        <f>'12-жінки-ЦЗ'!T7</f>
        <v>0</v>
      </c>
      <c r="C14" s="64">
        <f>'12-жінки-ЦЗ'!U7</f>
        <v>41</v>
      </c>
      <c r="D14" s="280" t="str">
        <f>'12-жінки-ЦЗ'!V7</f>
        <v>-</v>
      </c>
      <c r="E14" s="76">
        <f t="shared" si="5"/>
        <v>41</v>
      </c>
      <c r="F14" s="64">
        <f>'13-чоловіки-ЦЗ'!T7</f>
        <v>0</v>
      </c>
      <c r="G14" s="64">
        <f>'13-чоловіки-ЦЗ'!U7</f>
        <v>19</v>
      </c>
      <c r="H14" s="280" t="str">
        <f>'13-чоловіки-ЦЗ'!V7</f>
        <v>-</v>
      </c>
      <c r="I14" s="76">
        <f t="shared" si="7"/>
        <v>19</v>
      </c>
      <c r="J14" s="21"/>
      <c r="K14" s="21"/>
    </row>
    <row r="15" spans="1:11" s="3" customFormat="1" ht="55.5" customHeight="1" x14ac:dyDescent="0.25">
      <c r="A15" s="13" t="s">
        <v>29</v>
      </c>
      <c r="B15" s="82">
        <f>'12-жінки-ЦЗ'!W7</f>
        <v>3811</v>
      </c>
      <c r="C15" s="64">
        <f>'12-жінки-ЦЗ'!X7</f>
        <v>3673</v>
      </c>
      <c r="D15" s="9">
        <f t="shared" si="4"/>
        <v>96.378903175019687</v>
      </c>
      <c r="E15" s="76">
        <f t="shared" si="5"/>
        <v>-138</v>
      </c>
      <c r="F15" s="64">
        <f>'13-чоловіки-ЦЗ'!W7</f>
        <v>1185</v>
      </c>
      <c r="G15" s="64">
        <f>'13-чоловіки-ЦЗ'!X7</f>
        <v>916</v>
      </c>
      <c r="H15" s="9">
        <f t="shared" si="6"/>
        <v>77.299578059071735</v>
      </c>
      <c r="I15" s="76">
        <f t="shared" si="7"/>
        <v>-269</v>
      </c>
      <c r="J15" s="21"/>
      <c r="K15" s="21"/>
    </row>
    <row r="16" spans="1:11" s="3" customFormat="1" ht="12.75" customHeight="1" x14ac:dyDescent="0.25">
      <c r="A16" s="314" t="s">
        <v>4</v>
      </c>
      <c r="B16" s="315"/>
      <c r="C16" s="315"/>
      <c r="D16" s="315"/>
      <c r="E16" s="315"/>
      <c r="F16" s="315"/>
      <c r="G16" s="315"/>
      <c r="H16" s="315"/>
      <c r="I16" s="315"/>
      <c r="J16" s="21"/>
      <c r="K16" s="21"/>
    </row>
    <row r="17" spans="1:11" s="3" customFormat="1" ht="18" customHeight="1" x14ac:dyDescent="0.25">
      <c r="A17" s="316"/>
      <c r="B17" s="317"/>
      <c r="C17" s="317"/>
      <c r="D17" s="317"/>
      <c r="E17" s="317"/>
      <c r="F17" s="317"/>
      <c r="G17" s="317"/>
      <c r="H17" s="317"/>
      <c r="I17" s="317"/>
      <c r="J17" s="21"/>
      <c r="K17" s="21"/>
    </row>
    <row r="18" spans="1:11" s="3" customFormat="1" ht="20.25" customHeight="1" x14ac:dyDescent="0.25">
      <c r="A18" s="312" t="s">
        <v>0</v>
      </c>
      <c r="B18" s="357" t="s">
        <v>122</v>
      </c>
      <c r="C18" s="357" t="s">
        <v>123</v>
      </c>
      <c r="D18" s="310" t="s">
        <v>1</v>
      </c>
      <c r="E18" s="311"/>
      <c r="F18" s="357" t="s">
        <v>122</v>
      </c>
      <c r="G18" s="357" t="s">
        <v>123</v>
      </c>
      <c r="H18" s="310" t="s">
        <v>1</v>
      </c>
      <c r="I18" s="311"/>
      <c r="J18" s="21"/>
      <c r="K18" s="21"/>
    </row>
    <row r="19" spans="1:11" ht="35.85" customHeight="1" x14ac:dyDescent="0.3">
      <c r="A19" s="313"/>
      <c r="B19" s="357"/>
      <c r="C19" s="357"/>
      <c r="D19" s="19" t="s">
        <v>2</v>
      </c>
      <c r="E19" s="5" t="s">
        <v>24</v>
      </c>
      <c r="F19" s="357"/>
      <c r="G19" s="357"/>
      <c r="H19" s="19" t="s">
        <v>2</v>
      </c>
      <c r="I19" s="5" t="s">
        <v>24</v>
      </c>
      <c r="J19" s="22"/>
      <c r="K19" s="22"/>
    </row>
    <row r="20" spans="1:11" ht="24" customHeight="1" x14ac:dyDescent="0.3">
      <c r="A20" s="8" t="s">
        <v>30</v>
      </c>
      <c r="B20" s="70">
        <f>'12-жінки-ЦЗ'!Z7</f>
        <v>3588</v>
      </c>
      <c r="C20" s="70">
        <f>'12-жінки-ЦЗ'!AA7</f>
        <v>3818</v>
      </c>
      <c r="D20" s="15">
        <f t="shared" ref="D20" si="12">C20*100/B20</f>
        <v>106.41025641025641</v>
      </c>
      <c r="E20" s="76">
        <f t="shared" ref="E20" si="13">C20-B20</f>
        <v>230</v>
      </c>
      <c r="F20" s="70">
        <f>'13-чоловіки-ЦЗ'!Z7</f>
        <v>1384</v>
      </c>
      <c r="G20" s="71">
        <f>'13-чоловіки-ЦЗ'!AA7</f>
        <v>1426</v>
      </c>
      <c r="H20" s="14">
        <f t="shared" ref="H20" si="14">G20*100/F20</f>
        <v>103.03468208092485</v>
      </c>
      <c r="I20" s="76">
        <f t="shared" ref="I20" si="15">G20-F20</f>
        <v>42</v>
      </c>
      <c r="J20" s="22"/>
      <c r="K20" s="22"/>
    </row>
    <row r="21" spans="1:11" ht="25.5" customHeight="1" x14ac:dyDescent="0.3">
      <c r="A21" s="1" t="s">
        <v>26</v>
      </c>
      <c r="B21" s="83">
        <f>'12-жінки-ЦЗ'!AC7</f>
        <v>3003</v>
      </c>
      <c r="C21" s="70">
        <f>'12-жінки-ЦЗ'!AD7</f>
        <v>2848</v>
      </c>
      <c r="D21" s="15">
        <f t="shared" ref="D21:D22" si="16">C21*100/B21</f>
        <v>94.838494838494839</v>
      </c>
      <c r="E21" s="76">
        <f t="shared" ref="E21:E22" si="17">C21-B21</f>
        <v>-155</v>
      </c>
      <c r="F21" s="71">
        <f>'13-чоловіки-ЦЗ'!AC7</f>
        <v>911</v>
      </c>
      <c r="G21" s="71">
        <f>'13-чоловіки-ЦЗ'!AD7</f>
        <v>682</v>
      </c>
      <c r="H21" s="14">
        <f t="shared" ref="H21:H22" si="18">G21*100/F21</f>
        <v>74.862788144895717</v>
      </c>
      <c r="I21" s="76">
        <f t="shared" ref="I21:I22" si="19">G21-F21</f>
        <v>-229</v>
      </c>
      <c r="J21" s="22"/>
      <c r="K21" s="22"/>
    </row>
    <row r="22" spans="1:11" ht="20.25" x14ac:dyDescent="0.3">
      <c r="A22" s="1" t="s">
        <v>31</v>
      </c>
      <c r="B22" s="83">
        <f>'12-жінки-ЦЗ'!AF7</f>
        <v>1988</v>
      </c>
      <c r="C22" s="70">
        <f>'12-жінки-ЦЗ'!AG7</f>
        <v>1735</v>
      </c>
      <c r="D22" s="15">
        <f t="shared" si="16"/>
        <v>87.273641851106646</v>
      </c>
      <c r="E22" s="76">
        <f t="shared" si="17"/>
        <v>-253</v>
      </c>
      <c r="F22" s="71">
        <f>'13-чоловіки-ЦЗ'!AF7</f>
        <v>608</v>
      </c>
      <c r="G22" s="71">
        <f>'13-чоловіки-ЦЗ'!AG7</f>
        <v>481</v>
      </c>
      <c r="H22" s="14">
        <f t="shared" si="18"/>
        <v>79.111842105263165</v>
      </c>
      <c r="I22" s="76">
        <f t="shared" si="19"/>
        <v>-127</v>
      </c>
      <c r="J22" s="22"/>
      <c r="K22" s="22"/>
    </row>
    <row r="23" spans="1:11" ht="20.25" x14ac:dyDescent="0.3">
      <c r="C23" s="17"/>
      <c r="J23" s="22"/>
      <c r="K23" s="22"/>
    </row>
  </sheetData>
  <mergeCells count="20">
    <mergeCell ref="A16:I17"/>
    <mergeCell ref="A18:A19"/>
    <mergeCell ref="B18:B19"/>
    <mergeCell ref="C18:C19"/>
    <mergeCell ref="D18:E18"/>
    <mergeCell ref="F18:F19"/>
    <mergeCell ref="G18:G19"/>
    <mergeCell ref="H18:I18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CC0066"/>
  </sheetPr>
  <dimension ref="A1:AL67"/>
  <sheetViews>
    <sheetView view="pageBreakPreview" zoomScale="96" zoomScaleNormal="75" zoomScaleSheetLayoutView="96" workbookViewId="0">
      <pane xSplit="1" ySplit="6" topLeftCell="O7" activePane="bottomRight" state="frozen"/>
      <selection activeCell="A4" sqref="A4:A6"/>
      <selection pane="topRight" activeCell="A4" sqref="A4:A6"/>
      <selection pane="bottomLeft" activeCell="A4" sqref="A4:A6"/>
      <selection pane="bottomRight" activeCell="AK14" sqref="AK14"/>
    </sheetView>
  </sheetViews>
  <sheetFormatPr defaultColWidth="9.42578125" defaultRowHeight="14.25" x14ac:dyDescent="0.2"/>
  <cols>
    <col min="1" max="1" width="25.5703125" style="41" customWidth="1"/>
    <col min="2" max="3" width="10.140625" style="41" customWidth="1"/>
    <col min="4" max="4" width="8.42578125" style="41" customWidth="1"/>
    <col min="5" max="6" width="10.140625" style="41" customWidth="1"/>
    <col min="7" max="7" width="7.42578125" style="41" customWidth="1"/>
    <col min="8" max="9" width="10" style="41" customWidth="1"/>
    <col min="10" max="10" width="8.7109375" style="41" customWidth="1"/>
    <col min="11" max="12" width="10.140625" style="41" customWidth="1"/>
    <col min="13" max="13" width="7.42578125" style="41" customWidth="1"/>
    <col min="14" max="15" width="9.42578125" style="41" customWidth="1"/>
    <col min="16" max="16" width="9" style="41" customWidth="1"/>
    <col min="17" max="18" width="10.5703125" style="41" customWidth="1"/>
    <col min="19" max="19" width="9.28515625" style="41" customWidth="1"/>
    <col min="20" max="21" width="12.140625" style="41" customWidth="1"/>
    <col min="22" max="22" width="10.140625" style="41" customWidth="1"/>
    <col min="23" max="24" width="12.28515625" style="41" customWidth="1"/>
    <col min="25" max="25" width="8.42578125" style="41" customWidth="1"/>
    <col min="26" max="27" width="11.5703125" style="41" customWidth="1"/>
    <col min="28" max="28" width="8.5703125" style="41" customWidth="1"/>
    <col min="29" max="30" width="9.5703125" style="41" customWidth="1"/>
    <col min="31" max="31" width="8.42578125" style="41" customWidth="1"/>
    <col min="32" max="33" width="9.42578125" style="41" bestFit="1" customWidth="1"/>
    <col min="34" max="34" width="9.5703125" style="41" customWidth="1"/>
    <col min="35" max="16384" width="9.42578125" style="41"/>
  </cols>
  <sheetData>
    <row r="1" spans="1:38" s="26" customFormat="1" ht="59.25" customHeight="1" x14ac:dyDescent="0.35">
      <c r="B1" s="342" t="s">
        <v>129</v>
      </c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25"/>
      <c r="U1" s="25"/>
      <c r="V1" s="25"/>
      <c r="W1" s="25"/>
      <c r="X1" s="25"/>
      <c r="Y1" s="25"/>
      <c r="Z1" s="25"/>
      <c r="AA1" s="25"/>
      <c r="AB1" s="25"/>
      <c r="AC1" s="25"/>
      <c r="AD1" s="341"/>
      <c r="AE1" s="341"/>
      <c r="AF1" s="44"/>
      <c r="AH1" s="63" t="s">
        <v>14</v>
      </c>
    </row>
    <row r="2" spans="1:38" s="29" customFormat="1" ht="14.25" customHeight="1" thickBot="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343" t="s">
        <v>7</v>
      </c>
      <c r="Q2" s="343"/>
      <c r="R2" s="343"/>
      <c r="S2" s="343"/>
      <c r="T2" s="116"/>
      <c r="U2" s="28"/>
      <c r="V2" s="28"/>
      <c r="W2" s="28"/>
      <c r="X2" s="28"/>
      <c r="Y2" s="28"/>
      <c r="Z2" s="28"/>
      <c r="AA2" s="28"/>
      <c r="AB2" s="28"/>
      <c r="AD2" s="341"/>
      <c r="AE2" s="341"/>
      <c r="AF2" s="339"/>
      <c r="AG2" s="339"/>
      <c r="AH2" s="116" t="s">
        <v>7</v>
      </c>
      <c r="AI2" s="116"/>
    </row>
    <row r="3" spans="1:38" s="186" customFormat="1" ht="76.5" customHeight="1" thickBot="1" x14ac:dyDescent="0.3">
      <c r="A3" s="334"/>
      <c r="B3" s="401" t="s">
        <v>20</v>
      </c>
      <c r="C3" s="402"/>
      <c r="D3" s="402"/>
      <c r="E3" s="404" t="s">
        <v>81</v>
      </c>
      <c r="F3" s="364"/>
      <c r="G3" s="405"/>
      <c r="H3" s="407" t="s">
        <v>103</v>
      </c>
      <c r="I3" s="408"/>
      <c r="J3" s="409"/>
      <c r="K3" s="363" t="s">
        <v>82</v>
      </c>
      <c r="L3" s="364"/>
      <c r="M3" s="365"/>
      <c r="N3" s="404" t="s">
        <v>9</v>
      </c>
      <c r="O3" s="364"/>
      <c r="P3" s="405"/>
      <c r="Q3" s="407" t="s">
        <v>105</v>
      </c>
      <c r="R3" s="408"/>
      <c r="S3" s="409"/>
      <c r="T3" s="404" t="s">
        <v>10</v>
      </c>
      <c r="U3" s="364"/>
      <c r="V3" s="365"/>
      <c r="W3" s="401" t="s">
        <v>8</v>
      </c>
      <c r="X3" s="402"/>
      <c r="Y3" s="406"/>
      <c r="Z3" s="401" t="s">
        <v>15</v>
      </c>
      <c r="AA3" s="402"/>
      <c r="AB3" s="402"/>
      <c r="AC3" s="404" t="s">
        <v>11</v>
      </c>
      <c r="AD3" s="364"/>
      <c r="AE3" s="405"/>
      <c r="AF3" s="363" t="s">
        <v>12</v>
      </c>
      <c r="AG3" s="364"/>
      <c r="AH3" s="405"/>
    </row>
    <row r="4" spans="1:38" s="31" customFormat="1" ht="19.5" customHeight="1" x14ac:dyDescent="0.25">
      <c r="A4" s="349"/>
      <c r="B4" s="328" t="s">
        <v>92</v>
      </c>
      <c r="C4" s="329" t="s">
        <v>117</v>
      </c>
      <c r="D4" s="330" t="s">
        <v>2</v>
      </c>
      <c r="E4" s="331" t="s">
        <v>92</v>
      </c>
      <c r="F4" s="329" t="s">
        <v>117</v>
      </c>
      <c r="G4" s="332" t="s">
        <v>2</v>
      </c>
      <c r="H4" s="328" t="s">
        <v>92</v>
      </c>
      <c r="I4" s="333" t="s">
        <v>117</v>
      </c>
      <c r="J4" s="338" t="s">
        <v>2</v>
      </c>
      <c r="K4" s="340" t="s">
        <v>92</v>
      </c>
      <c r="L4" s="329" t="s">
        <v>117</v>
      </c>
      <c r="M4" s="345" t="s">
        <v>2</v>
      </c>
      <c r="N4" s="331" t="s">
        <v>92</v>
      </c>
      <c r="O4" s="329" t="s">
        <v>117</v>
      </c>
      <c r="P4" s="332" t="s">
        <v>2</v>
      </c>
      <c r="Q4" s="328" t="s">
        <v>92</v>
      </c>
      <c r="R4" s="333" t="s">
        <v>117</v>
      </c>
      <c r="S4" s="338" t="s">
        <v>2</v>
      </c>
      <c r="T4" s="340" t="s">
        <v>92</v>
      </c>
      <c r="U4" s="329" t="s">
        <v>117</v>
      </c>
      <c r="V4" s="332" t="s">
        <v>2</v>
      </c>
      <c r="W4" s="331" t="s">
        <v>92</v>
      </c>
      <c r="X4" s="329" t="s">
        <v>117</v>
      </c>
      <c r="Y4" s="332" t="s">
        <v>2</v>
      </c>
      <c r="Z4" s="331" t="s">
        <v>92</v>
      </c>
      <c r="AA4" s="333" t="s">
        <v>117</v>
      </c>
      <c r="AB4" s="332" t="s">
        <v>2</v>
      </c>
      <c r="AC4" s="331" t="s">
        <v>92</v>
      </c>
      <c r="AD4" s="329" t="s">
        <v>117</v>
      </c>
      <c r="AE4" s="332" t="s">
        <v>2</v>
      </c>
      <c r="AF4" s="340" t="s">
        <v>92</v>
      </c>
      <c r="AG4" s="333" t="s">
        <v>117</v>
      </c>
      <c r="AH4" s="332" t="s">
        <v>2</v>
      </c>
    </row>
    <row r="5" spans="1:38" s="31" customFormat="1" ht="4.5" customHeight="1" thickBot="1" x14ac:dyDescent="0.3">
      <c r="A5" s="403"/>
      <c r="B5" s="328"/>
      <c r="C5" s="329"/>
      <c r="D5" s="330"/>
      <c r="E5" s="331"/>
      <c r="F5" s="329"/>
      <c r="G5" s="332"/>
      <c r="H5" s="328"/>
      <c r="I5" s="333"/>
      <c r="J5" s="338"/>
      <c r="K5" s="340"/>
      <c r="L5" s="329"/>
      <c r="M5" s="345"/>
      <c r="N5" s="331"/>
      <c r="O5" s="329"/>
      <c r="P5" s="332"/>
      <c r="Q5" s="328"/>
      <c r="R5" s="333"/>
      <c r="S5" s="338"/>
      <c r="T5" s="340"/>
      <c r="U5" s="329"/>
      <c r="V5" s="332"/>
      <c r="W5" s="331"/>
      <c r="X5" s="329"/>
      <c r="Y5" s="332"/>
      <c r="Z5" s="331"/>
      <c r="AA5" s="333"/>
      <c r="AB5" s="332"/>
      <c r="AC5" s="331"/>
      <c r="AD5" s="329"/>
      <c r="AE5" s="332"/>
      <c r="AF5" s="340"/>
      <c r="AG5" s="333"/>
      <c r="AH5" s="332"/>
    </row>
    <row r="6" spans="1:38" s="47" customFormat="1" ht="12.75" thickBot="1" x14ac:dyDescent="0.25">
      <c r="A6" s="187" t="s">
        <v>3</v>
      </c>
      <c r="B6" s="234">
        <v>1</v>
      </c>
      <c r="C6" s="235">
        <v>2</v>
      </c>
      <c r="D6" s="236">
        <v>3</v>
      </c>
      <c r="E6" s="237">
        <v>4</v>
      </c>
      <c r="F6" s="235">
        <v>5</v>
      </c>
      <c r="G6" s="236">
        <v>6</v>
      </c>
      <c r="H6" s="237">
        <v>7</v>
      </c>
      <c r="I6" s="235">
        <v>8</v>
      </c>
      <c r="J6" s="236">
        <v>9</v>
      </c>
      <c r="K6" s="238">
        <v>10</v>
      </c>
      <c r="L6" s="235">
        <v>11</v>
      </c>
      <c r="M6" s="239">
        <v>12</v>
      </c>
      <c r="N6" s="237">
        <v>13</v>
      </c>
      <c r="O6" s="235">
        <v>14</v>
      </c>
      <c r="P6" s="236">
        <v>15</v>
      </c>
      <c r="Q6" s="237">
        <v>16</v>
      </c>
      <c r="R6" s="235">
        <v>17</v>
      </c>
      <c r="S6" s="236">
        <v>18</v>
      </c>
      <c r="T6" s="238">
        <v>19</v>
      </c>
      <c r="U6" s="235">
        <v>20</v>
      </c>
      <c r="V6" s="236">
        <v>21</v>
      </c>
      <c r="W6" s="237">
        <v>22</v>
      </c>
      <c r="X6" s="235">
        <v>23</v>
      </c>
      <c r="Y6" s="236">
        <v>24</v>
      </c>
      <c r="Z6" s="237">
        <v>25</v>
      </c>
      <c r="AA6" s="235">
        <v>26</v>
      </c>
      <c r="AB6" s="236">
        <v>27</v>
      </c>
      <c r="AC6" s="237">
        <v>28</v>
      </c>
      <c r="AD6" s="235">
        <v>29</v>
      </c>
      <c r="AE6" s="236">
        <v>30</v>
      </c>
      <c r="AF6" s="238">
        <v>31</v>
      </c>
      <c r="AG6" s="235">
        <v>32</v>
      </c>
      <c r="AH6" s="236">
        <v>33</v>
      </c>
    </row>
    <row r="7" spans="1:38" s="35" customFormat="1" ht="48.75" customHeight="1" thickBot="1" x14ac:dyDescent="0.3">
      <c r="A7" s="146" t="s">
        <v>32</v>
      </c>
      <c r="B7" s="147">
        <f>SUM(B8:B14)</f>
        <v>7347</v>
      </c>
      <c r="C7" s="148">
        <f>SUM(C8:C14)</f>
        <v>6614</v>
      </c>
      <c r="D7" s="152">
        <f>C7*100/B7</f>
        <v>90.023138696066425</v>
      </c>
      <c r="E7" s="150">
        <f>SUM(E8:E14)</f>
        <v>6054</v>
      </c>
      <c r="F7" s="148">
        <f>SUM(F8:F14)</f>
        <v>5092</v>
      </c>
      <c r="G7" s="149">
        <f>F7*100/E7</f>
        <v>84.109679550710268</v>
      </c>
      <c r="H7" s="150">
        <f>SUM(H8:H14)</f>
        <v>2197</v>
      </c>
      <c r="I7" s="148">
        <f>SUM(I8:I14)</f>
        <v>2782</v>
      </c>
      <c r="J7" s="149">
        <f>I7*100/H7</f>
        <v>126.62721893491124</v>
      </c>
      <c r="K7" s="151">
        <f>SUM(K8:K14)</f>
        <v>1256</v>
      </c>
      <c r="L7" s="148">
        <f>SUM(L8:L14)</f>
        <v>1737</v>
      </c>
      <c r="M7" s="152">
        <f>L7*100/K7</f>
        <v>138.29617834394904</v>
      </c>
      <c r="N7" s="150">
        <f>SUM(N8:N14)</f>
        <v>302</v>
      </c>
      <c r="O7" s="148">
        <f>SUM(O8:O14)</f>
        <v>843</v>
      </c>
      <c r="P7" s="198" t="s">
        <v>142</v>
      </c>
      <c r="Q7" s="150">
        <f>SUM(Q8:Q14)</f>
        <v>0</v>
      </c>
      <c r="R7" s="148">
        <f>SUM(R8:R14)</f>
        <v>236</v>
      </c>
      <c r="S7" s="277" t="str">
        <f t="shared" ref="S7:S14" si="0">IF(ISERROR(R7*100/Q7),"-",(R7*100/Q7))</f>
        <v>-</v>
      </c>
      <c r="T7" s="150">
        <f>SUM(T8:T14)</f>
        <v>0</v>
      </c>
      <c r="U7" s="148">
        <f>SUM(U8:U14)</f>
        <v>41</v>
      </c>
      <c r="V7" s="227" t="str">
        <f t="shared" ref="V7:V14" si="1">IF(ISERROR(U7*100/T7),"-",(U7*100/T7))</f>
        <v>-</v>
      </c>
      <c r="W7" s="150">
        <f>SUM(W8:W14)</f>
        <v>3811</v>
      </c>
      <c r="X7" s="148">
        <f>SUM(X8:X14)</f>
        <v>3673</v>
      </c>
      <c r="Y7" s="149">
        <f>X7*100/W7</f>
        <v>96.378903175019687</v>
      </c>
      <c r="Z7" s="150">
        <f>SUM(Z8:Z14)</f>
        <v>3588</v>
      </c>
      <c r="AA7" s="148">
        <f>SUM(AA8:AA14)</f>
        <v>3818</v>
      </c>
      <c r="AB7" s="152">
        <f>AA7*100/Z7</f>
        <v>106.41025641025641</v>
      </c>
      <c r="AC7" s="150">
        <f>SUM(AC8:AC14)</f>
        <v>3003</v>
      </c>
      <c r="AD7" s="148">
        <f>SUM(AD8:AD14)</f>
        <v>2848</v>
      </c>
      <c r="AE7" s="149">
        <f>AD7*100/AC7</f>
        <v>94.838494838494839</v>
      </c>
      <c r="AF7" s="151">
        <f>SUM(AF8:AF14)</f>
        <v>1988</v>
      </c>
      <c r="AG7" s="148">
        <f>SUM(AG8:AG14)</f>
        <v>1735</v>
      </c>
      <c r="AH7" s="149">
        <f>AG7*100/AF7</f>
        <v>87.273641851106646</v>
      </c>
      <c r="AI7" s="34"/>
      <c r="AL7" s="39"/>
    </row>
    <row r="8" spans="1:38" s="39" customFormat="1" ht="48.75" customHeight="1" x14ac:dyDescent="0.25">
      <c r="A8" s="131" t="s">
        <v>93</v>
      </c>
      <c r="B8" s="153">
        <v>837</v>
      </c>
      <c r="C8" s="143">
        <v>1006</v>
      </c>
      <c r="D8" s="158">
        <f t="shared" ref="D8:D14" si="2">C8*100/B8</f>
        <v>120.19115890083631</v>
      </c>
      <c r="E8" s="155">
        <v>704</v>
      </c>
      <c r="F8" s="143">
        <v>750</v>
      </c>
      <c r="G8" s="154">
        <f t="shared" ref="G8:G14" si="3">F8*100/E8</f>
        <v>106.53409090909091</v>
      </c>
      <c r="H8" s="159">
        <f>E8-'статус на початок року'!L8</f>
        <v>317</v>
      </c>
      <c r="I8" s="157">
        <f>F8-'статус на початок року'!M8</f>
        <v>449</v>
      </c>
      <c r="J8" s="154">
        <f t="shared" ref="J8:J14" si="4">IF(ISERROR(I8*100/H8),"-",(I8*100/H8))</f>
        <v>141.64037854889591</v>
      </c>
      <c r="K8" s="156">
        <v>241</v>
      </c>
      <c r="L8" s="189">
        <v>334</v>
      </c>
      <c r="M8" s="158">
        <f t="shared" ref="M8:M14" si="5">L8*100/K8</f>
        <v>138.58921161825725</v>
      </c>
      <c r="N8" s="159">
        <v>16</v>
      </c>
      <c r="O8" s="298">
        <v>143</v>
      </c>
      <c r="P8" s="224" t="s">
        <v>168</v>
      </c>
      <c r="Q8" s="159">
        <v>0</v>
      </c>
      <c r="R8" s="157">
        <v>26</v>
      </c>
      <c r="S8" s="278" t="str">
        <f t="shared" si="0"/>
        <v>-</v>
      </c>
      <c r="T8" s="155">
        <v>0</v>
      </c>
      <c r="U8" s="144">
        <v>11</v>
      </c>
      <c r="V8" s="158" t="str">
        <f t="shared" si="1"/>
        <v>-</v>
      </c>
      <c r="W8" s="159">
        <v>474</v>
      </c>
      <c r="X8" s="157">
        <v>598</v>
      </c>
      <c r="Y8" s="154">
        <f t="shared" ref="Y8:Y14" si="6">X8*100/W8</f>
        <v>126.16033755274262</v>
      </c>
      <c r="Z8" s="159">
        <v>372</v>
      </c>
      <c r="AA8" s="161">
        <v>565</v>
      </c>
      <c r="AB8" s="158">
        <f t="shared" ref="AB8:AB14" si="7">AA8*100/Z8</f>
        <v>151.88172043010752</v>
      </c>
      <c r="AC8" s="155">
        <v>287</v>
      </c>
      <c r="AD8" s="161">
        <v>410</v>
      </c>
      <c r="AE8" s="154">
        <f t="shared" ref="AE8:AE14" si="8">AD8*100/AC8</f>
        <v>142.85714285714286</v>
      </c>
      <c r="AF8" s="156">
        <v>178</v>
      </c>
      <c r="AG8" s="161">
        <v>230</v>
      </c>
      <c r="AH8" s="154">
        <f t="shared" ref="AH8:AH14" si="9">AG8*100/AF8</f>
        <v>129.2134831460674</v>
      </c>
      <c r="AI8" s="34"/>
      <c r="AJ8" s="38"/>
    </row>
    <row r="9" spans="1:38" s="40" customFormat="1" ht="48.75" customHeight="1" x14ac:dyDescent="0.25">
      <c r="A9" s="132" t="s">
        <v>94</v>
      </c>
      <c r="B9" s="162">
        <v>641</v>
      </c>
      <c r="C9" s="143">
        <v>644</v>
      </c>
      <c r="D9" s="166">
        <f t="shared" si="2"/>
        <v>100.46801872074883</v>
      </c>
      <c r="E9" s="164">
        <v>555</v>
      </c>
      <c r="F9" s="122">
        <v>522</v>
      </c>
      <c r="G9" s="163">
        <f t="shared" si="3"/>
        <v>94.054054054054049</v>
      </c>
      <c r="H9" s="159">
        <f>E9-'статус на початок року'!L9</f>
        <v>187</v>
      </c>
      <c r="I9" s="157">
        <f>F9-'статус на початок року'!M9</f>
        <v>282</v>
      </c>
      <c r="J9" s="163">
        <f t="shared" si="4"/>
        <v>150.80213903743316</v>
      </c>
      <c r="K9" s="165">
        <v>140</v>
      </c>
      <c r="L9" s="299">
        <v>166</v>
      </c>
      <c r="M9" s="166">
        <f t="shared" si="5"/>
        <v>118.57142857142857</v>
      </c>
      <c r="N9" s="167">
        <v>15</v>
      </c>
      <c r="O9" s="122">
        <v>45</v>
      </c>
      <c r="P9" s="218" t="s">
        <v>118</v>
      </c>
      <c r="Q9" s="167">
        <v>0</v>
      </c>
      <c r="R9" s="157">
        <v>22</v>
      </c>
      <c r="S9" s="163" t="str">
        <f t="shared" si="0"/>
        <v>-</v>
      </c>
      <c r="T9" s="164">
        <v>0</v>
      </c>
      <c r="U9" s="126">
        <v>0</v>
      </c>
      <c r="V9" s="166" t="str">
        <f t="shared" si="1"/>
        <v>-</v>
      </c>
      <c r="W9" s="167">
        <v>370</v>
      </c>
      <c r="X9" s="127">
        <v>383</v>
      </c>
      <c r="Y9" s="163">
        <f t="shared" si="6"/>
        <v>103.51351351351352</v>
      </c>
      <c r="Z9" s="167">
        <v>309</v>
      </c>
      <c r="AA9" s="161">
        <v>398</v>
      </c>
      <c r="AB9" s="166">
        <f t="shared" si="7"/>
        <v>128.80258899676375</v>
      </c>
      <c r="AC9" s="164">
        <v>262</v>
      </c>
      <c r="AD9" s="128">
        <v>330</v>
      </c>
      <c r="AE9" s="163">
        <f t="shared" si="8"/>
        <v>125.95419847328245</v>
      </c>
      <c r="AF9" s="165">
        <v>164</v>
      </c>
      <c r="AG9" s="128">
        <v>191</v>
      </c>
      <c r="AH9" s="163">
        <f t="shared" si="9"/>
        <v>116.46341463414635</v>
      </c>
      <c r="AI9" s="34"/>
      <c r="AJ9" s="38"/>
    </row>
    <row r="10" spans="1:38" s="39" customFormat="1" ht="48.75" customHeight="1" x14ac:dyDescent="0.25">
      <c r="A10" s="132" t="s">
        <v>95</v>
      </c>
      <c r="B10" s="162">
        <v>2693</v>
      </c>
      <c r="C10" s="143">
        <v>2024</v>
      </c>
      <c r="D10" s="166">
        <f t="shared" si="2"/>
        <v>75.157816561455633</v>
      </c>
      <c r="E10" s="164">
        <v>2118</v>
      </c>
      <c r="F10" s="123">
        <v>1571</v>
      </c>
      <c r="G10" s="163">
        <f t="shared" si="3"/>
        <v>74.173748819641176</v>
      </c>
      <c r="H10" s="159">
        <f>E10-'статус на початок року'!L10</f>
        <v>778</v>
      </c>
      <c r="I10" s="157">
        <f>F10-'статус на початок року'!M10</f>
        <v>833</v>
      </c>
      <c r="J10" s="163">
        <f t="shared" si="4"/>
        <v>107.0694087403599</v>
      </c>
      <c r="K10" s="165">
        <v>337</v>
      </c>
      <c r="L10" s="299">
        <v>453</v>
      </c>
      <c r="M10" s="166">
        <f t="shared" si="5"/>
        <v>134.42136498516319</v>
      </c>
      <c r="N10" s="167">
        <v>181</v>
      </c>
      <c r="O10" s="123">
        <v>313</v>
      </c>
      <c r="P10" s="163">
        <f t="shared" ref="P9:P14" si="10">IF(ISERROR(O10*100/N10),"-",(O10*100/N10))</f>
        <v>172.9281767955801</v>
      </c>
      <c r="Q10" s="167">
        <v>0</v>
      </c>
      <c r="R10" s="157">
        <v>51</v>
      </c>
      <c r="S10" s="295" t="str">
        <f t="shared" si="0"/>
        <v>-</v>
      </c>
      <c r="T10" s="164">
        <v>0</v>
      </c>
      <c r="U10" s="125">
        <v>3</v>
      </c>
      <c r="V10" s="218" t="str">
        <f t="shared" si="1"/>
        <v>-</v>
      </c>
      <c r="W10" s="167">
        <v>1395</v>
      </c>
      <c r="X10" s="127">
        <v>1070</v>
      </c>
      <c r="Y10" s="163">
        <f t="shared" si="6"/>
        <v>76.702508960573482</v>
      </c>
      <c r="Z10" s="167">
        <v>1303</v>
      </c>
      <c r="AA10" s="161">
        <v>1138</v>
      </c>
      <c r="AB10" s="166">
        <f t="shared" si="7"/>
        <v>87.336914811972377</v>
      </c>
      <c r="AC10" s="164">
        <v>1085</v>
      </c>
      <c r="AD10" s="128">
        <v>870</v>
      </c>
      <c r="AE10" s="163">
        <f t="shared" si="8"/>
        <v>80.184331797235018</v>
      </c>
      <c r="AF10" s="165">
        <v>794</v>
      </c>
      <c r="AG10" s="128">
        <v>619</v>
      </c>
      <c r="AH10" s="163">
        <f t="shared" si="9"/>
        <v>77.959697732997483</v>
      </c>
      <c r="AI10" s="34"/>
      <c r="AJ10" s="38"/>
    </row>
    <row r="11" spans="1:38" s="39" customFormat="1" ht="48.75" customHeight="1" x14ac:dyDescent="0.25">
      <c r="A11" s="132" t="s">
        <v>96</v>
      </c>
      <c r="B11" s="162">
        <v>923</v>
      </c>
      <c r="C11" s="143">
        <v>736</v>
      </c>
      <c r="D11" s="166">
        <f t="shared" si="2"/>
        <v>79.739978331527624</v>
      </c>
      <c r="E11" s="164">
        <v>797</v>
      </c>
      <c r="F11" s="123">
        <v>577</v>
      </c>
      <c r="G11" s="163">
        <f t="shared" si="3"/>
        <v>72.396486825595986</v>
      </c>
      <c r="H11" s="159">
        <f>E11-'статус на початок року'!L11</f>
        <v>259</v>
      </c>
      <c r="I11" s="157">
        <f>F11-'статус на початок року'!M11</f>
        <v>304</v>
      </c>
      <c r="J11" s="163">
        <f t="shared" si="4"/>
        <v>117.37451737451738</v>
      </c>
      <c r="K11" s="165">
        <v>154</v>
      </c>
      <c r="L11" s="299">
        <v>208</v>
      </c>
      <c r="M11" s="166">
        <f t="shared" si="5"/>
        <v>135.06493506493507</v>
      </c>
      <c r="N11" s="167">
        <v>17</v>
      </c>
      <c r="O11" s="123">
        <v>102</v>
      </c>
      <c r="P11" s="218" t="s">
        <v>159</v>
      </c>
      <c r="Q11" s="167">
        <v>0</v>
      </c>
      <c r="R11" s="157">
        <v>35</v>
      </c>
      <c r="S11" s="163" t="str">
        <f t="shared" si="0"/>
        <v>-</v>
      </c>
      <c r="T11" s="164">
        <v>0</v>
      </c>
      <c r="U11" s="125">
        <v>0</v>
      </c>
      <c r="V11" s="218" t="str">
        <f t="shared" si="1"/>
        <v>-</v>
      </c>
      <c r="W11" s="167">
        <v>559</v>
      </c>
      <c r="X11" s="127">
        <v>444</v>
      </c>
      <c r="Y11" s="163">
        <f t="shared" si="6"/>
        <v>79.427549194991059</v>
      </c>
      <c r="Z11" s="167">
        <v>459</v>
      </c>
      <c r="AA11" s="161">
        <v>400</v>
      </c>
      <c r="AB11" s="166">
        <f t="shared" si="7"/>
        <v>87.145969498910674</v>
      </c>
      <c r="AC11" s="164">
        <v>398</v>
      </c>
      <c r="AD11" s="128">
        <v>301</v>
      </c>
      <c r="AE11" s="163">
        <f t="shared" si="8"/>
        <v>75.628140703517587</v>
      </c>
      <c r="AF11" s="165">
        <v>240</v>
      </c>
      <c r="AG11" s="128">
        <v>156</v>
      </c>
      <c r="AH11" s="163">
        <f t="shared" si="9"/>
        <v>65</v>
      </c>
      <c r="AI11" s="34"/>
      <c r="AJ11" s="38"/>
    </row>
    <row r="12" spans="1:38" s="39" customFormat="1" ht="48.75" customHeight="1" x14ac:dyDescent="0.25">
      <c r="A12" s="132" t="s">
        <v>97</v>
      </c>
      <c r="B12" s="162">
        <v>1199</v>
      </c>
      <c r="C12" s="143">
        <v>1169</v>
      </c>
      <c r="D12" s="166">
        <f t="shared" si="2"/>
        <v>97.497914929107594</v>
      </c>
      <c r="E12" s="164">
        <v>1016</v>
      </c>
      <c r="F12" s="123">
        <v>926</v>
      </c>
      <c r="G12" s="163">
        <f t="shared" si="3"/>
        <v>91.141732283464563</v>
      </c>
      <c r="H12" s="159">
        <f>E12-'статус на початок року'!L12</f>
        <v>339</v>
      </c>
      <c r="I12" s="157">
        <f>F12-'статус на початок року'!M12</f>
        <v>483</v>
      </c>
      <c r="J12" s="163">
        <f t="shared" si="4"/>
        <v>142.47787610619469</v>
      </c>
      <c r="K12" s="165">
        <v>166</v>
      </c>
      <c r="L12" s="299">
        <v>296</v>
      </c>
      <c r="M12" s="166">
        <f t="shared" si="5"/>
        <v>178.31325301204819</v>
      </c>
      <c r="N12" s="167">
        <v>28</v>
      </c>
      <c r="O12" s="123">
        <v>112</v>
      </c>
      <c r="P12" s="218" t="s">
        <v>119</v>
      </c>
      <c r="Q12" s="167">
        <v>0</v>
      </c>
      <c r="R12" s="157">
        <v>44</v>
      </c>
      <c r="S12" s="163" t="str">
        <f t="shared" si="0"/>
        <v>-</v>
      </c>
      <c r="T12" s="164">
        <v>0</v>
      </c>
      <c r="U12" s="125">
        <v>20</v>
      </c>
      <c r="V12" s="166" t="str">
        <f t="shared" si="1"/>
        <v>-</v>
      </c>
      <c r="W12" s="167">
        <v>454</v>
      </c>
      <c r="X12" s="127">
        <v>647</v>
      </c>
      <c r="Y12" s="163">
        <f t="shared" si="6"/>
        <v>142.51101321585904</v>
      </c>
      <c r="Z12" s="167">
        <v>631</v>
      </c>
      <c r="AA12" s="161">
        <v>694</v>
      </c>
      <c r="AB12" s="166">
        <f t="shared" si="7"/>
        <v>109.98415213946117</v>
      </c>
      <c r="AC12" s="164">
        <v>561</v>
      </c>
      <c r="AD12" s="128">
        <v>526</v>
      </c>
      <c r="AE12" s="163">
        <f t="shared" si="8"/>
        <v>93.761140819964353</v>
      </c>
      <c r="AF12" s="165">
        <v>332</v>
      </c>
      <c r="AG12" s="128">
        <v>293</v>
      </c>
      <c r="AH12" s="163">
        <f t="shared" si="9"/>
        <v>88.253012048192772</v>
      </c>
      <c r="AI12" s="34"/>
      <c r="AJ12" s="38"/>
    </row>
    <row r="13" spans="1:38" s="39" customFormat="1" ht="48.75" customHeight="1" x14ac:dyDescent="0.25">
      <c r="A13" s="132" t="s">
        <v>98</v>
      </c>
      <c r="B13" s="162">
        <v>531</v>
      </c>
      <c r="C13" s="143">
        <v>562</v>
      </c>
      <c r="D13" s="166">
        <f t="shared" si="2"/>
        <v>105.83804143126177</v>
      </c>
      <c r="E13" s="164">
        <v>411</v>
      </c>
      <c r="F13" s="123">
        <v>388</v>
      </c>
      <c r="G13" s="163">
        <f t="shared" si="3"/>
        <v>94.40389294403893</v>
      </c>
      <c r="H13" s="159">
        <f>E13-'статус на початок року'!L13</f>
        <v>167</v>
      </c>
      <c r="I13" s="157">
        <f>F13-'статус на початок року'!M13</f>
        <v>259</v>
      </c>
      <c r="J13" s="163">
        <f t="shared" si="4"/>
        <v>155.08982035928145</v>
      </c>
      <c r="K13" s="165">
        <v>108</v>
      </c>
      <c r="L13" s="299">
        <v>139</v>
      </c>
      <c r="M13" s="166">
        <f t="shared" si="5"/>
        <v>128.7037037037037</v>
      </c>
      <c r="N13" s="167">
        <v>2</v>
      </c>
      <c r="O13" s="123">
        <v>59</v>
      </c>
      <c r="P13" s="218" t="s">
        <v>169</v>
      </c>
      <c r="Q13" s="167">
        <v>0</v>
      </c>
      <c r="R13" s="157">
        <v>48</v>
      </c>
      <c r="S13" s="163" t="str">
        <f t="shared" si="0"/>
        <v>-</v>
      </c>
      <c r="T13" s="164">
        <v>0</v>
      </c>
      <c r="U13" s="125">
        <v>7</v>
      </c>
      <c r="V13" s="166" t="str">
        <f t="shared" si="1"/>
        <v>-</v>
      </c>
      <c r="W13" s="167">
        <v>262</v>
      </c>
      <c r="X13" s="127">
        <v>283</v>
      </c>
      <c r="Y13" s="163">
        <f t="shared" si="6"/>
        <v>108.01526717557252</v>
      </c>
      <c r="Z13" s="167">
        <v>234</v>
      </c>
      <c r="AA13" s="161">
        <v>357</v>
      </c>
      <c r="AB13" s="166">
        <f t="shared" si="7"/>
        <v>152.56410256410257</v>
      </c>
      <c r="AC13" s="164">
        <v>174</v>
      </c>
      <c r="AD13" s="128">
        <v>225</v>
      </c>
      <c r="AE13" s="163">
        <f t="shared" si="8"/>
        <v>129.31034482758622</v>
      </c>
      <c r="AF13" s="165">
        <v>131</v>
      </c>
      <c r="AG13" s="128">
        <v>139</v>
      </c>
      <c r="AH13" s="163">
        <f t="shared" si="9"/>
        <v>106.10687022900764</v>
      </c>
      <c r="AI13" s="34"/>
      <c r="AJ13" s="38"/>
    </row>
    <row r="14" spans="1:38" s="39" customFormat="1" ht="48.75" customHeight="1" thickBot="1" x14ac:dyDescent="0.3">
      <c r="A14" s="133" t="s">
        <v>99</v>
      </c>
      <c r="B14" s="169">
        <v>523</v>
      </c>
      <c r="C14" s="212">
        <v>473</v>
      </c>
      <c r="D14" s="174">
        <f t="shared" si="2"/>
        <v>90.439770554493307</v>
      </c>
      <c r="E14" s="171">
        <v>453</v>
      </c>
      <c r="F14" s="134">
        <v>358</v>
      </c>
      <c r="G14" s="170">
        <f t="shared" si="3"/>
        <v>79.028697571743933</v>
      </c>
      <c r="H14" s="291">
        <f>E14-'статус на початок року'!L14</f>
        <v>150</v>
      </c>
      <c r="I14" s="194">
        <f>F14-'статус на початок року'!M14</f>
        <v>172</v>
      </c>
      <c r="J14" s="170">
        <f t="shared" si="4"/>
        <v>114.66666666666667</v>
      </c>
      <c r="K14" s="172">
        <v>110</v>
      </c>
      <c r="L14" s="300">
        <v>141</v>
      </c>
      <c r="M14" s="174">
        <f t="shared" si="5"/>
        <v>128.18181818181819</v>
      </c>
      <c r="N14" s="175">
        <v>43</v>
      </c>
      <c r="O14" s="134">
        <v>69</v>
      </c>
      <c r="P14" s="170">
        <f t="shared" si="10"/>
        <v>160.46511627906978</v>
      </c>
      <c r="Q14" s="175">
        <v>0</v>
      </c>
      <c r="R14" s="194">
        <v>10</v>
      </c>
      <c r="S14" s="294" t="str">
        <f t="shared" si="0"/>
        <v>-</v>
      </c>
      <c r="T14" s="171">
        <v>0</v>
      </c>
      <c r="U14" s="135">
        <v>0</v>
      </c>
      <c r="V14" s="228" t="str">
        <f t="shared" si="1"/>
        <v>-</v>
      </c>
      <c r="W14" s="175">
        <v>297</v>
      </c>
      <c r="X14" s="173">
        <v>248</v>
      </c>
      <c r="Y14" s="170">
        <f t="shared" si="6"/>
        <v>83.501683501683502</v>
      </c>
      <c r="Z14" s="175">
        <v>280</v>
      </c>
      <c r="AA14" s="197">
        <v>266</v>
      </c>
      <c r="AB14" s="174">
        <f t="shared" si="7"/>
        <v>95</v>
      </c>
      <c r="AC14" s="171">
        <v>236</v>
      </c>
      <c r="AD14" s="177">
        <v>186</v>
      </c>
      <c r="AE14" s="170">
        <f t="shared" si="8"/>
        <v>78.813559322033896</v>
      </c>
      <c r="AF14" s="172">
        <v>149</v>
      </c>
      <c r="AG14" s="177">
        <v>107</v>
      </c>
      <c r="AH14" s="170">
        <f t="shared" si="9"/>
        <v>71.812080536912745</v>
      </c>
      <c r="AI14" s="34"/>
      <c r="AJ14" s="38"/>
    </row>
    <row r="15" spans="1:38" ht="15" customHeight="1" x14ac:dyDescent="0.25">
      <c r="A15" s="42"/>
      <c r="B15" s="42"/>
      <c r="C15" s="344"/>
      <c r="D15" s="344"/>
      <c r="E15" s="344"/>
      <c r="F15" s="344"/>
      <c r="G15" s="344"/>
      <c r="H15" s="344"/>
      <c r="I15" s="344"/>
      <c r="J15" s="344"/>
      <c r="K15" s="344"/>
      <c r="L15" s="344"/>
      <c r="M15" s="344"/>
      <c r="N15" s="344"/>
      <c r="O15" s="344"/>
      <c r="P15" s="344"/>
      <c r="Q15" s="230"/>
      <c r="R15" s="230"/>
      <c r="S15" s="230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</row>
    <row r="16" spans="1:38" x14ac:dyDescent="0.2">
      <c r="C16" s="344"/>
      <c r="D16" s="344"/>
      <c r="E16" s="344"/>
      <c r="F16" s="344"/>
      <c r="G16" s="344"/>
      <c r="H16" s="344"/>
      <c r="I16" s="344"/>
      <c r="J16" s="344"/>
      <c r="K16" s="344"/>
      <c r="L16" s="344"/>
      <c r="M16" s="344"/>
      <c r="N16" s="344"/>
      <c r="O16" s="344"/>
      <c r="P16" s="344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</row>
    <row r="17" spans="3:31" x14ac:dyDescent="0.2">
      <c r="C17" s="344"/>
      <c r="D17" s="344"/>
      <c r="E17" s="344"/>
      <c r="F17" s="344"/>
      <c r="G17" s="344"/>
      <c r="H17" s="344"/>
      <c r="I17" s="344"/>
      <c r="J17" s="344"/>
      <c r="K17" s="344"/>
      <c r="L17" s="344"/>
      <c r="M17" s="344"/>
      <c r="N17" s="344"/>
      <c r="O17" s="344"/>
      <c r="P17" s="344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</row>
    <row r="18" spans="3:31" x14ac:dyDescent="0.2">
      <c r="C18" s="344"/>
      <c r="D18" s="344"/>
      <c r="E18" s="344"/>
      <c r="F18" s="344"/>
      <c r="G18" s="344"/>
      <c r="H18" s="344"/>
      <c r="I18" s="344"/>
      <c r="J18" s="344"/>
      <c r="K18" s="344"/>
      <c r="L18" s="344"/>
      <c r="M18" s="344"/>
      <c r="N18" s="344"/>
      <c r="O18" s="344"/>
      <c r="P18" s="344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</row>
    <row r="19" spans="3:31" x14ac:dyDescent="0.2"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</row>
    <row r="20" spans="3:31" x14ac:dyDescent="0.2"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</row>
    <row r="21" spans="3:31" x14ac:dyDescent="0.2"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</row>
    <row r="22" spans="3:31" x14ac:dyDescent="0.2"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</row>
    <row r="23" spans="3:31" x14ac:dyDescent="0.2"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</row>
    <row r="24" spans="3:31" x14ac:dyDescent="0.2"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</row>
    <row r="25" spans="3:31" x14ac:dyDescent="0.2"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</row>
    <row r="26" spans="3:31" x14ac:dyDescent="0.2"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</row>
    <row r="27" spans="3:31" x14ac:dyDescent="0.2"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</row>
    <row r="28" spans="3:31" x14ac:dyDescent="0.2"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</row>
    <row r="29" spans="3:31" x14ac:dyDescent="0.2"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</row>
    <row r="30" spans="3:31" x14ac:dyDescent="0.2"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</row>
    <row r="31" spans="3:31" x14ac:dyDescent="0.2"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</row>
    <row r="32" spans="3:31" x14ac:dyDescent="0.2"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</row>
    <row r="33" spans="14:31" x14ac:dyDescent="0.2"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</row>
    <row r="34" spans="14:31" x14ac:dyDescent="0.2"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</row>
    <row r="35" spans="14:31" x14ac:dyDescent="0.2"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</row>
    <row r="36" spans="14:31" x14ac:dyDescent="0.2"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</row>
    <row r="37" spans="14:31" x14ac:dyDescent="0.2"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</row>
    <row r="38" spans="14:31" x14ac:dyDescent="0.2"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</row>
    <row r="39" spans="14:31" x14ac:dyDescent="0.2"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</row>
    <row r="40" spans="14:31" x14ac:dyDescent="0.2"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</row>
    <row r="41" spans="14:31" x14ac:dyDescent="0.2"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</row>
    <row r="42" spans="14:31" x14ac:dyDescent="0.2"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</row>
    <row r="43" spans="14:31" x14ac:dyDescent="0.2"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</row>
    <row r="44" spans="14:31" x14ac:dyDescent="0.2"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</row>
    <row r="45" spans="14:31" x14ac:dyDescent="0.2"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</row>
    <row r="46" spans="14:31" x14ac:dyDescent="0.2"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</row>
    <row r="47" spans="14:31" x14ac:dyDescent="0.2"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</row>
    <row r="48" spans="14:31" x14ac:dyDescent="0.2"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</row>
    <row r="49" spans="14:31" x14ac:dyDescent="0.2"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</row>
    <row r="50" spans="14:31" x14ac:dyDescent="0.2"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</row>
    <row r="51" spans="14:31" x14ac:dyDescent="0.2"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</row>
    <row r="52" spans="14:31" x14ac:dyDescent="0.2"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</row>
    <row r="53" spans="14:31" x14ac:dyDescent="0.2"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</row>
    <row r="54" spans="14:31" x14ac:dyDescent="0.2"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</row>
    <row r="55" spans="14:31" x14ac:dyDescent="0.2"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</row>
    <row r="56" spans="14:31" x14ac:dyDescent="0.2"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</row>
    <row r="57" spans="14:31" x14ac:dyDescent="0.2"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</row>
    <row r="58" spans="14:31" x14ac:dyDescent="0.2"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</row>
    <row r="59" spans="14:31" x14ac:dyDescent="0.2"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</row>
    <row r="60" spans="14:31" x14ac:dyDescent="0.2"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</row>
    <row r="61" spans="14:31" x14ac:dyDescent="0.2"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</row>
    <row r="62" spans="14:31" x14ac:dyDescent="0.2"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</row>
    <row r="63" spans="14:31" x14ac:dyDescent="0.2"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</row>
    <row r="64" spans="14:31" x14ac:dyDescent="0.2"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</row>
    <row r="65" spans="14:31" x14ac:dyDescent="0.2"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</row>
    <row r="66" spans="14:31" x14ac:dyDescent="0.2"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</row>
    <row r="67" spans="14:31" x14ac:dyDescent="0.2">
      <c r="N67" s="43"/>
      <c r="O67" s="43"/>
      <c r="P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</row>
  </sheetData>
  <mergeCells count="51">
    <mergeCell ref="B1:S1"/>
    <mergeCell ref="P2:S2"/>
    <mergeCell ref="Q3:S3"/>
    <mergeCell ref="Q4:Q5"/>
    <mergeCell ref="R4:R5"/>
    <mergeCell ref="S4:S5"/>
    <mergeCell ref="H3:J3"/>
    <mergeCell ref="H4:H5"/>
    <mergeCell ref="I4:I5"/>
    <mergeCell ref="J4:J5"/>
    <mergeCell ref="C15:P18"/>
    <mergeCell ref="AD1:AE1"/>
    <mergeCell ref="AD2:AE2"/>
    <mergeCell ref="AF2:AG2"/>
    <mergeCell ref="W3:Y3"/>
    <mergeCell ref="AC3:AE3"/>
    <mergeCell ref="AF3:AH3"/>
    <mergeCell ref="Y4:Y5"/>
    <mergeCell ref="P4:P5"/>
    <mergeCell ref="T4:T5"/>
    <mergeCell ref="U4:U5"/>
    <mergeCell ref="V4:V5"/>
    <mergeCell ref="W4:W5"/>
    <mergeCell ref="X4:X5"/>
    <mergeCell ref="AF4:AF5"/>
    <mergeCell ref="B3:D3"/>
    <mergeCell ref="A3:A5"/>
    <mergeCell ref="E3:G3"/>
    <mergeCell ref="K3:M3"/>
    <mergeCell ref="N3:P3"/>
    <mergeCell ref="T3:V3"/>
    <mergeCell ref="B4:B5"/>
    <mergeCell ref="C4:C5"/>
    <mergeCell ref="D4:D5"/>
    <mergeCell ref="E4:E5"/>
    <mergeCell ref="F4:F5"/>
    <mergeCell ref="G4:G5"/>
    <mergeCell ref="K4:K5"/>
    <mergeCell ref="L4:L5"/>
    <mergeCell ref="M4:M5"/>
    <mergeCell ref="N4:N5"/>
    <mergeCell ref="O4:O5"/>
    <mergeCell ref="Z3:AB3"/>
    <mergeCell ref="AG4:AG5"/>
    <mergeCell ref="AH4:AH5"/>
    <mergeCell ref="Z4:Z5"/>
    <mergeCell ref="AA4:AA5"/>
    <mergeCell ref="AB4:AB5"/>
    <mergeCell ref="AC4:AC5"/>
    <mergeCell ref="AD4:AD5"/>
    <mergeCell ref="AE4:AE5"/>
  </mergeCells>
  <printOptions horizontalCentered="1" verticalCentered="1"/>
  <pageMargins left="0.31496062992125984" right="0.31496062992125984" top="0.35433070866141736" bottom="0.15748031496062992" header="0.31496062992125984" footer="0.31496062992125984"/>
  <pageSetup paperSize="9" scale="63" orientation="landscape" r:id="rId1"/>
  <colBreaks count="1" manualBreakCount="1">
    <brk id="19" max="17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CC0066"/>
  </sheetPr>
  <dimension ref="A1:AL67"/>
  <sheetViews>
    <sheetView view="pageBreakPreview" zoomScale="89" zoomScaleNormal="75" zoomScaleSheetLayoutView="89" workbookViewId="0">
      <pane xSplit="1" ySplit="6" topLeftCell="M7" activePane="bottomRight" state="frozen"/>
      <selection activeCell="A4" sqref="A4:A6"/>
      <selection pane="topRight" activeCell="A4" sqref="A4:A6"/>
      <selection pane="bottomLeft" activeCell="A4" sqref="A4:A6"/>
      <selection pane="bottomRight" activeCell="AJ14" sqref="AJ14"/>
    </sheetView>
  </sheetViews>
  <sheetFormatPr defaultColWidth="9.42578125" defaultRowHeight="14.25" x14ac:dyDescent="0.2"/>
  <cols>
    <col min="1" max="1" width="25.5703125" style="41" customWidth="1"/>
    <col min="2" max="3" width="11.42578125" style="41" customWidth="1"/>
    <col min="4" max="4" width="8.42578125" style="41" customWidth="1"/>
    <col min="5" max="6" width="11.5703125" style="41" customWidth="1"/>
    <col min="7" max="7" width="7.42578125" style="41" customWidth="1"/>
    <col min="8" max="9" width="10" style="41" customWidth="1"/>
    <col min="10" max="10" width="8.7109375" style="41" customWidth="1"/>
    <col min="11" max="11" width="11.5703125" style="41" customWidth="1"/>
    <col min="12" max="12" width="11" style="41" customWidth="1"/>
    <col min="13" max="13" width="7.42578125" style="41" customWidth="1"/>
    <col min="14" max="15" width="9.42578125" style="41" customWidth="1"/>
    <col min="16" max="16" width="9" style="41" customWidth="1"/>
    <col min="17" max="18" width="10.5703125" style="41" customWidth="1"/>
    <col min="19" max="19" width="9.28515625" style="41" customWidth="1"/>
    <col min="20" max="21" width="11.7109375" style="41" customWidth="1"/>
    <col min="22" max="22" width="8.42578125" style="41" customWidth="1"/>
    <col min="23" max="24" width="12.28515625" style="41" customWidth="1"/>
    <col min="25" max="25" width="8.42578125" style="41" customWidth="1"/>
    <col min="26" max="27" width="12.7109375" style="41" customWidth="1"/>
    <col min="28" max="28" width="8.5703125" style="41" customWidth="1"/>
    <col min="29" max="30" width="12.42578125" style="41" customWidth="1"/>
    <col min="31" max="31" width="8.42578125" style="41" customWidth="1"/>
    <col min="32" max="33" width="11.7109375" style="41" customWidth="1"/>
    <col min="34" max="34" width="9.5703125" style="41" customWidth="1"/>
    <col min="35" max="16384" width="9.42578125" style="41"/>
  </cols>
  <sheetData>
    <row r="1" spans="1:38" s="26" customFormat="1" ht="59.25" customHeight="1" x14ac:dyDescent="0.35">
      <c r="B1" s="342" t="s">
        <v>130</v>
      </c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25"/>
      <c r="U1" s="25"/>
      <c r="V1" s="25"/>
      <c r="W1" s="25"/>
      <c r="X1" s="25"/>
      <c r="Y1" s="25"/>
      <c r="Z1" s="25"/>
      <c r="AA1" s="25"/>
      <c r="AB1" s="25"/>
      <c r="AC1" s="25"/>
      <c r="AD1" s="341"/>
      <c r="AE1" s="341"/>
      <c r="AF1" s="44"/>
      <c r="AH1" s="63" t="s">
        <v>14</v>
      </c>
    </row>
    <row r="2" spans="1:38" s="29" customFormat="1" ht="14.25" customHeight="1" thickBot="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343" t="s">
        <v>7</v>
      </c>
      <c r="Q2" s="343"/>
      <c r="R2" s="343"/>
      <c r="S2" s="343"/>
      <c r="T2" s="116"/>
      <c r="U2" s="28"/>
      <c r="V2" s="28"/>
      <c r="W2" s="28"/>
      <c r="X2" s="28"/>
      <c r="Y2" s="28"/>
      <c r="Z2" s="28"/>
      <c r="AA2" s="28"/>
      <c r="AB2" s="28"/>
      <c r="AD2" s="341"/>
      <c r="AE2" s="341"/>
      <c r="AF2" s="339"/>
      <c r="AG2" s="339"/>
      <c r="AH2" s="116" t="s">
        <v>7</v>
      </c>
      <c r="AI2" s="51"/>
    </row>
    <row r="3" spans="1:38" s="202" customFormat="1" ht="93.75" customHeight="1" thickBot="1" x14ac:dyDescent="0.3">
      <c r="A3" s="334"/>
      <c r="B3" s="401" t="s">
        <v>20</v>
      </c>
      <c r="C3" s="402"/>
      <c r="D3" s="402"/>
      <c r="E3" s="404" t="s">
        <v>81</v>
      </c>
      <c r="F3" s="364"/>
      <c r="G3" s="405"/>
      <c r="H3" s="407" t="s">
        <v>103</v>
      </c>
      <c r="I3" s="408"/>
      <c r="J3" s="409"/>
      <c r="K3" s="362" t="s">
        <v>82</v>
      </c>
      <c r="L3" s="359"/>
      <c r="M3" s="360"/>
      <c r="N3" s="404" t="s">
        <v>9</v>
      </c>
      <c r="O3" s="364"/>
      <c r="P3" s="405"/>
      <c r="Q3" s="407" t="s">
        <v>105</v>
      </c>
      <c r="R3" s="408"/>
      <c r="S3" s="409"/>
      <c r="T3" s="404" t="s">
        <v>10</v>
      </c>
      <c r="U3" s="364"/>
      <c r="V3" s="365"/>
      <c r="W3" s="401" t="s">
        <v>8</v>
      </c>
      <c r="X3" s="402"/>
      <c r="Y3" s="406"/>
      <c r="Z3" s="402" t="s">
        <v>15</v>
      </c>
      <c r="AA3" s="402"/>
      <c r="AB3" s="402"/>
      <c r="AC3" s="404" t="s">
        <v>11</v>
      </c>
      <c r="AD3" s="364"/>
      <c r="AE3" s="405"/>
      <c r="AF3" s="363" t="s">
        <v>12</v>
      </c>
      <c r="AG3" s="364"/>
      <c r="AH3" s="405"/>
    </row>
    <row r="4" spans="1:38" s="31" customFormat="1" ht="19.5" customHeight="1" x14ac:dyDescent="0.25">
      <c r="A4" s="349"/>
      <c r="B4" s="328" t="s">
        <v>92</v>
      </c>
      <c r="C4" s="329" t="s">
        <v>117</v>
      </c>
      <c r="D4" s="330" t="s">
        <v>2</v>
      </c>
      <c r="E4" s="331" t="s">
        <v>92</v>
      </c>
      <c r="F4" s="329" t="s">
        <v>117</v>
      </c>
      <c r="G4" s="332" t="s">
        <v>2</v>
      </c>
      <c r="H4" s="328" t="s">
        <v>92</v>
      </c>
      <c r="I4" s="333" t="s">
        <v>117</v>
      </c>
      <c r="J4" s="338" t="s">
        <v>2</v>
      </c>
      <c r="K4" s="340" t="s">
        <v>92</v>
      </c>
      <c r="L4" s="329" t="s">
        <v>117</v>
      </c>
      <c r="M4" s="345" t="s">
        <v>2</v>
      </c>
      <c r="N4" s="331" t="s">
        <v>92</v>
      </c>
      <c r="O4" s="329" t="s">
        <v>117</v>
      </c>
      <c r="P4" s="332" t="s">
        <v>2</v>
      </c>
      <c r="Q4" s="328" t="s">
        <v>92</v>
      </c>
      <c r="R4" s="333" t="s">
        <v>117</v>
      </c>
      <c r="S4" s="338" t="s">
        <v>2</v>
      </c>
      <c r="T4" s="340" t="s">
        <v>92</v>
      </c>
      <c r="U4" s="329" t="s">
        <v>117</v>
      </c>
      <c r="V4" s="332" t="s">
        <v>2</v>
      </c>
      <c r="W4" s="331" t="s">
        <v>92</v>
      </c>
      <c r="X4" s="329" t="s">
        <v>117</v>
      </c>
      <c r="Y4" s="332" t="s">
        <v>2</v>
      </c>
      <c r="Z4" s="331" t="s">
        <v>92</v>
      </c>
      <c r="AA4" s="333" t="s">
        <v>117</v>
      </c>
      <c r="AB4" s="332" t="s">
        <v>2</v>
      </c>
      <c r="AC4" s="331" t="s">
        <v>92</v>
      </c>
      <c r="AD4" s="329" t="s">
        <v>117</v>
      </c>
      <c r="AE4" s="332" t="s">
        <v>2</v>
      </c>
      <c r="AF4" s="340" t="s">
        <v>92</v>
      </c>
      <c r="AG4" s="333" t="s">
        <v>117</v>
      </c>
      <c r="AH4" s="332" t="s">
        <v>2</v>
      </c>
    </row>
    <row r="5" spans="1:38" s="31" customFormat="1" ht="4.5" customHeight="1" thickBot="1" x14ac:dyDescent="0.3">
      <c r="A5" s="403"/>
      <c r="B5" s="328"/>
      <c r="C5" s="329"/>
      <c r="D5" s="330"/>
      <c r="E5" s="331"/>
      <c r="F5" s="329"/>
      <c r="G5" s="332"/>
      <c r="H5" s="328"/>
      <c r="I5" s="333"/>
      <c r="J5" s="338"/>
      <c r="K5" s="340"/>
      <c r="L5" s="329"/>
      <c r="M5" s="345"/>
      <c r="N5" s="331"/>
      <c r="O5" s="329"/>
      <c r="P5" s="332"/>
      <c r="Q5" s="328"/>
      <c r="R5" s="333"/>
      <c r="S5" s="338"/>
      <c r="T5" s="340"/>
      <c r="U5" s="329"/>
      <c r="V5" s="332"/>
      <c r="W5" s="331"/>
      <c r="X5" s="329"/>
      <c r="Y5" s="332"/>
      <c r="Z5" s="331"/>
      <c r="AA5" s="333"/>
      <c r="AB5" s="332"/>
      <c r="AC5" s="331"/>
      <c r="AD5" s="329"/>
      <c r="AE5" s="332"/>
      <c r="AF5" s="340"/>
      <c r="AG5" s="333"/>
      <c r="AH5" s="332"/>
    </row>
    <row r="6" spans="1:38" s="47" customFormat="1" ht="12.75" thickBot="1" x14ac:dyDescent="0.25">
      <c r="A6" s="187" t="s">
        <v>3</v>
      </c>
      <c r="B6" s="234">
        <v>1</v>
      </c>
      <c r="C6" s="235">
        <v>2</v>
      </c>
      <c r="D6" s="236">
        <v>3</v>
      </c>
      <c r="E6" s="237">
        <v>4</v>
      </c>
      <c r="F6" s="235">
        <v>5</v>
      </c>
      <c r="G6" s="236">
        <v>6</v>
      </c>
      <c r="H6" s="237">
        <v>7</v>
      </c>
      <c r="I6" s="235">
        <v>8</v>
      </c>
      <c r="J6" s="236">
        <v>9</v>
      </c>
      <c r="K6" s="238">
        <v>10</v>
      </c>
      <c r="L6" s="235">
        <v>11</v>
      </c>
      <c r="M6" s="239">
        <v>12</v>
      </c>
      <c r="N6" s="237">
        <v>13</v>
      </c>
      <c r="O6" s="235">
        <v>14</v>
      </c>
      <c r="P6" s="236">
        <v>15</v>
      </c>
      <c r="Q6" s="237">
        <v>16</v>
      </c>
      <c r="R6" s="235">
        <v>17</v>
      </c>
      <c r="S6" s="236">
        <v>18</v>
      </c>
      <c r="T6" s="238">
        <v>19</v>
      </c>
      <c r="U6" s="235">
        <v>20</v>
      </c>
      <c r="V6" s="236">
        <v>21</v>
      </c>
      <c r="W6" s="237">
        <v>22</v>
      </c>
      <c r="X6" s="235">
        <v>23</v>
      </c>
      <c r="Y6" s="236">
        <v>24</v>
      </c>
      <c r="Z6" s="237">
        <v>25</v>
      </c>
      <c r="AA6" s="235">
        <v>26</v>
      </c>
      <c r="AB6" s="236">
        <v>27</v>
      </c>
      <c r="AC6" s="237">
        <v>28</v>
      </c>
      <c r="AD6" s="235">
        <v>29</v>
      </c>
      <c r="AE6" s="236">
        <v>30</v>
      </c>
      <c r="AF6" s="238">
        <v>31</v>
      </c>
      <c r="AG6" s="235">
        <v>32</v>
      </c>
      <c r="AH6" s="236">
        <v>33</v>
      </c>
    </row>
    <row r="7" spans="1:38" s="35" customFormat="1" ht="48.75" customHeight="1" thickBot="1" x14ac:dyDescent="0.3">
      <c r="A7" s="146" t="s">
        <v>32</v>
      </c>
      <c r="B7" s="188">
        <f>SUM(B8:B14)</f>
        <v>3361</v>
      </c>
      <c r="C7" s="148">
        <f>SUM(C8:C14)</f>
        <v>2668</v>
      </c>
      <c r="D7" s="152">
        <f>C7*100/B7</f>
        <v>79.381136566498071</v>
      </c>
      <c r="E7" s="190">
        <f>SUM(E8:E14)</f>
        <v>1980</v>
      </c>
      <c r="F7" s="148">
        <f>SUM(F8:F14)</f>
        <v>1288</v>
      </c>
      <c r="G7" s="149">
        <f>F7*100/E7</f>
        <v>65.050505050505052</v>
      </c>
      <c r="H7" s="150">
        <f>SUM(H8:H14)</f>
        <v>690</v>
      </c>
      <c r="I7" s="148">
        <f>SUM(I8:I14)</f>
        <v>656</v>
      </c>
      <c r="J7" s="149">
        <f>I7*100/H7</f>
        <v>95.072463768115938</v>
      </c>
      <c r="K7" s="151">
        <f>SUM(K8:K14)</f>
        <v>618</v>
      </c>
      <c r="L7" s="148">
        <f>SUM(L8:L14)</f>
        <v>686</v>
      </c>
      <c r="M7" s="152">
        <f>L7*100/K7</f>
        <v>111.0032362459547</v>
      </c>
      <c r="N7" s="190">
        <f>SUM(N8:N14)</f>
        <v>52</v>
      </c>
      <c r="O7" s="148">
        <f>SUM(O8:O14)</f>
        <v>99</v>
      </c>
      <c r="P7" s="149">
        <f>O7*100/N7</f>
        <v>190.38461538461539</v>
      </c>
      <c r="Q7" s="150">
        <f>SUM(Q8:Q14)</f>
        <v>0</v>
      </c>
      <c r="R7" s="148">
        <f>SUM(R8:R14)</f>
        <v>171</v>
      </c>
      <c r="S7" s="277" t="str">
        <f t="shared" ref="S7:S14" si="0">IF(ISERROR(R7*100/Q7),"-",(R7*100/Q7))</f>
        <v>-</v>
      </c>
      <c r="T7" s="190">
        <f>SUM(T8:T14)</f>
        <v>0</v>
      </c>
      <c r="U7" s="148">
        <f>SUM(U8:U14)</f>
        <v>19</v>
      </c>
      <c r="V7" s="303" t="str">
        <f>IF(ISERROR(U7*100/T7),"-",(U7*100/T7))</f>
        <v>-</v>
      </c>
      <c r="W7" s="190">
        <f>SUM(W8:W14)</f>
        <v>1185</v>
      </c>
      <c r="X7" s="148">
        <f>SUM(X8:X14)</f>
        <v>916</v>
      </c>
      <c r="Y7" s="149">
        <f>X7*100/W7</f>
        <v>77.299578059071735</v>
      </c>
      <c r="Z7" s="151">
        <f>SUM(Z8:Z14)</f>
        <v>1384</v>
      </c>
      <c r="AA7" s="148">
        <f>SUM(AA8:AA14)</f>
        <v>1426</v>
      </c>
      <c r="AB7" s="152">
        <f>AA7*100/Z7</f>
        <v>103.03468208092485</v>
      </c>
      <c r="AC7" s="190">
        <f>SUM(AC8:AC14)</f>
        <v>911</v>
      </c>
      <c r="AD7" s="148">
        <f>SUM(AD8:AD14)</f>
        <v>682</v>
      </c>
      <c r="AE7" s="149">
        <f>AD7*100/AC7</f>
        <v>74.862788144895717</v>
      </c>
      <c r="AF7" s="151">
        <f>SUM(AF8:AF14)</f>
        <v>608</v>
      </c>
      <c r="AG7" s="148">
        <f>SUM(AG8:AG14)</f>
        <v>481</v>
      </c>
      <c r="AH7" s="149">
        <f>AG7*100/AF7</f>
        <v>79.111842105263165</v>
      </c>
      <c r="AI7" s="34"/>
      <c r="AL7" s="39"/>
    </row>
    <row r="8" spans="1:38" s="39" customFormat="1" ht="48.75" customHeight="1" x14ac:dyDescent="0.25">
      <c r="A8" s="131" t="s">
        <v>93</v>
      </c>
      <c r="B8" s="153">
        <f>УСЬОГО!B8-'12-жінки-ЦЗ'!B8</f>
        <v>402</v>
      </c>
      <c r="C8" s="189">
        <f>УСЬОГО!C8-'12-жінки-ЦЗ'!C8</f>
        <v>432</v>
      </c>
      <c r="D8" s="158">
        <f t="shared" ref="D8:D14" si="1">C8*100/B8</f>
        <v>107.46268656716418</v>
      </c>
      <c r="E8" s="155">
        <f>УСЬОГО!E8-'12-жінки-ЦЗ'!E8</f>
        <v>245</v>
      </c>
      <c r="F8" s="157">
        <f>УСЬОГО!F8-'12-жінки-ЦЗ'!F8</f>
        <v>172</v>
      </c>
      <c r="G8" s="154">
        <f t="shared" ref="G8:G14" si="2">F8*100/E8</f>
        <v>70.204081632653057</v>
      </c>
      <c r="H8" s="155">
        <f>УСЬОГО!H8-'12-жінки-ЦЗ'!H8</f>
        <v>106</v>
      </c>
      <c r="I8" s="127">
        <f>УСЬОГО!I8-'12-жінки-ЦЗ'!I8</f>
        <v>106</v>
      </c>
      <c r="J8" s="154">
        <f t="shared" ref="J8:J14" si="3">IF(ISERROR(I8*100/H8),"-",(I8*100/H8))</f>
        <v>100</v>
      </c>
      <c r="K8" s="156">
        <f>УСЬОГО!K8-'12-жінки-ЦЗ'!K8</f>
        <v>117</v>
      </c>
      <c r="L8" s="156">
        <f>УСЬОГО!L8-'12-жінки-ЦЗ'!L8</f>
        <v>167</v>
      </c>
      <c r="M8" s="158">
        <f t="shared" ref="M8:M14" si="4">L8*100/K8</f>
        <v>142.73504273504273</v>
      </c>
      <c r="N8" s="155">
        <f>УСЬОГО!Q8-'12-жінки-ЦЗ'!N8</f>
        <v>3</v>
      </c>
      <c r="O8" s="157">
        <f>УСЬОГО!R8-'12-жінки-ЦЗ'!O8</f>
        <v>19</v>
      </c>
      <c r="P8" s="224" t="s">
        <v>137</v>
      </c>
      <c r="Q8" s="155">
        <f>УСЬОГО!T8-'12-жінки-ЦЗ'!Q8</f>
        <v>0</v>
      </c>
      <c r="R8" s="240">
        <f>УСЬОГО!U8-'12-жінки-ЦЗ'!R8</f>
        <v>19</v>
      </c>
      <c r="S8" s="278" t="str">
        <f t="shared" si="0"/>
        <v>-</v>
      </c>
      <c r="T8" s="155">
        <f>УСЬОГО!W8-'12-жінки-ЦЗ'!T8</f>
        <v>0</v>
      </c>
      <c r="U8" s="157">
        <f>УСЬОГО!X8-'12-жінки-ЦЗ'!U8</f>
        <v>6</v>
      </c>
      <c r="V8" s="158" t="str">
        <f>IF(ISERROR(U8*100/T8),"-",(U8*100/T8))</f>
        <v>-</v>
      </c>
      <c r="W8" s="155">
        <f>УСЬОГО!Z8-'12-жінки-ЦЗ'!W8</f>
        <v>163</v>
      </c>
      <c r="X8" s="157">
        <f>УСЬОГО!AA8-'12-жінки-ЦЗ'!X8</f>
        <v>138</v>
      </c>
      <c r="Y8" s="154">
        <f t="shared" ref="Y8:Y14" si="5">X8*100/W8</f>
        <v>84.662576687116569</v>
      </c>
      <c r="Z8" s="156">
        <f>УСЬОГО!AC8-'12-жінки-ЦЗ'!Z8</f>
        <v>184</v>
      </c>
      <c r="AA8" s="156">
        <f>УСЬОГО!AD8-'12-жінки-ЦЗ'!AA8</f>
        <v>225</v>
      </c>
      <c r="AB8" s="158">
        <f t="shared" ref="AB8:AB14" si="6">AA8*100/Z8</f>
        <v>122.28260869565217</v>
      </c>
      <c r="AC8" s="155">
        <f>УСЬОГО!AF8-'12-жінки-ЦЗ'!AC8</f>
        <v>104</v>
      </c>
      <c r="AD8" s="157">
        <f>УСЬОГО!AG8-'12-жінки-ЦЗ'!AD8</f>
        <v>82</v>
      </c>
      <c r="AE8" s="154">
        <f t="shared" ref="AE8:AE14" si="7">AD8*100/AC8</f>
        <v>78.84615384615384</v>
      </c>
      <c r="AF8" s="156">
        <f>УСЬОГО!AI8-'12-жінки-ЦЗ'!AF8</f>
        <v>56</v>
      </c>
      <c r="AG8" s="156">
        <f>УСЬОГО!AJ8-'12-жінки-ЦЗ'!AG8</f>
        <v>61</v>
      </c>
      <c r="AH8" s="154">
        <f t="shared" ref="AH8:AH14" si="8">AG8*100/AF8</f>
        <v>108.92857142857143</v>
      </c>
      <c r="AI8" s="34"/>
      <c r="AJ8" s="38"/>
    </row>
    <row r="9" spans="1:38" s="40" customFormat="1" ht="48.75" customHeight="1" x14ac:dyDescent="0.25">
      <c r="A9" s="132" t="s">
        <v>94</v>
      </c>
      <c r="B9" s="153">
        <f>УСЬОГО!B9-'12-жінки-ЦЗ'!B9</f>
        <v>338</v>
      </c>
      <c r="C9" s="189">
        <f>УСЬОГО!C9-'12-жінки-ЦЗ'!C9</f>
        <v>280</v>
      </c>
      <c r="D9" s="166">
        <f t="shared" si="1"/>
        <v>82.840236686390526</v>
      </c>
      <c r="E9" s="155">
        <f>УСЬОГО!E9-'12-жінки-ЦЗ'!E9</f>
        <v>190</v>
      </c>
      <c r="F9" s="157">
        <f>УСЬОГО!F9-'12-жінки-ЦЗ'!F9</f>
        <v>172</v>
      </c>
      <c r="G9" s="163">
        <f t="shared" si="2"/>
        <v>90.526315789473685</v>
      </c>
      <c r="H9" s="164">
        <f>УСЬОГО!H9-'12-жінки-ЦЗ'!H9</f>
        <v>66</v>
      </c>
      <c r="I9" s="127">
        <f>УСЬОГО!I9-'12-жінки-ЦЗ'!I9</f>
        <v>83</v>
      </c>
      <c r="J9" s="163">
        <f t="shared" si="3"/>
        <v>125.75757575757575</v>
      </c>
      <c r="K9" s="156">
        <f>УСЬОГО!K9-'12-жінки-ЦЗ'!K9</f>
        <v>64</v>
      </c>
      <c r="L9" s="156">
        <f>УСЬОГО!L9-'12-жінки-ЦЗ'!L9</f>
        <v>55</v>
      </c>
      <c r="M9" s="166">
        <f t="shared" si="4"/>
        <v>85.9375</v>
      </c>
      <c r="N9" s="155">
        <f>УСЬОГО!Q9-'12-жінки-ЦЗ'!N9</f>
        <v>4</v>
      </c>
      <c r="O9" s="157">
        <f>УСЬОГО!R9-'12-жінки-ЦЗ'!O9</f>
        <v>10</v>
      </c>
      <c r="P9" s="163">
        <f t="shared" ref="P9:P14" si="9">IF(ISERROR(O9*100/N9),"-",(O9*100/N9))</f>
        <v>250</v>
      </c>
      <c r="Q9" s="164">
        <f>УСЬОГО!T9-'12-жінки-ЦЗ'!Q9</f>
        <v>0</v>
      </c>
      <c r="R9" s="127">
        <f>УСЬОГО!U9-'12-жінки-ЦЗ'!R9</f>
        <v>5</v>
      </c>
      <c r="S9" s="163" t="str">
        <f t="shared" si="0"/>
        <v>-</v>
      </c>
      <c r="T9" s="155">
        <f>УСЬОГО!W9-'12-жінки-ЦЗ'!T9</f>
        <v>0</v>
      </c>
      <c r="U9" s="157">
        <f>УСЬОГО!X9-'12-жінки-ЦЗ'!U9</f>
        <v>0</v>
      </c>
      <c r="V9" s="225" t="str">
        <f t="shared" ref="V9:V14" si="10">IF(ISERROR(U9*100/T9),"-",(U9*100/T9))</f>
        <v>-</v>
      </c>
      <c r="W9" s="155">
        <f>УСЬОГО!Z9-'12-жінки-ЦЗ'!W9</f>
        <v>123</v>
      </c>
      <c r="X9" s="157">
        <f>УСЬОГО!AA9-'12-жінки-ЦЗ'!X9</f>
        <v>129</v>
      </c>
      <c r="Y9" s="163">
        <f t="shared" si="5"/>
        <v>104.8780487804878</v>
      </c>
      <c r="Z9" s="156">
        <f>УСЬОГО!AC9-'12-жінки-ЦЗ'!Z9</f>
        <v>142</v>
      </c>
      <c r="AA9" s="156">
        <f>УСЬОГО!AD9-'12-жінки-ЦЗ'!AA9</f>
        <v>138</v>
      </c>
      <c r="AB9" s="166">
        <f t="shared" si="6"/>
        <v>97.183098591549296</v>
      </c>
      <c r="AC9" s="155">
        <f>УСЬОГО!AF9-'12-жінки-ЦЗ'!AC9</f>
        <v>104</v>
      </c>
      <c r="AD9" s="157">
        <f>УСЬОГО!AG9-'12-жінки-ЦЗ'!AD9</f>
        <v>102</v>
      </c>
      <c r="AE9" s="163">
        <f t="shared" si="7"/>
        <v>98.07692307692308</v>
      </c>
      <c r="AF9" s="156">
        <f>УСЬОГО!AI9-'12-жінки-ЦЗ'!AF9</f>
        <v>79</v>
      </c>
      <c r="AG9" s="156">
        <f>УСЬОГО!AJ9-'12-жінки-ЦЗ'!AG9</f>
        <v>62</v>
      </c>
      <c r="AH9" s="163">
        <f t="shared" si="8"/>
        <v>78.481012658227854</v>
      </c>
      <c r="AI9" s="34"/>
      <c r="AJ9" s="38"/>
    </row>
    <row r="10" spans="1:38" s="39" customFormat="1" ht="48.75" customHeight="1" x14ac:dyDescent="0.25">
      <c r="A10" s="132" t="s">
        <v>95</v>
      </c>
      <c r="B10" s="153">
        <f>УСЬОГО!B10-'12-жінки-ЦЗ'!B10</f>
        <v>1077</v>
      </c>
      <c r="C10" s="189">
        <f>УСЬОГО!C10-'12-жінки-ЦЗ'!C10</f>
        <v>722</v>
      </c>
      <c r="D10" s="166">
        <f t="shared" si="1"/>
        <v>67.038068709377896</v>
      </c>
      <c r="E10" s="155">
        <f>УСЬОГО!E10-'12-жінки-ЦЗ'!E10</f>
        <v>603</v>
      </c>
      <c r="F10" s="157">
        <f>УСЬОГО!F10-'12-жінки-ЦЗ'!F10</f>
        <v>313</v>
      </c>
      <c r="G10" s="163">
        <f t="shared" si="2"/>
        <v>51.907131011608627</v>
      </c>
      <c r="H10" s="164">
        <f>УСЬОГО!H10-'12-жінки-ЦЗ'!H10</f>
        <v>172</v>
      </c>
      <c r="I10" s="127">
        <f>УСЬОГО!I10-'12-жінки-ЦЗ'!I10</f>
        <v>136</v>
      </c>
      <c r="J10" s="163">
        <f t="shared" si="3"/>
        <v>79.069767441860463</v>
      </c>
      <c r="K10" s="156">
        <f>УСЬОГО!K10-'12-жінки-ЦЗ'!K10</f>
        <v>95</v>
      </c>
      <c r="L10" s="156">
        <f>УСЬОГО!L10-'12-жінки-ЦЗ'!L10</f>
        <v>96</v>
      </c>
      <c r="M10" s="166">
        <f t="shared" si="4"/>
        <v>101.05263157894737</v>
      </c>
      <c r="N10" s="155">
        <f>УСЬОГО!Q10-'12-жінки-ЦЗ'!N10</f>
        <v>34</v>
      </c>
      <c r="O10" s="157">
        <f>УСЬОГО!R10-'12-жінки-ЦЗ'!O10</f>
        <v>24</v>
      </c>
      <c r="P10" s="163">
        <f t="shared" si="9"/>
        <v>70.588235294117652</v>
      </c>
      <c r="Q10" s="164">
        <f>УСЬОГО!T10-'12-жінки-ЦЗ'!Q10</f>
        <v>0</v>
      </c>
      <c r="R10" s="127">
        <f>УСЬОГО!U10-'12-жінки-ЦЗ'!R10</f>
        <v>96</v>
      </c>
      <c r="S10" s="295" t="str">
        <f t="shared" si="0"/>
        <v>-</v>
      </c>
      <c r="T10" s="155">
        <f>УСЬОГО!W10-'12-жінки-ЦЗ'!T10</f>
        <v>0</v>
      </c>
      <c r="U10" s="157">
        <f>УСЬОГО!X10-'12-жінки-ЦЗ'!U10</f>
        <v>2</v>
      </c>
      <c r="V10" s="166" t="str">
        <f t="shared" si="10"/>
        <v>-</v>
      </c>
      <c r="W10" s="155">
        <f>УСЬОГО!Z10-'12-жінки-ЦЗ'!W10</f>
        <v>381</v>
      </c>
      <c r="X10" s="157">
        <f>УСЬОГО!AA10-'12-жінки-ЦЗ'!X10</f>
        <v>216</v>
      </c>
      <c r="Y10" s="163">
        <f t="shared" si="5"/>
        <v>56.69291338582677</v>
      </c>
      <c r="Z10" s="156">
        <f>УСЬОГО!AC10-'12-жінки-ЦЗ'!Z10</f>
        <v>423</v>
      </c>
      <c r="AA10" s="156">
        <f>УСЬОГО!AD10-'12-жінки-ЦЗ'!AA10</f>
        <v>425</v>
      </c>
      <c r="AB10" s="166">
        <f t="shared" si="6"/>
        <v>100.47281323877068</v>
      </c>
      <c r="AC10" s="155">
        <f>УСЬОГО!AF10-'12-жінки-ЦЗ'!AC10</f>
        <v>291</v>
      </c>
      <c r="AD10" s="157">
        <f>УСЬОГО!AG10-'12-жінки-ЦЗ'!AD10</f>
        <v>182</v>
      </c>
      <c r="AE10" s="163">
        <f t="shared" si="7"/>
        <v>62.542955326460479</v>
      </c>
      <c r="AF10" s="156">
        <f>УСЬОГО!AI10-'12-жінки-ЦЗ'!AF10</f>
        <v>207</v>
      </c>
      <c r="AG10" s="156">
        <f>УСЬОГО!AJ10-'12-жінки-ЦЗ'!AG10</f>
        <v>144</v>
      </c>
      <c r="AH10" s="163">
        <f t="shared" si="8"/>
        <v>69.565217391304344</v>
      </c>
      <c r="AI10" s="34"/>
      <c r="AJ10" s="38"/>
    </row>
    <row r="11" spans="1:38" s="39" customFormat="1" ht="48.75" customHeight="1" x14ac:dyDescent="0.25">
      <c r="A11" s="132" t="s">
        <v>96</v>
      </c>
      <c r="B11" s="153">
        <f>УСЬОГО!B11-'12-жінки-ЦЗ'!B11</f>
        <v>425</v>
      </c>
      <c r="C11" s="189">
        <f>УСЬОГО!C11-'12-жінки-ЦЗ'!C11</f>
        <v>341</v>
      </c>
      <c r="D11" s="166">
        <f t="shared" si="1"/>
        <v>80.235294117647058</v>
      </c>
      <c r="E11" s="155">
        <f>УСЬОГО!E11-'12-жінки-ЦЗ'!E11</f>
        <v>267</v>
      </c>
      <c r="F11" s="157">
        <f>УСЬОГО!F11-'12-жінки-ЦЗ'!F11</f>
        <v>198</v>
      </c>
      <c r="G11" s="163">
        <f t="shared" si="2"/>
        <v>74.157303370786522</v>
      </c>
      <c r="H11" s="164">
        <f>УСЬОГО!H11-'12-жінки-ЦЗ'!H11</f>
        <v>98</v>
      </c>
      <c r="I11" s="127">
        <f>УСЬОГО!I11-'12-жінки-ЦЗ'!I11</f>
        <v>90</v>
      </c>
      <c r="J11" s="163">
        <f t="shared" si="3"/>
        <v>91.836734693877546</v>
      </c>
      <c r="K11" s="156">
        <f>УСЬОГО!K11-'12-жінки-ЦЗ'!K11</f>
        <v>70</v>
      </c>
      <c r="L11" s="156">
        <f>УСЬОГО!L11-'12-жінки-ЦЗ'!L11</f>
        <v>63</v>
      </c>
      <c r="M11" s="166">
        <f t="shared" si="4"/>
        <v>90</v>
      </c>
      <c r="N11" s="155">
        <f>УСЬОГО!Q11-'12-жінки-ЦЗ'!N11</f>
        <v>5</v>
      </c>
      <c r="O11" s="157">
        <f>УСЬОГО!R11-'12-жінки-ЦЗ'!O11</f>
        <v>15</v>
      </c>
      <c r="P11" s="218" t="s">
        <v>118</v>
      </c>
      <c r="Q11" s="164">
        <f>УСЬОГО!T11-'12-жінки-ЦЗ'!Q11</f>
        <v>0</v>
      </c>
      <c r="R11" s="127">
        <f>УСЬОГО!U11-'12-жінки-ЦЗ'!R11</f>
        <v>12</v>
      </c>
      <c r="S11" s="163" t="str">
        <f t="shared" si="0"/>
        <v>-</v>
      </c>
      <c r="T11" s="155">
        <f>УСЬОГО!W11-'12-жінки-ЦЗ'!T11</f>
        <v>0</v>
      </c>
      <c r="U11" s="157">
        <f>УСЬОГО!X11-'12-жінки-ЦЗ'!U11</f>
        <v>0</v>
      </c>
      <c r="V11" s="166" t="str">
        <f t="shared" si="10"/>
        <v>-</v>
      </c>
      <c r="W11" s="155">
        <f>УСЬОГО!Z11-'12-жінки-ЦЗ'!W11</f>
        <v>172</v>
      </c>
      <c r="X11" s="157">
        <f>УСЬОГО!AA11-'12-жінки-ЦЗ'!X11</f>
        <v>147</v>
      </c>
      <c r="Y11" s="163">
        <f t="shared" si="5"/>
        <v>85.465116279069761</v>
      </c>
      <c r="Z11" s="156">
        <f>УСЬОГО!AC11-'12-жінки-ЦЗ'!Z11</f>
        <v>181</v>
      </c>
      <c r="AA11" s="156">
        <f>УСЬОГО!AD11-'12-жінки-ЦЗ'!AA11</f>
        <v>163</v>
      </c>
      <c r="AB11" s="166">
        <f t="shared" si="6"/>
        <v>90.055248618784532</v>
      </c>
      <c r="AC11" s="155">
        <f>УСЬОГО!AF11-'12-жінки-ЦЗ'!AC11</f>
        <v>131</v>
      </c>
      <c r="AD11" s="157">
        <f>УСЬОГО!AG11-'12-жінки-ЦЗ'!AD11</f>
        <v>109</v>
      </c>
      <c r="AE11" s="163">
        <f t="shared" si="7"/>
        <v>83.206106870229007</v>
      </c>
      <c r="AF11" s="156">
        <f>УСЬОГО!AI11-'12-жінки-ЦЗ'!AF11</f>
        <v>94</v>
      </c>
      <c r="AG11" s="156">
        <f>УСЬОГО!AJ11-'12-жінки-ЦЗ'!AG11</f>
        <v>75</v>
      </c>
      <c r="AH11" s="163">
        <f t="shared" si="8"/>
        <v>79.787234042553195</v>
      </c>
      <c r="AI11" s="34"/>
      <c r="AJ11" s="38"/>
    </row>
    <row r="12" spans="1:38" s="39" customFormat="1" ht="48.75" customHeight="1" x14ac:dyDescent="0.25">
      <c r="A12" s="132" t="s">
        <v>97</v>
      </c>
      <c r="B12" s="153">
        <f>УСЬОГО!B12-'12-жінки-ЦЗ'!B12</f>
        <v>542</v>
      </c>
      <c r="C12" s="189">
        <f>УСЬОГО!C12-'12-жінки-ЦЗ'!C12</f>
        <v>452</v>
      </c>
      <c r="D12" s="166">
        <f t="shared" si="1"/>
        <v>83.394833948339482</v>
      </c>
      <c r="E12" s="155">
        <f>УСЬОГО!E12-'12-жінки-ЦЗ'!E12</f>
        <v>361</v>
      </c>
      <c r="F12" s="157">
        <f>УСЬОГО!F12-'12-жінки-ЦЗ'!F12</f>
        <v>214</v>
      </c>
      <c r="G12" s="163">
        <f t="shared" si="2"/>
        <v>59.279778393351798</v>
      </c>
      <c r="H12" s="164">
        <f>УСЬОГО!H12-'12-жінки-ЦЗ'!H12</f>
        <v>114</v>
      </c>
      <c r="I12" s="127">
        <f>УСЬОГО!I12-'12-жінки-ЦЗ'!I12</f>
        <v>106</v>
      </c>
      <c r="J12" s="163">
        <f t="shared" si="3"/>
        <v>92.982456140350877</v>
      </c>
      <c r="K12" s="156">
        <f>УСЬОГО!K12-'12-жінки-ЦЗ'!K12</f>
        <v>101</v>
      </c>
      <c r="L12" s="156">
        <f>УСЬОГО!L12-'12-жінки-ЦЗ'!L12</f>
        <v>158</v>
      </c>
      <c r="M12" s="166">
        <f t="shared" si="4"/>
        <v>156.43564356435644</v>
      </c>
      <c r="N12" s="155">
        <f>УСЬОГО!Q12-'12-жінки-ЦЗ'!N12</f>
        <v>2</v>
      </c>
      <c r="O12" s="157">
        <f>УСЬОГО!R12-'12-жінки-ЦЗ'!O12</f>
        <v>12</v>
      </c>
      <c r="P12" s="218" t="s">
        <v>159</v>
      </c>
      <c r="Q12" s="164">
        <f>УСЬОГО!T12-'12-жінки-ЦЗ'!Q12</f>
        <v>0</v>
      </c>
      <c r="R12" s="127">
        <f>УСЬОГО!U12-'12-жінки-ЦЗ'!R12</f>
        <v>14</v>
      </c>
      <c r="S12" s="163" t="str">
        <f t="shared" si="0"/>
        <v>-</v>
      </c>
      <c r="T12" s="155">
        <f>УСЬОГО!W12-'12-жінки-ЦЗ'!T12</f>
        <v>0</v>
      </c>
      <c r="U12" s="157">
        <f>УСЬОГО!X12-'12-жінки-ЦЗ'!U12</f>
        <v>4</v>
      </c>
      <c r="V12" s="166" t="str">
        <f t="shared" si="10"/>
        <v>-</v>
      </c>
      <c r="W12" s="155">
        <f>УСЬОГО!Z12-'12-жінки-ЦЗ'!W12</f>
        <v>135</v>
      </c>
      <c r="X12" s="157">
        <f>УСЬОГО!AA12-'12-жінки-ЦЗ'!X12</f>
        <v>131</v>
      </c>
      <c r="Y12" s="163">
        <f t="shared" si="5"/>
        <v>97.037037037037038</v>
      </c>
      <c r="Z12" s="156">
        <f>УСЬОГО!AC12-'12-жінки-ЦЗ'!Z12</f>
        <v>195</v>
      </c>
      <c r="AA12" s="156">
        <f>УСЬОГО!AD12-'12-жінки-ЦЗ'!AA12</f>
        <v>243</v>
      </c>
      <c r="AB12" s="166">
        <f t="shared" si="6"/>
        <v>124.61538461538461</v>
      </c>
      <c r="AC12" s="155">
        <f>УСЬОГО!AF12-'12-жінки-ЦЗ'!AC12</f>
        <v>148</v>
      </c>
      <c r="AD12" s="157">
        <f>УСЬОГО!AG12-'12-жінки-ЦЗ'!AD12</f>
        <v>106</v>
      </c>
      <c r="AE12" s="163">
        <f t="shared" si="7"/>
        <v>71.621621621621628</v>
      </c>
      <c r="AF12" s="156">
        <f>УСЬОГО!AI12-'12-жінки-ЦЗ'!AF12</f>
        <v>80</v>
      </c>
      <c r="AG12" s="156">
        <f>УСЬОГО!AJ12-'12-жінки-ЦЗ'!AG12</f>
        <v>76</v>
      </c>
      <c r="AH12" s="163">
        <f t="shared" si="8"/>
        <v>95</v>
      </c>
      <c r="AI12" s="34"/>
      <c r="AJ12" s="38"/>
    </row>
    <row r="13" spans="1:38" s="39" customFormat="1" ht="48.75" customHeight="1" x14ac:dyDescent="0.25">
      <c r="A13" s="132" t="s">
        <v>98</v>
      </c>
      <c r="B13" s="153">
        <f>УСЬОГО!B13-'12-жінки-ЦЗ'!B13</f>
        <v>337</v>
      </c>
      <c r="C13" s="189">
        <f>УСЬОГО!C13-'12-жінки-ЦЗ'!C13</f>
        <v>230</v>
      </c>
      <c r="D13" s="166">
        <f t="shared" si="1"/>
        <v>68.249258160237389</v>
      </c>
      <c r="E13" s="155">
        <f>УСЬОГО!E13-'12-жінки-ЦЗ'!E13</f>
        <v>138</v>
      </c>
      <c r="F13" s="157">
        <f>УСЬОГО!F13-'12-жінки-ЦЗ'!F13</f>
        <v>97</v>
      </c>
      <c r="G13" s="163">
        <f t="shared" si="2"/>
        <v>70.289855072463766</v>
      </c>
      <c r="H13" s="164">
        <f>УСЬОГО!H13-'12-жінки-ЦЗ'!H13</f>
        <v>62</v>
      </c>
      <c r="I13" s="127">
        <f>УСЬОГО!I13-'12-жінки-ЦЗ'!I13</f>
        <v>68</v>
      </c>
      <c r="J13" s="163">
        <f t="shared" si="3"/>
        <v>109.6774193548387</v>
      </c>
      <c r="K13" s="156">
        <f>УСЬОГО!K13-'12-жінки-ЦЗ'!K13</f>
        <v>105</v>
      </c>
      <c r="L13" s="156">
        <f>УСЬОГО!L13-'12-жінки-ЦЗ'!L13</f>
        <v>78</v>
      </c>
      <c r="M13" s="166">
        <f t="shared" si="4"/>
        <v>74.285714285714292</v>
      </c>
      <c r="N13" s="155">
        <f>УСЬОГО!Q13-'12-жінки-ЦЗ'!N13</f>
        <v>1</v>
      </c>
      <c r="O13" s="157">
        <f>УСЬОГО!R13-'12-жінки-ЦЗ'!O13</f>
        <v>5</v>
      </c>
      <c r="P13" s="218" t="s">
        <v>146</v>
      </c>
      <c r="Q13" s="164">
        <f>УСЬОГО!T13-'12-жінки-ЦЗ'!Q13</f>
        <v>0</v>
      </c>
      <c r="R13" s="127">
        <f>УСЬОГО!U13-'12-жінки-ЦЗ'!R13</f>
        <v>4</v>
      </c>
      <c r="S13" s="163" t="str">
        <f t="shared" si="0"/>
        <v>-</v>
      </c>
      <c r="T13" s="155">
        <f>УСЬОГО!W13-'12-жінки-ЦЗ'!T13</f>
        <v>0</v>
      </c>
      <c r="U13" s="157">
        <f>УСЬОГО!X13-'12-жінки-ЦЗ'!U13</f>
        <v>7</v>
      </c>
      <c r="V13" s="225" t="str">
        <f t="shared" si="10"/>
        <v>-</v>
      </c>
      <c r="W13" s="155">
        <f>УСЬОГО!Z13-'12-жінки-ЦЗ'!W13</f>
        <v>86</v>
      </c>
      <c r="X13" s="157">
        <f>УСЬОГО!AA13-'12-жінки-ЦЗ'!X13</f>
        <v>70</v>
      </c>
      <c r="Y13" s="163">
        <f t="shared" si="5"/>
        <v>81.395348837209298</v>
      </c>
      <c r="Z13" s="156">
        <f>УСЬОГО!AC13-'12-жінки-ЦЗ'!Z13</f>
        <v>131</v>
      </c>
      <c r="AA13" s="156">
        <f>УСЬОГО!AD13-'12-жінки-ЦЗ'!AA13</f>
        <v>120</v>
      </c>
      <c r="AB13" s="166">
        <f t="shared" si="6"/>
        <v>91.603053435114504</v>
      </c>
      <c r="AC13" s="155">
        <f>УСЬОГО!AF13-'12-жінки-ЦЗ'!AC13</f>
        <v>44</v>
      </c>
      <c r="AD13" s="157">
        <f>УСЬОГО!AG13-'12-жінки-ЦЗ'!AD13</f>
        <v>46</v>
      </c>
      <c r="AE13" s="163">
        <f t="shared" si="7"/>
        <v>104.54545454545455</v>
      </c>
      <c r="AF13" s="156">
        <f>УСЬОГО!AI13-'12-жінки-ЦЗ'!AF13</f>
        <v>36</v>
      </c>
      <c r="AG13" s="156">
        <f>УСЬОГО!AJ13-'12-жінки-ЦЗ'!AG13</f>
        <v>29</v>
      </c>
      <c r="AH13" s="163">
        <f t="shared" si="8"/>
        <v>80.555555555555557</v>
      </c>
      <c r="AI13" s="34"/>
      <c r="AJ13" s="38"/>
    </row>
    <row r="14" spans="1:38" s="39" customFormat="1" ht="48.75" customHeight="1" thickBot="1" x14ac:dyDescent="0.3">
      <c r="A14" s="133" t="s">
        <v>99</v>
      </c>
      <c r="B14" s="191">
        <f>УСЬОГО!B14-'12-жінки-ЦЗ'!B14</f>
        <v>240</v>
      </c>
      <c r="C14" s="192">
        <f>УСЬОГО!C14-'12-жінки-ЦЗ'!C14</f>
        <v>211</v>
      </c>
      <c r="D14" s="174">
        <f t="shared" si="1"/>
        <v>87.916666666666671</v>
      </c>
      <c r="E14" s="193">
        <f>УСЬОГО!E14-'12-жінки-ЦЗ'!E14</f>
        <v>176</v>
      </c>
      <c r="F14" s="194">
        <f>УСЬОГО!F14-'12-жінки-ЦЗ'!F14</f>
        <v>122</v>
      </c>
      <c r="G14" s="170">
        <f t="shared" si="2"/>
        <v>69.318181818181813</v>
      </c>
      <c r="H14" s="171">
        <f>УСЬОГО!H14-'12-жінки-ЦЗ'!H14</f>
        <v>72</v>
      </c>
      <c r="I14" s="173">
        <f>УСЬОГО!I14-'12-жінки-ЦЗ'!I14</f>
        <v>67</v>
      </c>
      <c r="J14" s="170">
        <f t="shared" si="3"/>
        <v>93.055555555555557</v>
      </c>
      <c r="K14" s="195">
        <f>УСЬОГО!K14-'12-жінки-ЦЗ'!K14</f>
        <v>66</v>
      </c>
      <c r="L14" s="195">
        <f>УСЬОГО!L14-'12-жінки-ЦЗ'!L14</f>
        <v>69</v>
      </c>
      <c r="M14" s="174">
        <f t="shared" si="4"/>
        <v>104.54545454545455</v>
      </c>
      <c r="N14" s="193">
        <f>УСЬОГО!Q14-'12-жінки-ЦЗ'!N14</f>
        <v>3</v>
      </c>
      <c r="O14" s="194">
        <f>УСЬОГО!R14-'12-жінки-ЦЗ'!O14</f>
        <v>14</v>
      </c>
      <c r="P14" s="226" t="s">
        <v>170</v>
      </c>
      <c r="Q14" s="171">
        <f>УСЬОГО!T14-'12-жінки-ЦЗ'!Q14</f>
        <v>0</v>
      </c>
      <c r="R14" s="173">
        <f>УСЬОГО!U14-'12-жінки-ЦЗ'!R14</f>
        <v>21</v>
      </c>
      <c r="S14" s="170" t="str">
        <f t="shared" si="0"/>
        <v>-</v>
      </c>
      <c r="T14" s="193">
        <f>УСЬОГО!W14-'12-жінки-ЦЗ'!T14</f>
        <v>0</v>
      </c>
      <c r="U14" s="194">
        <f>УСЬОГО!X14-'12-жінки-ЦЗ'!U14</f>
        <v>0</v>
      </c>
      <c r="V14" s="174" t="str">
        <f t="shared" si="10"/>
        <v>-</v>
      </c>
      <c r="W14" s="193">
        <f>УСЬОГО!Z14-'12-жінки-ЦЗ'!W14</f>
        <v>125</v>
      </c>
      <c r="X14" s="194">
        <f>УСЬОГО!AA14-'12-жінки-ЦЗ'!X14</f>
        <v>85</v>
      </c>
      <c r="Y14" s="170">
        <f t="shared" si="5"/>
        <v>68</v>
      </c>
      <c r="Z14" s="195">
        <f>УСЬОГО!AC14-'12-жінки-ЦЗ'!Z14</f>
        <v>128</v>
      </c>
      <c r="AA14" s="195">
        <f>УСЬОГО!AD14-'12-жінки-ЦЗ'!AA14</f>
        <v>112</v>
      </c>
      <c r="AB14" s="174">
        <f t="shared" si="6"/>
        <v>87.5</v>
      </c>
      <c r="AC14" s="193">
        <f>УСЬОГО!AF14-'12-жінки-ЦЗ'!AC14</f>
        <v>89</v>
      </c>
      <c r="AD14" s="194">
        <f>УСЬОГО!AG14-'12-жінки-ЦЗ'!AD14</f>
        <v>55</v>
      </c>
      <c r="AE14" s="170">
        <f t="shared" si="7"/>
        <v>61.797752808988761</v>
      </c>
      <c r="AF14" s="195">
        <f>УСЬОГО!AI14-'12-жінки-ЦЗ'!AF14</f>
        <v>56</v>
      </c>
      <c r="AG14" s="195">
        <f>УСЬОГО!AJ14-'12-жінки-ЦЗ'!AG14</f>
        <v>34</v>
      </c>
      <c r="AH14" s="170">
        <f t="shared" si="8"/>
        <v>60.714285714285715</v>
      </c>
      <c r="AI14" s="34"/>
      <c r="AJ14" s="38"/>
    </row>
    <row r="15" spans="1:38" ht="15" customHeight="1" x14ac:dyDescent="0.25">
      <c r="A15" s="42"/>
      <c r="B15" s="42"/>
      <c r="C15" s="344"/>
      <c r="D15" s="344"/>
      <c r="E15" s="344"/>
      <c r="F15" s="344"/>
      <c r="G15" s="344"/>
      <c r="H15" s="344"/>
      <c r="I15" s="344"/>
      <c r="J15" s="344"/>
      <c r="K15" s="344"/>
      <c r="L15" s="344"/>
      <c r="M15" s="344"/>
      <c r="N15" s="344"/>
      <c r="O15" s="344"/>
      <c r="P15" s="344"/>
      <c r="Q15" s="230"/>
      <c r="R15" s="230"/>
      <c r="S15" s="230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</row>
    <row r="16" spans="1:38" x14ac:dyDescent="0.2">
      <c r="C16" s="344"/>
      <c r="D16" s="344"/>
      <c r="E16" s="344"/>
      <c r="F16" s="344"/>
      <c r="G16" s="344"/>
      <c r="H16" s="344"/>
      <c r="I16" s="344"/>
      <c r="J16" s="344"/>
      <c r="K16" s="344"/>
      <c r="L16" s="344"/>
      <c r="M16" s="344"/>
      <c r="N16" s="344"/>
      <c r="O16" s="344"/>
      <c r="P16" s="344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</row>
    <row r="17" spans="3:31" x14ac:dyDescent="0.2">
      <c r="C17" s="344"/>
      <c r="D17" s="344"/>
      <c r="E17" s="344"/>
      <c r="F17" s="344"/>
      <c r="G17" s="344"/>
      <c r="H17" s="344"/>
      <c r="I17" s="344"/>
      <c r="J17" s="344"/>
      <c r="K17" s="344"/>
      <c r="L17" s="344"/>
      <c r="M17" s="344"/>
      <c r="N17" s="344"/>
      <c r="O17" s="344"/>
      <c r="P17" s="344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</row>
    <row r="18" spans="3:31" x14ac:dyDescent="0.2">
      <c r="C18" s="344"/>
      <c r="D18" s="344"/>
      <c r="E18" s="344"/>
      <c r="F18" s="344"/>
      <c r="G18" s="344"/>
      <c r="H18" s="344"/>
      <c r="I18" s="344"/>
      <c r="J18" s="344"/>
      <c r="K18" s="344"/>
      <c r="L18" s="344"/>
      <c r="M18" s="344"/>
      <c r="N18" s="344"/>
      <c r="O18" s="344"/>
      <c r="P18" s="344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</row>
    <row r="19" spans="3:31" x14ac:dyDescent="0.2"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</row>
    <row r="20" spans="3:31" x14ac:dyDescent="0.2"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</row>
    <row r="21" spans="3:31" x14ac:dyDescent="0.2"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</row>
    <row r="22" spans="3:31" x14ac:dyDescent="0.2"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</row>
    <row r="23" spans="3:31" x14ac:dyDescent="0.2"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</row>
    <row r="24" spans="3:31" x14ac:dyDescent="0.2"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</row>
    <row r="25" spans="3:31" x14ac:dyDescent="0.2"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</row>
    <row r="26" spans="3:31" x14ac:dyDescent="0.2"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</row>
    <row r="27" spans="3:31" x14ac:dyDescent="0.2"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</row>
    <row r="28" spans="3:31" x14ac:dyDescent="0.2"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</row>
    <row r="29" spans="3:31" x14ac:dyDescent="0.2"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</row>
    <row r="30" spans="3:31" x14ac:dyDescent="0.2"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</row>
    <row r="31" spans="3:31" x14ac:dyDescent="0.2"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</row>
    <row r="32" spans="3:31" x14ac:dyDescent="0.2"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</row>
    <row r="33" spans="14:31" x14ac:dyDescent="0.2"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</row>
    <row r="34" spans="14:31" x14ac:dyDescent="0.2"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</row>
    <row r="35" spans="14:31" x14ac:dyDescent="0.2"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</row>
    <row r="36" spans="14:31" x14ac:dyDescent="0.2"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</row>
    <row r="37" spans="14:31" x14ac:dyDescent="0.2"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</row>
    <row r="38" spans="14:31" x14ac:dyDescent="0.2"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</row>
    <row r="39" spans="14:31" x14ac:dyDescent="0.2"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</row>
    <row r="40" spans="14:31" x14ac:dyDescent="0.2"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</row>
    <row r="41" spans="14:31" x14ac:dyDescent="0.2"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</row>
    <row r="42" spans="14:31" x14ac:dyDescent="0.2"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</row>
    <row r="43" spans="14:31" x14ac:dyDescent="0.2"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</row>
    <row r="44" spans="14:31" x14ac:dyDescent="0.2"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</row>
    <row r="45" spans="14:31" x14ac:dyDescent="0.2"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</row>
    <row r="46" spans="14:31" x14ac:dyDescent="0.2"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</row>
    <row r="47" spans="14:31" x14ac:dyDescent="0.2"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</row>
    <row r="48" spans="14:31" x14ac:dyDescent="0.2"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</row>
    <row r="49" spans="14:31" x14ac:dyDescent="0.2"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</row>
    <row r="50" spans="14:31" x14ac:dyDescent="0.2"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</row>
    <row r="51" spans="14:31" x14ac:dyDescent="0.2"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</row>
    <row r="52" spans="14:31" x14ac:dyDescent="0.2"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</row>
    <row r="53" spans="14:31" x14ac:dyDescent="0.2"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</row>
    <row r="54" spans="14:31" x14ac:dyDescent="0.2"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</row>
    <row r="55" spans="14:31" x14ac:dyDescent="0.2"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</row>
    <row r="56" spans="14:31" x14ac:dyDescent="0.2"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</row>
    <row r="57" spans="14:31" x14ac:dyDescent="0.2"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</row>
    <row r="58" spans="14:31" x14ac:dyDescent="0.2"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</row>
    <row r="59" spans="14:31" x14ac:dyDescent="0.2"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</row>
    <row r="60" spans="14:31" x14ac:dyDescent="0.2"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</row>
    <row r="61" spans="14:31" x14ac:dyDescent="0.2"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</row>
    <row r="62" spans="14:31" x14ac:dyDescent="0.2"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</row>
    <row r="63" spans="14:31" x14ac:dyDescent="0.2"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</row>
    <row r="64" spans="14:31" x14ac:dyDescent="0.2"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</row>
    <row r="65" spans="14:31" x14ac:dyDescent="0.2"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</row>
    <row r="66" spans="14:31" x14ac:dyDescent="0.2"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</row>
    <row r="67" spans="14:31" x14ac:dyDescent="0.2">
      <c r="N67" s="43"/>
      <c r="O67" s="43"/>
      <c r="P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</row>
  </sheetData>
  <mergeCells count="51">
    <mergeCell ref="A3:A5"/>
    <mergeCell ref="B3:D3"/>
    <mergeCell ref="E3:G3"/>
    <mergeCell ref="K3:M3"/>
    <mergeCell ref="N3:P3"/>
    <mergeCell ref="G4:G5"/>
    <mergeCell ref="B4:B5"/>
    <mergeCell ref="C4:C5"/>
    <mergeCell ref="D4:D5"/>
    <mergeCell ref="E4:E5"/>
    <mergeCell ref="F4:F5"/>
    <mergeCell ref="P4:P5"/>
    <mergeCell ref="K4:K5"/>
    <mergeCell ref="L4:L5"/>
    <mergeCell ref="M4:M5"/>
    <mergeCell ref="N4:N5"/>
    <mergeCell ref="AD1:AE1"/>
    <mergeCell ref="AD2:AE2"/>
    <mergeCell ref="AB4:AB5"/>
    <mergeCell ref="AC4:AC5"/>
    <mergeCell ref="R4:R5"/>
    <mergeCell ref="S4:S5"/>
    <mergeCell ref="P2:S2"/>
    <mergeCell ref="B1:S1"/>
    <mergeCell ref="H3:J3"/>
    <mergeCell ref="Q3:S3"/>
    <mergeCell ref="AF2:AG2"/>
    <mergeCell ref="T3:V3"/>
    <mergeCell ref="W3:Y3"/>
    <mergeCell ref="Z3:AB3"/>
    <mergeCell ref="AC3:AE3"/>
    <mergeCell ref="AF3:AH3"/>
    <mergeCell ref="C15:P18"/>
    <mergeCell ref="Z4:Z5"/>
    <mergeCell ref="AA4:AA5"/>
    <mergeCell ref="T4:T5"/>
    <mergeCell ref="U4:U5"/>
    <mergeCell ref="V4:V5"/>
    <mergeCell ref="W4:W5"/>
    <mergeCell ref="X4:X5"/>
    <mergeCell ref="Y4:Y5"/>
    <mergeCell ref="O4:O5"/>
    <mergeCell ref="H4:H5"/>
    <mergeCell ref="I4:I5"/>
    <mergeCell ref="J4:J5"/>
    <mergeCell ref="Q4:Q5"/>
    <mergeCell ref="AF4:AF5"/>
    <mergeCell ref="AG4:AG5"/>
    <mergeCell ref="AH4:AH5"/>
    <mergeCell ref="AD4:AD5"/>
    <mergeCell ref="AE4:AE5"/>
  </mergeCells>
  <printOptions horizontalCentered="1" verticalCentered="1"/>
  <pageMargins left="0.31496062992125984" right="0.31496062992125984" top="0.35433070866141736" bottom="0.15748031496062992" header="0.31496062992125984" footer="0.31496062992125984"/>
  <pageSetup paperSize="9" scale="61" orientation="landscape" r:id="rId1"/>
  <colBreaks count="1" manualBreakCount="1">
    <brk id="19" max="17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</sheetPr>
  <dimension ref="A1:S24"/>
  <sheetViews>
    <sheetView view="pageBreakPreview" zoomScale="70" zoomScaleNormal="70" zoomScaleSheetLayoutView="70" workbookViewId="0">
      <selection activeCell="H12" sqref="H12"/>
    </sheetView>
  </sheetViews>
  <sheetFormatPr defaultColWidth="8" defaultRowHeight="12.75" x14ac:dyDescent="0.2"/>
  <cols>
    <col min="1" max="1" width="54.42578125" style="2" customWidth="1"/>
    <col min="2" max="3" width="14.5703125" style="16" customWidth="1"/>
    <col min="4" max="4" width="8.5703125" style="2" customWidth="1"/>
    <col min="5" max="5" width="9.5703125" style="2" customWidth="1"/>
    <col min="6" max="7" width="14.5703125" style="2" customWidth="1"/>
    <col min="8" max="8" width="8.5703125" style="2" customWidth="1"/>
    <col min="9" max="10" width="10.5703125" style="2" customWidth="1"/>
    <col min="11" max="11" width="11.42578125" style="2" customWidth="1"/>
    <col min="12" max="12" width="11.5703125" style="2" customWidth="1"/>
    <col min="13" max="16384" width="8" style="2"/>
  </cols>
  <sheetData>
    <row r="1" spans="1:19" ht="27" customHeight="1" x14ac:dyDescent="0.2">
      <c r="A1" s="307" t="s">
        <v>63</v>
      </c>
      <c r="B1" s="307"/>
      <c r="C1" s="307"/>
      <c r="D1" s="307"/>
      <c r="E1" s="307"/>
      <c r="F1" s="307"/>
      <c r="G1" s="307"/>
      <c r="H1" s="307"/>
      <c r="I1" s="307"/>
      <c r="J1" s="52"/>
    </row>
    <row r="2" spans="1:19" ht="23.25" customHeight="1" x14ac:dyDescent="0.2">
      <c r="A2" s="410" t="s">
        <v>16</v>
      </c>
      <c r="B2" s="307"/>
      <c r="C2" s="307"/>
      <c r="D2" s="307"/>
      <c r="E2" s="307"/>
      <c r="F2" s="307"/>
      <c r="G2" s="307"/>
      <c r="H2" s="307"/>
      <c r="I2" s="307"/>
      <c r="J2" s="52"/>
    </row>
    <row r="3" spans="1:19" ht="14.1" customHeight="1" x14ac:dyDescent="0.2">
      <c r="A3" s="411"/>
      <c r="B3" s="411"/>
      <c r="C3" s="411"/>
      <c r="D3" s="411"/>
      <c r="E3" s="411"/>
    </row>
    <row r="4" spans="1:19" s="3" customFormat="1" ht="30.75" customHeight="1" x14ac:dyDescent="0.25">
      <c r="A4" s="312" t="s">
        <v>0</v>
      </c>
      <c r="B4" s="412" t="s">
        <v>17</v>
      </c>
      <c r="C4" s="413"/>
      <c r="D4" s="413"/>
      <c r="E4" s="414"/>
      <c r="F4" s="412" t="s">
        <v>18</v>
      </c>
      <c r="G4" s="413"/>
      <c r="H4" s="413"/>
      <c r="I4" s="414"/>
      <c r="J4" s="53"/>
    </row>
    <row r="5" spans="1:19" s="3" customFormat="1" ht="23.25" customHeight="1" x14ac:dyDescent="0.25">
      <c r="A5" s="397"/>
      <c r="B5" s="308" t="s">
        <v>120</v>
      </c>
      <c r="C5" s="308" t="s">
        <v>121</v>
      </c>
      <c r="D5" s="310" t="s">
        <v>1</v>
      </c>
      <c r="E5" s="311"/>
      <c r="F5" s="308" t="s">
        <v>120</v>
      </c>
      <c r="G5" s="308" t="s">
        <v>121</v>
      </c>
      <c r="H5" s="415" t="s">
        <v>1</v>
      </c>
      <c r="I5" s="416"/>
      <c r="J5" s="54"/>
    </row>
    <row r="6" spans="1:19" s="3" customFormat="1" ht="66" customHeight="1" x14ac:dyDescent="0.25">
      <c r="A6" s="313"/>
      <c r="B6" s="309"/>
      <c r="C6" s="309"/>
      <c r="D6" s="19" t="s">
        <v>2</v>
      </c>
      <c r="E6" s="293" t="s">
        <v>24</v>
      </c>
      <c r="F6" s="309"/>
      <c r="G6" s="309"/>
      <c r="H6" s="4" t="s">
        <v>2</v>
      </c>
      <c r="I6" s="5" t="s">
        <v>24</v>
      </c>
      <c r="J6" s="55"/>
    </row>
    <row r="7" spans="1:19" s="7" customFormat="1" ht="15.75" customHeight="1" x14ac:dyDescent="0.25">
      <c r="A7" s="6" t="s">
        <v>3</v>
      </c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  <c r="J7" s="56"/>
    </row>
    <row r="8" spans="1:19" s="7" customFormat="1" ht="23.1" customHeight="1" x14ac:dyDescent="0.25">
      <c r="A8" s="13" t="s">
        <v>25</v>
      </c>
      <c r="B8" s="70">
        <f>'15-місто-ЦЗ'!B7</f>
        <v>6600</v>
      </c>
      <c r="C8" s="70">
        <f>'15-місто-ЦЗ'!C7</f>
        <v>5612</v>
      </c>
      <c r="D8" s="9">
        <f t="shared" ref="D8" si="0">C8*100/B8</f>
        <v>85.030303030303031</v>
      </c>
      <c r="E8" s="76">
        <f t="shared" ref="E8" si="1">C8-B8</f>
        <v>-988</v>
      </c>
      <c r="F8" s="64">
        <f>'16-село-ЦЗ'!B7</f>
        <v>4108</v>
      </c>
      <c r="G8" s="64">
        <f>'16-село-ЦЗ'!C7</f>
        <v>3670</v>
      </c>
      <c r="H8" s="9">
        <f t="shared" ref="H8" si="2">G8*100/F8</f>
        <v>89.337877312560863</v>
      </c>
      <c r="I8" s="76">
        <f t="shared" ref="I8" si="3">G8-F8</f>
        <v>-438</v>
      </c>
      <c r="J8" s="57"/>
      <c r="K8" s="79"/>
      <c r="L8" s="79"/>
      <c r="M8" s="48"/>
      <c r="R8" s="58"/>
      <c r="S8" s="58"/>
    </row>
    <row r="9" spans="1:19" s="3" customFormat="1" ht="23.1" customHeight="1" x14ac:dyDescent="0.25">
      <c r="A9" s="13" t="s">
        <v>26</v>
      </c>
      <c r="B9" s="64">
        <f>'15-місто-ЦЗ'!E7</f>
        <v>4918</v>
      </c>
      <c r="C9" s="64">
        <f>'15-місто-ЦЗ'!F7</f>
        <v>3826</v>
      </c>
      <c r="D9" s="9">
        <f t="shared" ref="D9:D15" si="4">C9*100/B9</f>
        <v>77.795851972346483</v>
      </c>
      <c r="E9" s="76">
        <f t="shared" ref="E9:E15" si="5">C9-B9</f>
        <v>-1092</v>
      </c>
      <c r="F9" s="64">
        <f>'16-село-ЦЗ'!E7</f>
        <v>3116</v>
      </c>
      <c r="G9" s="64">
        <f>'16-село-ЦЗ'!F7</f>
        <v>2554</v>
      </c>
      <c r="H9" s="9">
        <f t="shared" ref="H9:H15" si="6">G9*100/F9</f>
        <v>81.964056482670088</v>
      </c>
      <c r="I9" s="76">
        <f t="shared" ref="I9:I15" si="7">G9-F9</f>
        <v>-562</v>
      </c>
      <c r="J9" s="57"/>
      <c r="K9" s="79"/>
      <c r="L9" s="79"/>
      <c r="M9" s="49"/>
      <c r="R9" s="58"/>
      <c r="S9" s="58"/>
    </row>
    <row r="10" spans="1:19" s="3" customFormat="1" ht="26.25" customHeight="1" x14ac:dyDescent="0.25">
      <c r="A10" s="262" t="s">
        <v>101</v>
      </c>
      <c r="B10" s="82">
        <f>'15-місто-ЦЗ'!H7</f>
        <v>1832</v>
      </c>
      <c r="C10" s="82">
        <f>'15-місто-ЦЗ'!I7</f>
        <v>2113</v>
      </c>
      <c r="D10" s="9">
        <f t="shared" si="4"/>
        <v>115.33842794759825</v>
      </c>
      <c r="E10" s="76">
        <f t="shared" si="5"/>
        <v>281</v>
      </c>
      <c r="F10" s="64">
        <f>'16-село-ЦЗ'!H7</f>
        <v>1055</v>
      </c>
      <c r="G10" s="64">
        <f>'16-село-ЦЗ'!I7</f>
        <v>1325</v>
      </c>
      <c r="H10" s="9">
        <f t="shared" si="6"/>
        <v>125.59241706161137</v>
      </c>
      <c r="I10" s="76">
        <f t="shared" si="7"/>
        <v>270</v>
      </c>
      <c r="J10" s="21"/>
      <c r="K10" s="21"/>
    </row>
    <row r="11" spans="1:19" s="3" customFormat="1" ht="45" customHeight="1" x14ac:dyDescent="0.25">
      <c r="A11" s="292" t="s">
        <v>27</v>
      </c>
      <c r="B11" s="64">
        <f>'15-місто-ЦЗ'!K7</f>
        <v>1198</v>
      </c>
      <c r="C11" s="64">
        <f>'15-місто-ЦЗ'!L7</f>
        <v>1523</v>
      </c>
      <c r="D11" s="9">
        <f t="shared" si="4"/>
        <v>127.12854757929883</v>
      </c>
      <c r="E11" s="76">
        <f t="shared" si="5"/>
        <v>325</v>
      </c>
      <c r="F11" s="64">
        <f>'16-село-ЦЗ'!K7</f>
        <v>676</v>
      </c>
      <c r="G11" s="64">
        <f>'16-село-ЦЗ'!L7</f>
        <v>900</v>
      </c>
      <c r="H11" s="9">
        <f t="shared" si="6"/>
        <v>133.1360946745562</v>
      </c>
      <c r="I11" s="76">
        <f t="shared" si="7"/>
        <v>224</v>
      </c>
      <c r="J11" s="57"/>
      <c r="K11" s="79"/>
      <c r="L11" s="79"/>
      <c r="M11" s="49"/>
      <c r="R11" s="58"/>
      <c r="S11" s="58"/>
    </row>
    <row r="12" spans="1:19" s="3" customFormat="1" ht="21.75" customHeight="1" x14ac:dyDescent="0.25">
      <c r="A12" s="263" t="s">
        <v>28</v>
      </c>
      <c r="B12" s="64">
        <f>'15-місто-ЦЗ'!N7</f>
        <v>259</v>
      </c>
      <c r="C12" s="64">
        <f>'15-місто-ЦЗ'!O7</f>
        <v>559</v>
      </c>
      <c r="D12" s="9">
        <f t="shared" si="4"/>
        <v>215.83011583011583</v>
      </c>
      <c r="E12" s="65">
        <f t="shared" si="5"/>
        <v>300</v>
      </c>
      <c r="F12" s="64">
        <f>'16-село-ЦЗ'!N7</f>
        <v>95</v>
      </c>
      <c r="G12" s="64">
        <f>'16-село-ЦЗ'!O7</f>
        <v>383</v>
      </c>
      <c r="H12" s="9" t="str">
        <f>'16-село-ЦЗ'!P7</f>
        <v>+4,0р.</v>
      </c>
      <c r="I12" s="76">
        <f t="shared" si="7"/>
        <v>288</v>
      </c>
      <c r="J12" s="57"/>
      <c r="K12" s="79"/>
      <c r="L12" s="79"/>
      <c r="M12" s="49"/>
      <c r="R12" s="58"/>
      <c r="S12" s="58"/>
    </row>
    <row r="13" spans="1:19" s="3" customFormat="1" ht="23.25" customHeight="1" x14ac:dyDescent="0.25">
      <c r="A13" s="263" t="s">
        <v>102</v>
      </c>
      <c r="B13" s="82">
        <f>'15-місто-ЦЗ'!Q7</f>
        <v>0</v>
      </c>
      <c r="C13" s="82">
        <f>'15-місто-ЦЗ'!R7</f>
        <v>243</v>
      </c>
      <c r="D13" s="9" t="s">
        <v>100</v>
      </c>
      <c r="E13" s="76">
        <f t="shared" si="5"/>
        <v>243</v>
      </c>
      <c r="F13" s="64">
        <f>'16-село-ЦЗ'!Q7</f>
        <v>0</v>
      </c>
      <c r="G13" s="64">
        <f>'16-село-ЦЗ'!R7</f>
        <v>164</v>
      </c>
      <c r="H13" s="9" t="s">
        <v>100</v>
      </c>
      <c r="I13" s="76">
        <f t="shared" si="7"/>
        <v>164</v>
      </c>
      <c r="J13" s="21"/>
      <c r="K13" s="21"/>
    </row>
    <row r="14" spans="1:19" s="3" customFormat="1" ht="40.35" customHeight="1" x14ac:dyDescent="0.25">
      <c r="A14" s="13" t="s">
        <v>19</v>
      </c>
      <c r="B14" s="64">
        <f>'15-місто-ЦЗ'!T7</f>
        <v>0</v>
      </c>
      <c r="C14" s="64">
        <f>'15-місто-ЦЗ'!U7</f>
        <v>43</v>
      </c>
      <c r="D14" s="9" t="s">
        <v>100</v>
      </c>
      <c r="E14" s="65">
        <f t="shared" si="5"/>
        <v>43</v>
      </c>
      <c r="F14" s="64">
        <f>'16-село-ЦЗ'!T7</f>
        <v>0</v>
      </c>
      <c r="G14" s="64">
        <f>'16-село-ЦЗ'!U7</f>
        <v>17</v>
      </c>
      <c r="H14" s="9" t="s">
        <v>100</v>
      </c>
      <c r="I14" s="76">
        <f t="shared" si="7"/>
        <v>17</v>
      </c>
      <c r="J14" s="57"/>
      <c r="K14" s="79"/>
      <c r="L14" s="79"/>
      <c r="M14" s="49"/>
      <c r="R14" s="58"/>
      <c r="S14" s="58"/>
    </row>
    <row r="15" spans="1:19" s="3" customFormat="1" ht="40.35" customHeight="1" x14ac:dyDescent="0.25">
      <c r="A15" s="13" t="s">
        <v>29</v>
      </c>
      <c r="B15" s="64">
        <f>'15-місто-ЦЗ'!W7</f>
        <v>3130</v>
      </c>
      <c r="C15" s="64">
        <f>'15-місто-ЦЗ'!X7</f>
        <v>2759</v>
      </c>
      <c r="D15" s="9">
        <f t="shared" si="4"/>
        <v>88.146964856230028</v>
      </c>
      <c r="E15" s="76">
        <f t="shared" si="5"/>
        <v>-371</v>
      </c>
      <c r="F15" s="64">
        <f>'16-село-ЦЗ'!W7</f>
        <v>1866</v>
      </c>
      <c r="G15" s="64">
        <f>'16-село-ЦЗ'!X7</f>
        <v>1830</v>
      </c>
      <c r="H15" s="9">
        <f t="shared" si="6"/>
        <v>98.070739549839232</v>
      </c>
      <c r="I15" s="76">
        <f t="shared" si="7"/>
        <v>-36</v>
      </c>
      <c r="J15" s="57"/>
      <c r="K15" s="79"/>
      <c r="L15" s="79"/>
      <c r="M15" s="49"/>
      <c r="R15" s="58"/>
      <c r="S15" s="58"/>
    </row>
    <row r="16" spans="1:19" s="3" customFormat="1" ht="12.75" customHeight="1" x14ac:dyDescent="0.25">
      <c r="A16" s="314" t="s">
        <v>4</v>
      </c>
      <c r="B16" s="315"/>
      <c r="C16" s="315"/>
      <c r="D16" s="315"/>
      <c r="E16" s="315"/>
      <c r="F16" s="315"/>
      <c r="G16" s="315"/>
      <c r="H16" s="315"/>
      <c r="I16" s="315"/>
      <c r="J16" s="59"/>
      <c r="K16" s="23"/>
      <c r="L16" s="23"/>
      <c r="M16" s="49"/>
    </row>
    <row r="17" spans="1:13" s="3" customFormat="1" ht="18" customHeight="1" x14ac:dyDescent="0.25">
      <c r="A17" s="316"/>
      <c r="B17" s="317"/>
      <c r="C17" s="317"/>
      <c r="D17" s="317"/>
      <c r="E17" s="317"/>
      <c r="F17" s="317"/>
      <c r="G17" s="317"/>
      <c r="H17" s="317"/>
      <c r="I17" s="317"/>
      <c r="J17" s="59"/>
      <c r="K17" s="23"/>
      <c r="L17" s="23"/>
      <c r="M17" s="49"/>
    </row>
    <row r="18" spans="1:13" s="3" customFormat="1" ht="20.25" customHeight="1" x14ac:dyDescent="0.25">
      <c r="A18" s="312" t="s">
        <v>0</v>
      </c>
      <c r="B18" s="312" t="s">
        <v>122</v>
      </c>
      <c r="C18" s="312" t="s">
        <v>123</v>
      </c>
      <c r="D18" s="310" t="s">
        <v>1</v>
      </c>
      <c r="E18" s="311"/>
      <c r="F18" s="312" t="s">
        <v>122</v>
      </c>
      <c r="G18" s="312" t="s">
        <v>123</v>
      </c>
      <c r="H18" s="310" t="s">
        <v>1</v>
      </c>
      <c r="I18" s="311"/>
      <c r="J18" s="54"/>
      <c r="K18" s="23"/>
      <c r="L18" s="23"/>
      <c r="M18" s="49"/>
    </row>
    <row r="19" spans="1:13" ht="45" customHeight="1" x14ac:dyDescent="0.3">
      <c r="A19" s="313"/>
      <c r="B19" s="313"/>
      <c r="C19" s="313"/>
      <c r="D19" s="19" t="s">
        <v>2</v>
      </c>
      <c r="E19" s="5" t="s">
        <v>24</v>
      </c>
      <c r="F19" s="313"/>
      <c r="G19" s="313"/>
      <c r="H19" s="19" t="s">
        <v>2</v>
      </c>
      <c r="I19" s="5" t="s">
        <v>24</v>
      </c>
      <c r="J19" s="55"/>
      <c r="K19" s="60"/>
      <c r="L19" s="60"/>
      <c r="M19" s="50"/>
    </row>
    <row r="20" spans="1:13" ht="22.5" customHeight="1" x14ac:dyDescent="0.3">
      <c r="A20" s="8" t="s">
        <v>30</v>
      </c>
      <c r="B20" s="70">
        <f>'15-місто-ЦЗ'!Z7</f>
        <v>3075</v>
      </c>
      <c r="C20" s="70">
        <f>'15-місто-ЦЗ'!AA7</f>
        <v>3229</v>
      </c>
      <c r="D20" s="15">
        <f t="shared" ref="D20" si="8">C20*100/B20</f>
        <v>105.00813008130082</v>
      </c>
      <c r="E20" s="76">
        <f t="shared" ref="E20" si="9">C20-B20</f>
        <v>154</v>
      </c>
      <c r="F20" s="70">
        <f>'16-село-ЦЗ'!Z7</f>
        <v>1897</v>
      </c>
      <c r="G20" s="70">
        <f>'16-село-ЦЗ'!AA7</f>
        <v>2015</v>
      </c>
      <c r="H20" s="14">
        <f t="shared" ref="H20" si="10">G20*100/F20</f>
        <v>106.2203479177649</v>
      </c>
      <c r="I20" s="76">
        <f t="shared" ref="I20" si="11">G20-F20</f>
        <v>118</v>
      </c>
      <c r="J20" s="61"/>
      <c r="K20" s="80"/>
      <c r="L20" s="80"/>
      <c r="M20" s="50"/>
    </row>
    <row r="21" spans="1:13" ht="22.5" customHeight="1" x14ac:dyDescent="0.3">
      <c r="A21" s="1" t="s">
        <v>26</v>
      </c>
      <c r="B21" s="70">
        <f>'15-місто-ЦЗ'!AC7</f>
        <v>2394</v>
      </c>
      <c r="C21" s="70">
        <f>'15-місто-ЦЗ'!AD7</f>
        <v>2137</v>
      </c>
      <c r="D21" s="15">
        <f t="shared" ref="D21:D22" si="12">C21*100/B21</f>
        <v>89.264828738512946</v>
      </c>
      <c r="E21" s="76">
        <f t="shared" ref="E21:E22" si="13">C21-B21</f>
        <v>-257</v>
      </c>
      <c r="F21" s="70">
        <f>'16-село-ЦЗ'!AC7</f>
        <v>1520</v>
      </c>
      <c r="G21" s="70">
        <f>'16-село-ЦЗ'!AD7</f>
        <v>1393</v>
      </c>
      <c r="H21" s="14">
        <f t="shared" ref="H21:H22" si="14">G21*100/F21</f>
        <v>91.64473684210526</v>
      </c>
      <c r="I21" s="76">
        <f t="shared" ref="I21:I22" si="15">G21-F21</f>
        <v>-127</v>
      </c>
      <c r="J21" s="61"/>
      <c r="K21" s="80"/>
      <c r="L21" s="80"/>
      <c r="M21" s="50"/>
    </row>
    <row r="22" spans="1:13" ht="22.5" customHeight="1" x14ac:dyDescent="0.3">
      <c r="A22" s="1" t="s">
        <v>31</v>
      </c>
      <c r="B22" s="70">
        <f>'15-місто-ЦЗ'!AF7</f>
        <v>1587</v>
      </c>
      <c r="C22" s="70">
        <f>'15-місто-ЦЗ'!AG7</f>
        <v>1318</v>
      </c>
      <c r="D22" s="15">
        <f t="shared" si="12"/>
        <v>83.049779458097035</v>
      </c>
      <c r="E22" s="76">
        <f t="shared" si="13"/>
        <v>-269</v>
      </c>
      <c r="F22" s="70">
        <f>'16-село-ЦЗ'!AF7</f>
        <v>1009</v>
      </c>
      <c r="G22" s="70">
        <f>'16-село-ЦЗ'!AG7</f>
        <v>898</v>
      </c>
      <c r="H22" s="14">
        <f t="shared" si="14"/>
        <v>88.999008919722499</v>
      </c>
      <c r="I22" s="76">
        <f t="shared" si="15"/>
        <v>-111</v>
      </c>
      <c r="J22" s="62"/>
      <c r="K22" s="80"/>
      <c r="L22" s="80"/>
      <c r="M22" s="50"/>
    </row>
    <row r="23" spans="1:13" ht="53.1" customHeight="1" x14ac:dyDescent="0.3">
      <c r="A23" s="306"/>
      <c r="B23" s="306"/>
      <c r="C23" s="306"/>
      <c r="D23" s="306"/>
      <c r="E23" s="306"/>
      <c r="F23" s="306"/>
      <c r="G23" s="306"/>
      <c r="H23" s="306"/>
      <c r="I23" s="306"/>
      <c r="K23" s="60"/>
      <c r="L23" s="60"/>
      <c r="M23" s="50"/>
    </row>
    <row r="24" spans="1:13" x14ac:dyDescent="0.2">
      <c r="K24" s="16"/>
    </row>
  </sheetData>
  <mergeCells count="21">
    <mergeCell ref="C18:C19"/>
    <mergeCell ref="D18:E18"/>
    <mergeCell ref="F18:F19"/>
    <mergeCell ref="G18:G19"/>
    <mergeCell ref="H18:I18"/>
    <mergeCell ref="A23:I23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A16:I17"/>
    <mergeCell ref="A18:A19"/>
    <mergeCell ref="B18:B19"/>
  </mergeCells>
  <printOptions horizontalCentered="1"/>
  <pageMargins left="0.31496062992125984" right="0.31496062992125984" top="0.32" bottom="0.17" header="0.31496062992125984" footer="0.31496062992125984"/>
  <pageSetup paperSize="9" scale="9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FF00"/>
  </sheetPr>
  <dimension ref="A1:AL67"/>
  <sheetViews>
    <sheetView view="pageBreakPreview" zoomScale="75" zoomScaleNormal="75" zoomScaleSheetLayoutView="75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AK23" sqref="AK23"/>
    </sheetView>
  </sheetViews>
  <sheetFormatPr defaultColWidth="9.42578125" defaultRowHeight="14.25" x14ac:dyDescent="0.2"/>
  <cols>
    <col min="1" max="1" width="25.5703125" style="41" customWidth="1"/>
    <col min="2" max="3" width="11.42578125" style="41" customWidth="1"/>
    <col min="4" max="4" width="8.42578125" style="41" customWidth="1"/>
    <col min="5" max="6" width="11.5703125" style="41" customWidth="1"/>
    <col min="7" max="7" width="7.42578125" style="41" customWidth="1"/>
    <col min="8" max="9" width="10" style="41" customWidth="1"/>
    <col min="10" max="10" width="8.7109375" style="41" customWidth="1"/>
    <col min="11" max="11" width="11.5703125" style="41" customWidth="1"/>
    <col min="12" max="12" width="11" style="41" customWidth="1"/>
    <col min="13" max="13" width="7.42578125" style="41" customWidth="1"/>
    <col min="14" max="15" width="9.42578125" style="41" customWidth="1"/>
    <col min="16" max="16" width="9" style="41" customWidth="1"/>
    <col min="17" max="18" width="10.5703125" style="41" customWidth="1"/>
    <col min="19" max="19" width="9.28515625" style="41" customWidth="1"/>
    <col min="20" max="21" width="11.5703125" style="41" customWidth="1"/>
    <col min="22" max="22" width="8.42578125" style="41" customWidth="1"/>
    <col min="23" max="24" width="12.28515625" style="41" customWidth="1"/>
    <col min="25" max="25" width="11.28515625" style="41" customWidth="1"/>
    <col min="26" max="27" width="12.140625" style="41" customWidth="1"/>
    <col min="28" max="28" width="10.7109375" style="41" customWidth="1"/>
    <col min="29" max="30" width="12.28515625" style="41" customWidth="1"/>
    <col min="31" max="31" width="10.28515625" style="41" customWidth="1"/>
    <col min="32" max="33" width="11.5703125" style="41" customWidth="1"/>
    <col min="34" max="34" width="12.28515625" style="41" customWidth="1"/>
    <col min="35" max="16384" width="9.42578125" style="41"/>
  </cols>
  <sheetData>
    <row r="1" spans="1:38" s="26" customFormat="1" ht="59.25" customHeight="1" x14ac:dyDescent="0.35">
      <c r="B1" s="342" t="s">
        <v>131</v>
      </c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25"/>
      <c r="U1" s="25"/>
      <c r="V1" s="25"/>
      <c r="W1" s="25"/>
      <c r="X1" s="25"/>
      <c r="Y1" s="25"/>
      <c r="Z1" s="25"/>
      <c r="AA1" s="25"/>
      <c r="AB1" s="25"/>
      <c r="AC1" s="25"/>
      <c r="AD1" s="341"/>
      <c r="AE1" s="341"/>
      <c r="AF1" s="44"/>
      <c r="AH1" s="63" t="s">
        <v>14</v>
      </c>
    </row>
    <row r="2" spans="1:38" s="29" customFormat="1" ht="14.25" customHeight="1" thickBot="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343" t="s">
        <v>7</v>
      </c>
      <c r="Q2" s="343"/>
      <c r="R2" s="343"/>
      <c r="S2" s="343"/>
      <c r="T2" s="116"/>
      <c r="U2" s="28"/>
      <c r="V2" s="28"/>
      <c r="W2" s="28"/>
      <c r="X2" s="28"/>
      <c r="Y2" s="28"/>
      <c r="Z2" s="28"/>
      <c r="AA2" s="28"/>
      <c r="AB2" s="28"/>
      <c r="AD2" s="341"/>
      <c r="AE2" s="341"/>
      <c r="AF2" s="339"/>
      <c r="AG2" s="339"/>
      <c r="AH2" s="116" t="s">
        <v>7</v>
      </c>
      <c r="AI2" s="51"/>
    </row>
    <row r="3" spans="1:38" s="202" customFormat="1" ht="108.75" customHeight="1" thickBot="1" x14ac:dyDescent="0.3">
      <c r="A3" s="334"/>
      <c r="B3" s="401" t="s">
        <v>20</v>
      </c>
      <c r="C3" s="402"/>
      <c r="D3" s="406"/>
      <c r="E3" s="404" t="s">
        <v>81</v>
      </c>
      <c r="F3" s="364"/>
      <c r="G3" s="405"/>
      <c r="H3" s="407" t="s">
        <v>103</v>
      </c>
      <c r="I3" s="408"/>
      <c r="J3" s="409"/>
      <c r="K3" s="363" t="s">
        <v>82</v>
      </c>
      <c r="L3" s="364"/>
      <c r="M3" s="365"/>
      <c r="N3" s="404" t="s">
        <v>9</v>
      </c>
      <c r="O3" s="364"/>
      <c r="P3" s="405"/>
      <c r="Q3" s="407" t="s">
        <v>105</v>
      </c>
      <c r="R3" s="408"/>
      <c r="S3" s="409"/>
      <c r="T3" s="404" t="s">
        <v>10</v>
      </c>
      <c r="U3" s="364"/>
      <c r="V3" s="365"/>
      <c r="W3" s="401" t="s">
        <v>8</v>
      </c>
      <c r="X3" s="402"/>
      <c r="Y3" s="406"/>
      <c r="Z3" s="402" t="s">
        <v>15</v>
      </c>
      <c r="AA3" s="402"/>
      <c r="AB3" s="402"/>
      <c r="AC3" s="404" t="s">
        <v>11</v>
      </c>
      <c r="AD3" s="364"/>
      <c r="AE3" s="405"/>
      <c r="AF3" s="363" t="s">
        <v>12</v>
      </c>
      <c r="AG3" s="364"/>
      <c r="AH3" s="405"/>
    </row>
    <row r="4" spans="1:38" s="31" customFormat="1" ht="19.5" customHeight="1" x14ac:dyDescent="0.25">
      <c r="A4" s="349"/>
      <c r="B4" s="328" t="s">
        <v>92</v>
      </c>
      <c r="C4" s="329" t="s">
        <v>117</v>
      </c>
      <c r="D4" s="330" t="s">
        <v>2</v>
      </c>
      <c r="E4" s="331" t="s">
        <v>92</v>
      </c>
      <c r="F4" s="329" t="s">
        <v>117</v>
      </c>
      <c r="G4" s="332" t="s">
        <v>2</v>
      </c>
      <c r="H4" s="328" t="s">
        <v>92</v>
      </c>
      <c r="I4" s="333" t="s">
        <v>117</v>
      </c>
      <c r="J4" s="338" t="s">
        <v>2</v>
      </c>
      <c r="K4" s="340" t="s">
        <v>92</v>
      </c>
      <c r="L4" s="329" t="s">
        <v>117</v>
      </c>
      <c r="M4" s="345" t="s">
        <v>2</v>
      </c>
      <c r="N4" s="331" t="s">
        <v>92</v>
      </c>
      <c r="O4" s="329" t="s">
        <v>117</v>
      </c>
      <c r="P4" s="332" t="s">
        <v>2</v>
      </c>
      <c r="Q4" s="328" t="s">
        <v>92</v>
      </c>
      <c r="R4" s="333" t="s">
        <v>117</v>
      </c>
      <c r="S4" s="338" t="s">
        <v>2</v>
      </c>
      <c r="T4" s="340" t="s">
        <v>92</v>
      </c>
      <c r="U4" s="329" t="s">
        <v>117</v>
      </c>
      <c r="V4" s="332" t="s">
        <v>2</v>
      </c>
      <c r="W4" s="331" t="s">
        <v>92</v>
      </c>
      <c r="X4" s="329" t="s">
        <v>117</v>
      </c>
      <c r="Y4" s="332" t="s">
        <v>2</v>
      </c>
      <c r="Z4" s="331" t="s">
        <v>92</v>
      </c>
      <c r="AA4" s="333" t="s">
        <v>117</v>
      </c>
      <c r="AB4" s="332" t="s">
        <v>2</v>
      </c>
      <c r="AC4" s="331" t="s">
        <v>92</v>
      </c>
      <c r="AD4" s="329" t="s">
        <v>117</v>
      </c>
      <c r="AE4" s="332" t="s">
        <v>2</v>
      </c>
      <c r="AF4" s="340" t="s">
        <v>92</v>
      </c>
      <c r="AG4" s="333" t="s">
        <v>117</v>
      </c>
      <c r="AH4" s="332" t="s">
        <v>2</v>
      </c>
    </row>
    <row r="5" spans="1:38" s="31" customFormat="1" ht="4.5" customHeight="1" thickBot="1" x14ac:dyDescent="0.3">
      <c r="A5" s="403"/>
      <c r="B5" s="328"/>
      <c r="C5" s="329"/>
      <c r="D5" s="330"/>
      <c r="E5" s="331"/>
      <c r="F5" s="329"/>
      <c r="G5" s="332"/>
      <c r="H5" s="328"/>
      <c r="I5" s="333"/>
      <c r="J5" s="338"/>
      <c r="K5" s="340"/>
      <c r="L5" s="329"/>
      <c r="M5" s="345"/>
      <c r="N5" s="331"/>
      <c r="O5" s="329"/>
      <c r="P5" s="332"/>
      <c r="Q5" s="328"/>
      <c r="R5" s="333"/>
      <c r="S5" s="338"/>
      <c r="T5" s="340"/>
      <c r="U5" s="329"/>
      <c r="V5" s="332"/>
      <c r="W5" s="331"/>
      <c r="X5" s="329"/>
      <c r="Y5" s="332"/>
      <c r="Z5" s="331"/>
      <c r="AA5" s="333"/>
      <c r="AB5" s="332"/>
      <c r="AC5" s="331"/>
      <c r="AD5" s="329"/>
      <c r="AE5" s="332"/>
      <c r="AF5" s="340"/>
      <c r="AG5" s="333"/>
      <c r="AH5" s="332"/>
    </row>
    <row r="6" spans="1:38" s="47" customFormat="1" ht="12.75" thickBot="1" x14ac:dyDescent="0.25">
      <c r="A6" s="187" t="s">
        <v>3</v>
      </c>
      <c r="B6" s="234">
        <v>1</v>
      </c>
      <c r="C6" s="235">
        <v>2</v>
      </c>
      <c r="D6" s="236">
        <v>3</v>
      </c>
      <c r="E6" s="237">
        <v>4</v>
      </c>
      <c r="F6" s="235">
        <v>5</v>
      </c>
      <c r="G6" s="236">
        <v>6</v>
      </c>
      <c r="H6" s="237">
        <v>7</v>
      </c>
      <c r="I6" s="235">
        <v>8</v>
      </c>
      <c r="J6" s="236">
        <v>9</v>
      </c>
      <c r="K6" s="238">
        <v>10</v>
      </c>
      <c r="L6" s="235">
        <v>11</v>
      </c>
      <c r="M6" s="239">
        <v>12</v>
      </c>
      <c r="N6" s="237">
        <v>13</v>
      </c>
      <c r="O6" s="235">
        <v>14</v>
      </c>
      <c r="P6" s="236">
        <v>15</v>
      </c>
      <c r="Q6" s="237">
        <v>16</v>
      </c>
      <c r="R6" s="235">
        <v>17</v>
      </c>
      <c r="S6" s="236">
        <v>18</v>
      </c>
      <c r="T6" s="238">
        <v>19</v>
      </c>
      <c r="U6" s="235">
        <v>20</v>
      </c>
      <c r="V6" s="236">
        <v>21</v>
      </c>
      <c r="W6" s="237">
        <v>22</v>
      </c>
      <c r="X6" s="235">
        <v>23</v>
      </c>
      <c r="Y6" s="236">
        <v>24</v>
      </c>
      <c r="Z6" s="237">
        <v>25</v>
      </c>
      <c r="AA6" s="235">
        <v>26</v>
      </c>
      <c r="AB6" s="236">
        <v>27</v>
      </c>
      <c r="AC6" s="237">
        <v>28</v>
      </c>
      <c r="AD6" s="235">
        <v>29</v>
      </c>
      <c r="AE6" s="236">
        <v>30</v>
      </c>
      <c r="AF6" s="238">
        <v>31</v>
      </c>
      <c r="AG6" s="235">
        <v>32</v>
      </c>
      <c r="AH6" s="236">
        <v>33</v>
      </c>
    </row>
    <row r="7" spans="1:38" s="35" customFormat="1" ht="48.75" customHeight="1" thickBot="1" x14ac:dyDescent="0.3">
      <c r="A7" s="146" t="s">
        <v>32</v>
      </c>
      <c r="B7" s="147">
        <f>SUM(B8:B14)</f>
        <v>6600</v>
      </c>
      <c r="C7" s="148">
        <f>SUM(C8:C14)</f>
        <v>5612</v>
      </c>
      <c r="D7" s="149">
        <f>C7*100/B7</f>
        <v>85.030303030303031</v>
      </c>
      <c r="E7" s="190">
        <f>SUM(E8:E14)</f>
        <v>4918</v>
      </c>
      <c r="F7" s="148">
        <f>SUM(F8:F14)</f>
        <v>3826</v>
      </c>
      <c r="G7" s="149">
        <f>F7*100/E7</f>
        <v>77.795851972346483</v>
      </c>
      <c r="H7" s="150">
        <f>SUM(H8:H14)</f>
        <v>1832</v>
      </c>
      <c r="I7" s="148">
        <f>SUM(I8:I14)</f>
        <v>2113</v>
      </c>
      <c r="J7" s="149">
        <f>I7*100/H7</f>
        <v>115.33842794759825</v>
      </c>
      <c r="K7" s="151">
        <f>SUM(K8:K14)</f>
        <v>1198</v>
      </c>
      <c r="L7" s="148">
        <f>SUM(L8:L14)</f>
        <v>1523</v>
      </c>
      <c r="M7" s="152">
        <f>L7*100/K7</f>
        <v>127.12854757929883</v>
      </c>
      <c r="N7" s="190">
        <f>SUM(N8:N14)</f>
        <v>259</v>
      </c>
      <c r="O7" s="148">
        <f>SUM(O8:O14)</f>
        <v>559</v>
      </c>
      <c r="P7" s="149">
        <f>O7*100/N7</f>
        <v>215.83011583011583</v>
      </c>
      <c r="Q7" s="150">
        <f>SUM(Q8:Q14)</f>
        <v>0</v>
      </c>
      <c r="R7" s="148">
        <f>SUM(R8:R14)</f>
        <v>243</v>
      </c>
      <c r="S7" s="198" t="str">
        <f t="shared" ref="S7:S14" si="0">IF(ISERROR(R7*100/Q7),"-",(R7*100/Q7))</f>
        <v>-</v>
      </c>
      <c r="T7" s="190">
        <f>SUM(T8:T14)</f>
        <v>0</v>
      </c>
      <c r="U7" s="148">
        <f>SUM(U8:U14)</f>
        <v>43</v>
      </c>
      <c r="V7" s="152" t="s">
        <v>100</v>
      </c>
      <c r="W7" s="190">
        <f>SUM(W8:W14)</f>
        <v>3130</v>
      </c>
      <c r="X7" s="148">
        <f>SUM(X8:X14)</f>
        <v>2759</v>
      </c>
      <c r="Y7" s="149">
        <f>X7*100/W7</f>
        <v>88.146964856230028</v>
      </c>
      <c r="Z7" s="151">
        <f>SUM(Z8:Z14)</f>
        <v>3075</v>
      </c>
      <c r="AA7" s="148">
        <f>SUM(AA8:AA14)</f>
        <v>3229</v>
      </c>
      <c r="AB7" s="152">
        <f>AA7*100/Z7</f>
        <v>105.00813008130082</v>
      </c>
      <c r="AC7" s="190">
        <f>SUM(AC8:AC14)</f>
        <v>2394</v>
      </c>
      <c r="AD7" s="148">
        <f>SUM(AD8:AD14)</f>
        <v>2137</v>
      </c>
      <c r="AE7" s="149">
        <f>AD7*100/AC7</f>
        <v>89.264828738512946</v>
      </c>
      <c r="AF7" s="151">
        <f>SUM(AF8:AF14)</f>
        <v>1587</v>
      </c>
      <c r="AG7" s="148">
        <f>SUM(AG8:AG14)</f>
        <v>1318</v>
      </c>
      <c r="AH7" s="149">
        <f>AG7*100/AF7</f>
        <v>83.049779458097035</v>
      </c>
      <c r="AI7" s="34"/>
      <c r="AL7" s="39"/>
    </row>
    <row r="8" spans="1:38" s="39" customFormat="1" ht="48.75" customHeight="1" x14ac:dyDescent="0.25">
      <c r="A8" s="131" t="s">
        <v>93</v>
      </c>
      <c r="B8" s="153">
        <f>УСЬОГО!B8-'16-село-ЦЗ'!B8</f>
        <v>908</v>
      </c>
      <c r="C8" s="199">
        <f>УСЬОГО!C8-'16-село-ЦЗ'!C8</f>
        <v>1023</v>
      </c>
      <c r="D8" s="154">
        <f t="shared" ref="D8:D14" si="1">C8*100/B8</f>
        <v>112.66519823788546</v>
      </c>
      <c r="E8" s="155">
        <f>УСЬОГО!E8-'16-село-ЦЗ'!E8</f>
        <v>718</v>
      </c>
      <c r="F8" s="157">
        <f>УСЬОГО!F8-'16-село-ЦЗ'!F8</f>
        <v>664</v>
      </c>
      <c r="G8" s="154">
        <f t="shared" ref="G8:G14" si="2">F8*100/E8</f>
        <v>92.479108635097489</v>
      </c>
      <c r="H8" s="155">
        <f>УСЬОГО!H8-'16-село-ЦЗ'!H8</f>
        <v>315</v>
      </c>
      <c r="I8" s="240">
        <f>УСЬОГО!I8-'16-село-ЦЗ'!I8</f>
        <v>407</v>
      </c>
      <c r="J8" s="154">
        <f t="shared" ref="J8:J14" si="3">IF(ISERROR(I8*100/H8),"-",(I8*100/H8))</f>
        <v>129.20634920634922</v>
      </c>
      <c r="K8" s="156">
        <f>УСЬОГО!K8-'16-село-ЦЗ'!K8</f>
        <v>262</v>
      </c>
      <c r="L8" s="156">
        <f>УСЬОГО!L8-'16-село-ЦЗ'!L8</f>
        <v>336</v>
      </c>
      <c r="M8" s="158">
        <f t="shared" ref="M8:M14" si="4">L8*100/K8</f>
        <v>128.24427480916032</v>
      </c>
      <c r="N8" s="155">
        <f>УСЬОГО!Q8-'16-село-ЦЗ'!N8</f>
        <v>15</v>
      </c>
      <c r="O8" s="157">
        <f>УСЬОГО!R8-'16-село-ЦЗ'!O8</f>
        <v>120</v>
      </c>
      <c r="P8" s="224" t="s">
        <v>155</v>
      </c>
      <c r="Q8" s="155">
        <f>УСЬОГО!T8-'16-село-ЦЗ'!Q8</f>
        <v>0</v>
      </c>
      <c r="R8" s="240">
        <f>УСЬОГО!U8-'16-село-ЦЗ'!R8</f>
        <v>43</v>
      </c>
      <c r="S8" s="218" t="str">
        <f t="shared" si="0"/>
        <v>-</v>
      </c>
      <c r="T8" s="155">
        <f>УСЬОГО!W8-'16-село-ЦЗ'!T8</f>
        <v>0</v>
      </c>
      <c r="U8" s="157">
        <f>УСЬОГО!X8-'16-село-ЦЗ'!U8</f>
        <v>12</v>
      </c>
      <c r="V8" s="158" t="str">
        <f>IF(ISERROR(U8*100/T8),"-",(U8*100/T8))</f>
        <v>-</v>
      </c>
      <c r="W8" s="155">
        <f>УСЬОГО!Z8-'16-село-ЦЗ'!W8</f>
        <v>473</v>
      </c>
      <c r="X8" s="157">
        <f>УСЬОГО!AA8-'16-село-ЦЗ'!X8</f>
        <v>525</v>
      </c>
      <c r="Y8" s="154">
        <f t="shared" ref="Y8:Y14" si="5">X8*100/W8</f>
        <v>110.99365750528541</v>
      </c>
      <c r="Z8" s="156">
        <f>УСЬОГО!AC8-'16-село-ЦЗ'!Z8</f>
        <v>411</v>
      </c>
      <c r="AA8" s="156">
        <f>УСЬОГО!AD8-'16-село-ЦЗ'!AA8</f>
        <v>589</v>
      </c>
      <c r="AB8" s="158">
        <f t="shared" ref="AB8:AB14" si="6">AA8*100/Z8</f>
        <v>143.30900243309003</v>
      </c>
      <c r="AC8" s="155">
        <f>УСЬОГО!AF8-'16-село-ЦЗ'!AC8</f>
        <v>299</v>
      </c>
      <c r="AD8" s="157">
        <f>УСЬОГО!AG8-'16-село-ЦЗ'!AD8</f>
        <v>373</v>
      </c>
      <c r="AE8" s="154">
        <f t="shared" ref="AE8:AE14" si="7">AD8*100/AC8</f>
        <v>124.74916387959867</v>
      </c>
      <c r="AF8" s="156">
        <f>УСЬОГО!AI8-'16-село-ЦЗ'!AF8</f>
        <v>170</v>
      </c>
      <c r="AG8" s="156">
        <f>УСЬОГО!AJ8-'16-село-ЦЗ'!AG8</f>
        <v>219</v>
      </c>
      <c r="AH8" s="154">
        <f t="shared" ref="AH8:AH14" si="8">AG8*100/AF8</f>
        <v>128.8235294117647</v>
      </c>
      <c r="AI8" s="34"/>
      <c r="AJ8" s="38"/>
    </row>
    <row r="9" spans="1:38" s="40" customFormat="1" ht="48.75" customHeight="1" x14ac:dyDescent="0.25">
      <c r="A9" s="132" t="s">
        <v>94</v>
      </c>
      <c r="B9" s="153">
        <f>УСЬОГО!B9-'16-село-ЦЗ'!B9</f>
        <v>481</v>
      </c>
      <c r="C9" s="189">
        <f>УСЬОГО!C9-'16-село-ЦЗ'!C9</f>
        <v>334</v>
      </c>
      <c r="D9" s="163">
        <f t="shared" si="1"/>
        <v>69.438669438669436</v>
      </c>
      <c r="E9" s="155">
        <f>УСЬОГО!E9-'16-село-ЦЗ'!E9</f>
        <v>374</v>
      </c>
      <c r="F9" s="157">
        <f>УСЬОГО!F9-'16-село-ЦЗ'!F9</f>
        <v>329</v>
      </c>
      <c r="G9" s="163">
        <f t="shared" si="2"/>
        <v>87.967914438502675</v>
      </c>
      <c r="H9" s="164">
        <f>УСЬОГО!H9-'16-село-ЦЗ'!H9</f>
        <v>134</v>
      </c>
      <c r="I9" s="127">
        <f>УСЬОГО!I9-'16-село-ЦЗ'!I9</f>
        <v>177</v>
      </c>
      <c r="J9" s="163">
        <f t="shared" si="3"/>
        <v>132.08955223880596</v>
      </c>
      <c r="K9" s="156">
        <f>УСЬОГО!K9-'16-село-ЦЗ'!K9</f>
        <v>112</v>
      </c>
      <c r="L9" s="156">
        <f>УСЬОГО!L9-'16-село-ЦЗ'!L9</f>
        <v>94</v>
      </c>
      <c r="M9" s="166">
        <f t="shared" si="4"/>
        <v>83.928571428571431</v>
      </c>
      <c r="N9" s="155">
        <f>УСЬОГО!Q9-'16-село-ЦЗ'!N9</f>
        <v>12</v>
      </c>
      <c r="O9" s="157">
        <f>УСЬОГО!R9-'16-село-ЦЗ'!O9</f>
        <v>32</v>
      </c>
      <c r="P9" s="218" t="s">
        <v>139</v>
      </c>
      <c r="Q9" s="164">
        <f>УСЬОГО!T9-'16-село-ЦЗ'!Q9</f>
        <v>0</v>
      </c>
      <c r="R9" s="127">
        <f>УСЬОГО!U9-'16-село-ЦЗ'!R9</f>
        <v>-28</v>
      </c>
      <c r="S9" s="218" t="str">
        <f t="shared" si="0"/>
        <v>-</v>
      </c>
      <c r="T9" s="155">
        <f>УСЬОГО!W9-'16-село-ЦЗ'!T9</f>
        <v>0</v>
      </c>
      <c r="U9" s="157">
        <f>УСЬОГО!X9-'16-село-ЦЗ'!U9</f>
        <v>0</v>
      </c>
      <c r="V9" s="225" t="str">
        <f t="shared" ref="V9:V14" si="9">IF(ISERROR(U9*100/T9),"-",(U9*100/T9))</f>
        <v>-</v>
      </c>
      <c r="W9" s="155">
        <f>УСЬОГО!Z9-'16-село-ЦЗ'!W9</f>
        <v>251</v>
      </c>
      <c r="X9" s="157">
        <f>УСЬОГО!AA9-'16-село-ЦЗ'!X9</f>
        <v>247</v>
      </c>
      <c r="Y9" s="163">
        <f t="shared" si="5"/>
        <v>98.406374501992033</v>
      </c>
      <c r="Z9" s="156">
        <f>УСЬОГО!AC9-'16-село-ЦЗ'!Z9</f>
        <v>230</v>
      </c>
      <c r="AA9" s="156">
        <f>УСЬОГО!AD9-'16-село-ЦЗ'!AA9</f>
        <v>165</v>
      </c>
      <c r="AB9" s="166">
        <f t="shared" si="6"/>
        <v>71.739130434782609</v>
      </c>
      <c r="AC9" s="155">
        <f>УСЬОГО!AF9-'16-село-ЦЗ'!AC9</f>
        <v>187</v>
      </c>
      <c r="AD9" s="157">
        <f>УСЬОГО!AG9-'16-село-ЦЗ'!AD9</f>
        <v>198</v>
      </c>
      <c r="AE9" s="163">
        <f t="shared" si="7"/>
        <v>105.88235294117646</v>
      </c>
      <c r="AF9" s="156">
        <f>УСЬОГО!AI9-'16-село-ЦЗ'!AF9</f>
        <v>118</v>
      </c>
      <c r="AG9" s="156">
        <f>УСЬОГО!AJ9-'16-село-ЦЗ'!AG9</f>
        <v>116</v>
      </c>
      <c r="AH9" s="163">
        <f t="shared" si="8"/>
        <v>98.305084745762713</v>
      </c>
      <c r="AI9" s="34"/>
      <c r="AJ9" s="38"/>
    </row>
    <row r="10" spans="1:38" s="39" customFormat="1" ht="48.75" customHeight="1" x14ac:dyDescent="0.25">
      <c r="A10" s="132" t="s">
        <v>95</v>
      </c>
      <c r="B10" s="153">
        <f>УСЬОГО!B10-'16-село-ЦЗ'!B10</f>
        <v>2814</v>
      </c>
      <c r="C10" s="189">
        <f>УСЬОГО!C10-'16-село-ЦЗ'!C10</f>
        <v>2032</v>
      </c>
      <c r="D10" s="163">
        <f t="shared" si="1"/>
        <v>72.210376687988628</v>
      </c>
      <c r="E10" s="155">
        <f>УСЬОГО!E10-'16-село-ЦЗ'!E10</f>
        <v>1986</v>
      </c>
      <c r="F10" s="157">
        <f>УСЬОГО!F10-'16-село-ЦЗ'!F10</f>
        <v>1302</v>
      </c>
      <c r="G10" s="163">
        <f t="shared" si="2"/>
        <v>65.55891238670695</v>
      </c>
      <c r="H10" s="164">
        <f>УСЬОГО!H10-'16-село-ЦЗ'!H10</f>
        <v>718</v>
      </c>
      <c r="I10" s="127">
        <f>УСЬОГО!I10-'16-село-ЦЗ'!I10</f>
        <v>659</v>
      </c>
      <c r="J10" s="163">
        <f t="shared" si="3"/>
        <v>91.782729805013929</v>
      </c>
      <c r="K10" s="156">
        <f>УСЬОГО!K10-'16-село-ЦЗ'!K10</f>
        <v>322</v>
      </c>
      <c r="L10" s="156">
        <f>УСЬОГО!L10-'16-село-ЦЗ'!L10</f>
        <v>410</v>
      </c>
      <c r="M10" s="166">
        <f t="shared" si="4"/>
        <v>127.32919254658385</v>
      </c>
      <c r="N10" s="155">
        <f>УСЬОГО!Q10-'16-село-ЦЗ'!N10</f>
        <v>178</v>
      </c>
      <c r="O10" s="157">
        <f>УСЬОГО!R10-'16-село-ЦЗ'!O10</f>
        <v>224</v>
      </c>
      <c r="P10" s="163">
        <f t="shared" ref="P8:P14" si="10">IF(ISERROR(O10*100/N10),"-",(O10*100/N10))</f>
        <v>125.84269662921348</v>
      </c>
      <c r="Q10" s="164">
        <f>УСЬОГО!T10-'16-село-ЦЗ'!Q10</f>
        <v>0</v>
      </c>
      <c r="R10" s="127">
        <f>УСЬОГО!U10-'16-село-ЦЗ'!R10</f>
        <v>131</v>
      </c>
      <c r="S10" s="218" t="str">
        <f t="shared" si="0"/>
        <v>-</v>
      </c>
      <c r="T10" s="155">
        <f>УСЬОГО!W10-'16-село-ЦЗ'!T10</f>
        <v>0</v>
      </c>
      <c r="U10" s="157">
        <f>УСЬОГО!X10-'16-село-ЦЗ'!U10</f>
        <v>4</v>
      </c>
      <c r="V10" s="166" t="str">
        <f t="shared" si="9"/>
        <v>-</v>
      </c>
      <c r="W10" s="155">
        <f>УСЬОГО!Z10-'16-село-ЦЗ'!W10</f>
        <v>1341</v>
      </c>
      <c r="X10" s="157">
        <f>УСЬОГО!AA10-'16-село-ЦЗ'!X10</f>
        <v>873</v>
      </c>
      <c r="Y10" s="163">
        <f t="shared" si="5"/>
        <v>65.100671140939596</v>
      </c>
      <c r="Z10" s="156">
        <f>УСЬОГО!AC10-'16-село-ЦЗ'!Z10</f>
        <v>1281</v>
      </c>
      <c r="AA10" s="156">
        <f>УСЬОГО!AD10-'16-село-ЦЗ'!AA10</f>
        <v>1184</v>
      </c>
      <c r="AB10" s="166">
        <f t="shared" si="6"/>
        <v>92.427790788446529</v>
      </c>
      <c r="AC10" s="155">
        <f>УСЬОГО!AF10-'16-село-ЦЗ'!AC10</f>
        <v>1011</v>
      </c>
      <c r="AD10" s="157">
        <f>УСЬОГО!AG10-'16-село-ЦЗ'!AD10</f>
        <v>727</v>
      </c>
      <c r="AE10" s="163">
        <f t="shared" si="7"/>
        <v>71.90900098911969</v>
      </c>
      <c r="AF10" s="156">
        <f>УСЬОГО!AI10-'16-село-ЦЗ'!AF10</f>
        <v>730</v>
      </c>
      <c r="AG10" s="156">
        <f>УСЬОГО!AJ10-'16-село-ЦЗ'!AG10</f>
        <v>504</v>
      </c>
      <c r="AH10" s="163">
        <f t="shared" si="8"/>
        <v>69.041095890410958</v>
      </c>
      <c r="AI10" s="34"/>
      <c r="AJ10" s="38"/>
    </row>
    <row r="11" spans="1:38" s="39" customFormat="1" ht="48.75" customHeight="1" x14ac:dyDescent="0.25">
      <c r="A11" s="132" t="s">
        <v>96</v>
      </c>
      <c r="B11" s="153">
        <f>УСЬОГО!B11-'16-село-ЦЗ'!B11</f>
        <v>547</v>
      </c>
      <c r="C11" s="189">
        <f>УСЬОГО!C11-'16-село-ЦЗ'!C11</f>
        <v>448</v>
      </c>
      <c r="D11" s="163">
        <f t="shared" si="1"/>
        <v>81.901279707495434</v>
      </c>
      <c r="E11" s="155">
        <f>УСЬОГО!E11-'16-село-ЦЗ'!E11</f>
        <v>424</v>
      </c>
      <c r="F11" s="157">
        <f>УСЬОГО!F11-'16-село-ЦЗ'!F11</f>
        <v>329</v>
      </c>
      <c r="G11" s="163">
        <f t="shared" si="2"/>
        <v>77.594339622641513</v>
      </c>
      <c r="H11" s="164">
        <f>УСЬОГО!H11-'16-село-ЦЗ'!H11</f>
        <v>150</v>
      </c>
      <c r="I11" s="127">
        <f>УСЬОГО!I11-'16-село-ЦЗ'!I11</f>
        <v>180</v>
      </c>
      <c r="J11" s="163">
        <f t="shared" si="3"/>
        <v>120</v>
      </c>
      <c r="K11" s="156">
        <f>УСЬОГО!K11-'16-село-ЦЗ'!K11</f>
        <v>117</v>
      </c>
      <c r="L11" s="156">
        <f>УСЬОГО!L11-'16-село-ЦЗ'!L11</f>
        <v>132</v>
      </c>
      <c r="M11" s="166">
        <f t="shared" si="4"/>
        <v>112.82051282051282</v>
      </c>
      <c r="N11" s="155">
        <f>УСЬОГО!Q11-'16-село-ЦЗ'!N11</f>
        <v>5</v>
      </c>
      <c r="O11" s="157">
        <f>УСЬОГО!R11-'16-село-ЦЗ'!O11</f>
        <v>34</v>
      </c>
      <c r="P11" s="218" t="s">
        <v>175</v>
      </c>
      <c r="Q11" s="164">
        <f>УСЬОГО!T11-'16-село-ЦЗ'!Q11</f>
        <v>0</v>
      </c>
      <c r="R11" s="127">
        <f>УСЬОГО!U11-'16-село-ЦЗ'!R11</f>
        <v>16</v>
      </c>
      <c r="S11" s="218" t="str">
        <f t="shared" si="0"/>
        <v>-</v>
      </c>
      <c r="T11" s="155">
        <f>УСЬОГО!W11-'16-село-ЦЗ'!T11</f>
        <v>0</v>
      </c>
      <c r="U11" s="157">
        <f>УСЬОГО!X11-'16-село-ЦЗ'!U11</f>
        <v>0</v>
      </c>
      <c r="V11" s="166" t="str">
        <f t="shared" si="9"/>
        <v>-</v>
      </c>
      <c r="W11" s="155">
        <f>УСЬОГО!Z11-'16-село-ЦЗ'!W11</f>
        <v>296</v>
      </c>
      <c r="X11" s="157">
        <f>УСЬОГО!AA11-'16-село-ЦЗ'!X11</f>
        <v>252</v>
      </c>
      <c r="Y11" s="163">
        <f t="shared" si="5"/>
        <v>85.13513513513513</v>
      </c>
      <c r="Z11" s="156">
        <f>УСЬОГО!AC11-'16-село-ЦЗ'!Z11</f>
        <v>248</v>
      </c>
      <c r="AA11" s="156">
        <f>УСЬОГО!AD11-'16-село-ЦЗ'!AA11</f>
        <v>237</v>
      </c>
      <c r="AB11" s="166">
        <f t="shared" si="6"/>
        <v>95.564516129032256</v>
      </c>
      <c r="AC11" s="155">
        <f>УСЬОГО!AF11-'16-село-ЦЗ'!AC11</f>
        <v>193</v>
      </c>
      <c r="AD11" s="157">
        <f>УСЬОГО!AG11-'16-село-ЦЗ'!AD11</f>
        <v>172</v>
      </c>
      <c r="AE11" s="163">
        <f t="shared" si="7"/>
        <v>89.119170984455963</v>
      </c>
      <c r="AF11" s="156">
        <f>УСЬОГО!AI11-'16-село-ЦЗ'!AF11</f>
        <v>135</v>
      </c>
      <c r="AG11" s="156">
        <f>УСЬОГО!AJ11-'16-село-ЦЗ'!AG11</f>
        <v>101</v>
      </c>
      <c r="AH11" s="163">
        <f t="shared" si="8"/>
        <v>74.81481481481481</v>
      </c>
      <c r="AI11" s="34"/>
      <c r="AJ11" s="38"/>
    </row>
    <row r="12" spans="1:38" s="39" customFormat="1" ht="48.75" customHeight="1" x14ac:dyDescent="0.25">
      <c r="A12" s="132" t="s">
        <v>97</v>
      </c>
      <c r="B12" s="153">
        <f>УСЬОГО!B12-'16-село-ЦЗ'!B12</f>
        <v>924</v>
      </c>
      <c r="C12" s="189">
        <f>УСЬОГО!C12-'16-село-ЦЗ'!C12</f>
        <v>893</v>
      </c>
      <c r="D12" s="163">
        <f t="shared" si="1"/>
        <v>96.645021645021643</v>
      </c>
      <c r="E12" s="155">
        <f>УСЬОГО!E12-'16-село-ЦЗ'!E12</f>
        <v>746</v>
      </c>
      <c r="F12" s="157">
        <f>УСЬОГО!F12-'16-село-ЦЗ'!F12</f>
        <v>641</v>
      </c>
      <c r="G12" s="163">
        <f t="shared" si="2"/>
        <v>85.924932975871315</v>
      </c>
      <c r="H12" s="164">
        <f>УСЬОГО!H12-'16-село-ЦЗ'!H12</f>
        <v>253</v>
      </c>
      <c r="I12" s="127">
        <f>УСЬОГО!I12-'16-село-ЦЗ'!I12</f>
        <v>354</v>
      </c>
      <c r="J12" s="163">
        <f t="shared" si="3"/>
        <v>139.92094861660078</v>
      </c>
      <c r="K12" s="156">
        <f>УСЬОГО!K12-'16-село-ЦЗ'!K12</f>
        <v>161</v>
      </c>
      <c r="L12" s="156">
        <f>УСЬОГО!L12-'16-село-ЦЗ'!L12</f>
        <v>288</v>
      </c>
      <c r="M12" s="166">
        <f t="shared" si="4"/>
        <v>178.88198757763976</v>
      </c>
      <c r="N12" s="155">
        <f>УСЬОГО!Q12-'16-село-ЦЗ'!N12</f>
        <v>18</v>
      </c>
      <c r="O12" s="157">
        <f>УСЬОГО!R12-'16-село-ЦЗ'!O12</f>
        <v>64</v>
      </c>
      <c r="P12" s="218" t="s">
        <v>143</v>
      </c>
      <c r="Q12" s="164">
        <f>УСЬОГО!T12-'16-село-ЦЗ'!Q12</f>
        <v>0</v>
      </c>
      <c r="R12" s="127">
        <f>УСЬОГО!U12-'16-село-ЦЗ'!R12</f>
        <v>30</v>
      </c>
      <c r="S12" s="218" t="str">
        <f t="shared" si="0"/>
        <v>-</v>
      </c>
      <c r="T12" s="155">
        <f>УСЬОГО!W12-'16-село-ЦЗ'!T12</f>
        <v>0</v>
      </c>
      <c r="U12" s="157">
        <f>УСЬОГО!X12-'16-село-ЦЗ'!U12</f>
        <v>19</v>
      </c>
      <c r="V12" s="166" t="str">
        <f t="shared" si="9"/>
        <v>-</v>
      </c>
      <c r="W12" s="155">
        <f>УСЬОГО!Z12-'16-село-ЦЗ'!W12</f>
        <v>318</v>
      </c>
      <c r="X12" s="157">
        <f>УСЬОГО!AA12-'16-село-ЦЗ'!X12</f>
        <v>452</v>
      </c>
      <c r="Y12" s="163">
        <f t="shared" si="5"/>
        <v>142.13836477987422</v>
      </c>
      <c r="Z12" s="156">
        <f>УСЬОГО!AC12-'16-село-ЦЗ'!Z12</f>
        <v>437</v>
      </c>
      <c r="AA12" s="156">
        <f>УСЬОГО!AD12-'16-село-ЦЗ'!AA12</f>
        <v>518</v>
      </c>
      <c r="AB12" s="166">
        <f t="shared" si="6"/>
        <v>118.53546910755149</v>
      </c>
      <c r="AC12" s="155">
        <f>УСЬОГО!AF12-'16-село-ЦЗ'!AC12</f>
        <v>379</v>
      </c>
      <c r="AD12" s="157">
        <f>УСЬОГО!AG12-'16-село-ЦЗ'!AD12</f>
        <v>353</v>
      </c>
      <c r="AE12" s="163">
        <f t="shared" si="7"/>
        <v>93.139841688654357</v>
      </c>
      <c r="AF12" s="156">
        <f>УСЬОГО!AI12-'16-село-ЦЗ'!AF12</f>
        <v>217</v>
      </c>
      <c r="AG12" s="156">
        <f>УСЬОГО!AJ12-'16-село-ЦЗ'!AG12</f>
        <v>201</v>
      </c>
      <c r="AH12" s="163">
        <f t="shared" si="8"/>
        <v>92.626728110599075</v>
      </c>
      <c r="AI12" s="34"/>
      <c r="AJ12" s="38"/>
    </row>
    <row r="13" spans="1:38" s="39" customFormat="1" ht="48.75" customHeight="1" x14ac:dyDescent="0.25">
      <c r="A13" s="132" t="s">
        <v>98</v>
      </c>
      <c r="B13" s="153">
        <f>УСЬОГО!B13-'16-село-ЦЗ'!B13</f>
        <v>501</v>
      </c>
      <c r="C13" s="189">
        <f>УСЬОГО!C13-'16-село-ЦЗ'!C13</f>
        <v>497</v>
      </c>
      <c r="D13" s="163">
        <f t="shared" si="1"/>
        <v>99.201596806387229</v>
      </c>
      <c r="E13" s="155">
        <f>УСЬОГО!E13-'16-село-ЦЗ'!E13</f>
        <v>320</v>
      </c>
      <c r="F13" s="157">
        <f>УСЬОГО!F13-'16-село-ЦЗ'!F13</f>
        <v>300</v>
      </c>
      <c r="G13" s="163">
        <f t="shared" si="2"/>
        <v>93.75</v>
      </c>
      <c r="H13" s="164">
        <f>УСЬОГО!H13-'16-село-ЦЗ'!H13</f>
        <v>142</v>
      </c>
      <c r="I13" s="127">
        <f>УСЬОГО!I13-'16-село-ЦЗ'!I13</f>
        <v>211</v>
      </c>
      <c r="J13" s="163">
        <f t="shared" si="3"/>
        <v>148.59154929577466</v>
      </c>
      <c r="K13" s="156">
        <f>УСЬОГО!K13-'16-село-ЦЗ'!K13</f>
        <v>126</v>
      </c>
      <c r="L13" s="156">
        <f>УСЬОГО!L13-'16-село-ЦЗ'!L13</f>
        <v>141</v>
      </c>
      <c r="M13" s="166">
        <f t="shared" si="4"/>
        <v>111.9047619047619</v>
      </c>
      <c r="N13" s="155">
        <f>УСЬОГО!Q13-'16-село-ЦЗ'!N13</f>
        <v>2</v>
      </c>
      <c r="O13" s="157">
        <f>УСЬОГО!R13-'16-село-ЦЗ'!O13</f>
        <v>39</v>
      </c>
      <c r="P13" s="218" t="s">
        <v>176</v>
      </c>
      <c r="Q13" s="164">
        <f>УСЬОГО!T13-'16-село-ЦЗ'!Q13</f>
        <v>0</v>
      </c>
      <c r="R13" s="127">
        <f>УСЬОГО!U13-'16-село-ЦЗ'!R13</f>
        <v>34</v>
      </c>
      <c r="S13" s="218" t="str">
        <f t="shared" si="0"/>
        <v>-</v>
      </c>
      <c r="T13" s="155">
        <f>УСЬОГО!W13-'16-село-ЦЗ'!T13</f>
        <v>0</v>
      </c>
      <c r="U13" s="157">
        <f>УСЬОГО!X13-'16-село-ЦЗ'!U13</f>
        <v>8</v>
      </c>
      <c r="V13" s="225" t="str">
        <f t="shared" si="9"/>
        <v>-</v>
      </c>
      <c r="W13" s="155">
        <f>УСЬОГО!Z13-'16-село-ЦЗ'!W13</f>
        <v>219</v>
      </c>
      <c r="X13" s="157">
        <f>УСЬОГО!AA13-'16-село-ЦЗ'!X13</f>
        <v>225</v>
      </c>
      <c r="Y13" s="163">
        <f t="shared" si="5"/>
        <v>102.73972602739725</v>
      </c>
      <c r="Z13" s="156">
        <f>УСЬОГО!AC13-'16-село-ЦЗ'!Z13</f>
        <v>225</v>
      </c>
      <c r="AA13" s="156">
        <f>УСЬОГО!AD13-'16-село-ЦЗ'!AA13</f>
        <v>316</v>
      </c>
      <c r="AB13" s="166">
        <f t="shared" si="6"/>
        <v>140.44444444444446</v>
      </c>
      <c r="AC13" s="155">
        <f>УСЬОГО!AF13-'16-село-ЦЗ'!AC13</f>
        <v>129</v>
      </c>
      <c r="AD13" s="157">
        <f>УСЬОГО!AG13-'16-село-ЦЗ'!AD13</f>
        <v>180</v>
      </c>
      <c r="AE13" s="163">
        <f t="shared" si="7"/>
        <v>139.53488372093022</v>
      </c>
      <c r="AF13" s="156">
        <f>УСЬОГО!AI13-'16-село-ЦЗ'!AF13</f>
        <v>101</v>
      </c>
      <c r="AG13" s="156">
        <f>УСЬОГО!AJ13-'16-село-ЦЗ'!AG13</f>
        <v>104</v>
      </c>
      <c r="AH13" s="163">
        <f t="shared" si="8"/>
        <v>102.97029702970298</v>
      </c>
      <c r="AI13" s="34"/>
      <c r="AJ13" s="38"/>
    </row>
    <row r="14" spans="1:38" s="39" customFormat="1" ht="48.75" customHeight="1" thickBot="1" x14ac:dyDescent="0.3">
      <c r="A14" s="133" t="s">
        <v>99</v>
      </c>
      <c r="B14" s="191">
        <f>УСЬОГО!B14-'16-село-ЦЗ'!B14</f>
        <v>425</v>
      </c>
      <c r="C14" s="192">
        <f>УСЬОГО!C14-'16-село-ЦЗ'!C14</f>
        <v>385</v>
      </c>
      <c r="D14" s="170">
        <f t="shared" si="1"/>
        <v>90.588235294117652</v>
      </c>
      <c r="E14" s="193">
        <f>УСЬОГО!E14-'16-село-ЦЗ'!E14</f>
        <v>350</v>
      </c>
      <c r="F14" s="194">
        <f>УСЬОГО!F14-'16-село-ЦЗ'!F14</f>
        <v>261</v>
      </c>
      <c r="G14" s="170">
        <f t="shared" si="2"/>
        <v>74.571428571428569</v>
      </c>
      <c r="H14" s="171">
        <f>УСЬОГО!H14-'16-село-ЦЗ'!H14</f>
        <v>120</v>
      </c>
      <c r="I14" s="173">
        <f>УСЬОГО!I14-'16-село-ЦЗ'!I14</f>
        <v>125</v>
      </c>
      <c r="J14" s="170">
        <f t="shared" si="3"/>
        <v>104.16666666666667</v>
      </c>
      <c r="K14" s="195">
        <f>УСЬОГО!K14-'16-село-ЦЗ'!K14</f>
        <v>98</v>
      </c>
      <c r="L14" s="195">
        <f>УСЬОГО!L14-'16-село-ЦЗ'!L14</f>
        <v>122</v>
      </c>
      <c r="M14" s="174">
        <f t="shared" si="4"/>
        <v>124.48979591836735</v>
      </c>
      <c r="N14" s="193">
        <f>УСЬОГО!Q14-'16-село-ЦЗ'!N14</f>
        <v>29</v>
      </c>
      <c r="O14" s="194">
        <f>УСЬОГО!R14-'16-село-ЦЗ'!O14</f>
        <v>46</v>
      </c>
      <c r="P14" s="170">
        <f t="shared" si="10"/>
        <v>158.62068965517241</v>
      </c>
      <c r="Q14" s="171">
        <f>УСЬОГО!T14-'16-село-ЦЗ'!Q14</f>
        <v>0</v>
      </c>
      <c r="R14" s="173">
        <f>УСЬОГО!U14-'16-село-ЦЗ'!R14</f>
        <v>17</v>
      </c>
      <c r="S14" s="226" t="str">
        <f t="shared" si="0"/>
        <v>-</v>
      </c>
      <c r="T14" s="193">
        <f>УСЬОГО!W14-'16-село-ЦЗ'!T14</f>
        <v>0</v>
      </c>
      <c r="U14" s="194">
        <f>УСЬОГО!X14-'16-село-ЦЗ'!U14</f>
        <v>0</v>
      </c>
      <c r="V14" s="174" t="str">
        <f t="shared" si="9"/>
        <v>-</v>
      </c>
      <c r="W14" s="193">
        <f>УСЬОГО!Z14-'16-село-ЦЗ'!W14</f>
        <v>232</v>
      </c>
      <c r="X14" s="194">
        <f>УСЬОГО!AA14-'16-село-ЦЗ'!X14</f>
        <v>185</v>
      </c>
      <c r="Y14" s="170">
        <f t="shared" si="5"/>
        <v>79.741379310344826</v>
      </c>
      <c r="Z14" s="195">
        <f>УСЬОГО!AC14-'16-село-ЦЗ'!Z14</f>
        <v>243</v>
      </c>
      <c r="AA14" s="195">
        <f>УСЬОГО!AD14-'16-село-ЦЗ'!AA14</f>
        <v>220</v>
      </c>
      <c r="AB14" s="174">
        <f t="shared" si="6"/>
        <v>90.534979423868307</v>
      </c>
      <c r="AC14" s="193">
        <f>УСЬОГО!AF14-'16-село-ЦЗ'!AC14</f>
        <v>196</v>
      </c>
      <c r="AD14" s="194">
        <f>УСЬОГО!AG14-'16-село-ЦЗ'!AD14</f>
        <v>134</v>
      </c>
      <c r="AE14" s="170">
        <f t="shared" si="7"/>
        <v>68.367346938775512</v>
      </c>
      <c r="AF14" s="195">
        <f>УСЬОГО!AI14-'16-село-ЦЗ'!AF14</f>
        <v>116</v>
      </c>
      <c r="AG14" s="195">
        <f>УСЬОГО!AJ14-'16-село-ЦЗ'!AG14</f>
        <v>73</v>
      </c>
      <c r="AH14" s="170">
        <f t="shared" si="8"/>
        <v>62.931034482758619</v>
      </c>
      <c r="AI14" s="34"/>
      <c r="AJ14" s="38"/>
    </row>
    <row r="15" spans="1:38" ht="15" customHeight="1" x14ac:dyDescent="0.25">
      <c r="A15" s="42"/>
      <c r="B15" s="42"/>
      <c r="C15" s="344"/>
      <c r="D15" s="344"/>
      <c r="E15" s="344"/>
      <c r="F15" s="344"/>
      <c r="G15" s="344"/>
      <c r="H15" s="344"/>
      <c r="I15" s="344"/>
      <c r="J15" s="344"/>
      <c r="K15" s="344"/>
      <c r="L15" s="344"/>
      <c r="M15" s="344"/>
      <c r="N15" s="344"/>
      <c r="O15" s="344"/>
      <c r="P15" s="344"/>
      <c r="Q15" s="230"/>
      <c r="R15" s="230"/>
      <c r="S15" s="230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</row>
    <row r="16" spans="1:38" x14ac:dyDescent="0.2">
      <c r="C16" s="344"/>
      <c r="D16" s="344"/>
      <c r="E16" s="344"/>
      <c r="F16" s="344"/>
      <c r="G16" s="344"/>
      <c r="H16" s="344"/>
      <c r="I16" s="344"/>
      <c r="J16" s="344"/>
      <c r="K16" s="344"/>
      <c r="L16" s="344"/>
      <c r="M16" s="344"/>
      <c r="N16" s="344"/>
      <c r="O16" s="344"/>
      <c r="P16" s="344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</row>
    <row r="17" spans="3:31" x14ac:dyDescent="0.2">
      <c r="C17" s="344"/>
      <c r="D17" s="344"/>
      <c r="E17" s="344"/>
      <c r="F17" s="344"/>
      <c r="G17" s="344"/>
      <c r="H17" s="344"/>
      <c r="I17" s="344"/>
      <c r="J17" s="344"/>
      <c r="K17" s="344"/>
      <c r="L17" s="344"/>
      <c r="M17" s="344"/>
      <c r="N17" s="344"/>
      <c r="O17" s="344"/>
      <c r="P17" s="344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</row>
    <row r="18" spans="3:31" x14ac:dyDescent="0.2">
      <c r="C18" s="344"/>
      <c r="D18" s="344"/>
      <c r="E18" s="344"/>
      <c r="F18" s="344"/>
      <c r="G18" s="344"/>
      <c r="H18" s="344"/>
      <c r="I18" s="344"/>
      <c r="J18" s="344"/>
      <c r="K18" s="344"/>
      <c r="L18" s="344"/>
      <c r="M18" s="344"/>
      <c r="N18" s="344"/>
      <c r="O18" s="344"/>
      <c r="P18" s="344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</row>
    <row r="19" spans="3:31" x14ac:dyDescent="0.2"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</row>
    <row r="20" spans="3:31" x14ac:dyDescent="0.2"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</row>
    <row r="21" spans="3:31" x14ac:dyDescent="0.2"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</row>
    <row r="22" spans="3:31" x14ac:dyDescent="0.2"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</row>
    <row r="23" spans="3:31" x14ac:dyDescent="0.2"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</row>
    <row r="24" spans="3:31" x14ac:dyDescent="0.2"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</row>
    <row r="25" spans="3:31" x14ac:dyDescent="0.2"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</row>
    <row r="26" spans="3:31" x14ac:dyDescent="0.2"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</row>
    <row r="27" spans="3:31" x14ac:dyDescent="0.2"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</row>
    <row r="28" spans="3:31" x14ac:dyDescent="0.2"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</row>
    <row r="29" spans="3:31" x14ac:dyDescent="0.2"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</row>
    <row r="30" spans="3:31" x14ac:dyDescent="0.2"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</row>
    <row r="31" spans="3:31" x14ac:dyDescent="0.2"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</row>
    <row r="32" spans="3:31" x14ac:dyDescent="0.2"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</row>
    <row r="33" spans="14:31" x14ac:dyDescent="0.2"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</row>
    <row r="34" spans="14:31" x14ac:dyDescent="0.2"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</row>
    <row r="35" spans="14:31" x14ac:dyDescent="0.2"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</row>
    <row r="36" spans="14:31" x14ac:dyDescent="0.2"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</row>
    <row r="37" spans="14:31" x14ac:dyDescent="0.2"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</row>
    <row r="38" spans="14:31" x14ac:dyDescent="0.2"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</row>
    <row r="39" spans="14:31" x14ac:dyDescent="0.2"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</row>
    <row r="40" spans="14:31" x14ac:dyDescent="0.2"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</row>
    <row r="41" spans="14:31" x14ac:dyDescent="0.2"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</row>
    <row r="42" spans="14:31" x14ac:dyDescent="0.2"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</row>
    <row r="43" spans="14:31" x14ac:dyDescent="0.2"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</row>
    <row r="44" spans="14:31" x14ac:dyDescent="0.2"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</row>
    <row r="45" spans="14:31" x14ac:dyDescent="0.2"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</row>
    <row r="46" spans="14:31" x14ac:dyDescent="0.2"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</row>
    <row r="47" spans="14:31" x14ac:dyDescent="0.2"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</row>
    <row r="48" spans="14:31" x14ac:dyDescent="0.2"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</row>
    <row r="49" spans="14:31" x14ac:dyDescent="0.2"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</row>
    <row r="50" spans="14:31" x14ac:dyDescent="0.2"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</row>
    <row r="51" spans="14:31" x14ac:dyDescent="0.2"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</row>
    <row r="52" spans="14:31" x14ac:dyDescent="0.2"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</row>
    <row r="53" spans="14:31" x14ac:dyDescent="0.2"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</row>
    <row r="54" spans="14:31" x14ac:dyDescent="0.2"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</row>
    <row r="55" spans="14:31" x14ac:dyDescent="0.2"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</row>
    <row r="56" spans="14:31" x14ac:dyDescent="0.2"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</row>
    <row r="57" spans="14:31" x14ac:dyDescent="0.2"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</row>
    <row r="58" spans="14:31" x14ac:dyDescent="0.2"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</row>
    <row r="59" spans="14:31" x14ac:dyDescent="0.2"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</row>
    <row r="60" spans="14:31" x14ac:dyDescent="0.2"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</row>
    <row r="61" spans="14:31" x14ac:dyDescent="0.2"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</row>
    <row r="62" spans="14:31" x14ac:dyDescent="0.2"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</row>
    <row r="63" spans="14:31" x14ac:dyDescent="0.2"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</row>
    <row r="64" spans="14:31" x14ac:dyDescent="0.2"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</row>
    <row r="65" spans="14:31" x14ac:dyDescent="0.2"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</row>
    <row r="66" spans="14:31" x14ac:dyDescent="0.2"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</row>
    <row r="67" spans="14:31" x14ac:dyDescent="0.2">
      <c r="N67" s="43"/>
      <c r="O67" s="43"/>
      <c r="P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</row>
  </sheetData>
  <mergeCells count="51">
    <mergeCell ref="A3:A5"/>
    <mergeCell ref="B3:D3"/>
    <mergeCell ref="E3:G3"/>
    <mergeCell ref="K3:M3"/>
    <mergeCell ref="N3:P3"/>
    <mergeCell ref="G4:G5"/>
    <mergeCell ref="B4:B5"/>
    <mergeCell ref="C4:C5"/>
    <mergeCell ref="D4:D5"/>
    <mergeCell ref="E4:E5"/>
    <mergeCell ref="F4:F5"/>
    <mergeCell ref="P4:P5"/>
    <mergeCell ref="K4:K5"/>
    <mergeCell ref="L4:L5"/>
    <mergeCell ref="M4:M5"/>
    <mergeCell ref="N4:N5"/>
    <mergeCell ref="AD1:AE1"/>
    <mergeCell ref="AD2:AE2"/>
    <mergeCell ref="AB4:AB5"/>
    <mergeCell ref="AC4:AC5"/>
    <mergeCell ref="R4:R5"/>
    <mergeCell ref="S4:S5"/>
    <mergeCell ref="B1:S1"/>
    <mergeCell ref="P2:S2"/>
    <mergeCell ref="H3:J3"/>
    <mergeCell ref="Q3:S3"/>
    <mergeCell ref="AF2:AG2"/>
    <mergeCell ref="T3:V3"/>
    <mergeCell ref="W3:Y3"/>
    <mergeCell ref="Z3:AB3"/>
    <mergeCell ref="AC3:AE3"/>
    <mergeCell ref="AF3:AH3"/>
    <mergeCell ref="C15:P18"/>
    <mergeCell ref="Z4:Z5"/>
    <mergeCell ref="AA4:AA5"/>
    <mergeCell ref="T4:T5"/>
    <mergeCell ref="U4:U5"/>
    <mergeCell ref="V4:V5"/>
    <mergeCell ref="W4:W5"/>
    <mergeCell ref="X4:X5"/>
    <mergeCell ref="Y4:Y5"/>
    <mergeCell ref="O4:O5"/>
    <mergeCell ref="H4:H5"/>
    <mergeCell ref="I4:I5"/>
    <mergeCell ref="J4:J5"/>
    <mergeCell ref="Q4:Q5"/>
    <mergeCell ref="AF4:AF5"/>
    <mergeCell ref="AG4:AG5"/>
    <mergeCell ref="AH4:AH5"/>
    <mergeCell ref="AD4:AD5"/>
    <mergeCell ref="AE4:AE5"/>
  </mergeCells>
  <printOptions horizontalCentered="1" verticalCentered="1"/>
  <pageMargins left="0.31496062992125984" right="0.31496062992125984" top="0.35433070866141736" bottom="0.15748031496062992" header="0.31496062992125984" footer="0.31496062992125984"/>
  <pageSetup paperSize="9" scale="61" orientation="landscape" r:id="rId1"/>
  <colBreaks count="1" manualBreakCount="1">
    <brk id="19" max="38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CC0066"/>
  </sheetPr>
  <dimension ref="A1:AL67"/>
  <sheetViews>
    <sheetView view="pageBreakPreview" zoomScale="75" zoomScaleNormal="75" zoomScaleSheetLayoutView="75" workbookViewId="0">
      <pane xSplit="1" ySplit="6" topLeftCell="G7" activePane="bottomRight" state="frozen"/>
      <selection activeCell="A4" sqref="A4:A6"/>
      <selection pane="topRight" activeCell="A4" sqref="A4:A6"/>
      <selection pane="bottomLeft" activeCell="A4" sqref="A4:A6"/>
      <selection pane="bottomRight" activeCell="X12" sqref="X12"/>
    </sheetView>
  </sheetViews>
  <sheetFormatPr defaultColWidth="9.42578125" defaultRowHeight="14.25" x14ac:dyDescent="0.2"/>
  <cols>
    <col min="1" max="1" width="25.5703125" style="41" customWidth="1"/>
    <col min="2" max="3" width="11.42578125" style="41" customWidth="1"/>
    <col min="4" max="4" width="8.42578125" style="41" customWidth="1"/>
    <col min="5" max="6" width="11.5703125" style="41" customWidth="1"/>
    <col min="7" max="7" width="7.42578125" style="41" customWidth="1"/>
    <col min="8" max="9" width="10" style="41" customWidth="1"/>
    <col min="10" max="10" width="8.7109375" style="41" customWidth="1"/>
    <col min="11" max="11" width="11.5703125" style="41" customWidth="1"/>
    <col min="12" max="12" width="11" style="41" customWidth="1"/>
    <col min="13" max="13" width="7.42578125" style="41" customWidth="1"/>
    <col min="14" max="15" width="9.42578125" style="41" customWidth="1"/>
    <col min="16" max="16" width="9" style="41" customWidth="1"/>
    <col min="17" max="18" width="10.5703125" style="41" customWidth="1"/>
    <col min="19" max="19" width="9.28515625" style="41" customWidth="1"/>
    <col min="20" max="21" width="12.28515625" style="41" customWidth="1"/>
    <col min="22" max="22" width="8.42578125" style="41" customWidth="1"/>
    <col min="23" max="24" width="11.85546875" style="41" customWidth="1"/>
    <col min="25" max="25" width="8.42578125" style="41" customWidth="1"/>
    <col min="26" max="27" width="12.140625" style="41" customWidth="1"/>
    <col min="28" max="28" width="8.5703125" style="41" customWidth="1"/>
    <col min="29" max="30" width="12" style="41" customWidth="1"/>
    <col min="31" max="31" width="8.42578125" style="41" customWidth="1"/>
    <col min="32" max="33" width="11.7109375" style="41" customWidth="1"/>
    <col min="34" max="34" width="9.5703125" style="41" customWidth="1"/>
    <col min="35" max="16384" width="9.42578125" style="41"/>
  </cols>
  <sheetData>
    <row r="1" spans="1:38" s="26" customFormat="1" ht="59.25" customHeight="1" x14ac:dyDescent="0.35">
      <c r="B1" s="342" t="s">
        <v>132</v>
      </c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25"/>
      <c r="U1" s="25"/>
      <c r="V1" s="25"/>
      <c r="W1" s="25"/>
      <c r="X1" s="25"/>
      <c r="Y1" s="25"/>
      <c r="Z1" s="25"/>
      <c r="AA1" s="25"/>
      <c r="AB1" s="25"/>
      <c r="AC1" s="25"/>
      <c r="AD1" s="341"/>
      <c r="AE1" s="341"/>
      <c r="AF1" s="44"/>
      <c r="AH1" s="63" t="s">
        <v>14</v>
      </c>
    </row>
    <row r="2" spans="1:38" s="29" customFormat="1" ht="25.5" customHeight="1" thickBot="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343" t="s">
        <v>7</v>
      </c>
      <c r="Q2" s="343"/>
      <c r="R2" s="343"/>
      <c r="S2" s="343"/>
      <c r="T2" s="116"/>
      <c r="U2" s="28"/>
      <c r="V2" s="28"/>
      <c r="W2" s="28"/>
      <c r="X2" s="28"/>
      <c r="Y2" s="28"/>
      <c r="Z2" s="28"/>
      <c r="AA2" s="28"/>
      <c r="AB2" s="28"/>
      <c r="AD2" s="341"/>
      <c r="AE2" s="341"/>
      <c r="AF2" s="339"/>
      <c r="AG2" s="339"/>
      <c r="AH2" s="116" t="s">
        <v>7</v>
      </c>
      <c r="AI2" s="51"/>
    </row>
    <row r="3" spans="1:38" s="202" customFormat="1" ht="100.5" customHeight="1" thickBot="1" x14ac:dyDescent="0.3">
      <c r="A3" s="334"/>
      <c r="B3" s="401" t="s">
        <v>20</v>
      </c>
      <c r="C3" s="402"/>
      <c r="D3" s="406"/>
      <c r="E3" s="404" t="s">
        <v>81</v>
      </c>
      <c r="F3" s="364"/>
      <c r="G3" s="405"/>
      <c r="H3" s="407" t="s">
        <v>103</v>
      </c>
      <c r="I3" s="408"/>
      <c r="J3" s="409"/>
      <c r="K3" s="363" t="s">
        <v>82</v>
      </c>
      <c r="L3" s="364"/>
      <c r="M3" s="365"/>
      <c r="N3" s="404" t="s">
        <v>9</v>
      </c>
      <c r="O3" s="364"/>
      <c r="P3" s="405"/>
      <c r="Q3" s="407" t="s">
        <v>105</v>
      </c>
      <c r="R3" s="408"/>
      <c r="S3" s="409"/>
      <c r="T3" s="404" t="s">
        <v>10</v>
      </c>
      <c r="U3" s="364"/>
      <c r="V3" s="365"/>
      <c r="W3" s="401" t="s">
        <v>8</v>
      </c>
      <c r="X3" s="402"/>
      <c r="Y3" s="406"/>
      <c r="Z3" s="401" t="s">
        <v>15</v>
      </c>
      <c r="AA3" s="402"/>
      <c r="AB3" s="406"/>
      <c r="AC3" s="404" t="s">
        <v>11</v>
      </c>
      <c r="AD3" s="364"/>
      <c r="AE3" s="405"/>
      <c r="AF3" s="363" t="s">
        <v>12</v>
      </c>
      <c r="AG3" s="364"/>
      <c r="AH3" s="405"/>
    </row>
    <row r="4" spans="1:38" s="31" customFormat="1" ht="19.5" customHeight="1" x14ac:dyDescent="0.25">
      <c r="A4" s="335"/>
      <c r="B4" s="328" t="s">
        <v>92</v>
      </c>
      <c r="C4" s="329" t="s">
        <v>117</v>
      </c>
      <c r="D4" s="330" t="s">
        <v>2</v>
      </c>
      <c r="E4" s="331" t="s">
        <v>92</v>
      </c>
      <c r="F4" s="329" t="s">
        <v>117</v>
      </c>
      <c r="G4" s="332" t="s">
        <v>2</v>
      </c>
      <c r="H4" s="328" t="s">
        <v>92</v>
      </c>
      <c r="I4" s="333" t="s">
        <v>117</v>
      </c>
      <c r="J4" s="338" t="s">
        <v>2</v>
      </c>
      <c r="K4" s="340" t="s">
        <v>92</v>
      </c>
      <c r="L4" s="329" t="s">
        <v>117</v>
      </c>
      <c r="M4" s="345" t="s">
        <v>2</v>
      </c>
      <c r="N4" s="331" t="s">
        <v>92</v>
      </c>
      <c r="O4" s="329" t="s">
        <v>117</v>
      </c>
      <c r="P4" s="332" t="s">
        <v>2</v>
      </c>
      <c r="Q4" s="328" t="s">
        <v>92</v>
      </c>
      <c r="R4" s="333" t="s">
        <v>117</v>
      </c>
      <c r="S4" s="338" t="s">
        <v>2</v>
      </c>
      <c r="T4" s="340" t="s">
        <v>92</v>
      </c>
      <c r="U4" s="329" t="s">
        <v>117</v>
      </c>
      <c r="V4" s="332" t="s">
        <v>2</v>
      </c>
      <c r="W4" s="331" t="s">
        <v>92</v>
      </c>
      <c r="X4" s="329" t="s">
        <v>117</v>
      </c>
      <c r="Y4" s="332" t="s">
        <v>2</v>
      </c>
      <c r="Z4" s="331" t="s">
        <v>92</v>
      </c>
      <c r="AA4" s="333" t="s">
        <v>117</v>
      </c>
      <c r="AB4" s="332" t="s">
        <v>2</v>
      </c>
      <c r="AC4" s="331" t="s">
        <v>92</v>
      </c>
      <c r="AD4" s="329" t="s">
        <v>117</v>
      </c>
      <c r="AE4" s="332" t="s">
        <v>2</v>
      </c>
      <c r="AF4" s="340" t="s">
        <v>92</v>
      </c>
      <c r="AG4" s="333" t="s">
        <v>117</v>
      </c>
      <c r="AH4" s="332" t="s">
        <v>2</v>
      </c>
    </row>
    <row r="5" spans="1:38" s="31" customFormat="1" ht="4.5" customHeight="1" thickBot="1" x14ac:dyDescent="0.3">
      <c r="A5" s="417"/>
      <c r="B5" s="328"/>
      <c r="C5" s="329"/>
      <c r="D5" s="330"/>
      <c r="E5" s="331"/>
      <c r="F5" s="329"/>
      <c r="G5" s="332"/>
      <c r="H5" s="328"/>
      <c r="I5" s="333"/>
      <c r="J5" s="338"/>
      <c r="K5" s="340"/>
      <c r="L5" s="329"/>
      <c r="M5" s="345"/>
      <c r="N5" s="331"/>
      <c r="O5" s="329"/>
      <c r="P5" s="332"/>
      <c r="Q5" s="328"/>
      <c r="R5" s="333"/>
      <c r="S5" s="338"/>
      <c r="T5" s="340"/>
      <c r="U5" s="329"/>
      <c r="V5" s="332"/>
      <c r="W5" s="331"/>
      <c r="X5" s="329"/>
      <c r="Y5" s="332"/>
      <c r="Z5" s="331"/>
      <c r="AA5" s="333"/>
      <c r="AB5" s="332"/>
      <c r="AC5" s="331"/>
      <c r="AD5" s="329"/>
      <c r="AE5" s="332"/>
      <c r="AF5" s="340"/>
      <c r="AG5" s="333"/>
      <c r="AH5" s="332"/>
    </row>
    <row r="6" spans="1:38" s="47" customFormat="1" ht="12.75" thickBot="1" x14ac:dyDescent="0.25">
      <c r="A6" s="187" t="s">
        <v>3</v>
      </c>
      <c r="B6" s="234">
        <v>1</v>
      </c>
      <c r="C6" s="235">
        <v>2</v>
      </c>
      <c r="D6" s="236">
        <v>3</v>
      </c>
      <c r="E6" s="237">
        <v>4</v>
      </c>
      <c r="F6" s="235">
        <v>5</v>
      </c>
      <c r="G6" s="236">
        <v>6</v>
      </c>
      <c r="H6" s="237">
        <v>7</v>
      </c>
      <c r="I6" s="235">
        <v>8</v>
      </c>
      <c r="J6" s="236">
        <v>9</v>
      </c>
      <c r="K6" s="238">
        <v>10</v>
      </c>
      <c r="L6" s="235">
        <v>11</v>
      </c>
      <c r="M6" s="239">
        <v>12</v>
      </c>
      <c r="N6" s="237">
        <v>13</v>
      </c>
      <c r="O6" s="235">
        <v>14</v>
      </c>
      <c r="P6" s="236">
        <v>15</v>
      </c>
      <c r="Q6" s="237">
        <v>16</v>
      </c>
      <c r="R6" s="235">
        <v>17</v>
      </c>
      <c r="S6" s="236">
        <v>18</v>
      </c>
      <c r="T6" s="238">
        <v>19</v>
      </c>
      <c r="U6" s="235">
        <v>20</v>
      </c>
      <c r="V6" s="236">
        <v>21</v>
      </c>
      <c r="W6" s="237">
        <v>22</v>
      </c>
      <c r="X6" s="235">
        <v>23</v>
      </c>
      <c r="Y6" s="236">
        <v>24</v>
      </c>
      <c r="Z6" s="237">
        <v>25</v>
      </c>
      <c r="AA6" s="235">
        <v>26</v>
      </c>
      <c r="AB6" s="236">
        <v>27</v>
      </c>
      <c r="AC6" s="237">
        <v>28</v>
      </c>
      <c r="AD6" s="235">
        <v>29</v>
      </c>
      <c r="AE6" s="236">
        <v>30</v>
      </c>
      <c r="AF6" s="238">
        <v>31</v>
      </c>
      <c r="AG6" s="235">
        <v>32</v>
      </c>
      <c r="AH6" s="236">
        <v>33</v>
      </c>
    </row>
    <row r="7" spans="1:38" s="35" customFormat="1" ht="48.75" customHeight="1" thickBot="1" x14ac:dyDescent="0.3">
      <c r="A7" s="146" t="s">
        <v>32</v>
      </c>
      <c r="B7" s="147">
        <f>SUM(B8:B14)</f>
        <v>4108</v>
      </c>
      <c r="C7" s="148">
        <f>SUM(C8:C14)</f>
        <v>3670</v>
      </c>
      <c r="D7" s="149">
        <f>C7*100/B7</f>
        <v>89.337877312560863</v>
      </c>
      <c r="E7" s="150">
        <f>SUM(E8:E14)</f>
        <v>3116</v>
      </c>
      <c r="F7" s="148">
        <f>SUM(F8:F14)</f>
        <v>2554</v>
      </c>
      <c r="G7" s="149">
        <f>F7*100/E7</f>
        <v>81.964056482670088</v>
      </c>
      <c r="H7" s="264">
        <f>SUM(H8:H14)</f>
        <v>1055</v>
      </c>
      <c r="I7" s="265">
        <f>SUM(I8:I14)</f>
        <v>1325</v>
      </c>
      <c r="J7" s="149">
        <f>I7*100/H7</f>
        <v>125.59241706161137</v>
      </c>
      <c r="K7" s="151">
        <f>SUM(K8:K14)</f>
        <v>676</v>
      </c>
      <c r="L7" s="148">
        <f>SUM(L8:L14)</f>
        <v>900</v>
      </c>
      <c r="M7" s="152">
        <f>L7*100/K7</f>
        <v>133.1360946745562</v>
      </c>
      <c r="N7" s="150">
        <f>SUM(N8:N14)</f>
        <v>95</v>
      </c>
      <c r="O7" s="148">
        <f>SUM(O8:O14)</f>
        <v>383</v>
      </c>
      <c r="P7" s="198" t="s">
        <v>171</v>
      </c>
      <c r="Q7" s="150">
        <f>SUM(Q8:Q14)</f>
        <v>0</v>
      </c>
      <c r="R7" s="148">
        <f>SUM(R8:R14)</f>
        <v>164</v>
      </c>
      <c r="S7" s="198" t="str">
        <f t="shared" ref="S7:S14" si="0">IF(ISERROR(R7*100/Q7),"-",(R7*100/Q7))</f>
        <v>-</v>
      </c>
      <c r="T7" s="150">
        <f>SUM(T8:T14)</f>
        <v>0</v>
      </c>
      <c r="U7" s="148">
        <f>SUM(U8:U14)</f>
        <v>17</v>
      </c>
      <c r="V7" s="152" t="s">
        <v>100</v>
      </c>
      <c r="W7" s="150">
        <f>SUM(W8:W14)</f>
        <v>1866</v>
      </c>
      <c r="X7" s="148">
        <f>SUM(X8:X14)</f>
        <v>1830</v>
      </c>
      <c r="Y7" s="149">
        <f>X7*100/W7</f>
        <v>98.070739549839232</v>
      </c>
      <c r="Z7" s="147">
        <f>SUM(Z8:Z14)</f>
        <v>1897</v>
      </c>
      <c r="AA7" s="148">
        <f>SUM(AA8:AA14)</f>
        <v>2015</v>
      </c>
      <c r="AB7" s="149">
        <f>AA7*100/Z7</f>
        <v>106.2203479177649</v>
      </c>
      <c r="AC7" s="150">
        <f>SUM(AC8:AC14)</f>
        <v>1520</v>
      </c>
      <c r="AD7" s="148">
        <f>SUM(AD8:AD14)</f>
        <v>1393</v>
      </c>
      <c r="AE7" s="149">
        <f>AD7*100/AC7</f>
        <v>91.64473684210526</v>
      </c>
      <c r="AF7" s="151">
        <f>SUM(AF8:AF14)</f>
        <v>1009</v>
      </c>
      <c r="AG7" s="148">
        <f>SUM(AG8:AG14)</f>
        <v>898</v>
      </c>
      <c r="AH7" s="149">
        <f>AG7*100/AF7</f>
        <v>88.999008919722499</v>
      </c>
      <c r="AI7" s="34"/>
      <c r="AL7" s="39"/>
    </row>
    <row r="8" spans="1:38" s="39" customFormat="1" ht="48.75" customHeight="1" x14ac:dyDescent="0.25">
      <c r="A8" s="131" t="s">
        <v>93</v>
      </c>
      <c r="B8" s="296">
        <v>331</v>
      </c>
      <c r="C8" s="143">
        <v>415</v>
      </c>
      <c r="D8" s="154">
        <f t="shared" ref="D8:D14" si="1">C8*100/B8</f>
        <v>125.37764350453172</v>
      </c>
      <c r="E8" s="155">
        <v>231</v>
      </c>
      <c r="F8" s="143">
        <v>258</v>
      </c>
      <c r="G8" s="154">
        <f t="shared" ref="G8:G14" si="2">F8*100/E8</f>
        <v>111.68831168831169</v>
      </c>
      <c r="H8" s="266">
        <f>E8-'статус на початок року'!R8</f>
        <v>108</v>
      </c>
      <c r="I8" s="267">
        <f>F8-'статус на початок року'!S8</f>
        <v>148</v>
      </c>
      <c r="J8" s="154">
        <f t="shared" ref="J8:J14" si="3">IF(ISERROR(I8*100/H8),"-",(I8*100/H8))</f>
        <v>137.03703703703704</v>
      </c>
      <c r="K8" s="156">
        <v>96</v>
      </c>
      <c r="L8" s="157">
        <v>165</v>
      </c>
      <c r="M8" s="158">
        <f t="shared" ref="M8:M14" si="4">L8*100/K8</f>
        <v>171.875</v>
      </c>
      <c r="N8" s="159">
        <v>4</v>
      </c>
      <c r="O8" s="298">
        <v>42</v>
      </c>
      <c r="P8" s="224" t="s">
        <v>136</v>
      </c>
      <c r="Q8" s="159">
        <v>0</v>
      </c>
      <c r="R8" s="189">
        <v>2</v>
      </c>
      <c r="S8" s="218" t="str">
        <f t="shared" si="0"/>
        <v>-</v>
      </c>
      <c r="T8" s="155">
        <v>0</v>
      </c>
      <c r="U8" s="144">
        <v>5</v>
      </c>
      <c r="V8" s="158" t="str">
        <f>IF(ISERROR(U8*100/T8),"-",(U8*100/T8))</f>
        <v>-</v>
      </c>
      <c r="W8" s="159">
        <v>164</v>
      </c>
      <c r="X8" s="157">
        <v>211</v>
      </c>
      <c r="Y8" s="154">
        <f t="shared" ref="Y8:Y14" si="5">X8*100/W8</f>
        <v>128.65853658536585</v>
      </c>
      <c r="Z8" s="207">
        <v>145</v>
      </c>
      <c r="AA8" s="161">
        <v>201</v>
      </c>
      <c r="AB8" s="154">
        <f t="shared" ref="AB8:AB14" si="6">AA8*100/Z8</f>
        <v>138.62068965517241</v>
      </c>
      <c r="AC8" s="155">
        <v>92</v>
      </c>
      <c r="AD8" s="161">
        <v>119</v>
      </c>
      <c r="AE8" s="154">
        <f t="shared" ref="AE8:AE14" si="7">AD8*100/AC8</f>
        <v>129.34782608695653</v>
      </c>
      <c r="AF8" s="156">
        <v>64</v>
      </c>
      <c r="AG8" s="161">
        <v>72</v>
      </c>
      <c r="AH8" s="154">
        <f t="shared" ref="AH8:AH14" si="8">AG8*100/AF8</f>
        <v>112.5</v>
      </c>
      <c r="AI8" s="34"/>
      <c r="AJ8" s="38"/>
    </row>
    <row r="9" spans="1:38" s="40" customFormat="1" ht="48.75" customHeight="1" x14ac:dyDescent="0.25">
      <c r="A9" s="132" t="s">
        <v>94</v>
      </c>
      <c r="B9" s="296">
        <v>498</v>
      </c>
      <c r="C9" s="143">
        <v>590</v>
      </c>
      <c r="D9" s="163">
        <f t="shared" si="1"/>
        <v>118.47389558232932</v>
      </c>
      <c r="E9" s="164">
        <v>371</v>
      </c>
      <c r="F9" s="122">
        <v>365</v>
      </c>
      <c r="G9" s="163">
        <f t="shared" si="2"/>
        <v>98.382749326145557</v>
      </c>
      <c r="H9" s="268">
        <f>E9-'статус на початок року'!R9</f>
        <v>119</v>
      </c>
      <c r="I9" s="267">
        <f>F9-'статус на початок року'!S9</f>
        <v>188</v>
      </c>
      <c r="J9" s="163">
        <f t="shared" si="3"/>
        <v>157.98319327731093</v>
      </c>
      <c r="K9" s="165">
        <v>92</v>
      </c>
      <c r="L9" s="157">
        <v>127</v>
      </c>
      <c r="M9" s="166">
        <f t="shared" si="4"/>
        <v>138.04347826086956</v>
      </c>
      <c r="N9" s="167">
        <v>7</v>
      </c>
      <c r="O9" s="122">
        <v>23</v>
      </c>
      <c r="P9" s="218" t="s">
        <v>153</v>
      </c>
      <c r="Q9" s="167">
        <v>0</v>
      </c>
      <c r="R9" s="299">
        <v>55</v>
      </c>
      <c r="S9" s="163" t="str">
        <f t="shared" si="0"/>
        <v>-</v>
      </c>
      <c r="T9" s="164">
        <v>0</v>
      </c>
      <c r="U9" s="126">
        <v>0</v>
      </c>
      <c r="V9" s="166" t="str">
        <f t="shared" ref="V9:V14" si="9">IF(ISERROR(U9*100/T9),"-",(U9*100/T9))</f>
        <v>-</v>
      </c>
      <c r="W9" s="167">
        <v>242</v>
      </c>
      <c r="X9" s="127">
        <v>265</v>
      </c>
      <c r="Y9" s="163">
        <f t="shared" si="5"/>
        <v>109.50413223140495</v>
      </c>
      <c r="Z9" s="207">
        <v>221</v>
      </c>
      <c r="AA9" s="161">
        <v>371</v>
      </c>
      <c r="AB9" s="163">
        <f t="shared" si="6"/>
        <v>167.8733031674208</v>
      </c>
      <c r="AC9" s="164">
        <v>179</v>
      </c>
      <c r="AD9" s="128">
        <v>234</v>
      </c>
      <c r="AE9" s="163">
        <f t="shared" si="7"/>
        <v>130.72625698324023</v>
      </c>
      <c r="AF9" s="165">
        <v>125</v>
      </c>
      <c r="AG9" s="128">
        <v>137</v>
      </c>
      <c r="AH9" s="163">
        <f t="shared" si="8"/>
        <v>109.6</v>
      </c>
      <c r="AI9" s="34"/>
      <c r="AJ9" s="38"/>
    </row>
    <row r="10" spans="1:38" s="39" customFormat="1" ht="48.75" customHeight="1" x14ac:dyDescent="0.25">
      <c r="A10" s="132" t="s">
        <v>95</v>
      </c>
      <c r="B10" s="296">
        <v>956</v>
      </c>
      <c r="C10" s="143">
        <v>714</v>
      </c>
      <c r="D10" s="163">
        <f t="shared" si="1"/>
        <v>74.686192468619254</v>
      </c>
      <c r="E10" s="164">
        <v>735</v>
      </c>
      <c r="F10" s="123">
        <v>582</v>
      </c>
      <c r="G10" s="163">
        <f t="shared" si="2"/>
        <v>79.183673469387756</v>
      </c>
      <c r="H10" s="268">
        <f>E10-'статус на початок року'!R10</f>
        <v>232</v>
      </c>
      <c r="I10" s="267">
        <f>F10-'статус на початок року'!S10</f>
        <v>310</v>
      </c>
      <c r="J10" s="163">
        <f t="shared" si="3"/>
        <v>133.62068965517241</v>
      </c>
      <c r="K10" s="165">
        <v>110</v>
      </c>
      <c r="L10" s="157">
        <v>139</v>
      </c>
      <c r="M10" s="166">
        <f t="shared" si="4"/>
        <v>126.36363636363636</v>
      </c>
      <c r="N10" s="167">
        <v>37</v>
      </c>
      <c r="O10" s="123">
        <v>113</v>
      </c>
      <c r="P10" s="218" t="s">
        <v>172</v>
      </c>
      <c r="Q10" s="167">
        <v>0</v>
      </c>
      <c r="R10" s="299">
        <v>16</v>
      </c>
      <c r="S10" s="163" t="str">
        <f t="shared" si="0"/>
        <v>-</v>
      </c>
      <c r="T10" s="164">
        <v>0</v>
      </c>
      <c r="U10" s="125">
        <v>1</v>
      </c>
      <c r="V10" s="166" t="str">
        <f t="shared" si="9"/>
        <v>-</v>
      </c>
      <c r="W10" s="167">
        <v>435</v>
      </c>
      <c r="X10" s="127">
        <v>413</v>
      </c>
      <c r="Y10" s="163">
        <f t="shared" si="5"/>
        <v>94.94252873563218</v>
      </c>
      <c r="Z10" s="207">
        <v>445</v>
      </c>
      <c r="AA10" s="161">
        <v>379</v>
      </c>
      <c r="AB10" s="163">
        <f t="shared" si="6"/>
        <v>85.168539325842701</v>
      </c>
      <c r="AC10" s="164">
        <v>365</v>
      </c>
      <c r="AD10" s="128">
        <v>325</v>
      </c>
      <c r="AE10" s="163">
        <f t="shared" si="7"/>
        <v>89.041095890410958</v>
      </c>
      <c r="AF10" s="165">
        <v>271</v>
      </c>
      <c r="AG10" s="128">
        <v>259</v>
      </c>
      <c r="AH10" s="163">
        <f t="shared" si="8"/>
        <v>95.571955719557195</v>
      </c>
      <c r="AI10" s="34"/>
      <c r="AJ10" s="38"/>
    </row>
    <row r="11" spans="1:38" s="39" customFormat="1" ht="48.75" customHeight="1" x14ac:dyDescent="0.25">
      <c r="A11" s="132" t="s">
        <v>96</v>
      </c>
      <c r="B11" s="296">
        <v>801</v>
      </c>
      <c r="C11" s="143">
        <v>629</v>
      </c>
      <c r="D11" s="163">
        <f t="shared" si="1"/>
        <v>78.526841448189757</v>
      </c>
      <c r="E11" s="164">
        <v>640</v>
      </c>
      <c r="F11" s="123">
        <v>446</v>
      </c>
      <c r="G11" s="163">
        <f t="shared" si="2"/>
        <v>69.6875</v>
      </c>
      <c r="H11" s="268">
        <f>E11-'статус на початок року'!R11</f>
        <v>207</v>
      </c>
      <c r="I11" s="267">
        <f>F11-'статус на початок року'!S11</f>
        <v>214</v>
      </c>
      <c r="J11" s="163">
        <f t="shared" si="3"/>
        <v>103.38164251207729</v>
      </c>
      <c r="K11" s="165">
        <v>107</v>
      </c>
      <c r="L11" s="157">
        <v>139</v>
      </c>
      <c r="M11" s="166">
        <f t="shared" si="4"/>
        <v>129.90654205607476</v>
      </c>
      <c r="N11" s="167">
        <v>17</v>
      </c>
      <c r="O11" s="123">
        <v>83</v>
      </c>
      <c r="P11" s="218" t="s">
        <v>173</v>
      </c>
      <c r="Q11" s="167">
        <v>0</v>
      </c>
      <c r="R11" s="299">
        <v>31</v>
      </c>
      <c r="S11" s="163" t="str">
        <f t="shared" si="0"/>
        <v>-</v>
      </c>
      <c r="T11" s="164">
        <v>0</v>
      </c>
      <c r="U11" s="125">
        <v>0</v>
      </c>
      <c r="V11" s="166" t="str">
        <f t="shared" si="9"/>
        <v>-</v>
      </c>
      <c r="W11" s="167">
        <v>435</v>
      </c>
      <c r="X11" s="127">
        <v>339</v>
      </c>
      <c r="Y11" s="163">
        <f t="shared" si="5"/>
        <v>77.931034482758619</v>
      </c>
      <c r="Z11" s="207">
        <v>392</v>
      </c>
      <c r="AA11" s="161">
        <v>326</v>
      </c>
      <c r="AB11" s="163">
        <f t="shared" si="6"/>
        <v>83.163265306122454</v>
      </c>
      <c r="AC11" s="164">
        <v>336</v>
      </c>
      <c r="AD11" s="128">
        <v>238</v>
      </c>
      <c r="AE11" s="163">
        <f t="shared" si="7"/>
        <v>70.833333333333329</v>
      </c>
      <c r="AF11" s="165">
        <v>199</v>
      </c>
      <c r="AG11" s="128">
        <v>130</v>
      </c>
      <c r="AH11" s="163">
        <f t="shared" si="8"/>
        <v>65.326633165829151</v>
      </c>
      <c r="AI11" s="34"/>
      <c r="AJ11" s="38"/>
    </row>
    <row r="12" spans="1:38" s="39" customFormat="1" ht="48.75" customHeight="1" x14ac:dyDescent="0.25">
      <c r="A12" s="132" t="s">
        <v>97</v>
      </c>
      <c r="B12" s="296">
        <v>817</v>
      </c>
      <c r="C12" s="143">
        <v>728</v>
      </c>
      <c r="D12" s="163">
        <f t="shared" si="1"/>
        <v>89.106487148102815</v>
      </c>
      <c r="E12" s="164">
        <v>631</v>
      </c>
      <c r="F12" s="123">
        <v>499</v>
      </c>
      <c r="G12" s="163">
        <f t="shared" si="2"/>
        <v>79.080824088748017</v>
      </c>
      <c r="H12" s="268">
        <f>E12-'статус на початок року'!R12</f>
        <v>200</v>
      </c>
      <c r="I12" s="267">
        <f>F12-'статус на початок року'!S12</f>
        <v>235</v>
      </c>
      <c r="J12" s="163">
        <f t="shared" si="3"/>
        <v>117.5</v>
      </c>
      <c r="K12" s="165">
        <v>106</v>
      </c>
      <c r="L12" s="157">
        <v>166</v>
      </c>
      <c r="M12" s="166">
        <f t="shared" si="4"/>
        <v>156.60377358490567</v>
      </c>
      <c r="N12" s="167">
        <v>12</v>
      </c>
      <c r="O12" s="123">
        <v>60</v>
      </c>
      <c r="P12" s="218" t="s">
        <v>146</v>
      </c>
      <c r="Q12" s="167">
        <v>0</v>
      </c>
      <c r="R12" s="299">
        <v>28</v>
      </c>
      <c r="S12" s="163" t="str">
        <f t="shared" si="0"/>
        <v>-</v>
      </c>
      <c r="T12" s="164">
        <v>0</v>
      </c>
      <c r="U12" s="125">
        <v>5</v>
      </c>
      <c r="V12" s="166" t="str">
        <f t="shared" si="9"/>
        <v>-</v>
      </c>
      <c r="W12" s="167">
        <v>271</v>
      </c>
      <c r="X12" s="127">
        <v>326</v>
      </c>
      <c r="Y12" s="163">
        <f t="shared" si="5"/>
        <v>120.29520295202953</v>
      </c>
      <c r="Z12" s="207">
        <v>389</v>
      </c>
      <c r="AA12" s="161">
        <v>419</v>
      </c>
      <c r="AB12" s="163">
        <f t="shared" si="6"/>
        <v>107.7120822622108</v>
      </c>
      <c r="AC12" s="164">
        <v>330</v>
      </c>
      <c r="AD12" s="128">
        <v>279</v>
      </c>
      <c r="AE12" s="163">
        <f t="shared" si="7"/>
        <v>84.545454545454547</v>
      </c>
      <c r="AF12" s="165">
        <v>195</v>
      </c>
      <c r="AG12" s="128">
        <v>168</v>
      </c>
      <c r="AH12" s="163">
        <f t="shared" si="8"/>
        <v>86.15384615384616</v>
      </c>
      <c r="AI12" s="34"/>
      <c r="AJ12" s="38"/>
    </row>
    <row r="13" spans="1:38" s="39" customFormat="1" ht="48.75" customHeight="1" x14ac:dyDescent="0.25">
      <c r="A13" s="132" t="s">
        <v>98</v>
      </c>
      <c r="B13" s="296">
        <v>367</v>
      </c>
      <c r="C13" s="143">
        <v>295</v>
      </c>
      <c r="D13" s="163">
        <f t="shared" si="1"/>
        <v>80.381471389645782</v>
      </c>
      <c r="E13" s="164">
        <v>229</v>
      </c>
      <c r="F13" s="123">
        <v>185</v>
      </c>
      <c r="G13" s="163">
        <f t="shared" si="2"/>
        <v>80.786026200873366</v>
      </c>
      <c r="H13" s="268">
        <f>E13-'статус на початок року'!R13</f>
        <v>87</v>
      </c>
      <c r="I13" s="267">
        <f>F13-'статус на початок року'!S13</f>
        <v>116</v>
      </c>
      <c r="J13" s="163">
        <f t="shared" si="3"/>
        <v>133.33333333333334</v>
      </c>
      <c r="K13" s="165">
        <v>87</v>
      </c>
      <c r="L13" s="157">
        <v>76</v>
      </c>
      <c r="M13" s="166">
        <f t="shared" si="4"/>
        <v>87.356321839080465</v>
      </c>
      <c r="N13" s="167">
        <v>1</v>
      </c>
      <c r="O13" s="123">
        <v>25</v>
      </c>
      <c r="P13" s="218" t="s">
        <v>174</v>
      </c>
      <c r="Q13" s="167">
        <v>0</v>
      </c>
      <c r="R13" s="299">
        <v>18</v>
      </c>
      <c r="S13" s="163" t="str">
        <f t="shared" si="0"/>
        <v>-</v>
      </c>
      <c r="T13" s="164">
        <v>0</v>
      </c>
      <c r="U13" s="125">
        <v>6</v>
      </c>
      <c r="V13" s="225" t="str">
        <f t="shared" si="9"/>
        <v>-</v>
      </c>
      <c r="W13" s="167">
        <v>129</v>
      </c>
      <c r="X13" s="127">
        <v>128</v>
      </c>
      <c r="Y13" s="163">
        <f t="shared" si="5"/>
        <v>99.224806201550393</v>
      </c>
      <c r="Z13" s="207">
        <v>140</v>
      </c>
      <c r="AA13" s="161">
        <v>161</v>
      </c>
      <c r="AB13" s="163">
        <f t="shared" si="6"/>
        <v>115</v>
      </c>
      <c r="AC13" s="164">
        <v>89</v>
      </c>
      <c r="AD13" s="128">
        <v>91</v>
      </c>
      <c r="AE13" s="163">
        <f t="shared" si="7"/>
        <v>102.24719101123596</v>
      </c>
      <c r="AF13" s="165">
        <v>66</v>
      </c>
      <c r="AG13" s="128">
        <v>64</v>
      </c>
      <c r="AH13" s="163">
        <f t="shared" si="8"/>
        <v>96.969696969696969</v>
      </c>
      <c r="AI13" s="34"/>
      <c r="AJ13" s="38"/>
    </row>
    <row r="14" spans="1:38" s="39" customFormat="1" ht="48.75" customHeight="1" thickBot="1" x14ac:dyDescent="0.3">
      <c r="A14" s="133" t="s">
        <v>99</v>
      </c>
      <c r="B14" s="297">
        <v>338</v>
      </c>
      <c r="C14" s="212">
        <v>299</v>
      </c>
      <c r="D14" s="170">
        <f t="shared" si="1"/>
        <v>88.461538461538467</v>
      </c>
      <c r="E14" s="171">
        <v>279</v>
      </c>
      <c r="F14" s="134">
        <v>219</v>
      </c>
      <c r="G14" s="170">
        <f t="shared" si="2"/>
        <v>78.494623655913983</v>
      </c>
      <c r="H14" s="269">
        <f>E14-'статус на початок року'!R14</f>
        <v>102</v>
      </c>
      <c r="I14" s="270">
        <f>F14-'статус на початок року'!S14</f>
        <v>114</v>
      </c>
      <c r="J14" s="170">
        <f t="shared" si="3"/>
        <v>111.76470588235294</v>
      </c>
      <c r="K14" s="172">
        <v>78</v>
      </c>
      <c r="L14" s="194">
        <v>88</v>
      </c>
      <c r="M14" s="174">
        <f t="shared" si="4"/>
        <v>112.82051282051282</v>
      </c>
      <c r="N14" s="175">
        <v>17</v>
      </c>
      <c r="O14" s="134">
        <v>37</v>
      </c>
      <c r="P14" s="170">
        <f t="shared" ref="P7:P14" si="10">IF(ISERROR(O14*100/N14),"-",(O14*100/N14))</f>
        <v>217.64705882352942</v>
      </c>
      <c r="Q14" s="175">
        <v>0</v>
      </c>
      <c r="R14" s="300">
        <v>14</v>
      </c>
      <c r="S14" s="170" t="str">
        <f t="shared" si="0"/>
        <v>-</v>
      </c>
      <c r="T14" s="171">
        <v>0</v>
      </c>
      <c r="U14" s="135">
        <v>0</v>
      </c>
      <c r="V14" s="174" t="str">
        <f t="shared" si="9"/>
        <v>-</v>
      </c>
      <c r="W14" s="175">
        <v>190</v>
      </c>
      <c r="X14" s="173">
        <v>148</v>
      </c>
      <c r="Y14" s="170">
        <f t="shared" si="5"/>
        <v>77.89473684210526</v>
      </c>
      <c r="Z14" s="211">
        <v>165</v>
      </c>
      <c r="AA14" s="197">
        <v>158</v>
      </c>
      <c r="AB14" s="170">
        <f t="shared" si="6"/>
        <v>95.757575757575751</v>
      </c>
      <c r="AC14" s="171">
        <v>129</v>
      </c>
      <c r="AD14" s="177">
        <v>107</v>
      </c>
      <c r="AE14" s="170">
        <f t="shared" si="7"/>
        <v>82.945736434108525</v>
      </c>
      <c r="AF14" s="172">
        <v>89</v>
      </c>
      <c r="AG14" s="177">
        <v>68</v>
      </c>
      <c r="AH14" s="170">
        <f t="shared" si="8"/>
        <v>76.404494382022477</v>
      </c>
      <c r="AI14" s="34"/>
      <c r="AJ14" s="38"/>
    </row>
    <row r="15" spans="1:38" ht="15" customHeight="1" x14ac:dyDescent="0.25">
      <c r="A15" s="42"/>
      <c r="B15" s="42"/>
      <c r="C15" s="344"/>
      <c r="D15" s="344"/>
      <c r="E15" s="344"/>
      <c r="F15" s="344"/>
      <c r="G15" s="344"/>
      <c r="H15" s="344"/>
      <c r="I15" s="344"/>
      <c r="J15" s="344"/>
      <c r="K15" s="344"/>
      <c r="L15" s="344"/>
      <c r="M15" s="344"/>
      <c r="N15" s="344"/>
      <c r="O15" s="344"/>
      <c r="P15" s="344"/>
      <c r="Q15" s="230"/>
      <c r="R15" s="230"/>
      <c r="S15" s="230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</row>
    <row r="16" spans="1:38" x14ac:dyDescent="0.2">
      <c r="C16" s="344"/>
      <c r="D16" s="344"/>
      <c r="E16" s="344"/>
      <c r="F16" s="344"/>
      <c r="G16" s="344"/>
      <c r="H16" s="344"/>
      <c r="I16" s="344"/>
      <c r="J16" s="344"/>
      <c r="K16" s="344"/>
      <c r="L16" s="344"/>
      <c r="M16" s="344"/>
      <c r="N16" s="344"/>
      <c r="O16" s="344"/>
      <c r="P16" s="344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</row>
    <row r="17" spans="3:31" x14ac:dyDescent="0.2">
      <c r="C17" s="344"/>
      <c r="D17" s="344"/>
      <c r="E17" s="344"/>
      <c r="F17" s="344"/>
      <c r="G17" s="344"/>
      <c r="H17" s="344"/>
      <c r="I17" s="344"/>
      <c r="J17" s="344"/>
      <c r="K17" s="344"/>
      <c r="L17" s="344"/>
      <c r="M17" s="344"/>
      <c r="N17" s="344"/>
      <c r="O17" s="344"/>
      <c r="P17" s="344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</row>
    <row r="18" spans="3:31" x14ac:dyDescent="0.2">
      <c r="C18" s="344"/>
      <c r="D18" s="344"/>
      <c r="E18" s="344"/>
      <c r="F18" s="344"/>
      <c r="G18" s="344"/>
      <c r="H18" s="344"/>
      <c r="I18" s="344"/>
      <c r="J18" s="344"/>
      <c r="K18" s="344"/>
      <c r="L18" s="344"/>
      <c r="M18" s="344"/>
      <c r="N18" s="344"/>
      <c r="O18" s="344"/>
      <c r="P18" s="344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</row>
    <row r="19" spans="3:31" x14ac:dyDescent="0.2"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</row>
    <row r="20" spans="3:31" x14ac:dyDescent="0.2"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</row>
    <row r="21" spans="3:31" x14ac:dyDescent="0.2"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</row>
    <row r="22" spans="3:31" x14ac:dyDescent="0.2"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</row>
    <row r="23" spans="3:31" x14ac:dyDescent="0.2"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</row>
    <row r="24" spans="3:31" x14ac:dyDescent="0.2"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</row>
    <row r="25" spans="3:31" x14ac:dyDescent="0.2"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</row>
    <row r="26" spans="3:31" x14ac:dyDescent="0.2"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</row>
    <row r="27" spans="3:31" x14ac:dyDescent="0.2"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</row>
    <row r="28" spans="3:31" x14ac:dyDescent="0.2"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</row>
    <row r="29" spans="3:31" x14ac:dyDescent="0.2"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</row>
    <row r="30" spans="3:31" x14ac:dyDescent="0.2"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</row>
    <row r="31" spans="3:31" x14ac:dyDescent="0.2"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</row>
    <row r="32" spans="3:31" x14ac:dyDescent="0.2"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</row>
    <row r="33" spans="14:31" x14ac:dyDescent="0.2"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</row>
    <row r="34" spans="14:31" x14ac:dyDescent="0.2"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</row>
    <row r="35" spans="14:31" x14ac:dyDescent="0.2"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</row>
    <row r="36" spans="14:31" x14ac:dyDescent="0.2"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</row>
    <row r="37" spans="14:31" x14ac:dyDescent="0.2"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</row>
    <row r="38" spans="14:31" x14ac:dyDescent="0.2"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</row>
    <row r="39" spans="14:31" x14ac:dyDescent="0.2"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</row>
    <row r="40" spans="14:31" x14ac:dyDescent="0.2"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</row>
    <row r="41" spans="14:31" x14ac:dyDescent="0.2"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</row>
    <row r="42" spans="14:31" x14ac:dyDescent="0.2"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</row>
    <row r="43" spans="14:31" x14ac:dyDescent="0.2"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</row>
    <row r="44" spans="14:31" x14ac:dyDescent="0.2"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</row>
    <row r="45" spans="14:31" x14ac:dyDescent="0.2"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</row>
    <row r="46" spans="14:31" x14ac:dyDescent="0.2"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</row>
    <row r="47" spans="14:31" x14ac:dyDescent="0.2"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</row>
    <row r="48" spans="14:31" x14ac:dyDescent="0.2"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</row>
    <row r="49" spans="14:31" x14ac:dyDescent="0.2"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</row>
    <row r="50" spans="14:31" x14ac:dyDescent="0.2"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</row>
    <row r="51" spans="14:31" x14ac:dyDescent="0.2"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</row>
    <row r="52" spans="14:31" x14ac:dyDescent="0.2"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</row>
    <row r="53" spans="14:31" x14ac:dyDescent="0.2"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</row>
    <row r="54" spans="14:31" x14ac:dyDescent="0.2"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</row>
    <row r="55" spans="14:31" x14ac:dyDescent="0.2"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</row>
    <row r="56" spans="14:31" x14ac:dyDescent="0.2"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</row>
    <row r="57" spans="14:31" x14ac:dyDescent="0.2"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</row>
    <row r="58" spans="14:31" x14ac:dyDescent="0.2"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</row>
    <row r="59" spans="14:31" x14ac:dyDescent="0.2"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</row>
    <row r="60" spans="14:31" x14ac:dyDescent="0.2"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</row>
    <row r="61" spans="14:31" x14ac:dyDescent="0.2"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</row>
    <row r="62" spans="14:31" x14ac:dyDescent="0.2"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</row>
    <row r="63" spans="14:31" x14ac:dyDescent="0.2"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</row>
    <row r="64" spans="14:31" x14ac:dyDescent="0.2"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</row>
    <row r="65" spans="14:31" x14ac:dyDescent="0.2"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</row>
    <row r="66" spans="14:31" x14ac:dyDescent="0.2"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</row>
    <row r="67" spans="14:31" x14ac:dyDescent="0.2">
      <c r="N67" s="43"/>
      <c r="O67" s="43"/>
      <c r="P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</row>
  </sheetData>
  <mergeCells count="51">
    <mergeCell ref="A3:A5"/>
    <mergeCell ref="B3:D3"/>
    <mergeCell ref="E3:G3"/>
    <mergeCell ref="K3:M3"/>
    <mergeCell ref="N3:P3"/>
    <mergeCell ref="G4:G5"/>
    <mergeCell ref="B4:B5"/>
    <mergeCell ref="C4:C5"/>
    <mergeCell ref="D4:D5"/>
    <mergeCell ref="E4:E5"/>
    <mergeCell ref="F4:F5"/>
    <mergeCell ref="P4:P5"/>
    <mergeCell ref="K4:K5"/>
    <mergeCell ref="L4:L5"/>
    <mergeCell ref="M4:M5"/>
    <mergeCell ref="N4:N5"/>
    <mergeCell ref="AD1:AE1"/>
    <mergeCell ref="AD2:AE2"/>
    <mergeCell ref="AB4:AB5"/>
    <mergeCell ref="AC4:AC5"/>
    <mergeCell ref="R4:R5"/>
    <mergeCell ref="S4:S5"/>
    <mergeCell ref="B1:S1"/>
    <mergeCell ref="P2:S2"/>
    <mergeCell ref="H3:J3"/>
    <mergeCell ref="Q3:S3"/>
    <mergeCell ref="AF2:AG2"/>
    <mergeCell ref="T3:V3"/>
    <mergeCell ref="W3:Y3"/>
    <mergeCell ref="Z3:AB3"/>
    <mergeCell ref="AC3:AE3"/>
    <mergeCell ref="AF3:AH3"/>
    <mergeCell ref="C15:P18"/>
    <mergeCell ref="Z4:Z5"/>
    <mergeCell ref="AA4:AA5"/>
    <mergeCell ref="T4:T5"/>
    <mergeCell ref="U4:U5"/>
    <mergeCell ref="V4:V5"/>
    <mergeCell ref="W4:W5"/>
    <mergeCell ref="X4:X5"/>
    <mergeCell ref="Y4:Y5"/>
    <mergeCell ref="O4:O5"/>
    <mergeCell ref="H4:H5"/>
    <mergeCell ref="I4:I5"/>
    <mergeCell ref="J4:J5"/>
    <mergeCell ref="Q4:Q5"/>
    <mergeCell ref="AF4:AF5"/>
    <mergeCell ref="AG4:AG5"/>
    <mergeCell ref="AH4:AH5"/>
    <mergeCell ref="AD4:AD5"/>
    <mergeCell ref="AE4:AE5"/>
  </mergeCells>
  <printOptions horizontalCentered="1" verticalCentered="1"/>
  <pageMargins left="0.31496062992125984" right="0.31496062992125984" top="0.35433070866141736" bottom="0.15748031496062992" header="0.31496062992125984" footer="0.31496062992125984"/>
  <pageSetup paperSize="9" scale="61" orientation="landscape" r:id="rId1"/>
  <colBreaks count="1" manualBreakCount="1">
    <brk id="19" max="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AL67"/>
  <sheetViews>
    <sheetView view="pageBreakPreview" zoomScale="71" zoomScaleNormal="75" zoomScaleSheetLayoutView="71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N12" sqref="N12"/>
    </sheetView>
  </sheetViews>
  <sheetFormatPr defaultColWidth="9.42578125" defaultRowHeight="14.25" x14ac:dyDescent="0.2"/>
  <cols>
    <col min="1" max="1" width="25.5703125" style="41" customWidth="1"/>
    <col min="2" max="3" width="10.140625" style="41" customWidth="1"/>
    <col min="4" max="4" width="7.42578125" style="41" customWidth="1"/>
    <col min="5" max="6" width="10" style="41" customWidth="1"/>
    <col min="7" max="7" width="7.42578125" style="41" customWidth="1"/>
    <col min="8" max="9" width="9.85546875" style="41" customWidth="1"/>
    <col min="10" max="10" width="7.42578125" style="41" customWidth="1"/>
    <col min="11" max="11" width="11.5703125" style="41" customWidth="1"/>
    <col min="12" max="12" width="11" style="41" customWidth="1"/>
    <col min="13" max="13" width="7.42578125" style="41" customWidth="1"/>
    <col min="14" max="15" width="9.42578125" style="41" customWidth="1"/>
    <col min="16" max="16" width="9" style="41" customWidth="1"/>
    <col min="17" max="18" width="9.42578125" style="41" customWidth="1"/>
    <col min="19" max="19" width="9" style="41" customWidth="1"/>
    <col min="20" max="21" width="11.5703125" style="41" customWidth="1"/>
    <col min="22" max="22" width="8.42578125" style="41" customWidth="1"/>
    <col min="23" max="24" width="12.42578125" style="41" customWidth="1"/>
    <col min="25" max="25" width="8.42578125" style="41" customWidth="1"/>
    <col min="26" max="27" width="12.42578125" style="41" customWidth="1"/>
    <col min="28" max="28" width="7.85546875" style="41" customWidth="1"/>
    <col min="29" max="30" width="12.42578125" style="41" customWidth="1"/>
    <col min="31" max="31" width="8.42578125" style="41" customWidth="1"/>
    <col min="32" max="33" width="12.5703125" style="41" customWidth="1"/>
    <col min="34" max="34" width="9.5703125" style="41" customWidth="1"/>
    <col min="35" max="16384" width="9.42578125" style="41"/>
  </cols>
  <sheetData>
    <row r="1" spans="1:38" s="26" customFormat="1" ht="60" customHeight="1" x14ac:dyDescent="0.25">
      <c r="B1" s="342" t="s">
        <v>124</v>
      </c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231"/>
      <c r="U1" s="231"/>
      <c r="V1" s="231"/>
      <c r="W1" s="25"/>
      <c r="X1" s="25"/>
      <c r="Y1" s="25"/>
      <c r="Z1" s="25"/>
      <c r="AA1" s="321" t="s">
        <v>14</v>
      </c>
      <c r="AB1" s="321"/>
      <c r="AC1" s="321"/>
      <c r="AD1" s="321"/>
      <c r="AE1" s="321"/>
      <c r="AF1" s="321"/>
      <c r="AG1" s="321"/>
      <c r="AH1" s="321"/>
    </row>
    <row r="2" spans="1:38" s="29" customFormat="1" ht="33" customHeight="1" thickBot="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343" t="s">
        <v>7</v>
      </c>
      <c r="Q2" s="343"/>
      <c r="R2" s="343"/>
      <c r="S2" s="343"/>
      <c r="T2" s="116"/>
      <c r="U2" s="116"/>
      <c r="V2" s="116"/>
      <c r="W2" s="28"/>
      <c r="X2" s="28"/>
      <c r="Y2" s="28"/>
      <c r="Z2" s="28"/>
      <c r="AA2" s="28"/>
      <c r="AB2" s="28"/>
      <c r="AD2" s="341"/>
      <c r="AE2" s="341"/>
      <c r="AF2" s="339" t="s">
        <v>7</v>
      </c>
      <c r="AG2" s="339"/>
      <c r="AH2" s="339"/>
      <c r="AI2" s="51"/>
    </row>
    <row r="3" spans="1:38" s="30" customFormat="1" ht="81.75" customHeight="1" x14ac:dyDescent="0.25">
      <c r="A3" s="334"/>
      <c r="B3" s="322" t="s">
        <v>20</v>
      </c>
      <c r="C3" s="323"/>
      <c r="D3" s="324"/>
      <c r="E3" s="325" t="s">
        <v>81</v>
      </c>
      <c r="F3" s="326"/>
      <c r="G3" s="327"/>
      <c r="H3" s="325" t="s">
        <v>103</v>
      </c>
      <c r="I3" s="326"/>
      <c r="J3" s="327"/>
      <c r="K3" s="336" t="s">
        <v>104</v>
      </c>
      <c r="L3" s="326"/>
      <c r="M3" s="337"/>
      <c r="N3" s="325" t="s">
        <v>9</v>
      </c>
      <c r="O3" s="326"/>
      <c r="P3" s="327"/>
      <c r="Q3" s="325" t="s">
        <v>105</v>
      </c>
      <c r="R3" s="326"/>
      <c r="S3" s="327"/>
      <c r="T3" s="336" t="s">
        <v>10</v>
      </c>
      <c r="U3" s="326"/>
      <c r="V3" s="327"/>
      <c r="W3" s="322" t="s">
        <v>106</v>
      </c>
      <c r="X3" s="323"/>
      <c r="Y3" s="324"/>
      <c r="Z3" s="325" t="s">
        <v>15</v>
      </c>
      <c r="AA3" s="326"/>
      <c r="AB3" s="327"/>
      <c r="AC3" s="325" t="s">
        <v>11</v>
      </c>
      <c r="AD3" s="326"/>
      <c r="AE3" s="327"/>
      <c r="AF3" s="336" t="s">
        <v>12</v>
      </c>
      <c r="AG3" s="326"/>
      <c r="AH3" s="327"/>
    </row>
    <row r="4" spans="1:38" s="31" customFormat="1" ht="19.5" customHeight="1" x14ac:dyDescent="0.25">
      <c r="A4" s="335"/>
      <c r="B4" s="328" t="s">
        <v>92</v>
      </c>
      <c r="C4" s="329" t="s">
        <v>117</v>
      </c>
      <c r="D4" s="330" t="s">
        <v>2</v>
      </c>
      <c r="E4" s="331" t="s">
        <v>92</v>
      </c>
      <c r="F4" s="329" t="s">
        <v>117</v>
      </c>
      <c r="G4" s="332" t="s">
        <v>2</v>
      </c>
      <c r="H4" s="328" t="s">
        <v>92</v>
      </c>
      <c r="I4" s="333" t="s">
        <v>117</v>
      </c>
      <c r="J4" s="338" t="s">
        <v>2</v>
      </c>
      <c r="K4" s="340" t="s">
        <v>92</v>
      </c>
      <c r="L4" s="329" t="s">
        <v>117</v>
      </c>
      <c r="M4" s="345" t="s">
        <v>2</v>
      </c>
      <c r="N4" s="331" t="s">
        <v>92</v>
      </c>
      <c r="O4" s="329" t="s">
        <v>117</v>
      </c>
      <c r="P4" s="332" t="s">
        <v>2</v>
      </c>
      <c r="Q4" s="328" t="s">
        <v>92</v>
      </c>
      <c r="R4" s="333" t="s">
        <v>117</v>
      </c>
      <c r="S4" s="338" t="s">
        <v>2</v>
      </c>
      <c r="T4" s="340" t="s">
        <v>92</v>
      </c>
      <c r="U4" s="329" t="s">
        <v>117</v>
      </c>
      <c r="V4" s="332" t="s">
        <v>2</v>
      </c>
      <c r="W4" s="331" t="s">
        <v>92</v>
      </c>
      <c r="X4" s="329" t="s">
        <v>117</v>
      </c>
      <c r="Y4" s="332" t="s">
        <v>2</v>
      </c>
      <c r="Z4" s="331" t="s">
        <v>92</v>
      </c>
      <c r="AA4" s="333" t="s">
        <v>117</v>
      </c>
      <c r="AB4" s="332" t="s">
        <v>2</v>
      </c>
      <c r="AC4" s="331" t="s">
        <v>92</v>
      </c>
      <c r="AD4" s="329" t="s">
        <v>117</v>
      </c>
      <c r="AE4" s="332" t="s">
        <v>2</v>
      </c>
      <c r="AF4" s="340" t="s">
        <v>92</v>
      </c>
      <c r="AG4" s="333" t="s">
        <v>117</v>
      </c>
      <c r="AH4" s="332" t="s">
        <v>2</v>
      </c>
    </row>
    <row r="5" spans="1:38" s="31" customFormat="1" ht="15.75" customHeight="1" x14ac:dyDescent="0.25">
      <c r="A5" s="335"/>
      <c r="B5" s="328"/>
      <c r="C5" s="329"/>
      <c r="D5" s="330"/>
      <c r="E5" s="331"/>
      <c r="F5" s="329"/>
      <c r="G5" s="332"/>
      <c r="H5" s="328"/>
      <c r="I5" s="333"/>
      <c r="J5" s="338"/>
      <c r="K5" s="340"/>
      <c r="L5" s="329"/>
      <c r="M5" s="345"/>
      <c r="N5" s="331"/>
      <c r="O5" s="329"/>
      <c r="P5" s="332"/>
      <c r="Q5" s="328"/>
      <c r="R5" s="333"/>
      <c r="S5" s="338"/>
      <c r="T5" s="340"/>
      <c r="U5" s="329"/>
      <c r="V5" s="332"/>
      <c r="W5" s="331"/>
      <c r="X5" s="329"/>
      <c r="Y5" s="332"/>
      <c r="Z5" s="331"/>
      <c r="AA5" s="333"/>
      <c r="AB5" s="332"/>
      <c r="AC5" s="331"/>
      <c r="AD5" s="329"/>
      <c r="AE5" s="332"/>
      <c r="AF5" s="340"/>
      <c r="AG5" s="333"/>
      <c r="AH5" s="332"/>
    </row>
    <row r="6" spans="1:38" s="47" customFormat="1" ht="11.25" customHeight="1" thickBot="1" x14ac:dyDescent="0.25">
      <c r="A6" s="136" t="s">
        <v>3</v>
      </c>
      <c r="B6" s="137">
        <v>1</v>
      </c>
      <c r="C6" s="138">
        <v>2</v>
      </c>
      <c r="D6" s="139">
        <v>3</v>
      </c>
      <c r="E6" s="140">
        <v>4</v>
      </c>
      <c r="F6" s="138">
        <v>5</v>
      </c>
      <c r="G6" s="139">
        <v>6</v>
      </c>
      <c r="H6" s="137">
        <v>7</v>
      </c>
      <c r="I6" s="249">
        <v>8</v>
      </c>
      <c r="J6" s="250">
        <v>9</v>
      </c>
      <c r="K6" s="141">
        <v>10</v>
      </c>
      <c r="L6" s="138">
        <v>11</v>
      </c>
      <c r="M6" s="142">
        <v>12</v>
      </c>
      <c r="N6" s="140">
        <v>13</v>
      </c>
      <c r="O6" s="138">
        <v>14</v>
      </c>
      <c r="P6" s="139">
        <v>15</v>
      </c>
      <c r="Q6" s="140">
        <v>16</v>
      </c>
      <c r="R6" s="138">
        <v>17</v>
      </c>
      <c r="S6" s="139">
        <v>18</v>
      </c>
      <c r="T6" s="141">
        <v>19</v>
      </c>
      <c r="U6" s="138">
        <v>20</v>
      </c>
      <c r="V6" s="139">
        <v>21</v>
      </c>
      <c r="W6" s="140">
        <v>22</v>
      </c>
      <c r="X6" s="138">
        <v>23</v>
      </c>
      <c r="Y6" s="139">
        <v>24</v>
      </c>
      <c r="Z6" s="140">
        <v>25</v>
      </c>
      <c r="AA6" s="138">
        <v>26</v>
      </c>
      <c r="AB6" s="139">
        <v>27</v>
      </c>
      <c r="AC6" s="140">
        <v>28</v>
      </c>
      <c r="AD6" s="138">
        <v>29</v>
      </c>
      <c r="AE6" s="139">
        <v>30</v>
      </c>
      <c r="AF6" s="141">
        <v>31</v>
      </c>
      <c r="AG6" s="138">
        <v>32</v>
      </c>
      <c r="AH6" s="139">
        <v>33</v>
      </c>
    </row>
    <row r="7" spans="1:38" s="35" customFormat="1" ht="58.5" customHeight="1" thickBot="1" x14ac:dyDescent="0.3">
      <c r="A7" s="146" t="s">
        <v>32</v>
      </c>
      <c r="B7" s="147">
        <f>SUM(B8:B14)</f>
        <v>2299</v>
      </c>
      <c r="C7" s="148">
        <f>SUM(C8:C14)</f>
        <v>1866</v>
      </c>
      <c r="D7" s="149">
        <f>C7*100/B7</f>
        <v>81.165724227925182</v>
      </c>
      <c r="E7" s="150">
        <f>SUM(E8:E14)</f>
        <v>2125</v>
      </c>
      <c r="F7" s="148">
        <f>SUM(F8:F14)</f>
        <v>1712</v>
      </c>
      <c r="G7" s="149">
        <f>F7*100/E7</f>
        <v>80.564705882352939</v>
      </c>
      <c r="H7" s="255">
        <f>SUM(H8:H14)</f>
        <v>746</v>
      </c>
      <c r="I7" s="256">
        <f>SUM(I8:I14)</f>
        <v>839</v>
      </c>
      <c r="J7" s="251">
        <f>I7*100/H7</f>
        <v>112.46648793565684</v>
      </c>
      <c r="K7" s="151">
        <f>SUM(K8:K14)</f>
        <v>176</v>
      </c>
      <c r="L7" s="148">
        <f>SUM(L8:L14)</f>
        <v>258</v>
      </c>
      <c r="M7" s="152">
        <f>L7*100/K7</f>
        <v>146.59090909090909</v>
      </c>
      <c r="N7" s="150">
        <f>SUM(N8:N14)</f>
        <v>47</v>
      </c>
      <c r="O7" s="148">
        <f>SUM(O8:O14)</f>
        <v>184</v>
      </c>
      <c r="P7" s="198" t="s">
        <v>134</v>
      </c>
      <c r="Q7" s="150">
        <f>SUM(Q8:Q14)</f>
        <v>0</v>
      </c>
      <c r="R7" s="148">
        <f>SUM(R8:R14)</f>
        <v>48</v>
      </c>
      <c r="S7" s="198" t="str">
        <f t="shared" ref="S7:S14" si="0">IF(ISERROR(R7*100/Q7),"-",(R7*100/Q7))</f>
        <v>-</v>
      </c>
      <c r="T7" s="151">
        <f>SUM(T8:T14)</f>
        <v>0</v>
      </c>
      <c r="U7" s="148">
        <f>SUM(U8:U14)</f>
        <v>16</v>
      </c>
      <c r="V7" s="149" t="s">
        <v>100</v>
      </c>
      <c r="W7" s="150">
        <f>SUM(W8:W14)</f>
        <v>1325</v>
      </c>
      <c r="X7" s="148">
        <f>SUM(X8:X14)</f>
        <v>1202</v>
      </c>
      <c r="Y7" s="149">
        <f>X7*100/W7</f>
        <v>90.716981132075475</v>
      </c>
      <c r="Z7" s="147">
        <f>SUM(Z8:Z14)</f>
        <v>1150</v>
      </c>
      <c r="AA7" s="200">
        <f>SUM(AA8:AA14)</f>
        <v>1113</v>
      </c>
      <c r="AB7" s="149">
        <f>AA7*100/Z7</f>
        <v>96.782608695652172</v>
      </c>
      <c r="AC7" s="150">
        <f>SUM(AC8:AC14)</f>
        <v>1081</v>
      </c>
      <c r="AD7" s="148">
        <f>SUM(AD8:AD14)</f>
        <v>1002</v>
      </c>
      <c r="AE7" s="149">
        <f>AD7*100/AC7</f>
        <v>92.691951896392226</v>
      </c>
      <c r="AF7" s="151">
        <f>SUM(AF8:AF14)</f>
        <v>804</v>
      </c>
      <c r="AG7" s="148">
        <f>SUM(AG8:AG14)</f>
        <v>711</v>
      </c>
      <c r="AH7" s="149">
        <f>AG7*100/AF7</f>
        <v>88.432835820895519</v>
      </c>
      <c r="AI7" s="34"/>
      <c r="AL7" s="39"/>
    </row>
    <row r="8" spans="1:38" s="39" customFormat="1" ht="45.75" customHeight="1" x14ac:dyDescent="0.25">
      <c r="A8" s="131" t="s">
        <v>93</v>
      </c>
      <c r="B8" s="153">
        <v>209</v>
      </c>
      <c r="C8" s="143">
        <v>250</v>
      </c>
      <c r="D8" s="154">
        <f t="shared" ref="D8:D14" si="1">C8*100/B8</f>
        <v>119.61722488038278</v>
      </c>
      <c r="E8" s="155">
        <v>198</v>
      </c>
      <c r="F8" s="143">
        <v>230</v>
      </c>
      <c r="G8" s="154">
        <f t="shared" ref="G8:G14" si="2">F8*100/E8</f>
        <v>116.16161616161617</v>
      </c>
      <c r="H8" s="257">
        <f>E8-'статус на початок року'!B8</f>
        <v>80</v>
      </c>
      <c r="I8" s="258">
        <f>F8-'статус на початок року'!C8</f>
        <v>116</v>
      </c>
      <c r="J8" s="252">
        <f t="shared" ref="J8:J14" si="3">IF(ISERROR(I8*100/H8),"-",(I8*100/H8))</f>
        <v>145</v>
      </c>
      <c r="K8" s="156">
        <v>20</v>
      </c>
      <c r="L8" s="157">
        <v>47</v>
      </c>
      <c r="M8" s="429">
        <f t="shared" ref="M8:M14" si="4">IF(ISERROR(L8*100/K8),"-",(L8*100/K8))</f>
        <v>235</v>
      </c>
      <c r="N8" s="159">
        <v>3</v>
      </c>
      <c r="O8" s="157">
        <v>38</v>
      </c>
      <c r="P8" s="301" t="s">
        <v>135</v>
      </c>
      <c r="Q8" s="159">
        <v>0</v>
      </c>
      <c r="R8" s="157">
        <v>3</v>
      </c>
      <c r="S8" s="218" t="str">
        <f t="shared" si="0"/>
        <v>-</v>
      </c>
      <c r="T8" s="160">
        <v>0</v>
      </c>
      <c r="U8" s="144">
        <v>3</v>
      </c>
      <c r="V8" s="154" t="str">
        <f t="shared" ref="V8:V14" si="5">IF(ISERROR(U8*100/T8),"-",(U8*100/T8))</f>
        <v>-</v>
      </c>
      <c r="W8" s="159">
        <v>115</v>
      </c>
      <c r="X8" s="144">
        <v>171</v>
      </c>
      <c r="Y8" s="154">
        <f t="shared" ref="Y8:Y14" si="6">X8*100/W8</f>
        <v>148.69565217391303</v>
      </c>
      <c r="Z8" s="207">
        <v>95</v>
      </c>
      <c r="AA8" s="201">
        <v>135</v>
      </c>
      <c r="AB8" s="154">
        <f t="shared" ref="AB8:AB14" si="7">AA8*100/Z8</f>
        <v>142.10526315789474</v>
      </c>
      <c r="AC8" s="155">
        <v>92</v>
      </c>
      <c r="AD8" s="145">
        <v>126</v>
      </c>
      <c r="AE8" s="154">
        <f t="shared" ref="AE8:AE14" si="8">AD8*100/AC8</f>
        <v>136.95652173913044</v>
      </c>
      <c r="AF8" s="156">
        <v>59</v>
      </c>
      <c r="AG8" s="183">
        <v>90</v>
      </c>
      <c r="AH8" s="154">
        <f t="shared" ref="AH8:AH14" si="9">AG8*100/AF8</f>
        <v>152.54237288135593</v>
      </c>
      <c r="AI8" s="34"/>
      <c r="AJ8" s="38"/>
    </row>
    <row r="9" spans="1:38" s="40" customFormat="1" ht="45.75" customHeight="1" x14ac:dyDescent="0.25">
      <c r="A9" s="132" t="s">
        <v>94</v>
      </c>
      <c r="B9" s="162">
        <v>207</v>
      </c>
      <c r="C9" s="143">
        <v>235</v>
      </c>
      <c r="D9" s="163">
        <f t="shared" si="1"/>
        <v>113.52657004830918</v>
      </c>
      <c r="E9" s="164">
        <v>202</v>
      </c>
      <c r="F9" s="122">
        <v>222</v>
      </c>
      <c r="G9" s="163">
        <f t="shared" si="2"/>
        <v>109.9009900990099</v>
      </c>
      <c r="H9" s="259">
        <f>E9-'статус на початок року'!B9</f>
        <v>74</v>
      </c>
      <c r="I9" s="258">
        <f>F9-'статус на початок року'!C9</f>
        <v>106</v>
      </c>
      <c r="J9" s="253">
        <f t="shared" si="3"/>
        <v>143.24324324324326</v>
      </c>
      <c r="K9" s="165">
        <v>24</v>
      </c>
      <c r="L9" s="157">
        <v>25</v>
      </c>
      <c r="M9" s="166">
        <f t="shared" si="4"/>
        <v>104.16666666666667</v>
      </c>
      <c r="N9" s="167">
        <v>4</v>
      </c>
      <c r="O9" s="127">
        <v>7</v>
      </c>
      <c r="P9" s="163">
        <f t="shared" ref="P8:P14" si="10">IF(ISERROR(O9*100/N9),"-",(O9*100/N9))</f>
        <v>175</v>
      </c>
      <c r="Q9" s="167">
        <v>0</v>
      </c>
      <c r="R9" s="127">
        <v>6</v>
      </c>
      <c r="S9" s="163" t="str">
        <f t="shared" si="0"/>
        <v>-</v>
      </c>
      <c r="T9" s="168">
        <v>0</v>
      </c>
      <c r="U9" s="126">
        <v>0</v>
      </c>
      <c r="V9" s="163" t="str">
        <f t="shared" si="5"/>
        <v>-</v>
      </c>
      <c r="W9" s="167">
        <v>140</v>
      </c>
      <c r="X9" s="126">
        <v>160</v>
      </c>
      <c r="Y9" s="163">
        <f t="shared" si="6"/>
        <v>114.28571428571429</v>
      </c>
      <c r="Z9" s="207">
        <v>102</v>
      </c>
      <c r="AA9" s="201">
        <v>157</v>
      </c>
      <c r="AB9" s="163">
        <f t="shared" si="7"/>
        <v>153.92156862745097</v>
      </c>
      <c r="AC9" s="164">
        <v>101</v>
      </c>
      <c r="AD9" s="126">
        <v>145</v>
      </c>
      <c r="AE9" s="163">
        <f t="shared" si="8"/>
        <v>143.56435643564356</v>
      </c>
      <c r="AF9" s="165">
        <v>75</v>
      </c>
      <c r="AG9" s="124">
        <v>92</v>
      </c>
      <c r="AH9" s="163">
        <f t="shared" si="9"/>
        <v>122.66666666666667</v>
      </c>
      <c r="AI9" s="34"/>
      <c r="AJ9" s="38"/>
    </row>
    <row r="10" spans="1:38" s="39" customFormat="1" ht="45.75" customHeight="1" x14ac:dyDescent="0.25">
      <c r="A10" s="132" t="s">
        <v>95</v>
      </c>
      <c r="B10" s="162">
        <v>864</v>
      </c>
      <c r="C10" s="143">
        <v>542</v>
      </c>
      <c r="D10" s="163">
        <f t="shared" si="1"/>
        <v>62.731481481481481</v>
      </c>
      <c r="E10" s="164">
        <v>753</v>
      </c>
      <c r="F10" s="123">
        <v>489</v>
      </c>
      <c r="G10" s="163">
        <f t="shared" si="2"/>
        <v>64.940239043824704</v>
      </c>
      <c r="H10" s="259">
        <f>E10-'статус на початок року'!B10</f>
        <v>275</v>
      </c>
      <c r="I10" s="258">
        <f>F10-'статус на початок року'!C10</f>
        <v>234</v>
      </c>
      <c r="J10" s="253">
        <f t="shared" si="3"/>
        <v>85.090909090909093</v>
      </c>
      <c r="K10" s="165">
        <v>58</v>
      </c>
      <c r="L10" s="157">
        <v>65</v>
      </c>
      <c r="M10" s="166">
        <f t="shared" si="4"/>
        <v>112.06896551724138</v>
      </c>
      <c r="N10" s="167">
        <v>29</v>
      </c>
      <c r="O10" s="127">
        <v>55</v>
      </c>
      <c r="P10" s="163">
        <f t="shared" si="10"/>
        <v>189.65517241379311</v>
      </c>
      <c r="Q10" s="167">
        <v>0</v>
      </c>
      <c r="R10" s="127">
        <v>19</v>
      </c>
      <c r="S10" s="163" t="str">
        <f t="shared" si="0"/>
        <v>-</v>
      </c>
      <c r="T10" s="168">
        <v>0</v>
      </c>
      <c r="U10" s="125">
        <v>0</v>
      </c>
      <c r="V10" s="218" t="str">
        <f t="shared" si="5"/>
        <v>-</v>
      </c>
      <c r="W10" s="167">
        <v>515</v>
      </c>
      <c r="X10" s="125">
        <v>339</v>
      </c>
      <c r="Y10" s="163">
        <f t="shared" si="6"/>
        <v>65.825242718446603</v>
      </c>
      <c r="Z10" s="207">
        <v>425</v>
      </c>
      <c r="AA10" s="201">
        <v>314</v>
      </c>
      <c r="AB10" s="163">
        <f t="shared" si="7"/>
        <v>73.882352941176464</v>
      </c>
      <c r="AC10" s="164">
        <v>381</v>
      </c>
      <c r="AD10" s="126">
        <v>274</v>
      </c>
      <c r="AE10" s="163">
        <f t="shared" si="8"/>
        <v>71.916010498687669</v>
      </c>
      <c r="AF10" s="165">
        <v>295</v>
      </c>
      <c r="AG10" s="124">
        <v>220</v>
      </c>
      <c r="AH10" s="163">
        <f t="shared" si="9"/>
        <v>74.576271186440678</v>
      </c>
      <c r="AI10" s="34"/>
      <c r="AJ10" s="38"/>
    </row>
    <row r="11" spans="1:38" s="39" customFormat="1" ht="45.75" customHeight="1" x14ac:dyDescent="0.25">
      <c r="A11" s="132" t="s">
        <v>96</v>
      </c>
      <c r="B11" s="162">
        <v>332</v>
      </c>
      <c r="C11" s="143">
        <v>231</v>
      </c>
      <c r="D11" s="163">
        <f t="shared" si="1"/>
        <v>69.578313253012041</v>
      </c>
      <c r="E11" s="164">
        <v>322</v>
      </c>
      <c r="F11" s="123">
        <v>216</v>
      </c>
      <c r="G11" s="163">
        <f t="shared" si="2"/>
        <v>67.0807453416149</v>
      </c>
      <c r="H11" s="259">
        <f>E11-'статус на початок року'!B11</f>
        <v>111</v>
      </c>
      <c r="I11" s="258">
        <f>F11-'статус на початок року'!C11</f>
        <v>103</v>
      </c>
      <c r="J11" s="253">
        <f t="shared" si="3"/>
        <v>92.792792792792795</v>
      </c>
      <c r="K11" s="165">
        <v>15</v>
      </c>
      <c r="L11" s="157">
        <v>28</v>
      </c>
      <c r="M11" s="166">
        <f t="shared" si="4"/>
        <v>186.66666666666666</v>
      </c>
      <c r="N11" s="167">
        <v>2</v>
      </c>
      <c r="O11" s="127">
        <v>21</v>
      </c>
      <c r="P11" s="218" t="s">
        <v>136</v>
      </c>
      <c r="Q11" s="167">
        <v>0</v>
      </c>
      <c r="R11" s="127">
        <v>6</v>
      </c>
      <c r="S11" s="163" t="str">
        <f t="shared" si="0"/>
        <v>-</v>
      </c>
      <c r="T11" s="168">
        <v>0</v>
      </c>
      <c r="U11" s="125">
        <v>0</v>
      </c>
      <c r="V11" s="163" t="str">
        <f t="shared" si="5"/>
        <v>-</v>
      </c>
      <c r="W11" s="167">
        <v>224</v>
      </c>
      <c r="X11" s="125">
        <v>160</v>
      </c>
      <c r="Y11" s="163">
        <f t="shared" si="6"/>
        <v>71.428571428571431</v>
      </c>
      <c r="Z11" s="207">
        <v>177</v>
      </c>
      <c r="AA11" s="201">
        <v>138</v>
      </c>
      <c r="AB11" s="163">
        <f t="shared" si="7"/>
        <v>77.966101694915253</v>
      </c>
      <c r="AC11" s="164">
        <v>172</v>
      </c>
      <c r="AD11" s="126">
        <v>128</v>
      </c>
      <c r="AE11" s="163">
        <f t="shared" si="8"/>
        <v>74.418604651162795</v>
      </c>
      <c r="AF11" s="165">
        <v>137</v>
      </c>
      <c r="AG11" s="124">
        <v>87</v>
      </c>
      <c r="AH11" s="163">
        <f t="shared" si="9"/>
        <v>63.503649635036496</v>
      </c>
      <c r="AI11" s="34"/>
      <c r="AJ11" s="38"/>
    </row>
    <row r="12" spans="1:38" s="39" customFormat="1" ht="45.75" customHeight="1" x14ac:dyDescent="0.25">
      <c r="A12" s="132" t="s">
        <v>97</v>
      </c>
      <c r="B12" s="162">
        <v>357</v>
      </c>
      <c r="C12" s="143">
        <v>310</v>
      </c>
      <c r="D12" s="163">
        <f t="shared" si="1"/>
        <v>86.834733893557427</v>
      </c>
      <c r="E12" s="164">
        <v>339</v>
      </c>
      <c r="F12" s="123">
        <v>284</v>
      </c>
      <c r="G12" s="163">
        <f t="shared" si="2"/>
        <v>83.775811209439524</v>
      </c>
      <c r="H12" s="259">
        <f>E12-'статус на початок року'!B12</f>
        <v>83</v>
      </c>
      <c r="I12" s="258">
        <f>F12-'статус на початок року'!C12</f>
        <v>128</v>
      </c>
      <c r="J12" s="253">
        <f t="shared" si="3"/>
        <v>154.21686746987953</v>
      </c>
      <c r="K12" s="165">
        <v>22</v>
      </c>
      <c r="L12" s="157">
        <v>39</v>
      </c>
      <c r="M12" s="166">
        <f t="shared" si="4"/>
        <v>177.27272727272728</v>
      </c>
      <c r="N12" s="167">
        <v>4</v>
      </c>
      <c r="O12" s="127">
        <v>25</v>
      </c>
      <c r="P12" s="218" t="s">
        <v>137</v>
      </c>
      <c r="Q12" s="167">
        <v>0</v>
      </c>
      <c r="R12" s="127">
        <v>10</v>
      </c>
      <c r="S12" s="163" t="str">
        <f t="shared" si="0"/>
        <v>-</v>
      </c>
      <c r="T12" s="168">
        <v>0</v>
      </c>
      <c r="U12" s="125">
        <v>3</v>
      </c>
      <c r="V12" s="163" t="str">
        <f t="shared" si="5"/>
        <v>-</v>
      </c>
      <c r="W12" s="167">
        <v>128</v>
      </c>
      <c r="X12" s="125">
        <v>176</v>
      </c>
      <c r="Y12" s="163">
        <f t="shared" si="6"/>
        <v>137.5</v>
      </c>
      <c r="Z12" s="207">
        <v>192</v>
      </c>
      <c r="AA12" s="201">
        <v>190</v>
      </c>
      <c r="AB12" s="163">
        <f t="shared" si="7"/>
        <v>98.958333333333329</v>
      </c>
      <c r="AC12" s="164">
        <v>184</v>
      </c>
      <c r="AD12" s="126">
        <v>171</v>
      </c>
      <c r="AE12" s="163">
        <f t="shared" si="8"/>
        <v>92.934782608695656</v>
      </c>
      <c r="AF12" s="165">
        <v>119</v>
      </c>
      <c r="AG12" s="124">
        <v>114</v>
      </c>
      <c r="AH12" s="163">
        <f t="shared" si="9"/>
        <v>95.798319327731093</v>
      </c>
      <c r="AI12" s="34"/>
      <c r="AJ12" s="38"/>
    </row>
    <row r="13" spans="1:38" s="39" customFormat="1" ht="45.75" customHeight="1" x14ac:dyDescent="0.25">
      <c r="A13" s="132" t="s">
        <v>98</v>
      </c>
      <c r="B13" s="162">
        <v>167</v>
      </c>
      <c r="C13" s="143">
        <v>173</v>
      </c>
      <c r="D13" s="163">
        <f t="shared" si="1"/>
        <v>103.59281437125749</v>
      </c>
      <c r="E13" s="164">
        <v>153</v>
      </c>
      <c r="F13" s="123">
        <v>154</v>
      </c>
      <c r="G13" s="163">
        <f t="shared" si="2"/>
        <v>100.65359477124183</v>
      </c>
      <c r="H13" s="259">
        <f>E13-'статус на початок року'!B13</f>
        <v>68</v>
      </c>
      <c r="I13" s="258">
        <f>F13-'статус на початок року'!C13</f>
        <v>98</v>
      </c>
      <c r="J13" s="253">
        <f t="shared" si="3"/>
        <v>144.11764705882354</v>
      </c>
      <c r="K13" s="165">
        <v>29</v>
      </c>
      <c r="L13" s="157">
        <v>34</v>
      </c>
      <c r="M13" s="166">
        <f t="shared" si="4"/>
        <v>117.24137931034483</v>
      </c>
      <c r="N13" s="167">
        <v>0</v>
      </c>
      <c r="O13" s="127">
        <v>17</v>
      </c>
      <c r="P13" s="163" t="str">
        <f t="shared" si="10"/>
        <v>-</v>
      </c>
      <c r="Q13" s="167">
        <v>0</v>
      </c>
      <c r="R13" s="127">
        <v>1</v>
      </c>
      <c r="S13" s="163" t="str">
        <f t="shared" si="0"/>
        <v>-</v>
      </c>
      <c r="T13" s="168">
        <v>0</v>
      </c>
      <c r="U13" s="125">
        <v>10</v>
      </c>
      <c r="V13" s="218" t="str">
        <f t="shared" si="5"/>
        <v>-</v>
      </c>
      <c r="W13" s="167">
        <v>99</v>
      </c>
      <c r="X13" s="125">
        <v>113</v>
      </c>
      <c r="Y13" s="163">
        <f t="shared" si="6"/>
        <v>114.14141414141415</v>
      </c>
      <c r="Z13" s="207">
        <v>69</v>
      </c>
      <c r="AA13" s="201">
        <v>105</v>
      </c>
      <c r="AB13" s="163">
        <f t="shared" si="7"/>
        <v>152.17391304347825</v>
      </c>
      <c r="AC13" s="164">
        <v>62</v>
      </c>
      <c r="AD13" s="126">
        <v>90</v>
      </c>
      <c r="AE13" s="163">
        <f t="shared" si="8"/>
        <v>145.16129032258064</v>
      </c>
      <c r="AF13" s="165">
        <v>50</v>
      </c>
      <c r="AG13" s="124">
        <v>65</v>
      </c>
      <c r="AH13" s="163">
        <f t="shared" si="9"/>
        <v>130</v>
      </c>
      <c r="AI13" s="34"/>
      <c r="AJ13" s="38"/>
    </row>
    <row r="14" spans="1:38" s="39" customFormat="1" ht="45.75" customHeight="1" thickBot="1" x14ac:dyDescent="0.3">
      <c r="A14" s="133" t="s">
        <v>99</v>
      </c>
      <c r="B14" s="169">
        <v>163</v>
      </c>
      <c r="C14" s="212">
        <v>125</v>
      </c>
      <c r="D14" s="170">
        <f t="shared" si="1"/>
        <v>76.687116564417181</v>
      </c>
      <c r="E14" s="171">
        <v>158</v>
      </c>
      <c r="F14" s="134">
        <v>117</v>
      </c>
      <c r="G14" s="170">
        <f t="shared" si="2"/>
        <v>74.050632911392398</v>
      </c>
      <c r="H14" s="260">
        <f>E14-'статус на початок року'!B14</f>
        <v>55</v>
      </c>
      <c r="I14" s="261">
        <f>F14-'статус на початок року'!C14</f>
        <v>54</v>
      </c>
      <c r="J14" s="254">
        <f t="shared" si="3"/>
        <v>98.181818181818187</v>
      </c>
      <c r="K14" s="172">
        <v>8</v>
      </c>
      <c r="L14" s="194">
        <v>20</v>
      </c>
      <c r="M14" s="174">
        <f t="shared" si="4"/>
        <v>250</v>
      </c>
      <c r="N14" s="175">
        <v>5</v>
      </c>
      <c r="O14" s="173">
        <v>21</v>
      </c>
      <c r="P14" s="226" t="s">
        <v>138</v>
      </c>
      <c r="Q14" s="175">
        <v>0</v>
      </c>
      <c r="R14" s="173">
        <v>3</v>
      </c>
      <c r="S14" s="170" t="str">
        <f t="shared" si="0"/>
        <v>-</v>
      </c>
      <c r="T14" s="176">
        <v>0</v>
      </c>
      <c r="U14" s="135">
        <v>0</v>
      </c>
      <c r="V14" s="170" t="str">
        <f t="shared" si="5"/>
        <v>-</v>
      </c>
      <c r="W14" s="175">
        <v>104</v>
      </c>
      <c r="X14" s="135">
        <v>83</v>
      </c>
      <c r="Y14" s="170">
        <f t="shared" si="6"/>
        <v>79.807692307692307</v>
      </c>
      <c r="Z14" s="211">
        <v>90</v>
      </c>
      <c r="AA14" s="223">
        <v>74</v>
      </c>
      <c r="AB14" s="170">
        <f t="shared" si="7"/>
        <v>82.222222222222229</v>
      </c>
      <c r="AC14" s="171">
        <v>89</v>
      </c>
      <c r="AD14" s="185">
        <v>68</v>
      </c>
      <c r="AE14" s="170">
        <f t="shared" si="8"/>
        <v>76.404494382022477</v>
      </c>
      <c r="AF14" s="172">
        <v>69</v>
      </c>
      <c r="AG14" s="184">
        <v>43</v>
      </c>
      <c r="AH14" s="170">
        <f t="shared" si="9"/>
        <v>62.318840579710148</v>
      </c>
      <c r="AI14" s="34"/>
      <c r="AJ14" s="38"/>
    </row>
    <row r="15" spans="1:38" ht="66.75" customHeight="1" x14ac:dyDescent="0.25">
      <c r="A15" s="42"/>
      <c r="B15" s="42"/>
      <c r="C15" s="344"/>
      <c r="D15" s="344"/>
      <c r="E15" s="344"/>
      <c r="F15" s="344"/>
      <c r="G15" s="344"/>
      <c r="H15" s="344"/>
      <c r="I15" s="344"/>
      <c r="J15" s="344"/>
      <c r="K15" s="344"/>
      <c r="L15" s="344"/>
      <c r="M15" s="344"/>
      <c r="N15" s="344"/>
      <c r="O15" s="344"/>
      <c r="P15" s="344"/>
      <c r="Q15" s="344"/>
      <c r="R15" s="344"/>
      <c r="S15" s="344"/>
      <c r="T15" s="344"/>
      <c r="U15" s="344"/>
      <c r="V15" s="344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</row>
    <row r="16" spans="1:38" x14ac:dyDescent="0.2"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</row>
    <row r="17" spans="14:31" x14ac:dyDescent="0.2"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</row>
    <row r="18" spans="14:31" x14ac:dyDescent="0.2"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</row>
    <row r="19" spans="14:31" x14ac:dyDescent="0.2"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</row>
    <row r="20" spans="14:31" x14ac:dyDescent="0.2"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</row>
    <row r="21" spans="14:31" x14ac:dyDescent="0.2"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</row>
    <row r="22" spans="14:31" x14ac:dyDescent="0.2"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</row>
    <row r="23" spans="14:31" x14ac:dyDescent="0.2"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</row>
    <row r="24" spans="14:31" x14ac:dyDescent="0.2"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</row>
    <row r="25" spans="14:31" x14ac:dyDescent="0.2"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</row>
    <row r="26" spans="14:31" x14ac:dyDescent="0.2"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</row>
    <row r="27" spans="14:31" x14ac:dyDescent="0.2"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</row>
    <row r="28" spans="14:31" x14ac:dyDescent="0.2"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</row>
    <row r="29" spans="14:31" x14ac:dyDescent="0.2"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</row>
    <row r="30" spans="14:31" x14ac:dyDescent="0.2"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</row>
    <row r="31" spans="14:31" x14ac:dyDescent="0.2"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</row>
    <row r="32" spans="14:31" x14ac:dyDescent="0.2"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</row>
    <row r="33" spans="14:31" x14ac:dyDescent="0.2"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</row>
    <row r="34" spans="14:31" x14ac:dyDescent="0.2"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</row>
    <row r="35" spans="14:31" x14ac:dyDescent="0.2"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</row>
    <row r="36" spans="14:31" x14ac:dyDescent="0.2"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</row>
    <row r="37" spans="14:31" x14ac:dyDescent="0.2"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</row>
    <row r="38" spans="14:31" x14ac:dyDescent="0.2"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</row>
    <row r="39" spans="14:31" x14ac:dyDescent="0.2"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</row>
    <row r="40" spans="14:31" x14ac:dyDescent="0.2"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</row>
    <row r="41" spans="14:31" x14ac:dyDescent="0.2"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</row>
    <row r="42" spans="14:31" x14ac:dyDescent="0.2"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</row>
    <row r="43" spans="14:31" x14ac:dyDescent="0.2"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</row>
    <row r="44" spans="14:31" x14ac:dyDescent="0.2"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</row>
    <row r="45" spans="14:31" x14ac:dyDescent="0.2"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</row>
    <row r="46" spans="14:31" x14ac:dyDescent="0.2"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</row>
    <row r="47" spans="14:31" x14ac:dyDescent="0.2"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</row>
    <row r="48" spans="14:31" x14ac:dyDescent="0.2"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</row>
    <row r="49" spans="14:31" x14ac:dyDescent="0.2"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</row>
    <row r="50" spans="14:31" x14ac:dyDescent="0.2"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</row>
    <row r="51" spans="14:31" x14ac:dyDescent="0.2"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</row>
    <row r="52" spans="14:31" x14ac:dyDescent="0.2"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</row>
    <row r="53" spans="14:31" x14ac:dyDescent="0.2"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</row>
    <row r="54" spans="14:31" x14ac:dyDescent="0.2"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</row>
    <row r="55" spans="14:31" x14ac:dyDescent="0.2"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</row>
    <row r="56" spans="14:31" x14ac:dyDescent="0.2"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</row>
    <row r="57" spans="14:31" x14ac:dyDescent="0.2"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</row>
    <row r="58" spans="14:31" x14ac:dyDescent="0.2"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</row>
    <row r="59" spans="14:31" x14ac:dyDescent="0.2"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</row>
    <row r="60" spans="14:31" x14ac:dyDescent="0.2"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</row>
    <row r="61" spans="14:31" x14ac:dyDescent="0.2"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</row>
    <row r="62" spans="14:31" x14ac:dyDescent="0.2"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</row>
    <row r="63" spans="14:31" x14ac:dyDescent="0.2"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</row>
    <row r="64" spans="14:31" x14ac:dyDescent="0.2"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</row>
    <row r="65" spans="14:31" x14ac:dyDescent="0.2"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</row>
    <row r="66" spans="14:31" x14ac:dyDescent="0.2"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</row>
    <row r="67" spans="14:31" x14ac:dyDescent="0.2"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</row>
  </sheetData>
  <mergeCells count="51">
    <mergeCell ref="B1:S1"/>
    <mergeCell ref="P2:S2"/>
    <mergeCell ref="C15:V15"/>
    <mergeCell ref="T4:T5"/>
    <mergeCell ref="L4:L5"/>
    <mergeCell ref="M4:M5"/>
    <mergeCell ref="U4:U5"/>
    <mergeCell ref="V4:V5"/>
    <mergeCell ref="G4:G5"/>
    <mergeCell ref="K4:K5"/>
    <mergeCell ref="N4:N5"/>
    <mergeCell ref="H3:J3"/>
    <mergeCell ref="H4:H5"/>
    <mergeCell ref="I4:I5"/>
    <mergeCell ref="J4:J5"/>
    <mergeCell ref="Q3:S3"/>
    <mergeCell ref="AD4:AD5"/>
    <mergeCell ref="AE4:AE5"/>
    <mergeCell ref="AF2:AH2"/>
    <mergeCell ref="AF3:AH3"/>
    <mergeCell ref="AF4:AF5"/>
    <mergeCell ref="AG4:AG5"/>
    <mergeCell ref="AH4:AH5"/>
    <mergeCell ref="AD2:AE2"/>
    <mergeCell ref="A3:A5"/>
    <mergeCell ref="E3:G3"/>
    <mergeCell ref="K3:M3"/>
    <mergeCell ref="N3:P3"/>
    <mergeCell ref="T3:V3"/>
    <mergeCell ref="O4:O5"/>
    <mergeCell ref="P4:P5"/>
    <mergeCell ref="B3:D3"/>
    <mergeCell ref="Q4:Q5"/>
    <mergeCell ref="R4:R5"/>
    <mergeCell ref="S4:S5"/>
    <mergeCell ref="AA1:AH1"/>
    <mergeCell ref="W3:Y3"/>
    <mergeCell ref="Z3:AB3"/>
    <mergeCell ref="AC3:AE3"/>
    <mergeCell ref="B4:B5"/>
    <mergeCell ref="C4:C5"/>
    <mergeCell ref="D4:D5"/>
    <mergeCell ref="E4:E5"/>
    <mergeCell ref="F4:F5"/>
    <mergeCell ref="W4:W5"/>
    <mergeCell ref="X4:X5"/>
    <mergeCell ref="Y4:Y5"/>
    <mergeCell ref="AC4:AC5"/>
    <mergeCell ref="Z4:Z5"/>
    <mergeCell ref="AA4:AA5"/>
    <mergeCell ref="AB4:AB5"/>
  </mergeCells>
  <printOptions verticalCentered="1"/>
  <pageMargins left="0.31496062992125984" right="0.31496062992125984" top="0.35433070866141736" bottom="0.15748031496062992" header="0.31496062992125984" footer="0.31496062992125984"/>
  <pageSetup paperSize="9" scale="71" orientation="landscape" r:id="rId1"/>
  <colBreaks count="1" manualBreakCount="1">
    <brk id="19" max="14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O67"/>
  <sheetViews>
    <sheetView view="pageBreakPreview" zoomScale="54" zoomScaleNormal="75" zoomScaleSheetLayoutView="54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AS14" sqref="AS14"/>
    </sheetView>
  </sheetViews>
  <sheetFormatPr defaultColWidth="9.42578125" defaultRowHeight="14.25" x14ac:dyDescent="0.2"/>
  <cols>
    <col min="1" max="1" width="25.5703125" style="41" customWidth="1"/>
    <col min="2" max="2" width="11" style="41" customWidth="1"/>
    <col min="3" max="3" width="9.5703125" style="75" customWidth="1"/>
    <col min="4" max="4" width="8.42578125" style="41" customWidth="1"/>
    <col min="5" max="6" width="11.5703125" style="41" customWidth="1"/>
    <col min="7" max="7" width="7.42578125" style="41" customWidth="1"/>
    <col min="8" max="9" width="10" style="41" customWidth="1"/>
    <col min="10" max="10" width="8.7109375" style="41" customWidth="1"/>
    <col min="11" max="11" width="10.42578125" style="41" customWidth="1"/>
    <col min="12" max="12" width="11" style="75" customWidth="1"/>
    <col min="13" max="13" width="7.42578125" style="41" customWidth="1"/>
    <col min="14" max="14" width="8.5703125" style="41" customWidth="1"/>
    <col min="15" max="15" width="9.42578125" style="41" customWidth="1"/>
    <col min="16" max="16" width="7.42578125" style="41" customWidth="1"/>
    <col min="17" max="18" width="9.42578125" style="41" customWidth="1"/>
    <col min="19" max="19" width="9" style="41" customWidth="1"/>
    <col min="20" max="21" width="10.5703125" style="41" customWidth="1"/>
    <col min="22" max="22" width="9.28515625" style="41" customWidth="1"/>
    <col min="23" max="23" width="10" style="41" customWidth="1"/>
    <col min="24" max="24" width="9.42578125" style="41" customWidth="1"/>
    <col min="25" max="25" width="8.42578125" style="41" customWidth="1"/>
    <col min="26" max="27" width="9.5703125" style="41" customWidth="1"/>
    <col min="28" max="28" width="8.42578125" style="41" customWidth="1"/>
    <col min="29" max="30" width="10.5703125" style="41" customWidth="1"/>
    <col min="31" max="31" width="8.42578125" style="41" customWidth="1"/>
    <col min="32" max="33" width="9.5703125" style="41" customWidth="1"/>
    <col min="34" max="34" width="8.42578125" style="41" customWidth="1"/>
    <col min="35" max="16384" width="9.42578125" style="41"/>
  </cols>
  <sheetData>
    <row r="1" spans="1:41" s="26" customFormat="1" ht="60" customHeight="1" x14ac:dyDescent="0.35">
      <c r="B1" s="342" t="s">
        <v>133</v>
      </c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229"/>
      <c r="U1" s="229"/>
      <c r="V1" s="229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341"/>
      <c r="AH1" s="341"/>
      <c r="AI1" s="44"/>
      <c r="AK1" s="63" t="s">
        <v>14</v>
      </c>
    </row>
    <row r="2" spans="1:41" s="29" customFormat="1" ht="14.25" customHeight="1" thickBot="1" x14ac:dyDescent="0.3">
      <c r="A2" s="27"/>
      <c r="B2" s="27"/>
      <c r="C2" s="72"/>
      <c r="D2" s="27"/>
      <c r="E2" s="27"/>
      <c r="F2" s="27"/>
      <c r="G2" s="27"/>
      <c r="H2" s="28"/>
      <c r="I2" s="28"/>
      <c r="J2" s="28"/>
      <c r="K2" s="27"/>
      <c r="L2" s="72"/>
      <c r="M2" s="27"/>
      <c r="N2" s="27"/>
      <c r="O2" s="27"/>
      <c r="P2" s="27"/>
      <c r="Q2" s="27"/>
      <c r="R2" s="27"/>
      <c r="S2" s="51" t="s">
        <v>7</v>
      </c>
      <c r="T2" s="51"/>
      <c r="U2" s="51"/>
      <c r="V2" s="51"/>
      <c r="W2" s="51"/>
      <c r="X2" s="27"/>
      <c r="Y2" s="27"/>
      <c r="Z2" s="28"/>
      <c r="AA2" s="28"/>
      <c r="AB2" s="28"/>
      <c r="AC2" s="28"/>
      <c r="AD2" s="28"/>
      <c r="AE2" s="28"/>
      <c r="AG2" s="356"/>
      <c r="AH2" s="356"/>
      <c r="AI2" s="355"/>
      <c r="AJ2" s="355"/>
      <c r="AK2" s="51" t="s">
        <v>7</v>
      </c>
      <c r="AL2" s="51"/>
    </row>
    <row r="3" spans="1:41" s="30" customFormat="1" ht="68.099999999999994" customHeight="1" thickBot="1" x14ac:dyDescent="0.3">
      <c r="A3" s="419"/>
      <c r="B3" s="420" t="s">
        <v>20</v>
      </c>
      <c r="C3" s="420"/>
      <c r="D3" s="420"/>
      <c r="E3" s="420" t="s">
        <v>21</v>
      </c>
      <c r="F3" s="420"/>
      <c r="G3" s="420"/>
      <c r="H3" s="407" t="s">
        <v>103</v>
      </c>
      <c r="I3" s="408"/>
      <c r="J3" s="409"/>
      <c r="K3" s="420" t="s">
        <v>13</v>
      </c>
      <c r="L3" s="420"/>
      <c r="M3" s="420"/>
      <c r="N3" s="424" t="s">
        <v>75</v>
      </c>
      <c r="O3" s="425"/>
      <c r="P3" s="426"/>
      <c r="Q3" s="420" t="s">
        <v>9</v>
      </c>
      <c r="R3" s="420"/>
      <c r="S3" s="420"/>
      <c r="T3" s="407" t="s">
        <v>105</v>
      </c>
      <c r="U3" s="408"/>
      <c r="V3" s="409"/>
      <c r="W3" s="420" t="s">
        <v>10</v>
      </c>
      <c r="X3" s="420"/>
      <c r="Y3" s="420"/>
      <c r="Z3" s="421" t="s">
        <v>8</v>
      </c>
      <c r="AA3" s="422"/>
      <c r="AB3" s="423"/>
      <c r="AC3" s="420" t="s">
        <v>15</v>
      </c>
      <c r="AD3" s="420"/>
      <c r="AE3" s="420"/>
      <c r="AF3" s="420" t="s">
        <v>11</v>
      </c>
      <c r="AG3" s="420"/>
      <c r="AH3" s="420"/>
      <c r="AI3" s="420" t="s">
        <v>12</v>
      </c>
      <c r="AJ3" s="420"/>
      <c r="AK3" s="420"/>
    </row>
    <row r="4" spans="1:41" s="31" customFormat="1" ht="19.5" customHeight="1" x14ac:dyDescent="0.25">
      <c r="A4" s="419"/>
      <c r="B4" s="328" t="s">
        <v>92</v>
      </c>
      <c r="C4" s="329" t="s">
        <v>117</v>
      </c>
      <c r="D4" s="330" t="s">
        <v>2</v>
      </c>
      <c r="E4" s="331" t="s">
        <v>92</v>
      </c>
      <c r="F4" s="329" t="s">
        <v>117</v>
      </c>
      <c r="G4" s="332" t="s">
        <v>2</v>
      </c>
      <c r="H4" s="328" t="s">
        <v>92</v>
      </c>
      <c r="I4" s="333" t="s">
        <v>117</v>
      </c>
      <c r="J4" s="338" t="s">
        <v>2</v>
      </c>
      <c r="K4" s="340" t="s">
        <v>92</v>
      </c>
      <c r="L4" s="329" t="s">
        <v>117</v>
      </c>
      <c r="M4" s="345" t="s">
        <v>2</v>
      </c>
      <c r="N4" s="331" t="s">
        <v>92</v>
      </c>
      <c r="O4" s="329" t="s">
        <v>117</v>
      </c>
      <c r="P4" s="332" t="s">
        <v>2</v>
      </c>
      <c r="Q4" s="328" t="s">
        <v>92</v>
      </c>
      <c r="R4" s="333" t="s">
        <v>117</v>
      </c>
      <c r="S4" s="338" t="s">
        <v>2</v>
      </c>
      <c r="T4" s="340" t="s">
        <v>92</v>
      </c>
      <c r="U4" s="329" t="s">
        <v>117</v>
      </c>
      <c r="V4" s="332" t="s">
        <v>2</v>
      </c>
      <c r="W4" s="331" t="s">
        <v>92</v>
      </c>
      <c r="X4" s="329" t="s">
        <v>117</v>
      </c>
      <c r="Y4" s="332" t="s">
        <v>2</v>
      </c>
      <c r="Z4" s="331" t="s">
        <v>92</v>
      </c>
      <c r="AA4" s="333" t="s">
        <v>117</v>
      </c>
      <c r="AB4" s="332" t="s">
        <v>2</v>
      </c>
      <c r="AC4" s="331" t="s">
        <v>92</v>
      </c>
      <c r="AD4" s="329" t="s">
        <v>117</v>
      </c>
      <c r="AE4" s="332" t="s">
        <v>2</v>
      </c>
      <c r="AF4" s="340" t="s">
        <v>92</v>
      </c>
      <c r="AG4" s="333" t="s">
        <v>117</v>
      </c>
      <c r="AH4" s="332" t="s">
        <v>2</v>
      </c>
      <c r="AI4" s="340" t="s">
        <v>92</v>
      </c>
      <c r="AJ4" s="333" t="s">
        <v>117</v>
      </c>
      <c r="AK4" s="418" t="s">
        <v>2</v>
      </c>
    </row>
    <row r="5" spans="1:41" s="31" customFormat="1" ht="15.75" customHeight="1" thickBot="1" x14ac:dyDescent="0.3">
      <c r="A5" s="419"/>
      <c r="B5" s="328"/>
      <c r="C5" s="329"/>
      <c r="D5" s="330"/>
      <c r="E5" s="331"/>
      <c r="F5" s="329"/>
      <c r="G5" s="332"/>
      <c r="H5" s="328"/>
      <c r="I5" s="333"/>
      <c r="J5" s="338"/>
      <c r="K5" s="340"/>
      <c r="L5" s="329"/>
      <c r="M5" s="345"/>
      <c r="N5" s="331"/>
      <c r="O5" s="329"/>
      <c r="P5" s="332"/>
      <c r="Q5" s="328"/>
      <c r="R5" s="333"/>
      <c r="S5" s="338"/>
      <c r="T5" s="340"/>
      <c r="U5" s="329"/>
      <c r="V5" s="332"/>
      <c r="W5" s="331"/>
      <c r="X5" s="329"/>
      <c r="Y5" s="332"/>
      <c r="Z5" s="331"/>
      <c r="AA5" s="333"/>
      <c r="AB5" s="332"/>
      <c r="AC5" s="331"/>
      <c r="AD5" s="329"/>
      <c r="AE5" s="332"/>
      <c r="AF5" s="340"/>
      <c r="AG5" s="333"/>
      <c r="AH5" s="332"/>
      <c r="AI5" s="340"/>
      <c r="AJ5" s="333"/>
      <c r="AK5" s="418"/>
    </row>
    <row r="6" spans="1:41" s="47" customFormat="1" ht="11.25" customHeight="1" thickBot="1" x14ac:dyDescent="0.25">
      <c r="A6" s="45" t="s">
        <v>3</v>
      </c>
      <c r="B6" s="73">
        <v>1</v>
      </c>
      <c r="C6" s="73">
        <v>2</v>
      </c>
      <c r="D6" s="46">
        <v>3</v>
      </c>
      <c r="E6" s="46">
        <v>4</v>
      </c>
      <c r="F6" s="46">
        <v>5</v>
      </c>
      <c r="G6" s="46">
        <v>6</v>
      </c>
      <c r="H6" s="237">
        <v>7</v>
      </c>
      <c r="I6" s="235">
        <v>8</v>
      </c>
      <c r="J6" s="236">
        <v>9</v>
      </c>
      <c r="K6" s="46">
        <v>7</v>
      </c>
      <c r="L6" s="73">
        <v>8</v>
      </c>
      <c r="M6" s="46">
        <v>9</v>
      </c>
      <c r="N6" s="114"/>
      <c r="O6" s="114"/>
      <c r="P6" s="114"/>
      <c r="Q6" s="46">
        <v>10</v>
      </c>
      <c r="R6" s="46">
        <v>11</v>
      </c>
      <c r="S6" s="46">
        <v>12</v>
      </c>
      <c r="T6" s="237">
        <v>16</v>
      </c>
      <c r="U6" s="235">
        <v>17</v>
      </c>
      <c r="V6" s="236">
        <v>18</v>
      </c>
      <c r="W6" s="46">
        <v>13</v>
      </c>
      <c r="X6" s="46">
        <v>14</v>
      </c>
      <c r="Y6" s="46">
        <v>15</v>
      </c>
      <c r="Z6" s="46">
        <v>16</v>
      </c>
      <c r="AA6" s="46">
        <v>17</v>
      </c>
      <c r="AB6" s="46">
        <v>18</v>
      </c>
      <c r="AC6" s="73">
        <v>19</v>
      </c>
      <c r="AD6" s="46">
        <v>20</v>
      </c>
      <c r="AE6" s="46">
        <v>21</v>
      </c>
      <c r="AF6" s="46">
        <v>22</v>
      </c>
      <c r="AG6" s="46">
        <v>23</v>
      </c>
      <c r="AH6" s="46">
        <v>24</v>
      </c>
      <c r="AI6" s="46">
        <v>25</v>
      </c>
      <c r="AJ6" s="46">
        <v>26</v>
      </c>
      <c r="AK6" s="46">
        <v>27</v>
      </c>
    </row>
    <row r="7" spans="1:41" s="35" customFormat="1" ht="54" customHeight="1" thickBot="1" x14ac:dyDescent="0.3">
      <c r="A7" s="210" t="s">
        <v>32</v>
      </c>
      <c r="B7" s="219">
        <f t="shared" ref="B7:X7" si="0">SUM(B8:B14)</f>
        <v>10708</v>
      </c>
      <c r="C7" s="219">
        <f t="shared" si="0"/>
        <v>9282</v>
      </c>
      <c r="D7" s="33">
        <f>C7*100/B7</f>
        <v>86.682853940978703</v>
      </c>
      <c r="E7" s="219">
        <f t="shared" si="0"/>
        <v>8034</v>
      </c>
      <c r="F7" s="219">
        <f t="shared" si="0"/>
        <v>6380</v>
      </c>
      <c r="G7" s="33">
        <f>F7*100/E7</f>
        <v>79.41249688822505</v>
      </c>
      <c r="H7" s="150">
        <f>SUM(H8:H14)</f>
        <v>2887</v>
      </c>
      <c r="I7" s="148">
        <f>SUM(I8:I14)</f>
        <v>3438</v>
      </c>
      <c r="J7" s="149">
        <f>I7*100/H7</f>
        <v>119.08555594042258</v>
      </c>
      <c r="K7" s="219">
        <f t="shared" si="0"/>
        <v>1874</v>
      </c>
      <c r="L7" s="219">
        <f t="shared" si="0"/>
        <v>2423</v>
      </c>
      <c r="M7" s="33">
        <f>L7*100/K7</f>
        <v>129.29562433297758</v>
      </c>
      <c r="N7" s="115">
        <f t="shared" si="0"/>
        <v>1344</v>
      </c>
      <c r="O7" s="115">
        <f t="shared" si="0"/>
        <v>1685</v>
      </c>
      <c r="P7" s="304">
        <f>O7*100/N7</f>
        <v>125.37202380952381</v>
      </c>
      <c r="Q7" s="219">
        <f t="shared" si="0"/>
        <v>354</v>
      </c>
      <c r="R7" s="219">
        <f t="shared" si="0"/>
        <v>942</v>
      </c>
      <c r="S7" s="33">
        <f>R7*100/Q7</f>
        <v>266.10169491525426</v>
      </c>
      <c r="T7" s="150">
        <f>SUM(T8:T14)</f>
        <v>0</v>
      </c>
      <c r="U7" s="148">
        <f>SUM(U8:U14)</f>
        <v>407</v>
      </c>
      <c r="V7" s="149" t="e">
        <f>U7*100/T7</f>
        <v>#DIV/0!</v>
      </c>
      <c r="W7" s="219">
        <f t="shared" si="0"/>
        <v>0</v>
      </c>
      <c r="X7" s="219">
        <f t="shared" si="0"/>
        <v>60</v>
      </c>
      <c r="Y7" s="33" t="e">
        <f>X7*100/W7</f>
        <v>#DIV/0!</v>
      </c>
      <c r="Z7" s="32">
        <f>SUM(Z8:Z14)</f>
        <v>4996</v>
      </c>
      <c r="AA7" s="32">
        <f t="shared" ref="AA7:AJ7" si="1">SUM(AA8:AA14)</f>
        <v>4589</v>
      </c>
      <c r="AB7" s="33">
        <f>AA7*100/Z7</f>
        <v>91.85348278622898</v>
      </c>
      <c r="AC7" s="219">
        <f t="shared" si="1"/>
        <v>4972</v>
      </c>
      <c r="AD7" s="219">
        <f t="shared" si="1"/>
        <v>5244</v>
      </c>
      <c r="AE7" s="33">
        <f>AD7*100/AC7</f>
        <v>105.47063555913114</v>
      </c>
      <c r="AF7" s="219">
        <f t="shared" si="1"/>
        <v>3914</v>
      </c>
      <c r="AG7" s="219">
        <f t="shared" si="1"/>
        <v>3530</v>
      </c>
      <c r="AH7" s="33">
        <f>AG7*100/AF7</f>
        <v>90.189064895247824</v>
      </c>
      <c r="AI7" s="219">
        <f t="shared" si="1"/>
        <v>2596</v>
      </c>
      <c r="AJ7" s="219">
        <f t="shared" si="1"/>
        <v>2216</v>
      </c>
      <c r="AK7" s="33">
        <f>AJ7*100/AI7</f>
        <v>85.362095531587059</v>
      </c>
      <c r="AL7" s="34"/>
      <c r="AO7" s="39"/>
    </row>
    <row r="8" spans="1:41" s="39" customFormat="1" ht="54" customHeight="1" x14ac:dyDescent="0.25">
      <c r="A8" s="131" t="s">
        <v>93</v>
      </c>
      <c r="B8" s="220">
        <v>1239</v>
      </c>
      <c r="C8" s="220">
        <v>1438</v>
      </c>
      <c r="D8" s="37">
        <f t="shared" ref="D8:D14" si="2">C8*100/B8</f>
        <v>116.06133979015335</v>
      </c>
      <c r="E8" s="221">
        <v>949</v>
      </c>
      <c r="F8" s="221">
        <v>922</v>
      </c>
      <c r="G8" s="37">
        <f t="shared" ref="G8:G14" si="3">F8*100/E8</f>
        <v>97.154899894625927</v>
      </c>
      <c r="H8" s="159">
        <v>423</v>
      </c>
      <c r="I8" s="157">
        <v>555</v>
      </c>
      <c r="J8" s="154">
        <f t="shared" ref="J8:J14" si="4">IF(ISERROR(I8*100/H8),"-",(I8*100/H8))</f>
        <v>131.20567375886526</v>
      </c>
      <c r="K8" s="221">
        <v>358</v>
      </c>
      <c r="L8" s="220">
        <v>501</v>
      </c>
      <c r="M8" s="37">
        <f t="shared" ref="M8:M14" si="5">L8*100/K8</f>
        <v>139.9441340782123</v>
      </c>
      <c r="N8" s="118">
        <v>251</v>
      </c>
      <c r="O8" s="118">
        <v>300</v>
      </c>
      <c r="P8" s="305">
        <f t="shared" ref="P8:P14" si="6">O8*100/N8</f>
        <v>119.5219123505976</v>
      </c>
      <c r="Q8" s="221">
        <v>19</v>
      </c>
      <c r="R8" s="221">
        <v>162</v>
      </c>
      <c r="S8" s="37">
        <f t="shared" ref="S8:S14" si="7">R8*100/Q8</f>
        <v>852.63157894736844</v>
      </c>
      <c r="T8" s="159">
        <v>0</v>
      </c>
      <c r="U8" s="157">
        <v>45</v>
      </c>
      <c r="V8" s="163" t="str">
        <f t="shared" ref="V8:V14" si="8">IF(ISERROR(U8*100/T8),"-",(U8*100/T8))</f>
        <v>-</v>
      </c>
      <c r="W8" s="221">
        <v>0</v>
      </c>
      <c r="X8" s="221">
        <v>17</v>
      </c>
      <c r="Y8" s="37" t="e">
        <f t="shared" ref="Y8:Y14" si="9">X8*100/W8</f>
        <v>#DIV/0!</v>
      </c>
      <c r="Z8" s="221">
        <v>637</v>
      </c>
      <c r="AA8" s="222">
        <v>736</v>
      </c>
      <c r="AB8" s="37">
        <f t="shared" ref="AB8:AB14" si="10">AA8*100/Z8</f>
        <v>115.54160125588697</v>
      </c>
      <c r="AC8" s="222">
        <v>556</v>
      </c>
      <c r="AD8" s="222">
        <v>790</v>
      </c>
      <c r="AE8" s="37">
        <f t="shared" ref="AE8:AE14" si="11">AD8*100/AC8</f>
        <v>142.08633093525179</v>
      </c>
      <c r="AF8" s="222">
        <v>391</v>
      </c>
      <c r="AG8" s="222">
        <v>492</v>
      </c>
      <c r="AH8" s="37">
        <f t="shared" ref="AH8:AH14" si="12">AG8*100/AF8</f>
        <v>125.83120204603581</v>
      </c>
      <c r="AI8" s="222">
        <v>234</v>
      </c>
      <c r="AJ8" s="222">
        <v>291</v>
      </c>
      <c r="AK8" s="37">
        <f t="shared" ref="AK8:AK14" si="13">AJ8*100/AI8</f>
        <v>124.35897435897436</v>
      </c>
      <c r="AL8" s="34"/>
      <c r="AM8" s="38"/>
    </row>
    <row r="9" spans="1:41" s="40" customFormat="1" ht="54" customHeight="1" x14ac:dyDescent="0.25">
      <c r="A9" s="132" t="s">
        <v>94</v>
      </c>
      <c r="B9" s="220">
        <v>979</v>
      </c>
      <c r="C9" s="220">
        <v>924</v>
      </c>
      <c r="D9" s="37">
        <f t="shared" si="2"/>
        <v>94.382022471910119</v>
      </c>
      <c r="E9" s="221">
        <v>745</v>
      </c>
      <c r="F9" s="221">
        <v>694</v>
      </c>
      <c r="G9" s="37">
        <f t="shared" si="3"/>
        <v>93.154362416107389</v>
      </c>
      <c r="H9" s="167">
        <v>253</v>
      </c>
      <c r="I9" s="157">
        <v>365</v>
      </c>
      <c r="J9" s="163">
        <f t="shared" si="4"/>
        <v>144.26877470355731</v>
      </c>
      <c r="K9" s="221">
        <v>204</v>
      </c>
      <c r="L9" s="220">
        <v>221</v>
      </c>
      <c r="M9" s="37">
        <f t="shared" si="5"/>
        <v>108.33333333333333</v>
      </c>
      <c r="N9" s="118">
        <v>148</v>
      </c>
      <c r="O9" s="118">
        <v>162</v>
      </c>
      <c r="P9" s="305">
        <f t="shared" si="6"/>
        <v>109.45945945945945</v>
      </c>
      <c r="Q9" s="221">
        <v>19</v>
      </c>
      <c r="R9" s="221">
        <v>55</v>
      </c>
      <c r="S9" s="37">
        <f t="shared" si="7"/>
        <v>289.4736842105263</v>
      </c>
      <c r="T9" s="167">
        <v>0</v>
      </c>
      <c r="U9" s="127">
        <v>27</v>
      </c>
      <c r="V9" s="163" t="str">
        <f t="shared" si="8"/>
        <v>-</v>
      </c>
      <c r="W9" s="221">
        <v>0</v>
      </c>
      <c r="X9" s="221">
        <v>0</v>
      </c>
      <c r="Y9" s="37" t="e">
        <f t="shared" si="9"/>
        <v>#DIV/0!</v>
      </c>
      <c r="Z9" s="221">
        <v>493</v>
      </c>
      <c r="AA9" s="222">
        <v>512</v>
      </c>
      <c r="AB9" s="37">
        <f t="shared" si="10"/>
        <v>103.85395537525355</v>
      </c>
      <c r="AC9" s="222">
        <v>451</v>
      </c>
      <c r="AD9" s="222">
        <v>536</v>
      </c>
      <c r="AE9" s="37">
        <f t="shared" si="11"/>
        <v>118.8470066518847</v>
      </c>
      <c r="AF9" s="222">
        <v>366</v>
      </c>
      <c r="AG9" s="222">
        <v>432</v>
      </c>
      <c r="AH9" s="37">
        <f t="shared" si="12"/>
        <v>118.0327868852459</v>
      </c>
      <c r="AI9" s="222">
        <v>243</v>
      </c>
      <c r="AJ9" s="222">
        <v>253</v>
      </c>
      <c r="AK9" s="37">
        <f t="shared" si="13"/>
        <v>104.11522633744856</v>
      </c>
      <c r="AL9" s="34"/>
      <c r="AM9" s="38"/>
    </row>
    <row r="10" spans="1:41" s="39" customFormat="1" ht="54" customHeight="1" x14ac:dyDescent="0.25">
      <c r="A10" s="132" t="s">
        <v>95</v>
      </c>
      <c r="B10" s="220">
        <v>3770</v>
      </c>
      <c r="C10" s="220">
        <v>2746</v>
      </c>
      <c r="D10" s="37">
        <f t="shared" si="2"/>
        <v>72.838196286472154</v>
      </c>
      <c r="E10" s="221">
        <v>2721</v>
      </c>
      <c r="F10" s="221">
        <v>1884</v>
      </c>
      <c r="G10" s="37">
        <f t="shared" si="3"/>
        <v>69.239250275633964</v>
      </c>
      <c r="H10" s="167">
        <v>950</v>
      </c>
      <c r="I10" s="157">
        <v>969</v>
      </c>
      <c r="J10" s="163">
        <f t="shared" si="4"/>
        <v>102</v>
      </c>
      <c r="K10" s="221">
        <v>432</v>
      </c>
      <c r="L10" s="220">
        <v>549</v>
      </c>
      <c r="M10" s="37">
        <f t="shared" si="5"/>
        <v>127.08333333333333</v>
      </c>
      <c r="N10" s="118">
        <v>367</v>
      </c>
      <c r="O10" s="118">
        <v>405</v>
      </c>
      <c r="P10" s="305">
        <f t="shared" si="6"/>
        <v>110.35422343324251</v>
      </c>
      <c r="Q10" s="221">
        <v>215</v>
      </c>
      <c r="R10" s="221">
        <v>337</v>
      </c>
      <c r="S10" s="37">
        <f t="shared" si="7"/>
        <v>156.74418604651163</v>
      </c>
      <c r="T10" s="167">
        <v>0</v>
      </c>
      <c r="U10" s="127">
        <v>147</v>
      </c>
      <c r="V10" s="163" t="str">
        <f t="shared" si="8"/>
        <v>-</v>
      </c>
      <c r="W10" s="221">
        <v>0</v>
      </c>
      <c r="X10" s="221">
        <v>5</v>
      </c>
      <c r="Y10" s="37" t="e">
        <f t="shared" si="9"/>
        <v>#DIV/0!</v>
      </c>
      <c r="Z10" s="221">
        <v>1776</v>
      </c>
      <c r="AA10" s="222">
        <v>1286</v>
      </c>
      <c r="AB10" s="37">
        <f t="shared" si="10"/>
        <v>72.409909909909913</v>
      </c>
      <c r="AC10" s="222">
        <v>1726</v>
      </c>
      <c r="AD10" s="222">
        <v>1563</v>
      </c>
      <c r="AE10" s="37">
        <f t="shared" si="11"/>
        <v>90.556199304750862</v>
      </c>
      <c r="AF10" s="222">
        <v>1376</v>
      </c>
      <c r="AG10" s="222">
        <v>1052</v>
      </c>
      <c r="AH10" s="37">
        <f t="shared" si="12"/>
        <v>76.45348837209302</v>
      </c>
      <c r="AI10" s="222">
        <v>1001</v>
      </c>
      <c r="AJ10" s="222">
        <v>763</v>
      </c>
      <c r="AK10" s="37">
        <f t="shared" si="13"/>
        <v>76.223776223776227</v>
      </c>
      <c r="AL10" s="34"/>
      <c r="AM10" s="38"/>
    </row>
    <row r="11" spans="1:41" s="39" customFormat="1" ht="54" customHeight="1" x14ac:dyDescent="0.25">
      <c r="A11" s="132" t="s">
        <v>96</v>
      </c>
      <c r="B11" s="220">
        <v>1348</v>
      </c>
      <c r="C11" s="220">
        <v>1077</v>
      </c>
      <c r="D11" s="37">
        <f t="shared" si="2"/>
        <v>79.896142433234417</v>
      </c>
      <c r="E11" s="221">
        <v>1064</v>
      </c>
      <c r="F11" s="221">
        <v>775</v>
      </c>
      <c r="G11" s="37">
        <f t="shared" si="3"/>
        <v>72.838345864661648</v>
      </c>
      <c r="H11" s="167">
        <v>357</v>
      </c>
      <c r="I11" s="157">
        <v>394</v>
      </c>
      <c r="J11" s="163">
        <f t="shared" si="4"/>
        <v>110.36414565826331</v>
      </c>
      <c r="K11" s="221">
        <v>224</v>
      </c>
      <c r="L11" s="220">
        <v>271</v>
      </c>
      <c r="M11" s="37">
        <f t="shared" si="5"/>
        <v>120.98214285714286</v>
      </c>
      <c r="N11" s="118">
        <v>140</v>
      </c>
      <c r="O11" s="118">
        <v>207</v>
      </c>
      <c r="P11" s="305">
        <f t="shared" si="6"/>
        <v>147.85714285714286</v>
      </c>
      <c r="Q11" s="221">
        <v>22</v>
      </c>
      <c r="R11" s="221">
        <v>117</v>
      </c>
      <c r="S11" s="37">
        <f t="shared" si="7"/>
        <v>531.81818181818187</v>
      </c>
      <c r="T11" s="167">
        <v>0</v>
      </c>
      <c r="U11" s="127">
        <v>47</v>
      </c>
      <c r="V11" s="163" t="str">
        <f t="shared" si="8"/>
        <v>-</v>
      </c>
      <c r="W11" s="221">
        <v>0</v>
      </c>
      <c r="X11" s="221">
        <v>0</v>
      </c>
      <c r="Y11" s="37" t="e">
        <f t="shared" si="9"/>
        <v>#DIV/0!</v>
      </c>
      <c r="Z11" s="221">
        <v>731</v>
      </c>
      <c r="AA11" s="222">
        <v>591</v>
      </c>
      <c r="AB11" s="37">
        <f t="shared" si="10"/>
        <v>80.848153214774285</v>
      </c>
      <c r="AC11" s="222">
        <v>640</v>
      </c>
      <c r="AD11" s="222">
        <v>563</v>
      </c>
      <c r="AE11" s="37">
        <f t="shared" si="11"/>
        <v>87.96875</v>
      </c>
      <c r="AF11" s="222">
        <v>529</v>
      </c>
      <c r="AG11" s="222">
        <v>410</v>
      </c>
      <c r="AH11" s="37">
        <f t="shared" si="12"/>
        <v>77.504725897920608</v>
      </c>
      <c r="AI11" s="222">
        <v>334</v>
      </c>
      <c r="AJ11" s="222">
        <v>231</v>
      </c>
      <c r="AK11" s="37">
        <f t="shared" si="13"/>
        <v>69.161676646706582</v>
      </c>
      <c r="AL11" s="34"/>
      <c r="AM11" s="38"/>
    </row>
    <row r="12" spans="1:41" s="39" customFormat="1" ht="54" customHeight="1" x14ac:dyDescent="0.25">
      <c r="A12" s="132" t="s">
        <v>97</v>
      </c>
      <c r="B12" s="220">
        <v>1741</v>
      </c>
      <c r="C12" s="220">
        <v>1621</v>
      </c>
      <c r="D12" s="37">
        <f t="shared" si="2"/>
        <v>93.107409534750147</v>
      </c>
      <c r="E12" s="221">
        <v>1377</v>
      </c>
      <c r="F12" s="221">
        <v>1140</v>
      </c>
      <c r="G12" s="37">
        <f t="shared" si="3"/>
        <v>82.788671023965136</v>
      </c>
      <c r="H12" s="167">
        <v>453</v>
      </c>
      <c r="I12" s="157">
        <v>589</v>
      </c>
      <c r="J12" s="163">
        <f t="shared" si="4"/>
        <v>130.02207505518763</v>
      </c>
      <c r="K12" s="221">
        <v>267</v>
      </c>
      <c r="L12" s="220">
        <v>454</v>
      </c>
      <c r="M12" s="37">
        <f t="shared" si="5"/>
        <v>170.0374531835206</v>
      </c>
      <c r="N12" s="118">
        <v>196</v>
      </c>
      <c r="O12" s="118">
        <v>304</v>
      </c>
      <c r="P12" s="305">
        <f t="shared" si="6"/>
        <v>155.10204081632654</v>
      </c>
      <c r="Q12" s="221">
        <v>30</v>
      </c>
      <c r="R12" s="221">
        <v>124</v>
      </c>
      <c r="S12" s="37">
        <f t="shared" si="7"/>
        <v>413.33333333333331</v>
      </c>
      <c r="T12" s="167">
        <v>0</v>
      </c>
      <c r="U12" s="127">
        <v>58</v>
      </c>
      <c r="V12" s="163" t="str">
        <f t="shared" si="8"/>
        <v>-</v>
      </c>
      <c r="W12" s="221">
        <v>0</v>
      </c>
      <c r="X12" s="221">
        <v>24</v>
      </c>
      <c r="Y12" s="37" t="e">
        <f t="shared" si="9"/>
        <v>#DIV/0!</v>
      </c>
      <c r="Z12" s="221">
        <v>589</v>
      </c>
      <c r="AA12" s="222">
        <v>778</v>
      </c>
      <c r="AB12" s="37">
        <f t="shared" si="10"/>
        <v>132.08828522920203</v>
      </c>
      <c r="AC12" s="222">
        <v>826</v>
      </c>
      <c r="AD12" s="222">
        <v>937</v>
      </c>
      <c r="AE12" s="37">
        <f t="shared" si="11"/>
        <v>113.43825665859565</v>
      </c>
      <c r="AF12" s="222">
        <v>709</v>
      </c>
      <c r="AG12" s="222">
        <v>632</v>
      </c>
      <c r="AH12" s="37">
        <f t="shared" si="12"/>
        <v>89.139633286318755</v>
      </c>
      <c r="AI12" s="222">
        <v>412</v>
      </c>
      <c r="AJ12" s="222">
        <v>369</v>
      </c>
      <c r="AK12" s="37">
        <f t="shared" si="13"/>
        <v>89.5631067961165</v>
      </c>
      <c r="AL12" s="34"/>
      <c r="AM12" s="38"/>
    </row>
    <row r="13" spans="1:41" s="39" customFormat="1" ht="54" customHeight="1" x14ac:dyDescent="0.25">
      <c r="A13" s="132" t="s">
        <v>98</v>
      </c>
      <c r="B13" s="220">
        <v>868</v>
      </c>
      <c r="C13" s="220">
        <v>792</v>
      </c>
      <c r="D13" s="37">
        <f t="shared" si="2"/>
        <v>91.244239631336399</v>
      </c>
      <c r="E13" s="221">
        <v>549</v>
      </c>
      <c r="F13" s="221">
        <v>485</v>
      </c>
      <c r="G13" s="37">
        <f t="shared" si="3"/>
        <v>88.342440801457201</v>
      </c>
      <c r="H13" s="167">
        <v>229</v>
      </c>
      <c r="I13" s="157">
        <v>327</v>
      </c>
      <c r="J13" s="163">
        <f t="shared" si="4"/>
        <v>142.7947598253275</v>
      </c>
      <c r="K13" s="221">
        <v>213</v>
      </c>
      <c r="L13" s="220">
        <v>217</v>
      </c>
      <c r="M13" s="37">
        <f t="shared" si="5"/>
        <v>101.87793427230046</v>
      </c>
      <c r="N13" s="118">
        <v>127</v>
      </c>
      <c r="O13" s="118">
        <v>134</v>
      </c>
      <c r="P13" s="305">
        <f t="shared" si="6"/>
        <v>105.51181102362204</v>
      </c>
      <c r="Q13" s="221">
        <v>3</v>
      </c>
      <c r="R13" s="221">
        <v>64</v>
      </c>
      <c r="S13" s="37">
        <f t="shared" si="7"/>
        <v>2133.3333333333335</v>
      </c>
      <c r="T13" s="167">
        <v>0</v>
      </c>
      <c r="U13" s="127">
        <v>52</v>
      </c>
      <c r="V13" s="163" t="str">
        <f t="shared" si="8"/>
        <v>-</v>
      </c>
      <c r="W13" s="221">
        <v>0</v>
      </c>
      <c r="X13" s="221">
        <v>14</v>
      </c>
      <c r="Y13" s="37" t="e">
        <f t="shared" si="9"/>
        <v>#DIV/0!</v>
      </c>
      <c r="Z13" s="221">
        <v>348</v>
      </c>
      <c r="AA13" s="222">
        <v>353</v>
      </c>
      <c r="AB13" s="37">
        <f t="shared" si="10"/>
        <v>101.43678160919541</v>
      </c>
      <c r="AC13" s="222">
        <v>365</v>
      </c>
      <c r="AD13" s="222">
        <v>477</v>
      </c>
      <c r="AE13" s="37">
        <f t="shared" si="11"/>
        <v>130.68493150684932</v>
      </c>
      <c r="AF13" s="222">
        <v>218</v>
      </c>
      <c r="AG13" s="222">
        <v>271</v>
      </c>
      <c r="AH13" s="37">
        <f t="shared" si="12"/>
        <v>124.31192660550458</v>
      </c>
      <c r="AI13" s="222">
        <v>167</v>
      </c>
      <c r="AJ13" s="222">
        <v>168</v>
      </c>
      <c r="AK13" s="37">
        <f t="shared" si="13"/>
        <v>100.59880239520957</v>
      </c>
      <c r="AL13" s="34"/>
      <c r="AM13" s="38"/>
    </row>
    <row r="14" spans="1:41" s="39" customFormat="1" ht="54" customHeight="1" thickBot="1" x14ac:dyDescent="0.3">
      <c r="A14" s="133" t="s">
        <v>99</v>
      </c>
      <c r="B14" s="220">
        <v>763</v>
      </c>
      <c r="C14" s="220">
        <v>684</v>
      </c>
      <c r="D14" s="37">
        <f t="shared" si="2"/>
        <v>89.646133682830936</v>
      </c>
      <c r="E14" s="221">
        <v>629</v>
      </c>
      <c r="F14" s="221">
        <v>480</v>
      </c>
      <c r="G14" s="37">
        <f t="shared" si="3"/>
        <v>76.311605723370434</v>
      </c>
      <c r="H14" s="175">
        <v>222</v>
      </c>
      <c r="I14" s="194">
        <v>239</v>
      </c>
      <c r="J14" s="170">
        <f t="shared" si="4"/>
        <v>107.65765765765765</v>
      </c>
      <c r="K14" s="221">
        <v>176</v>
      </c>
      <c r="L14" s="220">
        <v>210</v>
      </c>
      <c r="M14" s="37">
        <f t="shared" si="5"/>
        <v>119.31818181818181</v>
      </c>
      <c r="N14" s="118">
        <v>115</v>
      </c>
      <c r="O14" s="118">
        <v>173</v>
      </c>
      <c r="P14" s="305">
        <f t="shared" si="6"/>
        <v>150.43478260869566</v>
      </c>
      <c r="Q14" s="221">
        <v>46</v>
      </c>
      <c r="R14" s="221">
        <v>83</v>
      </c>
      <c r="S14" s="37">
        <f t="shared" si="7"/>
        <v>180.43478260869566</v>
      </c>
      <c r="T14" s="175">
        <v>0</v>
      </c>
      <c r="U14" s="173">
        <v>31</v>
      </c>
      <c r="V14" s="170" t="str">
        <f t="shared" si="8"/>
        <v>-</v>
      </c>
      <c r="W14" s="221">
        <v>0</v>
      </c>
      <c r="X14" s="221">
        <v>0</v>
      </c>
      <c r="Y14" s="37" t="e">
        <f t="shared" si="9"/>
        <v>#DIV/0!</v>
      </c>
      <c r="Z14" s="221">
        <v>422</v>
      </c>
      <c r="AA14" s="222">
        <v>333</v>
      </c>
      <c r="AB14" s="37">
        <f t="shared" si="10"/>
        <v>78.909952606635073</v>
      </c>
      <c r="AC14" s="222">
        <v>408</v>
      </c>
      <c r="AD14" s="222">
        <v>378</v>
      </c>
      <c r="AE14" s="37">
        <f t="shared" si="11"/>
        <v>92.647058823529406</v>
      </c>
      <c r="AF14" s="222">
        <v>325</v>
      </c>
      <c r="AG14" s="222">
        <v>241</v>
      </c>
      <c r="AH14" s="37">
        <f t="shared" si="12"/>
        <v>74.15384615384616</v>
      </c>
      <c r="AI14" s="222">
        <v>205</v>
      </c>
      <c r="AJ14" s="222">
        <v>141</v>
      </c>
      <c r="AK14" s="37">
        <f t="shared" si="13"/>
        <v>68.780487804878049</v>
      </c>
      <c r="AL14" s="34"/>
      <c r="AM14" s="38"/>
    </row>
    <row r="15" spans="1:41" ht="15" x14ac:dyDescent="0.25">
      <c r="A15" s="42"/>
      <c r="B15" s="42"/>
      <c r="C15" s="74"/>
      <c r="D15" s="42"/>
      <c r="E15" s="42"/>
      <c r="F15" s="42"/>
      <c r="G15" s="42"/>
      <c r="H15" s="42"/>
      <c r="I15" s="42"/>
      <c r="J15" s="42"/>
      <c r="K15" s="42"/>
      <c r="L15" s="74"/>
      <c r="M15" s="42"/>
      <c r="N15" s="42"/>
      <c r="O15" s="42"/>
      <c r="P15" s="42"/>
      <c r="Q15" s="43"/>
      <c r="R15" s="43"/>
      <c r="S15" s="43"/>
      <c r="T15" s="230"/>
      <c r="U15" s="230"/>
      <c r="V15" s="230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</row>
    <row r="16" spans="1:41" x14ac:dyDescent="0.2"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</row>
    <row r="17" spans="17:34" x14ac:dyDescent="0.2"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</row>
    <row r="18" spans="17:34" x14ac:dyDescent="0.2"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</row>
    <row r="19" spans="17:34" x14ac:dyDescent="0.2"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</row>
    <row r="20" spans="17:34" x14ac:dyDescent="0.2"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</row>
    <row r="21" spans="17:34" x14ac:dyDescent="0.2"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</row>
    <row r="22" spans="17:34" x14ac:dyDescent="0.2"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</row>
    <row r="23" spans="17:34" x14ac:dyDescent="0.2"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</row>
    <row r="24" spans="17:34" x14ac:dyDescent="0.2"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</row>
    <row r="25" spans="17:34" x14ac:dyDescent="0.2"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</row>
    <row r="26" spans="17:34" x14ac:dyDescent="0.2"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</row>
    <row r="27" spans="17:34" x14ac:dyDescent="0.2"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</row>
    <row r="28" spans="17:34" x14ac:dyDescent="0.2"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</row>
    <row r="29" spans="17:34" x14ac:dyDescent="0.2"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</row>
    <row r="30" spans="17:34" x14ac:dyDescent="0.2"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</row>
    <row r="31" spans="17:34" x14ac:dyDescent="0.2"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</row>
    <row r="32" spans="17:34" x14ac:dyDescent="0.2"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</row>
    <row r="33" spans="17:34" x14ac:dyDescent="0.2"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</row>
    <row r="34" spans="17:34" x14ac:dyDescent="0.2"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</row>
    <row r="35" spans="17:34" x14ac:dyDescent="0.2"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</row>
    <row r="36" spans="17:34" x14ac:dyDescent="0.2"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</row>
    <row r="37" spans="17:34" x14ac:dyDescent="0.2"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</row>
    <row r="38" spans="17:34" x14ac:dyDescent="0.2"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</row>
    <row r="39" spans="17:34" x14ac:dyDescent="0.2"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</row>
    <row r="40" spans="17:34" x14ac:dyDescent="0.2"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</row>
    <row r="41" spans="17:34" x14ac:dyDescent="0.2"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</row>
    <row r="42" spans="17:34" x14ac:dyDescent="0.2"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</row>
    <row r="43" spans="17:34" x14ac:dyDescent="0.2"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</row>
    <row r="44" spans="17:34" x14ac:dyDescent="0.2"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</row>
    <row r="45" spans="17:34" x14ac:dyDescent="0.2"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</row>
    <row r="46" spans="17:34" x14ac:dyDescent="0.2"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</row>
    <row r="47" spans="17:34" x14ac:dyDescent="0.2"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</row>
    <row r="48" spans="17:34" x14ac:dyDescent="0.2"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</row>
    <row r="49" spans="17:34" x14ac:dyDescent="0.2"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</row>
    <row r="50" spans="17:34" x14ac:dyDescent="0.2"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</row>
    <row r="51" spans="17:34" x14ac:dyDescent="0.2"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</row>
    <row r="52" spans="17:34" x14ac:dyDescent="0.2"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</row>
    <row r="53" spans="17:34" x14ac:dyDescent="0.2"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</row>
    <row r="54" spans="17:34" x14ac:dyDescent="0.2"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</row>
    <row r="55" spans="17:34" x14ac:dyDescent="0.2"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</row>
    <row r="56" spans="17:34" x14ac:dyDescent="0.2"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</row>
    <row r="57" spans="17:34" x14ac:dyDescent="0.2"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</row>
    <row r="58" spans="17:34" x14ac:dyDescent="0.2"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</row>
    <row r="59" spans="17:34" x14ac:dyDescent="0.2"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</row>
    <row r="60" spans="17:34" x14ac:dyDescent="0.2"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</row>
    <row r="61" spans="17:34" x14ac:dyDescent="0.2"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</row>
    <row r="62" spans="17:34" x14ac:dyDescent="0.2"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</row>
    <row r="63" spans="17:34" x14ac:dyDescent="0.2"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</row>
    <row r="64" spans="17:34" x14ac:dyDescent="0.2"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</row>
    <row r="65" spans="17:34" x14ac:dyDescent="0.2"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</row>
    <row r="66" spans="17:34" x14ac:dyDescent="0.2"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</row>
    <row r="67" spans="17:34" x14ac:dyDescent="0.2">
      <c r="Q67" s="43"/>
      <c r="R67" s="43"/>
      <c r="S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</row>
  </sheetData>
  <mergeCells count="53">
    <mergeCell ref="T3:V3"/>
    <mergeCell ref="T4:T5"/>
    <mergeCell ref="U4:U5"/>
    <mergeCell ref="V4:V5"/>
    <mergeCell ref="N3:P3"/>
    <mergeCell ref="N4:N5"/>
    <mergeCell ref="O4:O5"/>
    <mergeCell ref="P4:P5"/>
    <mergeCell ref="B1:S1"/>
    <mergeCell ref="E4:E5"/>
    <mergeCell ref="F4:F5"/>
    <mergeCell ref="G4:G5"/>
    <mergeCell ref="H3:J3"/>
    <mergeCell ref="H4:H5"/>
    <mergeCell ref="I4:I5"/>
    <mergeCell ref="J4:J5"/>
    <mergeCell ref="AG1:AH1"/>
    <mergeCell ref="AG2:AH2"/>
    <mergeCell ref="AI2:AJ2"/>
    <mergeCell ref="A3:A5"/>
    <mergeCell ref="B3:D3"/>
    <mergeCell ref="E3:G3"/>
    <mergeCell ref="K3:M3"/>
    <mergeCell ref="Q3:S3"/>
    <mergeCell ref="W3:Y3"/>
    <mergeCell ref="Z3:AB3"/>
    <mergeCell ref="AC3:AE3"/>
    <mergeCell ref="AF3:AH3"/>
    <mergeCell ref="AI3:AK3"/>
    <mergeCell ref="B4:B5"/>
    <mergeCell ref="C4:C5"/>
    <mergeCell ref="D4:D5"/>
    <mergeCell ref="AB4:AB5"/>
    <mergeCell ref="K4:K5"/>
    <mergeCell ref="L4:L5"/>
    <mergeCell ref="M4:M5"/>
    <mergeCell ref="Q4:Q5"/>
    <mergeCell ref="R4:R5"/>
    <mergeCell ref="S4:S5"/>
    <mergeCell ref="W4:W5"/>
    <mergeCell ref="X4:X5"/>
    <mergeCell ref="Y4:Y5"/>
    <mergeCell ref="Z4:Z5"/>
    <mergeCell ref="AA4:AA5"/>
    <mergeCell ref="AI4:AI5"/>
    <mergeCell ref="AJ4:AJ5"/>
    <mergeCell ref="AK4:AK5"/>
    <mergeCell ref="AC4:AC5"/>
    <mergeCell ref="AD4:AD5"/>
    <mergeCell ref="AE4:AE5"/>
    <mergeCell ref="AF4:AF5"/>
    <mergeCell ref="AG4:AG5"/>
    <mergeCell ref="AH4:AH5"/>
  </mergeCells>
  <pageMargins left="0.31496062992125984" right="0.31496062992125984" top="0.35433070866141736" bottom="0.15748031496062992" header="0.31496062992125984" footer="0.31496062992125984"/>
  <pageSetup paperSize="9" scale="55" orientation="landscape" r:id="rId1"/>
  <colBreaks count="1" manualBreakCount="1">
    <brk id="22" max="34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4:S14"/>
  <sheetViews>
    <sheetView workbookViewId="0">
      <selection activeCell="R8" sqref="R8:S14"/>
    </sheetView>
  </sheetViews>
  <sheetFormatPr defaultRowHeight="15" x14ac:dyDescent="0.25"/>
  <cols>
    <col min="1" max="1" width="28.5703125" customWidth="1"/>
    <col min="2" max="19" width="14.85546875" customWidth="1"/>
  </cols>
  <sheetData>
    <row r="4" spans="1:19" ht="15.75" thickBot="1" x14ac:dyDescent="0.3"/>
    <row r="5" spans="1:19" ht="64.5" customHeight="1" thickBot="1" x14ac:dyDescent="0.3">
      <c r="B5" s="427" t="s">
        <v>108</v>
      </c>
      <c r="C5" s="428"/>
      <c r="D5" s="427" t="s">
        <v>110</v>
      </c>
      <c r="E5" s="428"/>
      <c r="F5" s="427" t="s">
        <v>111</v>
      </c>
      <c r="G5" s="428"/>
      <c r="H5" s="427" t="s">
        <v>112</v>
      </c>
      <c r="I5" s="428"/>
      <c r="J5" s="427" t="s">
        <v>113</v>
      </c>
      <c r="K5" s="428"/>
      <c r="L5" s="427" t="s">
        <v>70</v>
      </c>
      <c r="M5" s="428"/>
      <c r="N5" s="427" t="s">
        <v>71</v>
      </c>
      <c r="O5" s="428"/>
      <c r="P5" s="427" t="s">
        <v>114</v>
      </c>
      <c r="Q5" s="428"/>
      <c r="R5" s="427" t="s">
        <v>115</v>
      </c>
      <c r="S5" s="428"/>
    </row>
    <row r="6" spans="1:19" s="241" customFormat="1" ht="27" customHeight="1" x14ac:dyDescent="0.25">
      <c r="B6" s="243" t="s">
        <v>109</v>
      </c>
      <c r="C6" s="244" t="s">
        <v>116</v>
      </c>
      <c r="D6" s="243" t="str">
        <f>B6</f>
        <v>на 01.01.2023</v>
      </c>
      <c r="E6" s="244" t="str">
        <f>C6</f>
        <v>на 01.01.2024</v>
      </c>
      <c r="F6" s="243" t="str">
        <f>B6</f>
        <v>на 01.01.2023</v>
      </c>
      <c r="G6" s="244" t="str">
        <f>C6</f>
        <v>на 01.01.2024</v>
      </c>
      <c r="H6" s="243" t="str">
        <f>B6</f>
        <v>на 01.01.2023</v>
      </c>
      <c r="I6" s="244" t="str">
        <f>C6</f>
        <v>на 01.01.2024</v>
      </c>
      <c r="J6" s="243" t="str">
        <f>B6</f>
        <v>на 01.01.2023</v>
      </c>
      <c r="K6" s="244" t="str">
        <f>C6</f>
        <v>на 01.01.2024</v>
      </c>
      <c r="L6" s="243" t="str">
        <f>B6</f>
        <v>на 01.01.2023</v>
      </c>
      <c r="M6" s="244" t="str">
        <f>C6</f>
        <v>на 01.01.2024</v>
      </c>
      <c r="N6" s="243" t="str">
        <f>B6</f>
        <v>на 01.01.2023</v>
      </c>
      <c r="O6" s="244" t="str">
        <f>C6</f>
        <v>на 01.01.2024</v>
      </c>
      <c r="P6" s="243" t="str">
        <f>B6</f>
        <v>на 01.01.2023</v>
      </c>
      <c r="Q6" s="244" t="str">
        <f>C6</f>
        <v>на 01.01.2024</v>
      </c>
      <c r="R6" s="243" t="str">
        <f>B6</f>
        <v>на 01.01.2023</v>
      </c>
      <c r="S6" s="244" t="str">
        <f>C6</f>
        <v>на 01.01.2024</v>
      </c>
    </row>
    <row r="7" spans="1:19" ht="20.25" x14ac:dyDescent="0.3">
      <c r="A7" s="242" t="s">
        <v>32</v>
      </c>
      <c r="B7" s="245">
        <f t="shared" ref="B7:S7" si="0">SUM(B8:B14)</f>
        <v>1379</v>
      </c>
      <c r="C7" s="246">
        <f t="shared" si="0"/>
        <v>873</v>
      </c>
      <c r="D7" s="245">
        <f t="shared" si="0"/>
        <v>569</v>
      </c>
      <c r="E7" s="246">
        <f t="shared" si="0"/>
        <v>325</v>
      </c>
      <c r="F7" s="245">
        <f t="shared" si="0"/>
        <v>43</v>
      </c>
      <c r="G7" s="246">
        <f t="shared" si="0"/>
        <v>130</v>
      </c>
      <c r="H7" s="245">
        <f t="shared" si="0"/>
        <v>545</v>
      </c>
      <c r="I7" s="246">
        <f t="shared" si="0"/>
        <v>213</v>
      </c>
      <c r="J7" s="245">
        <f t="shared" si="0"/>
        <v>1329</v>
      </c>
      <c r="K7" s="246">
        <f t="shared" si="0"/>
        <v>807</v>
      </c>
      <c r="L7" s="245">
        <f t="shared" si="0"/>
        <v>3857</v>
      </c>
      <c r="M7" s="246">
        <f t="shared" si="0"/>
        <v>2310</v>
      </c>
      <c r="N7" s="245">
        <f t="shared" si="0"/>
        <v>1290</v>
      </c>
      <c r="O7" s="246">
        <f t="shared" si="0"/>
        <v>632</v>
      </c>
      <c r="P7" s="245">
        <f t="shared" si="0"/>
        <v>3086</v>
      </c>
      <c r="Q7" s="246">
        <f t="shared" si="0"/>
        <v>1713</v>
      </c>
      <c r="R7" s="245">
        <f t="shared" si="0"/>
        <v>2061</v>
      </c>
      <c r="S7" s="246">
        <f t="shared" si="0"/>
        <v>1229</v>
      </c>
    </row>
    <row r="8" spans="1:19" ht="37.5" x14ac:dyDescent="0.3">
      <c r="A8" s="131" t="s">
        <v>93</v>
      </c>
      <c r="B8" s="245">
        <v>118</v>
      </c>
      <c r="C8" s="246">
        <v>114</v>
      </c>
      <c r="D8" s="245">
        <v>43</v>
      </c>
      <c r="E8" s="246">
        <v>42</v>
      </c>
      <c r="F8" s="245">
        <v>2</v>
      </c>
      <c r="G8" s="246">
        <v>9</v>
      </c>
      <c r="H8" s="245">
        <v>90</v>
      </c>
      <c r="I8" s="246">
        <v>47</v>
      </c>
      <c r="J8" s="245">
        <v>166</v>
      </c>
      <c r="K8" s="246">
        <v>107</v>
      </c>
      <c r="L8" s="245">
        <v>387</v>
      </c>
      <c r="M8" s="246">
        <v>301</v>
      </c>
      <c r="N8" s="245">
        <v>139</v>
      </c>
      <c r="O8" s="246">
        <v>66</v>
      </c>
      <c r="P8" s="245">
        <v>403</v>
      </c>
      <c r="Q8" s="246">
        <v>257</v>
      </c>
      <c r="R8" s="245">
        <v>123</v>
      </c>
      <c r="S8" s="246">
        <v>110</v>
      </c>
    </row>
    <row r="9" spans="1:19" ht="37.5" x14ac:dyDescent="0.3">
      <c r="A9" s="132" t="s">
        <v>94</v>
      </c>
      <c r="B9" s="245">
        <v>128</v>
      </c>
      <c r="C9" s="246">
        <v>116</v>
      </c>
      <c r="D9" s="245">
        <v>55</v>
      </c>
      <c r="E9" s="246">
        <v>47</v>
      </c>
      <c r="F9" s="245">
        <v>8</v>
      </c>
      <c r="G9" s="246">
        <v>20</v>
      </c>
      <c r="H9" s="245">
        <v>39</v>
      </c>
      <c r="I9" s="246">
        <v>16</v>
      </c>
      <c r="J9" s="245">
        <v>115</v>
      </c>
      <c r="K9" s="246">
        <v>87</v>
      </c>
      <c r="L9" s="245">
        <v>368</v>
      </c>
      <c r="M9" s="246">
        <v>240</v>
      </c>
      <c r="N9" s="245">
        <v>124</v>
      </c>
      <c r="O9" s="246">
        <v>89</v>
      </c>
      <c r="P9" s="245">
        <v>240</v>
      </c>
      <c r="Q9" s="246">
        <v>152</v>
      </c>
      <c r="R9" s="245">
        <v>252</v>
      </c>
      <c r="S9" s="246">
        <v>177</v>
      </c>
    </row>
    <row r="10" spans="1:19" ht="37.5" x14ac:dyDescent="0.3">
      <c r="A10" s="132" t="s">
        <v>95</v>
      </c>
      <c r="B10" s="245">
        <v>478</v>
      </c>
      <c r="C10" s="246">
        <v>255</v>
      </c>
      <c r="D10" s="245">
        <v>216</v>
      </c>
      <c r="E10" s="246">
        <v>102</v>
      </c>
      <c r="F10" s="245">
        <v>12</v>
      </c>
      <c r="G10" s="246">
        <v>44</v>
      </c>
      <c r="H10" s="245">
        <v>210</v>
      </c>
      <c r="I10" s="246">
        <v>73</v>
      </c>
      <c r="J10" s="245">
        <v>447</v>
      </c>
      <c r="K10" s="246">
        <v>251</v>
      </c>
      <c r="L10" s="245">
        <v>1340</v>
      </c>
      <c r="M10" s="246">
        <v>738</v>
      </c>
      <c r="N10" s="245">
        <v>431</v>
      </c>
      <c r="O10" s="246">
        <v>177</v>
      </c>
      <c r="P10" s="245">
        <v>1268</v>
      </c>
      <c r="Q10" s="246">
        <v>643</v>
      </c>
      <c r="R10" s="245">
        <v>503</v>
      </c>
      <c r="S10" s="246">
        <v>272</v>
      </c>
    </row>
    <row r="11" spans="1:19" ht="37.5" x14ac:dyDescent="0.3">
      <c r="A11" s="132" t="s">
        <v>96</v>
      </c>
      <c r="B11" s="245">
        <v>211</v>
      </c>
      <c r="C11" s="246">
        <v>113</v>
      </c>
      <c r="D11" s="245">
        <v>68</v>
      </c>
      <c r="E11" s="246">
        <v>40</v>
      </c>
      <c r="F11" s="245">
        <v>5</v>
      </c>
      <c r="G11" s="246">
        <v>17</v>
      </c>
      <c r="H11" s="245">
        <v>66</v>
      </c>
      <c r="I11" s="246">
        <v>20</v>
      </c>
      <c r="J11" s="245">
        <v>202</v>
      </c>
      <c r="K11" s="246">
        <v>125</v>
      </c>
      <c r="L11" s="245">
        <v>538</v>
      </c>
      <c r="M11" s="246">
        <v>273</v>
      </c>
      <c r="N11" s="245">
        <v>169</v>
      </c>
      <c r="O11" s="246">
        <v>108</v>
      </c>
      <c r="P11" s="245">
        <v>274</v>
      </c>
      <c r="Q11" s="246">
        <v>149</v>
      </c>
      <c r="R11" s="245">
        <v>433</v>
      </c>
      <c r="S11" s="246">
        <v>232</v>
      </c>
    </row>
    <row r="12" spans="1:19" ht="37.5" x14ac:dyDescent="0.3">
      <c r="A12" s="132" t="s">
        <v>97</v>
      </c>
      <c r="B12" s="245">
        <v>256</v>
      </c>
      <c r="C12" s="246">
        <v>156</v>
      </c>
      <c r="D12" s="245">
        <v>89</v>
      </c>
      <c r="E12" s="246">
        <v>54</v>
      </c>
      <c r="F12" s="245">
        <v>4</v>
      </c>
      <c r="G12" s="246">
        <v>23</v>
      </c>
      <c r="H12" s="245">
        <v>84</v>
      </c>
      <c r="I12" s="246">
        <v>34</v>
      </c>
      <c r="J12" s="245">
        <v>236</v>
      </c>
      <c r="K12" s="246">
        <v>130</v>
      </c>
      <c r="L12" s="245">
        <v>677</v>
      </c>
      <c r="M12" s="246">
        <v>443</v>
      </c>
      <c r="N12" s="245">
        <v>247</v>
      </c>
      <c r="O12" s="246">
        <v>108</v>
      </c>
      <c r="P12" s="245">
        <v>493</v>
      </c>
      <c r="Q12" s="246">
        <v>287</v>
      </c>
      <c r="R12" s="245">
        <v>431</v>
      </c>
      <c r="S12" s="246">
        <v>264</v>
      </c>
    </row>
    <row r="13" spans="1:19" ht="37.5" x14ac:dyDescent="0.3">
      <c r="A13" s="132" t="s">
        <v>98</v>
      </c>
      <c r="B13" s="245">
        <v>85</v>
      </c>
      <c r="C13" s="246">
        <v>56</v>
      </c>
      <c r="D13" s="245">
        <v>52</v>
      </c>
      <c r="E13" s="246">
        <v>25</v>
      </c>
      <c r="F13" s="245">
        <v>1</v>
      </c>
      <c r="G13" s="246">
        <v>5</v>
      </c>
      <c r="H13" s="245">
        <v>25</v>
      </c>
      <c r="I13" s="246">
        <v>13</v>
      </c>
      <c r="J13" s="245">
        <v>79</v>
      </c>
      <c r="K13" s="246">
        <v>37</v>
      </c>
      <c r="L13" s="245">
        <v>244</v>
      </c>
      <c r="M13" s="246">
        <v>129</v>
      </c>
      <c r="N13" s="245">
        <v>76</v>
      </c>
      <c r="O13" s="246">
        <v>29</v>
      </c>
      <c r="P13" s="245">
        <v>178</v>
      </c>
      <c r="Q13" s="246">
        <v>89</v>
      </c>
      <c r="R13" s="245">
        <v>142</v>
      </c>
      <c r="S13" s="246">
        <v>69</v>
      </c>
    </row>
    <row r="14" spans="1:19" ht="38.25" thickBot="1" x14ac:dyDescent="0.35">
      <c r="A14" s="133" t="s">
        <v>99</v>
      </c>
      <c r="B14" s="247">
        <v>103</v>
      </c>
      <c r="C14" s="248">
        <v>63</v>
      </c>
      <c r="D14" s="247">
        <v>46</v>
      </c>
      <c r="E14" s="248">
        <v>15</v>
      </c>
      <c r="F14" s="247">
        <v>11</v>
      </c>
      <c r="G14" s="248">
        <v>12</v>
      </c>
      <c r="H14" s="247">
        <v>31</v>
      </c>
      <c r="I14" s="248">
        <v>10</v>
      </c>
      <c r="J14" s="247">
        <v>84</v>
      </c>
      <c r="K14" s="248">
        <v>70</v>
      </c>
      <c r="L14" s="247">
        <v>303</v>
      </c>
      <c r="M14" s="248">
        <v>186</v>
      </c>
      <c r="N14" s="247">
        <v>104</v>
      </c>
      <c r="O14" s="248">
        <v>55</v>
      </c>
      <c r="P14" s="247">
        <v>230</v>
      </c>
      <c r="Q14" s="248">
        <v>136</v>
      </c>
      <c r="R14" s="247">
        <v>177</v>
      </c>
      <c r="S14" s="248">
        <v>105</v>
      </c>
    </row>
  </sheetData>
  <mergeCells count="9">
    <mergeCell ref="N5:O5"/>
    <mergeCell ref="P5:Q5"/>
    <mergeCell ref="R5:S5"/>
    <mergeCell ref="B5:C5"/>
    <mergeCell ref="D5:E5"/>
    <mergeCell ref="F5:G5"/>
    <mergeCell ref="H5:I5"/>
    <mergeCell ref="J5:K5"/>
    <mergeCell ref="L5:M5"/>
  </mergeCells>
  <phoneticPr fontId="8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2" tint="-0.499984740745262"/>
  </sheetPr>
  <dimension ref="A1:K20"/>
  <sheetViews>
    <sheetView view="pageBreakPreview" zoomScale="82" zoomScaleNormal="70" zoomScaleSheetLayoutView="82" workbookViewId="0">
      <selection activeCell="L16" sqref="L16"/>
    </sheetView>
  </sheetViews>
  <sheetFormatPr defaultColWidth="8" defaultRowHeight="12.75" x14ac:dyDescent="0.2"/>
  <cols>
    <col min="1" max="1" width="60.5703125" style="2" customWidth="1"/>
    <col min="2" max="2" width="26.42578125" style="2" customWidth="1"/>
    <col min="3" max="3" width="25.85546875" style="2" customWidth="1"/>
    <col min="4" max="4" width="10.5703125" style="2" customWidth="1"/>
    <col min="5" max="5" width="11.5703125" style="2" customWidth="1"/>
    <col min="6" max="16384" width="8" style="2"/>
  </cols>
  <sheetData>
    <row r="1" spans="1:11" ht="54.75" customHeight="1" x14ac:dyDescent="0.2">
      <c r="A1" s="307" t="s">
        <v>66</v>
      </c>
      <c r="B1" s="307"/>
      <c r="C1" s="307"/>
      <c r="D1" s="307"/>
      <c r="E1" s="307"/>
    </row>
    <row r="2" spans="1:11" s="3" customFormat="1" ht="23.25" customHeight="1" x14ac:dyDescent="0.25">
      <c r="A2" s="312" t="s">
        <v>0</v>
      </c>
      <c r="B2" s="346" t="s">
        <v>120</v>
      </c>
      <c r="C2" s="346" t="s">
        <v>121</v>
      </c>
      <c r="D2" s="310" t="s">
        <v>1</v>
      </c>
      <c r="E2" s="311"/>
    </row>
    <row r="3" spans="1:11" s="3" customFormat="1" ht="42" customHeight="1" x14ac:dyDescent="0.25">
      <c r="A3" s="313"/>
      <c r="B3" s="347"/>
      <c r="C3" s="347"/>
      <c r="D3" s="4" t="s">
        <v>2</v>
      </c>
      <c r="E3" s="5" t="s">
        <v>24</v>
      </c>
    </row>
    <row r="4" spans="1:11" s="7" customFormat="1" ht="15.75" customHeight="1" x14ac:dyDescent="0.25">
      <c r="A4" s="6" t="s">
        <v>3</v>
      </c>
      <c r="B4" s="6">
        <v>1</v>
      </c>
      <c r="C4" s="6">
        <v>2</v>
      </c>
      <c r="D4" s="6">
        <v>3</v>
      </c>
      <c r="E4" s="6">
        <v>4</v>
      </c>
    </row>
    <row r="5" spans="1:11" s="7" customFormat="1" ht="26.85" customHeight="1" x14ac:dyDescent="0.25">
      <c r="A5" s="8" t="s">
        <v>25</v>
      </c>
      <c r="B5" s="64">
        <f>'4(особи з інвалідн.-ЦЗ)'!B7</f>
        <v>910</v>
      </c>
      <c r="C5" s="64">
        <f>'4(особи з інвалідн.-ЦЗ)'!C7</f>
        <v>698</v>
      </c>
      <c r="D5" s="9">
        <f t="shared" ref="D5" si="0">C5*100/B5</f>
        <v>76.703296703296701</v>
      </c>
      <c r="E5" s="65">
        <f t="shared" ref="E5" si="1">C5-B5</f>
        <v>-212</v>
      </c>
      <c r="K5" s="11"/>
    </row>
    <row r="6" spans="1:11" s="3" customFormat="1" ht="26.85" customHeight="1" x14ac:dyDescent="0.25">
      <c r="A6" s="8" t="s">
        <v>26</v>
      </c>
      <c r="B6" s="64">
        <f>'4(особи з інвалідн.-ЦЗ)'!E7</f>
        <v>824</v>
      </c>
      <c r="C6" s="64">
        <f>'4(особи з інвалідн.-ЦЗ)'!F7</f>
        <v>625</v>
      </c>
      <c r="D6" s="9">
        <f t="shared" ref="D6:D12" si="2">C6*100/B6</f>
        <v>75.849514563106794</v>
      </c>
      <c r="E6" s="65">
        <f t="shared" ref="E6:E12" si="3">C6-B6</f>
        <v>-199</v>
      </c>
      <c r="K6" s="11"/>
    </row>
    <row r="7" spans="1:11" s="3" customFormat="1" ht="23.1" customHeight="1" x14ac:dyDescent="0.25">
      <c r="A7" s="262" t="s">
        <v>101</v>
      </c>
      <c r="B7" s="82">
        <f>'4(особи з інвалідн.-ЦЗ)'!H7</f>
        <v>255</v>
      </c>
      <c r="C7" s="82">
        <f>'4(особи з інвалідн.-ЦЗ)'!I7</f>
        <v>300</v>
      </c>
      <c r="D7" s="14">
        <f t="shared" si="2"/>
        <v>117.64705882352941</v>
      </c>
      <c r="E7" s="76">
        <f t="shared" si="3"/>
        <v>45</v>
      </c>
      <c r="K7" s="11"/>
    </row>
    <row r="8" spans="1:11" s="3" customFormat="1" ht="47.1" customHeight="1" x14ac:dyDescent="0.25">
      <c r="A8" s="12" t="s">
        <v>27</v>
      </c>
      <c r="B8" s="64">
        <f>'4(особи з інвалідн.-ЦЗ)'!K7</f>
        <v>74</v>
      </c>
      <c r="C8" s="64">
        <f>'4(особи з інвалідн.-ЦЗ)'!L7</f>
        <v>100</v>
      </c>
      <c r="D8" s="9">
        <f t="shared" si="2"/>
        <v>135.13513513513513</v>
      </c>
      <c r="E8" s="65">
        <f t="shared" si="3"/>
        <v>26</v>
      </c>
      <c r="K8" s="11"/>
    </row>
    <row r="9" spans="1:11" s="3" customFormat="1" ht="27.6" customHeight="1" x14ac:dyDescent="0.25">
      <c r="A9" s="13" t="s">
        <v>28</v>
      </c>
      <c r="B9" s="64">
        <f>'4(особи з інвалідн.-ЦЗ)'!N7</f>
        <v>18</v>
      </c>
      <c r="C9" s="64">
        <f>'4(особи з інвалідн.-ЦЗ)'!O7</f>
        <v>50</v>
      </c>
      <c r="D9" s="9" t="str">
        <f>'4(особи з інвалідн.-ЦЗ)'!P7</f>
        <v>+2,8р.</v>
      </c>
      <c r="E9" s="65">
        <f t="shared" si="3"/>
        <v>32</v>
      </c>
      <c r="K9" s="11"/>
    </row>
    <row r="10" spans="1:11" s="3" customFormat="1" ht="23.1" customHeight="1" x14ac:dyDescent="0.25">
      <c r="A10" s="263" t="s">
        <v>102</v>
      </c>
      <c r="B10" s="82">
        <f>'4(особи з інвалідн.-ЦЗ)'!Q7</f>
        <v>0</v>
      </c>
      <c r="C10" s="82">
        <f>'4(особи з інвалідн.-ЦЗ)'!R7</f>
        <v>28</v>
      </c>
      <c r="D10" s="319">
        <f>C10-B10</f>
        <v>28</v>
      </c>
      <c r="E10" s="320"/>
      <c r="K10" s="11"/>
    </row>
    <row r="11" spans="1:11" s="3" customFormat="1" ht="46.35" customHeight="1" x14ac:dyDescent="0.25">
      <c r="A11" s="13" t="s">
        <v>19</v>
      </c>
      <c r="B11" s="64">
        <f>'4(особи з інвалідн.-ЦЗ)'!T7</f>
        <v>0</v>
      </c>
      <c r="C11" s="64">
        <f>'4(особи з інвалідн.-ЦЗ)'!U7</f>
        <v>11</v>
      </c>
      <c r="D11" s="9" t="str">
        <f>'4(особи з інвалідн.-ЦЗ)'!V7</f>
        <v>-</v>
      </c>
      <c r="E11" s="65">
        <f t="shared" si="3"/>
        <v>11</v>
      </c>
      <c r="K11" s="11"/>
    </row>
    <row r="12" spans="1:11" s="3" customFormat="1" ht="46.35" customHeight="1" x14ac:dyDescent="0.25">
      <c r="A12" s="13" t="s">
        <v>29</v>
      </c>
      <c r="B12" s="64">
        <f>'4(особи з інвалідн.-ЦЗ)'!W7</f>
        <v>534</v>
      </c>
      <c r="C12" s="64">
        <f>'4(особи з інвалідн.-ЦЗ)'!X7</f>
        <v>450</v>
      </c>
      <c r="D12" s="9">
        <f t="shared" si="2"/>
        <v>84.269662921348313</v>
      </c>
      <c r="E12" s="65">
        <f t="shared" si="3"/>
        <v>-84</v>
      </c>
      <c r="K12" s="11"/>
    </row>
    <row r="13" spans="1:11" s="3" customFormat="1" ht="12.75" customHeight="1" x14ac:dyDescent="0.25">
      <c r="A13" s="314" t="s">
        <v>4</v>
      </c>
      <c r="B13" s="315"/>
      <c r="C13" s="315"/>
      <c r="D13" s="315"/>
      <c r="E13" s="315"/>
      <c r="K13" s="11"/>
    </row>
    <row r="14" spans="1:11" s="3" customFormat="1" ht="15" customHeight="1" x14ac:dyDescent="0.25">
      <c r="A14" s="316"/>
      <c r="B14" s="317"/>
      <c r="C14" s="317"/>
      <c r="D14" s="317"/>
      <c r="E14" s="317"/>
      <c r="K14" s="11"/>
    </row>
    <row r="15" spans="1:11" s="3" customFormat="1" ht="20.25" customHeight="1" x14ac:dyDescent="0.25">
      <c r="A15" s="312" t="s">
        <v>0</v>
      </c>
      <c r="B15" s="318" t="s">
        <v>122</v>
      </c>
      <c r="C15" s="318" t="s">
        <v>123</v>
      </c>
      <c r="D15" s="310" t="s">
        <v>1</v>
      </c>
      <c r="E15" s="311"/>
      <c r="K15" s="11"/>
    </row>
    <row r="16" spans="1:11" ht="35.85" customHeight="1" x14ac:dyDescent="0.2">
      <c r="A16" s="313"/>
      <c r="B16" s="318"/>
      <c r="C16" s="318"/>
      <c r="D16" s="4" t="s">
        <v>2</v>
      </c>
      <c r="E16" s="5" t="s">
        <v>24</v>
      </c>
      <c r="K16" s="11"/>
    </row>
    <row r="17" spans="1:11" ht="27.75" customHeight="1" x14ac:dyDescent="0.2">
      <c r="A17" s="8" t="s">
        <v>30</v>
      </c>
      <c r="B17" s="64">
        <f>'4(особи з інвалідн.-ЦЗ)'!Z7</f>
        <v>431</v>
      </c>
      <c r="C17" s="64">
        <f>'4(особи з інвалідн.-ЦЗ)'!AA7</f>
        <v>407</v>
      </c>
      <c r="D17" s="14">
        <f t="shared" ref="D17" si="4">C17*100/B17</f>
        <v>94.431554524361943</v>
      </c>
      <c r="E17" s="65">
        <f t="shared" ref="E17" si="5">C17-B17</f>
        <v>-24</v>
      </c>
      <c r="K17" s="11"/>
    </row>
    <row r="18" spans="1:11" ht="27.75" customHeight="1" x14ac:dyDescent="0.2">
      <c r="A18" s="1" t="s">
        <v>26</v>
      </c>
      <c r="B18" s="64">
        <f>'4(особи з інвалідн.-ЦЗ)'!AC7</f>
        <v>399</v>
      </c>
      <c r="C18" s="64">
        <f>'4(особи з інвалідн.-ЦЗ)'!AD7</f>
        <v>352</v>
      </c>
      <c r="D18" s="14">
        <f t="shared" ref="D18:D19" si="6">C18*100/B18</f>
        <v>88.220551378446117</v>
      </c>
      <c r="E18" s="65">
        <f t="shared" ref="E18:E19" si="7">C18-B18</f>
        <v>-47</v>
      </c>
      <c r="K18" s="11"/>
    </row>
    <row r="19" spans="1:11" ht="27.75" customHeight="1" x14ac:dyDescent="0.2">
      <c r="A19" s="1" t="s">
        <v>31</v>
      </c>
      <c r="B19" s="64">
        <f>'4(особи з інвалідн.-ЦЗ)'!AF7</f>
        <v>289</v>
      </c>
      <c r="C19" s="64">
        <f>'4(особи з інвалідн.-ЦЗ)'!AG7</f>
        <v>251</v>
      </c>
      <c r="D19" s="14">
        <f t="shared" si="6"/>
        <v>86.851211072664356</v>
      </c>
      <c r="E19" s="65">
        <f t="shared" si="7"/>
        <v>-38</v>
      </c>
      <c r="K19" s="11"/>
    </row>
    <row r="20" spans="1:11" ht="64.349999999999994" customHeight="1" x14ac:dyDescent="0.25">
      <c r="A20" s="306"/>
      <c r="B20" s="306"/>
      <c r="C20" s="306"/>
      <c r="D20" s="306"/>
      <c r="E20" s="306"/>
    </row>
  </sheetData>
  <mergeCells count="12">
    <mergeCell ref="A20:E20"/>
    <mergeCell ref="A1:E1"/>
    <mergeCell ref="B2:B3"/>
    <mergeCell ref="C2:C3"/>
    <mergeCell ref="D2:E2"/>
    <mergeCell ref="A13:E14"/>
    <mergeCell ref="A15:A16"/>
    <mergeCell ref="B15:B16"/>
    <mergeCell ref="C15:C16"/>
    <mergeCell ref="D15:E15"/>
    <mergeCell ref="A2:A3"/>
    <mergeCell ref="D10:E10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 tint="-0.499984740745262"/>
  </sheetPr>
  <dimension ref="A1:AL67"/>
  <sheetViews>
    <sheetView view="pageBreakPreview" zoomScale="72" zoomScaleNormal="75" zoomScaleSheetLayoutView="72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AI9" sqref="AI9"/>
    </sheetView>
  </sheetViews>
  <sheetFormatPr defaultColWidth="9.42578125" defaultRowHeight="14.25" x14ac:dyDescent="0.2"/>
  <cols>
    <col min="1" max="1" width="27.5703125" style="41" customWidth="1"/>
    <col min="2" max="3" width="10.140625" style="41" customWidth="1"/>
    <col min="4" max="4" width="7.5703125" style="41" customWidth="1"/>
    <col min="5" max="6" width="10.140625" style="41" customWidth="1"/>
    <col min="7" max="7" width="7.42578125" style="41" customWidth="1"/>
    <col min="8" max="9" width="9.85546875" style="41" customWidth="1"/>
    <col min="10" max="10" width="7.42578125" style="41" customWidth="1"/>
    <col min="11" max="12" width="10.28515625" style="41" customWidth="1"/>
    <col min="13" max="13" width="7.42578125" style="41" customWidth="1"/>
    <col min="14" max="15" width="9.42578125" style="41" customWidth="1"/>
    <col min="16" max="16" width="9" style="41" customWidth="1"/>
    <col min="17" max="18" width="9.42578125" style="41" customWidth="1"/>
    <col min="19" max="19" width="9" style="41" customWidth="1"/>
    <col min="20" max="21" width="11.42578125" style="41" customWidth="1"/>
    <col min="22" max="22" width="8.42578125" style="41" customWidth="1"/>
    <col min="23" max="24" width="11.7109375" style="41" customWidth="1"/>
    <col min="25" max="25" width="8.42578125" style="41" customWidth="1"/>
    <col min="26" max="27" width="11.85546875" style="41" customWidth="1"/>
    <col min="28" max="28" width="8.42578125" style="41" customWidth="1"/>
    <col min="29" max="30" width="11.85546875" style="41" customWidth="1"/>
    <col min="31" max="31" width="8.42578125" style="41" customWidth="1"/>
    <col min="32" max="33" width="11.7109375" style="41" customWidth="1"/>
    <col min="34" max="34" width="10.28515625" style="41" customWidth="1"/>
    <col min="35" max="16384" width="9.42578125" style="41"/>
  </cols>
  <sheetData>
    <row r="1" spans="1:38" s="26" customFormat="1" ht="60" customHeight="1" x14ac:dyDescent="0.25">
      <c r="B1" s="342" t="s">
        <v>125</v>
      </c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231"/>
      <c r="U1" s="231"/>
      <c r="V1" s="231"/>
      <c r="W1" s="25"/>
      <c r="X1" s="25"/>
      <c r="Y1" s="25"/>
      <c r="Z1" s="25"/>
      <c r="AA1" s="321" t="s">
        <v>14</v>
      </c>
      <c r="AB1" s="321"/>
      <c r="AC1" s="321"/>
      <c r="AD1" s="321"/>
      <c r="AE1" s="321"/>
      <c r="AF1" s="321"/>
      <c r="AG1" s="321"/>
      <c r="AH1" s="321"/>
    </row>
    <row r="2" spans="1:38" s="29" customFormat="1" ht="33.75" customHeight="1" thickBot="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343" t="s">
        <v>7</v>
      </c>
      <c r="Q2" s="343"/>
      <c r="R2" s="343"/>
      <c r="S2" s="343"/>
      <c r="T2" s="232"/>
      <c r="U2" s="232"/>
      <c r="V2" s="232"/>
      <c r="W2" s="28"/>
      <c r="X2" s="28"/>
      <c r="Y2" s="28"/>
      <c r="Z2" s="28"/>
      <c r="AA2" s="28"/>
      <c r="AB2" s="28"/>
      <c r="AD2" s="341"/>
      <c r="AE2" s="341"/>
      <c r="AF2" s="343" t="s">
        <v>7</v>
      </c>
      <c r="AG2" s="343"/>
      <c r="AH2" s="343"/>
      <c r="AI2" s="51"/>
    </row>
    <row r="3" spans="1:38" s="30" customFormat="1" ht="90" customHeight="1" x14ac:dyDescent="0.25">
      <c r="A3" s="348"/>
      <c r="B3" s="322" t="s">
        <v>20</v>
      </c>
      <c r="C3" s="323"/>
      <c r="D3" s="323"/>
      <c r="E3" s="325" t="s">
        <v>81</v>
      </c>
      <c r="F3" s="326"/>
      <c r="G3" s="327"/>
      <c r="H3" s="325" t="s">
        <v>103</v>
      </c>
      <c r="I3" s="326"/>
      <c r="J3" s="327"/>
      <c r="K3" s="336" t="s">
        <v>74</v>
      </c>
      <c r="L3" s="326"/>
      <c r="M3" s="337"/>
      <c r="N3" s="325" t="s">
        <v>9</v>
      </c>
      <c r="O3" s="326"/>
      <c r="P3" s="327"/>
      <c r="Q3" s="325" t="s">
        <v>105</v>
      </c>
      <c r="R3" s="326"/>
      <c r="S3" s="327"/>
      <c r="T3" s="336" t="s">
        <v>10</v>
      </c>
      <c r="U3" s="326"/>
      <c r="V3" s="337"/>
      <c r="W3" s="322" t="s">
        <v>8</v>
      </c>
      <c r="X3" s="323"/>
      <c r="Y3" s="324"/>
      <c r="Z3" s="336" t="s">
        <v>15</v>
      </c>
      <c r="AA3" s="326"/>
      <c r="AB3" s="337"/>
      <c r="AC3" s="325" t="s">
        <v>11</v>
      </c>
      <c r="AD3" s="326"/>
      <c r="AE3" s="327"/>
      <c r="AF3" s="325" t="s">
        <v>12</v>
      </c>
      <c r="AG3" s="326"/>
      <c r="AH3" s="327"/>
    </row>
    <row r="4" spans="1:38" s="31" customFormat="1" ht="19.5" customHeight="1" x14ac:dyDescent="0.25">
      <c r="A4" s="349"/>
      <c r="B4" s="328" t="s">
        <v>92</v>
      </c>
      <c r="C4" s="329" t="s">
        <v>117</v>
      </c>
      <c r="D4" s="330" t="s">
        <v>2</v>
      </c>
      <c r="E4" s="331" t="s">
        <v>92</v>
      </c>
      <c r="F4" s="329" t="s">
        <v>117</v>
      </c>
      <c r="G4" s="332" t="s">
        <v>2</v>
      </c>
      <c r="H4" s="328" t="s">
        <v>92</v>
      </c>
      <c r="I4" s="333" t="s">
        <v>117</v>
      </c>
      <c r="J4" s="338" t="s">
        <v>2</v>
      </c>
      <c r="K4" s="340" t="s">
        <v>92</v>
      </c>
      <c r="L4" s="329" t="s">
        <v>117</v>
      </c>
      <c r="M4" s="345" t="s">
        <v>2</v>
      </c>
      <c r="N4" s="331" t="s">
        <v>92</v>
      </c>
      <c r="O4" s="329" t="s">
        <v>117</v>
      </c>
      <c r="P4" s="332" t="s">
        <v>2</v>
      </c>
      <c r="Q4" s="328" t="s">
        <v>92</v>
      </c>
      <c r="R4" s="333" t="s">
        <v>117</v>
      </c>
      <c r="S4" s="338" t="s">
        <v>2</v>
      </c>
      <c r="T4" s="340" t="s">
        <v>92</v>
      </c>
      <c r="U4" s="329" t="s">
        <v>117</v>
      </c>
      <c r="V4" s="332" t="s">
        <v>2</v>
      </c>
      <c r="W4" s="331" t="s">
        <v>92</v>
      </c>
      <c r="X4" s="329" t="s">
        <v>117</v>
      </c>
      <c r="Y4" s="332" t="s">
        <v>2</v>
      </c>
      <c r="Z4" s="331" t="s">
        <v>92</v>
      </c>
      <c r="AA4" s="333" t="s">
        <v>117</v>
      </c>
      <c r="AB4" s="332" t="s">
        <v>2</v>
      </c>
      <c r="AC4" s="331" t="s">
        <v>92</v>
      </c>
      <c r="AD4" s="329" t="s">
        <v>117</v>
      </c>
      <c r="AE4" s="332" t="s">
        <v>2</v>
      </c>
      <c r="AF4" s="340" t="s">
        <v>92</v>
      </c>
      <c r="AG4" s="333" t="s">
        <v>117</v>
      </c>
      <c r="AH4" s="332" t="s">
        <v>2</v>
      </c>
    </row>
    <row r="5" spans="1:38" s="31" customFormat="1" ht="15.75" customHeight="1" x14ac:dyDescent="0.25">
      <c r="A5" s="349"/>
      <c r="B5" s="328"/>
      <c r="C5" s="329"/>
      <c r="D5" s="330"/>
      <c r="E5" s="331"/>
      <c r="F5" s="329"/>
      <c r="G5" s="332"/>
      <c r="H5" s="328"/>
      <c r="I5" s="333"/>
      <c r="J5" s="338"/>
      <c r="K5" s="340"/>
      <c r="L5" s="329"/>
      <c r="M5" s="345"/>
      <c r="N5" s="331"/>
      <c r="O5" s="329"/>
      <c r="P5" s="332"/>
      <c r="Q5" s="328"/>
      <c r="R5" s="333"/>
      <c r="S5" s="338"/>
      <c r="T5" s="340"/>
      <c r="U5" s="329"/>
      <c r="V5" s="332"/>
      <c r="W5" s="331"/>
      <c r="X5" s="329"/>
      <c r="Y5" s="332"/>
      <c r="Z5" s="331"/>
      <c r="AA5" s="333"/>
      <c r="AB5" s="332"/>
      <c r="AC5" s="331"/>
      <c r="AD5" s="329"/>
      <c r="AE5" s="332"/>
      <c r="AF5" s="340"/>
      <c r="AG5" s="333"/>
      <c r="AH5" s="332"/>
    </row>
    <row r="6" spans="1:38" s="47" customFormat="1" ht="12.75" thickBot="1" x14ac:dyDescent="0.25">
      <c r="A6" s="117" t="s">
        <v>3</v>
      </c>
      <c r="B6" s="137">
        <v>1</v>
      </c>
      <c r="C6" s="138">
        <v>2</v>
      </c>
      <c r="D6" s="139">
        <v>3</v>
      </c>
      <c r="E6" s="140">
        <v>4</v>
      </c>
      <c r="F6" s="138">
        <v>5</v>
      </c>
      <c r="G6" s="139">
        <v>6</v>
      </c>
      <c r="H6" s="140">
        <v>7</v>
      </c>
      <c r="I6" s="138">
        <v>8</v>
      </c>
      <c r="J6" s="139">
        <v>9</v>
      </c>
      <c r="K6" s="141">
        <v>10</v>
      </c>
      <c r="L6" s="138">
        <v>11</v>
      </c>
      <c r="M6" s="142">
        <v>12</v>
      </c>
      <c r="N6" s="140">
        <v>13</v>
      </c>
      <c r="O6" s="138">
        <v>14</v>
      </c>
      <c r="P6" s="139">
        <v>15</v>
      </c>
      <c r="Q6" s="140">
        <v>16</v>
      </c>
      <c r="R6" s="138">
        <v>17</v>
      </c>
      <c r="S6" s="139">
        <v>18</v>
      </c>
      <c r="T6" s="141">
        <v>19</v>
      </c>
      <c r="U6" s="138">
        <v>20</v>
      </c>
      <c r="V6" s="139">
        <v>21</v>
      </c>
      <c r="W6" s="140">
        <v>22</v>
      </c>
      <c r="X6" s="138">
        <v>23</v>
      </c>
      <c r="Y6" s="139">
        <v>24</v>
      </c>
      <c r="Z6" s="140">
        <v>25</v>
      </c>
      <c r="AA6" s="138">
        <v>26</v>
      </c>
      <c r="AB6" s="139">
        <v>27</v>
      </c>
      <c r="AC6" s="140">
        <v>28</v>
      </c>
      <c r="AD6" s="138">
        <v>29</v>
      </c>
      <c r="AE6" s="139">
        <v>30</v>
      </c>
      <c r="AF6" s="141">
        <v>31</v>
      </c>
      <c r="AG6" s="138">
        <v>32</v>
      </c>
      <c r="AH6" s="139">
        <v>33</v>
      </c>
    </row>
    <row r="7" spans="1:38" s="35" customFormat="1" ht="59.25" customHeight="1" thickBot="1" x14ac:dyDescent="0.3">
      <c r="A7" s="146" t="s">
        <v>32</v>
      </c>
      <c r="B7" s="147">
        <f>SUM(B8:B14)</f>
        <v>910</v>
      </c>
      <c r="C7" s="148">
        <f>SUM(C8:C14)</f>
        <v>698</v>
      </c>
      <c r="D7" s="152">
        <f>C7*100/B7</f>
        <v>76.703296703296701</v>
      </c>
      <c r="E7" s="150">
        <f>SUM(E8:E14)</f>
        <v>824</v>
      </c>
      <c r="F7" s="148">
        <f>SUM(F8:F14)</f>
        <v>625</v>
      </c>
      <c r="G7" s="149">
        <f>F7*100/E7</f>
        <v>75.849514563106794</v>
      </c>
      <c r="H7" s="264">
        <f>SUM(H8:H14)</f>
        <v>255</v>
      </c>
      <c r="I7" s="265">
        <f>SUM(I8:I14)</f>
        <v>300</v>
      </c>
      <c r="J7" s="271">
        <f>I7*100/H7</f>
        <v>117.64705882352941</v>
      </c>
      <c r="K7" s="151">
        <f>SUM(K8:K14)</f>
        <v>74</v>
      </c>
      <c r="L7" s="148">
        <f>SUM(L8:L14)</f>
        <v>100</v>
      </c>
      <c r="M7" s="152">
        <f>L7*100/K7</f>
        <v>135.13513513513513</v>
      </c>
      <c r="N7" s="150">
        <f>SUM(N8:N14)</f>
        <v>18</v>
      </c>
      <c r="O7" s="148">
        <f>SUM(O8:O14)</f>
        <v>50</v>
      </c>
      <c r="P7" s="198" t="s">
        <v>142</v>
      </c>
      <c r="Q7" s="150">
        <f>SUM(Q8:Q14)</f>
        <v>0</v>
      </c>
      <c r="R7" s="148">
        <f>SUM(R8:R14)</f>
        <v>28</v>
      </c>
      <c r="S7" s="198" t="str">
        <f t="shared" ref="S7:S14" si="0">IF(ISERROR(R7*100/Q7),"-",(R7*100/Q7))</f>
        <v>-</v>
      </c>
      <c r="T7" s="151">
        <f>SUM(T8:T14)</f>
        <v>0</v>
      </c>
      <c r="U7" s="148">
        <f>SUM(U8:U14)</f>
        <v>11</v>
      </c>
      <c r="V7" s="198" t="str">
        <f t="shared" ref="V7:V14" si="1">IF(ISERROR(U7*100/T7),"-",(U7*100/T7))</f>
        <v>-</v>
      </c>
      <c r="W7" s="150">
        <f>SUM(W8:W14)</f>
        <v>534</v>
      </c>
      <c r="X7" s="148">
        <f>SUM(X8:X14)</f>
        <v>450</v>
      </c>
      <c r="Y7" s="149">
        <f>X7*100/W7</f>
        <v>84.269662921348313</v>
      </c>
      <c r="Z7" s="203">
        <f>SUM(Z8:Z14)</f>
        <v>431</v>
      </c>
      <c r="AA7" s="148">
        <f>SUM(AA8:AA14)</f>
        <v>407</v>
      </c>
      <c r="AB7" s="152">
        <f>AA7*100/Z7</f>
        <v>94.431554524361943</v>
      </c>
      <c r="AC7" s="150">
        <f>SUM(AC8:AC14)</f>
        <v>399</v>
      </c>
      <c r="AD7" s="148">
        <f>SUM(AD8:AD14)</f>
        <v>352</v>
      </c>
      <c r="AE7" s="149">
        <f>AD7*100/AC7</f>
        <v>88.220551378446117</v>
      </c>
      <c r="AF7" s="150">
        <f>SUM(AF8:AF14)</f>
        <v>289</v>
      </c>
      <c r="AG7" s="148">
        <f>SUM(AG8:AG14)</f>
        <v>251</v>
      </c>
      <c r="AH7" s="149">
        <f>AG7*100/AF7</f>
        <v>86.851211072664356</v>
      </c>
      <c r="AI7" s="34"/>
      <c r="AL7" s="39"/>
    </row>
    <row r="8" spans="1:38" s="39" customFormat="1" ht="45.75" customHeight="1" x14ac:dyDescent="0.25">
      <c r="A8" s="131" t="s">
        <v>93</v>
      </c>
      <c r="B8" s="153">
        <v>73</v>
      </c>
      <c r="C8" s="143">
        <v>83</v>
      </c>
      <c r="D8" s="154">
        <f t="shared" ref="D8:D14" si="2">C8*100/B8</f>
        <v>113.6986301369863</v>
      </c>
      <c r="E8" s="155">
        <v>68</v>
      </c>
      <c r="F8" s="143">
        <v>77</v>
      </c>
      <c r="G8" s="154">
        <f t="shared" ref="G8:G14" si="3">F8*100/E8</f>
        <v>113.23529411764706</v>
      </c>
      <c r="H8" s="266">
        <f>E8-'статус на початок року'!D8</f>
        <v>25</v>
      </c>
      <c r="I8" s="267">
        <f>F8-'статус на початок року'!E8</f>
        <v>35</v>
      </c>
      <c r="J8" s="272">
        <f t="shared" ref="J8:J14" si="4">IF(ISERROR(I8*100/H8),"-",(I8*100/H8))</f>
        <v>140</v>
      </c>
      <c r="K8" s="156">
        <v>8</v>
      </c>
      <c r="L8" s="189">
        <v>19</v>
      </c>
      <c r="M8" s="301">
        <f t="shared" ref="M8:M14" si="5">IF(ISERROR(L8*100/K8),"-",(L8*100/K8))</f>
        <v>237.5</v>
      </c>
      <c r="N8" s="159">
        <v>0</v>
      </c>
      <c r="O8" s="183">
        <v>6</v>
      </c>
      <c r="P8" s="224" t="str">
        <f t="shared" ref="P8:P14" si="6">IF(ISERROR(O8*100/N8),"-",(O8*100/N8))</f>
        <v>-</v>
      </c>
      <c r="Q8" s="159">
        <v>0</v>
      </c>
      <c r="R8" s="157">
        <v>1</v>
      </c>
      <c r="S8" s="218" t="str">
        <f t="shared" si="0"/>
        <v>-</v>
      </c>
      <c r="T8" s="160">
        <v>0</v>
      </c>
      <c r="U8" s="144">
        <v>1</v>
      </c>
      <c r="V8" s="158" t="str">
        <f t="shared" si="1"/>
        <v>-</v>
      </c>
      <c r="W8" s="159">
        <v>42</v>
      </c>
      <c r="X8" s="157">
        <v>55</v>
      </c>
      <c r="Y8" s="154">
        <f t="shared" ref="Y8:Y14" si="7">X8*100/W8</f>
        <v>130.95238095238096</v>
      </c>
      <c r="Z8" s="204">
        <v>31</v>
      </c>
      <c r="AA8" s="161">
        <v>40</v>
      </c>
      <c r="AB8" s="158">
        <f t="shared" ref="AB8:AB14" si="8">AA8*100/Z8</f>
        <v>129.03225806451613</v>
      </c>
      <c r="AC8" s="155">
        <v>30</v>
      </c>
      <c r="AD8" s="145">
        <v>37</v>
      </c>
      <c r="AE8" s="154">
        <f t="shared" ref="AE8:AE14" si="9">AD8*100/AC8</f>
        <v>123.33333333333333</v>
      </c>
      <c r="AF8" s="159">
        <v>18</v>
      </c>
      <c r="AG8" s="183">
        <v>28</v>
      </c>
      <c r="AH8" s="154">
        <f t="shared" ref="AH8:AH14" si="10">AG8*100/AF8</f>
        <v>155.55555555555554</v>
      </c>
      <c r="AI8" s="34"/>
      <c r="AJ8" s="38"/>
    </row>
    <row r="9" spans="1:38" s="40" customFormat="1" ht="45.75" customHeight="1" x14ac:dyDescent="0.25">
      <c r="A9" s="132" t="s">
        <v>94</v>
      </c>
      <c r="B9" s="162">
        <v>86</v>
      </c>
      <c r="C9" s="143">
        <v>101</v>
      </c>
      <c r="D9" s="163">
        <f t="shared" si="2"/>
        <v>117.44186046511628</v>
      </c>
      <c r="E9" s="164">
        <v>84</v>
      </c>
      <c r="F9" s="122">
        <v>94</v>
      </c>
      <c r="G9" s="163">
        <f t="shared" si="3"/>
        <v>111.9047619047619</v>
      </c>
      <c r="H9" s="268">
        <f>E9-'статус на початок року'!D9</f>
        <v>29</v>
      </c>
      <c r="I9" s="267">
        <f>F9-'статус на початок року'!E9</f>
        <v>47</v>
      </c>
      <c r="J9" s="273">
        <f t="shared" si="4"/>
        <v>162.06896551724137</v>
      </c>
      <c r="K9" s="165">
        <v>11</v>
      </c>
      <c r="L9" s="189">
        <v>12</v>
      </c>
      <c r="M9" s="166">
        <f t="shared" si="5"/>
        <v>109.09090909090909</v>
      </c>
      <c r="N9" s="167">
        <v>2</v>
      </c>
      <c r="O9" s="124">
        <v>2</v>
      </c>
      <c r="P9" s="163">
        <f t="shared" si="6"/>
        <v>100</v>
      </c>
      <c r="Q9" s="167">
        <v>0</v>
      </c>
      <c r="R9" s="127">
        <v>6</v>
      </c>
      <c r="S9" s="163" t="str">
        <f t="shared" si="0"/>
        <v>-</v>
      </c>
      <c r="T9" s="168">
        <v>0</v>
      </c>
      <c r="U9" s="126">
        <v>0</v>
      </c>
      <c r="V9" s="166" t="str">
        <f t="shared" si="1"/>
        <v>-</v>
      </c>
      <c r="W9" s="167">
        <v>54</v>
      </c>
      <c r="X9" s="127">
        <v>67</v>
      </c>
      <c r="Y9" s="163">
        <f t="shared" si="7"/>
        <v>124.07407407407408</v>
      </c>
      <c r="Z9" s="205">
        <v>40</v>
      </c>
      <c r="AA9" s="161">
        <v>61</v>
      </c>
      <c r="AB9" s="166">
        <f t="shared" si="8"/>
        <v>152.5</v>
      </c>
      <c r="AC9" s="164">
        <v>39</v>
      </c>
      <c r="AD9" s="126">
        <v>55</v>
      </c>
      <c r="AE9" s="163">
        <f t="shared" si="9"/>
        <v>141.02564102564102</v>
      </c>
      <c r="AF9" s="167">
        <v>24</v>
      </c>
      <c r="AG9" s="124">
        <v>38</v>
      </c>
      <c r="AH9" s="163">
        <f t="shared" si="10"/>
        <v>158.33333333333334</v>
      </c>
      <c r="AI9" s="34"/>
      <c r="AJ9" s="38"/>
    </row>
    <row r="10" spans="1:38" s="39" customFormat="1" ht="45.75" customHeight="1" x14ac:dyDescent="0.25">
      <c r="A10" s="132" t="s">
        <v>95</v>
      </c>
      <c r="B10" s="162">
        <v>388</v>
      </c>
      <c r="C10" s="143">
        <v>224</v>
      </c>
      <c r="D10" s="163">
        <f t="shared" si="2"/>
        <v>57.731958762886599</v>
      </c>
      <c r="E10" s="164">
        <v>326</v>
      </c>
      <c r="F10" s="123">
        <v>189</v>
      </c>
      <c r="G10" s="163">
        <f t="shared" si="3"/>
        <v>57.975460122699388</v>
      </c>
      <c r="H10" s="268">
        <f>E10-'статус на початок року'!D10</f>
        <v>110</v>
      </c>
      <c r="I10" s="267">
        <f>F10-'статус на початок року'!E10</f>
        <v>87</v>
      </c>
      <c r="J10" s="273">
        <f t="shared" si="4"/>
        <v>79.090909090909093</v>
      </c>
      <c r="K10" s="165">
        <v>26</v>
      </c>
      <c r="L10" s="189">
        <v>24</v>
      </c>
      <c r="M10" s="166">
        <f t="shared" si="5"/>
        <v>92.307692307692307</v>
      </c>
      <c r="N10" s="167">
        <v>14</v>
      </c>
      <c r="O10" s="124">
        <v>13</v>
      </c>
      <c r="P10" s="163">
        <f t="shared" si="6"/>
        <v>92.857142857142861</v>
      </c>
      <c r="Q10" s="167">
        <v>0</v>
      </c>
      <c r="R10" s="127">
        <v>12</v>
      </c>
      <c r="S10" s="163" t="str">
        <f t="shared" si="0"/>
        <v>-</v>
      </c>
      <c r="T10" s="168">
        <v>0</v>
      </c>
      <c r="U10" s="125">
        <v>0</v>
      </c>
      <c r="V10" s="217" t="str">
        <f t="shared" si="1"/>
        <v>-</v>
      </c>
      <c r="W10" s="167">
        <v>246</v>
      </c>
      <c r="X10" s="127">
        <v>142</v>
      </c>
      <c r="Y10" s="163">
        <f t="shared" si="7"/>
        <v>57.72357723577236</v>
      </c>
      <c r="Z10" s="205">
        <v>192</v>
      </c>
      <c r="AA10" s="161">
        <v>137</v>
      </c>
      <c r="AB10" s="166">
        <f t="shared" si="8"/>
        <v>71.354166666666671</v>
      </c>
      <c r="AC10" s="164">
        <v>169</v>
      </c>
      <c r="AD10" s="126">
        <v>110</v>
      </c>
      <c r="AE10" s="163">
        <f t="shared" si="9"/>
        <v>65.088757396449708</v>
      </c>
      <c r="AF10" s="167">
        <v>131</v>
      </c>
      <c r="AG10" s="124">
        <v>89</v>
      </c>
      <c r="AH10" s="163">
        <f t="shared" si="10"/>
        <v>67.938931297709928</v>
      </c>
      <c r="AI10" s="34"/>
      <c r="AJ10" s="38"/>
    </row>
    <row r="11" spans="1:38" s="39" customFormat="1" ht="45.75" customHeight="1" x14ac:dyDescent="0.25">
      <c r="A11" s="132" t="s">
        <v>96</v>
      </c>
      <c r="B11" s="162">
        <v>102</v>
      </c>
      <c r="C11" s="143">
        <v>86</v>
      </c>
      <c r="D11" s="163">
        <f t="shared" si="2"/>
        <v>84.313725490196077</v>
      </c>
      <c r="E11" s="164">
        <v>97</v>
      </c>
      <c r="F11" s="123">
        <v>75</v>
      </c>
      <c r="G11" s="163">
        <f t="shared" si="3"/>
        <v>77.319587628865975</v>
      </c>
      <c r="H11" s="268">
        <f>E11-'статус на початок року'!D11</f>
        <v>29</v>
      </c>
      <c r="I11" s="267">
        <f>F11-'статус на початок року'!E11</f>
        <v>35</v>
      </c>
      <c r="J11" s="273">
        <f t="shared" si="4"/>
        <v>120.68965517241379</v>
      </c>
      <c r="K11" s="165">
        <v>7</v>
      </c>
      <c r="L11" s="189">
        <v>16</v>
      </c>
      <c r="M11" s="166">
        <f t="shared" si="5"/>
        <v>228.57142857142858</v>
      </c>
      <c r="N11" s="167">
        <v>0</v>
      </c>
      <c r="O11" s="124">
        <v>8</v>
      </c>
      <c r="P11" s="163" t="str">
        <f t="shared" si="6"/>
        <v>-</v>
      </c>
      <c r="Q11" s="167">
        <v>0</v>
      </c>
      <c r="R11" s="127">
        <v>6</v>
      </c>
      <c r="S11" s="163" t="str">
        <f t="shared" si="0"/>
        <v>-</v>
      </c>
      <c r="T11" s="168">
        <v>0</v>
      </c>
      <c r="U11" s="125">
        <v>0</v>
      </c>
      <c r="V11" s="166" t="str">
        <f t="shared" si="1"/>
        <v>-</v>
      </c>
      <c r="W11" s="167">
        <v>67</v>
      </c>
      <c r="X11" s="127">
        <v>59</v>
      </c>
      <c r="Y11" s="163">
        <f t="shared" si="7"/>
        <v>88.059701492537314</v>
      </c>
      <c r="Z11" s="205">
        <v>47</v>
      </c>
      <c r="AA11" s="161">
        <v>44</v>
      </c>
      <c r="AB11" s="166">
        <f t="shared" si="8"/>
        <v>93.61702127659575</v>
      </c>
      <c r="AC11" s="164">
        <v>44</v>
      </c>
      <c r="AD11" s="126">
        <v>36</v>
      </c>
      <c r="AE11" s="163">
        <f t="shared" si="9"/>
        <v>81.818181818181813</v>
      </c>
      <c r="AF11" s="167">
        <v>35</v>
      </c>
      <c r="AG11" s="124">
        <v>25</v>
      </c>
      <c r="AH11" s="163">
        <f t="shared" si="10"/>
        <v>71.428571428571431</v>
      </c>
      <c r="AI11" s="34"/>
      <c r="AJ11" s="38"/>
    </row>
    <row r="12" spans="1:38" s="39" customFormat="1" ht="45.75" customHeight="1" x14ac:dyDescent="0.25">
      <c r="A12" s="132" t="s">
        <v>97</v>
      </c>
      <c r="B12" s="162">
        <v>125</v>
      </c>
      <c r="C12" s="143">
        <v>103</v>
      </c>
      <c r="D12" s="163">
        <f t="shared" si="2"/>
        <v>82.4</v>
      </c>
      <c r="E12" s="164">
        <v>118</v>
      </c>
      <c r="F12" s="123">
        <v>98</v>
      </c>
      <c r="G12" s="163">
        <f t="shared" si="3"/>
        <v>83.050847457627114</v>
      </c>
      <c r="H12" s="268">
        <f>E12-'статус на початок року'!D12</f>
        <v>29</v>
      </c>
      <c r="I12" s="267">
        <f>F12-'статус на початок року'!E12</f>
        <v>44</v>
      </c>
      <c r="J12" s="273">
        <f t="shared" si="4"/>
        <v>151.72413793103448</v>
      </c>
      <c r="K12" s="165">
        <v>11</v>
      </c>
      <c r="L12" s="189">
        <v>11</v>
      </c>
      <c r="M12" s="166">
        <f t="shared" si="5"/>
        <v>100</v>
      </c>
      <c r="N12" s="167">
        <v>1</v>
      </c>
      <c r="O12" s="124">
        <v>7</v>
      </c>
      <c r="P12" s="218" t="s">
        <v>140</v>
      </c>
      <c r="Q12" s="167">
        <v>0</v>
      </c>
      <c r="R12" s="127">
        <v>3</v>
      </c>
      <c r="S12" s="163" t="str">
        <f t="shared" si="0"/>
        <v>-</v>
      </c>
      <c r="T12" s="168">
        <v>0</v>
      </c>
      <c r="U12" s="125">
        <v>1</v>
      </c>
      <c r="V12" s="166" t="str">
        <f t="shared" si="1"/>
        <v>-</v>
      </c>
      <c r="W12" s="167">
        <v>50</v>
      </c>
      <c r="X12" s="127">
        <v>61</v>
      </c>
      <c r="Y12" s="163">
        <f t="shared" si="7"/>
        <v>122</v>
      </c>
      <c r="Z12" s="205">
        <v>64</v>
      </c>
      <c r="AA12" s="161">
        <v>64</v>
      </c>
      <c r="AB12" s="166">
        <f t="shared" si="8"/>
        <v>100</v>
      </c>
      <c r="AC12" s="164">
        <v>62</v>
      </c>
      <c r="AD12" s="126">
        <v>60</v>
      </c>
      <c r="AE12" s="163">
        <f t="shared" si="9"/>
        <v>96.774193548387103</v>
      </c>
      <c r="AF12" s="167">
        <v>40</v>
      </c>
      <c r="AG12" s="124">
        <v>42</v>
      </c>
      <c r="AH12" s="163">
        <f t="shared" si="10"/>
        <v>105</v>
      </c>
      <c r="AI12" s="34"/>
      <c r="AJ12" s="38"/>
    </row>
    <row r="13" spans="1:38" s="39" customFormat="1" ht="45.75" customHeight="1" x14ac:dyDescent="0.25">
      <c r="A13" s="132" t="s">
        <v>98</v>
      </c>
      <c r="B13" s="162">
        <v>75</v>
      </c>
      <c r="C13" s="143">
        <v>65</v>
      </c>
      <c r="D13" s="163">
        <f t="shared" si="2"/>
        <v>86.666666666666671</v>
      </c>
      <c r="E13" s="164">
        <v>70</v>
      </c>
      <c r="F13" s="123">
        <v>59</v>
      </c>
      <c r="G13" s="163">
        <f t="shared" si="3"/>
        <v>84.285714285714292</v>
      </c>
      <c r="H13" s="268">
        <f>E13-'статус на початок року'!D13</f>
        <v>18</v>
      </c>
      <c r="I13" s="267">
        <f>F13-'статус на початок року'!E13</f>
        <v>34</v>
      </c>
      <c r="J13" s="273">
        <f t="shared" si="4"/>
        <v>188.88888888888889</v>
      </c>
      <c r="K13" s="165">
        <v>8</v>
      </c>
      <c r="L13" s="189">
        <v>10</v>
      </c>
      <c r="M13" s="166">
        <f t="shared" si="5"/>
        <v>125</v>
      </c>
      <c r="N13" s="167">
        <v>0</v>
      </c>
      <c r="O13" s="124">
        <v>5</v>
      </c>
      <c r="P13" s="218" t="str">
        <f t="shared" si="6"/>
        <v>-</v>
      </c>
      <c r="Q13" s="167">
        <v>0</v>
      </c>
      <c r="R13" s="127">
        <v>0</v>
      </c>
      <c r="S13" s="163" t="str">
        <f t="shared" si="0"/>
        <v>-</v>
      </c>
      <c r="T13" s="168">
        <v>0</v>
      </c>
      <c r="U13" s="125">
        <v>9</v>
      </c>
      <c r="V13" s="225" t="str">
        <f t="shared" si="1"/>
        <v>-</v>
      </c>
      <c r="W13" s="167">
        <v>42</v>
      </c>
      <c r="X13" s="127">
        <v>40</v>
      </c>
      <c r="Y13" s="163">
        <f t="shared" si="7"/>
        <v>95.238095238095241</v>
      </c>
      <c r="Z13" s="205">
        <v>28</v>
      </c>
      <c r="AA13" s="161">
        <v>38</v>
      </c>
      <c r="AB13" s="166">
        <f t="shared" si="8"/>
        <v>135.71428571428572</v>
      </c>
      <c r="AC13" s="164">
        <v>26</v>
      </c>
      <c r="AD13" s="126">
        <v>33</v>
      </c>
      <c r="AE13" s="163">
        <f t="shared" si="9"/>
        <v>126.92307692307692</v>
      </c>
      <c r="AF13" s="167">
        <v>21</v>
      </c>
      <c r="AG13" s="124">
        <v>18</v>
      </c>
      <c r="AH13" s="163">
        <f t="shared" si="10"/>
        <v>85.714285714285708</v>
      </c>
      <c r="AI13" s="34"/>
      <c r="AJ13" s="38"/>
    </row>
    <row r="14" spans="1:38" s="39" customFormat="1" ht="45.75" customHeight="1" thickBot="1" x14ac:dyDescent="0.3">
      <c r="A14" s="133" t="s">
        <v>99</v>
      </c>
      <c r="B14" s="169">
        <v>61</v>
      </c>
      <c r="C14" s="212">
        <v>36</v>
      </c>
      <c r="D14" s="196">
        <f t="shared" si="2"/>
        <v>59.016393442622949</v>
      </c>
      <c r="E14" s="171">
        <v>61</v>
      </c>
      <c r="F14" s="134">
        <v>33</v>
      </c>
      <c r="G14" s="170">
        <f t="shared" si="3"/>
        <v>54.098360655737707</v>
      </c>
      <c r="H14" s="269">
        <f>E14-'статус на початок року'!D14</f>
        <v>15</v>
      </c>
      <c r="I14" s="270">
        <f>F14-'статус на початок року'!E14</f>
        <v>18</v>
      </c>
      <c r="J14" s="274">
        <f t="shared" si="4"/>
        <v>120</v>
      </c>
      <c r="K14" s="172">
        <v>3</v>
      </c>
      <c r="L14" s="192">
        <v>8</v>
      </c>
      <c r="M14" s="228" t="s">
        <v>139</v>
      </c>
      <c r="N14" s="175">
        <v>1</v>
      </c>
      <c r="O14" s="184">
        <v>9</v>
      </c>
      <c r="P14" s="226" t="s">
        <v>141</v>
      </c>
      <c r="Q14" s="175">
        <v>0</v>
      </c>
      <c r="R14" s="173">
        <v>0</v>
      </c>
      <c r="S14" s="170" t="str">
        <f t="shared" si="0"/>
        <v>-</v>
      </c>
      <c r="T14" s="176">
        <v>0</v>
      </c>
      <c r="U14" s="135">
        <v>0</v>
      </c>
      <c r="V14" s="174" t="str">
        <f t="shared" si="1"/>
        <v>-</v>
      </c>
      <c r="W14" s="175">
        <v>33</v>
      </c>
      <c r="X14" s="173">
        <v>26</v>
      </c>
      <c r="Y14" s="170">
        <f t="shared" si="7"/>
        <v>78.787878787878782</v>
      </c>
      <c r="Z14" s="206">
        <v>29</v>
      </c>
      <c r="AA14" s="197">
        <v>23</v>
      </c>
      <c r="AB14" s="174">
        <f t="shared" si="8"/>
        <v>79.310344827586206</v>
      </c>
      <c r="AC14" s="171">
        <v>29</v>
      </c>
      <c r="AD14" s="185">
        <v>21</v>
      </c>
      <c r="AE14" s="170">
        <f t="shared" si="9"/>
        <v>72.41379310344827</v>
      </c>
      <c r="AF14" s="175">
        <v>20</v>
      </c>
      <c r="AG14" s="184">
        <v>11</v>
      </c>
      <c r="AH14" s="170">
        <f t="shared" si="10"/>
        <v>55</v>
      </c>
      <c r="AI14" s="34"/>
      <c r="AJ14" s="38"/>
    </row>
    <row r="15" spans="1:38" ht="66.75" customHeight="1" x14ac:dyDescent="0.25">
      <c r="A15" s="42"/>
      <c r="B15" s="42"/>
      <c r="C15" s="350"/>
      <c r="D15" s="350"/>
      <c r="E15" s="350"/>
      <c r="F15" s="350"/>
      <c r="G15" s="350"/>
      <c r="H15" s="350"/>
      <c r="I15" s="350"/>
      <c r="J15" s="350"/>
      <c r="K15" s="350"/>
      <c r="L15" s="350"/>
      <c r="M15" s="350"/>
      <c r="N15" s="350"/>
      <c r="O15" s="350"/>
      <c r="P15" s="350"/>
      <c r="Q15" s="350"/>
      <c r="R15" s="350"/>
      <c r="S15" s="350"/>
      <c r="T15" s="350"/>
      <c r="U15" s="350"/>
      <c r="V15" s="35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</row>
    <row r="16" spans="1:38" x14ac:dyDescent="0.2"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</row>
    <row r="17" spans="14:31" x14ac:dyDescent="0.2"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</row>
    <row r="18" spans="14:31" x14ac:dyDescent="0.2"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</row>
    <row r="19" spans="14:31" x14ac:dyDescent="0.2"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</row>
    <row r="20" spans="14:31" x14ac:dyDescent="0.2"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</row>
    <row r="21" spans="14:31" x14ac:dyDescent="0.2"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</row>
    <row r="22" spans="14:31" x14ac:dyDescent="0.2"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</row>
    <row r="23" spans="14:31" x14ac:dyDescent="0.2"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</row>
    <row r="24" spans="14:31" x14ac:dyDescent="0.2"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</row>
    <row r="25" spans="14:31" x14ac:dyDescent="0.2"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</row>
    <row r="26" spans="14:31" x14ac:dyDescent="0.2"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</row>
    <row r="27" spans="14:31" x14ac:dyDescent="0.2"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</row>
    <row r="28" spans="14:31" x14ac:dyDescent="0.2"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</row>
    <row r="29" spans="14:31" x14ac:dyDescent="0.2"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</row>
    <row r="30" spans="14:31" x14ac:dyDescent="0.2"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</row>
    <row r="31" spans="14:31" x14ac:dyDescent="0.2"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</row>
    <row r="32" spans="14:31" x14ac:dyDescent="0.2"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</row>
    <row r="33" spans="14:31" x14ac:dyDescent="0.2"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</row>
    <row r="34" spans="14:31" x14ac:dyDescent="0.2"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</row>
    <row r="35" spans="14:31" x14ac:dyDescent="0.2"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</row>
    <row r="36" spans="14:31" x14ac:dyDescent="0.2"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</row>
    <row r="37" spans="14:31" x14ac:dyDescent="0.2"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</row>
    <row r="38" spans="14:31" x14ac:dyDescent="0.2"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</row>
    <row r="39" spans="14:31" x14ac:dyDescent="0.2"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</row>
    <row r="40" spans="14:31" x14ac:dyDescent="0.2"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</row>
    <row r="41" spans="14:31" x14ac:dyDescent="0.2"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</row>
    <row r="42" spans="14:31" x14ac:dyDescent="0.2"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</row>
    <row r="43" spans="14:31" x14ac:dyDescent="0.2"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</row>
    <row r="44" spans="14:31" x14ac:dyDescent="0.2"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</row>
    <row r="45" spans="14:31" x14ac:dyDescent="0.2"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</row>
    <row r="46" spans="14:31" x14ac:dyDescent="0.2"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</row>
    <row r="47" spans="14:31" x14ac:dyDescent="0.2"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</row>
    <row r="48" spans="14:31" x14ac:dyDescent="0.2"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</row>
    <row r="49" spans="14:31" x14ac:dyDescent="0.2"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</row>
    <row r="50" spans="14:31" x14ac:dyDescent="0.2"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</row>
    <row r="51" spans="14:31" x14ac:dyDescent="0.2"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</row>
    <row r="52" spans="14:31" x14ac:dyDescent="0.2"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</row>
    <row r="53" spans="14:31" x14ac:dyDescent="0.2"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</row>
    <row r="54" spans="14:31" x14ac:dyDescent="0.2"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</row>
    <row r="55" spans="14:31" x14ac:dyDescent="0.2"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</row>
    <row r="56" spans="14:31" x14ac:dyDescent="0.2"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</row>
    <row r="57" spans="14:31" x14ac:dyDescent="0.2"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</row>
    <row r="58" spans="14:31" x14ac:dyDescent="0.2"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</row>
    <row r="59" spans="14:31" x14ac:dyDescent="0.2"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</row>
    <row r="60" spans="14:31" x14ac:dyDescent="0.2"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</row>
    <row r="61" spans="14:31" x14ac:dyDescent="0.2"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</row>
    <row r="62" spans="14:31" x14ac:dyDescent="0.2"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</row>
    <row r="63" spans="14:31" x14ac:dyDescent="0.2"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</row>
    <row r="64" spans="14:31" x14ac:dyDescent="0.2"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</row>
    <row r="65" spans="14:31" x14ac:dyDescent="0.2"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</row>
    <row r="66" spans="14:31" x14ac:dyDescent="0.2"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</row>
    <row r="67" spans="14:31" x14ac:dyDescent="0.2"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</row>
  </sheetData>
  <mergeCells count="51">
    <mergeCell ref="C15:V15"/>
    <mergeCell ref="X4:X5"/>
    <mergeCell ref="AF4:AF5"/>
    <mergeCell ref="AG4:AG5"/>
    <mergeCell ref="AH4:AH5"/>
    <mergeCell ref="Z4:Z5"/>
    <mergeCell ref="AA4:AA5"/>
    <mergeCell ref="AB4:AB5"/>
    <mergeCell ref="AC4:AC5"/>
    <mergeCell ref="AD4:AD5"/>
    <mergeCell ref="AE4:AE5"/>
    <mergeCell ref="Y4:Y5"/>
    <mergeCell ref="T4:T5"/>
    <mergeCell ref="U4:U5"/>
    <mergeCell ref="V4:V5"/>
    <mergeCell ref="W4:W5"/>
    <mergeCell ref="AF3:AH3"/>
    <mergeCell ref="AF2:AH2"/>
    <mergeCell ref="AA1:AH1"/>
    <mergeCell ref="A3:A5"/>
    <mergeCell ref="E3:G3"/>
    <mergeCell ref="K3:M3"/>
    <mergeCell ref="N3:P3"/>
    <mergeCell ref="B4:B5"/>
    <mergeCell ref="C4:C5"/>
    <mergeCell ref="D4:D5"/>
    <mergeCell ref="E4:E5"/>
    <mergeCell ref="F4:F5"/>
    <mergeCell ref="G4:G5"/>
    <mergeCell ref="K4:K5"/>
    <mergeCell ref="L4:L5"/>
    <mergeCell ref="M4:M5"/>
    <mergeCell ref="AD2:AE2"/>
    <mergeCell ref="T3:V3"/>
    <mergeCell ref="W3:Y3"/>
    <mergeCell ref="Z3:AB3"/>
    <mergeCell ref="AC3:AE3"/>
    <mergeCell ref="Q3:S3"/>
    <mergeCell ref="Q4:Q5"/>
    <mergeCell ref="R4:R5"/>
    <mergeCell ref="S4:S5"/>
    <mergeCell ref="B1:S1"/>
    <mergeCell ref="P2:S2"/>
    <mergeCell ref="N4:N5"/>
    <mergeCell ref="O4:O5"/>
    <mergeCell ref="P4:P5"/>
    <mergeCell ref="B3:D3"/>
    <mergeCell ref="H3:J3"/>
    <mergeCell ref="H4:H5"/>
    <mergeCell ref="I4:I5"/>
    <mergeCell ref="J4:J5"/>
  </mergeCells>
  <printOptions verticalCentered="1"/>
  <pageMargins left="0.31496062992125984" right="0.31496062992125984" top="0.35433070866141736" bottom="0.15748031496062992" header="0.31496062992125984" footer="0.31496062992125984"/>
  <pageSetup paperSize="9" scale="71" orientation="landscape" r:id="rId1"/>
  <colBreaks count="1" manualBreakCount="1">
    <brk id="19" max="14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9CC00"/>
  </sheetPr>
  <dimension ref="A1:K20"/>
  <sheetViews>
    <sheetView view="pageBreakPreview" zoomScale="80" zoomScaleNormal="70" zoomScaleSheetLayoutView="80" workbookViewId="0">
      <selection activeCell="D12" sqref="D12"/>
    </sheetView>
  </sheetViews>
  <sheetFormatPr defaultColWidth="8" defaultRowHeight="12.75" x14ac:dyDescent="0.2"/>
  <cols>
    <col min="1" max="1" width="58" style="2" customWidth="1"/>
    <col min="2" max="3" width="26.5703125" style="16" customWidth="1"/>
    <col min="4" max="4" width="12.5703125" style="2" customWidth="1"/>
    <col min="5" max="5" width="12.42578125" style="2" customWidth="1"/>
    <col min="6" max="16384" width="8" style="2"/>
  </cols>
  <sheetData>
    <row r="1" spans="1:11" ht="80.849999999999994" customHeight="1" x14ac:dyDescent="0.2">
      <c r="A1" s="307" t="s">
        <v>107</v>
      </c>
      <c r="B1" s="307"/>
      <c r="C1" s="307"/>
      <c r="D1" s="307"/>
      <c r="E1" s="307"/>
    </row>
    <row r="2" spans="1:11" s="3" customFormat="1" ht="23.25" customHeight="1" x14ac:dyDescent="0.25">
      <c r="A2" s="312" t="s">
        <v>0</v>
      </c>
      <c r="B2" s="308" t="s">
        <v>120</v>
      </c>
      <c r="C2" s="308" t="s">
        <v>121</v>
      </c>
      <c r="D2" s="310" t="s">
        <v>1</v>
      </c>
      <c r="E2" s="311"/>
    </row>
    <row r="3" spans="1:11" s="3" customFormat="1" ht="30" x14ac:dyDescent="0.25">
      <c r="A3" s="313"/>
      <c r="B3" s="309"/>
      <c r="C3" s="309"/>
      <c r="D3" s="4" t="s">
        <v>2</v>
      </c>
      <c r="E3" s="5" t="s">
        <v>24</v>
      </c>
    </row>
    <row r="4" spans="1:11" s="7" customFormat="1" ht="15.75" customHeight="1" x14ac:dyDescent="0.25">
      <c r="A4" s="6" t="s">
        <v>3</v>
      </c>
      <c r="B4" s="6">
        <v>1</v>
      </c>
      <c r="C4" s="6">
        <v>2</v>
      </c>
      <c r="D4" s="6">
        <v>3</v>
      </c>
      <c r="E4" s="6">
        <v>4</v>
      </c>
    </row>
    <row r="5" spans="1:11" s="7" customFormat="1" ht="20.25" x14ac:dyDescent="0.25">
      <c r="A5" s="8" t="s">
        <v>25</v>
      </c>
      <c r="B5" s="68">
        <f>'6-(УБД-ЦЗ)'!B7</f>
        <v>72</v>
      </c>
      <c r="C5" s="68">
        <f>'6-(УБД-ЦЗ)'!C7</f>
        <v>261</v>
      </c>
      <c r="D5" s="18" t="str">
        <f>'6-(УБД-ЦЗ)'!D7</f>
        <v>+3,6р.</v>
      </c>
      <c r="E5" s="65">
        <f t="shared" ref="E5" si="0">C5-B5</f>
        <v>189</v>
      </c>
      <c r="I5" s="11"/>
    </row>
    <row r="6" spans="1:11" s="3" customFormat="1" ht="20.25" x14ac:dyDescent="0.25">
      <c r="A6" s="8" t="s">
        <v>26</v>
      </c>
      <c r="B6" s="69">
        <f>'6-(УБД-ЦЗ)'!E7</f>
        <v>67</v>
      </c>
      <c r="C6" s="69">
        <f>'6-(УБД-ЦЗ)'!F7</f>
        <v>229</v>
      </c>
      <c r="D6" s="18" t="str">
        <f>'6-(УБД-ЦЗ)'!G7</f>
        <v>+3,4р.</v>
      </c>
      <c r="E6" s="65">
        <f t="shared" ref="E6:E12" si="1">C6-B6</f>
        <v>162</v>
      </c>
      <c r="I6" s="11"/>
    </row>
    <row r="7" spans="1:11" s="3" customFormat="1" ht="23.1" customHeight="1" x14ac:dyDescent="0.25">
      <c r="A7" s="262" t="s">
        <v>101</v>
      </c>
      <c r="B7" s="82">
        <f>'6-(УБД-ЦЗ)'!H7</f>
        <v>24</v>
      </c>
      <c r="C7" s="82">
        <f>'6-(УБД-ЦЗ)'!I7</f>
        <v>99</v>
      </c>
      <c r="D7" s="14" t="str">
        <f>'6-(УБД-ЦЗ)'!J7</f>
        <v>+4р.</v>
      </c>
      <c r="E7" s="76">
        <f t="shared" si="1"/>
        <v>75</v>
      </c>
      <c r="K7" s="11"/>
    </row>
    <row r="8" spans="1:11" s="3" customFormat="1" ht="40.5" customHeight="1" x14ac:dyDescent="0.25">
      <c r="A8" s="12" t="s">
        <v>27</v>
      </c>
      <c r="B8" s="69">
        <f>'6-(УБД-ЦЗ)'!K7</f>
        <v>3</v>
      </c>
      <c r="C8" s="69">
        <f>'6-(УБД-ЦЗ)'!L7</f>
        <v>21</v>
      </c>
      <c r="D8" s="18" t="str">
        <f>'6-(УБД-ЦЗ)'!M7</f>
        <v>+7р.</v>
      </c>
      <c r="E8" s="65">
        <f t="shared" si="1"/>
        <v>18</v>
      </c>
      <c r="I8" s="11"/>
    </row>
    <row r="9" spans="1:11" s="3" customFormat="1" ht="20.25" x14ac:dyDescent="0.25">
      <c r="A9" s="13" t="s">
        <v>28</v>
      </c>
      <c r="B9" s="69">
        <f>'6-(УБД-ЦЗ)'!N7</f>
        <v>1</v>
      </c>
      <c r="C9" s="69">
        <f>'6-(УБД-ЦЗ)'!O7</f>
        <v>12</v>
      </c>
      <c r="D9" s="18" t="str">
        <f>'6-(УБД-ЦЗ)'!P7</f>
        <v>+12р.</v>
      </c>
      <c r="E9" s="65">
        <f t="shared" si="1"/>
        <v>11</v>
      </c>
      <c r="I9" s="11"/>
    </row>
    <row r="10" spans="1:11" s="3" customFormat="1" ht="23.1" customHeight="1" x14ac:dyDescent="0.25">
      <c r="A10" s="263" t="s">
        <v>102</v>
      </c>
      <c r="B10" s="82">
        <f>'6-(УБД-ЦЗ)'!Q7</f>
        <v>0</v>
      </c>
      <c r="C10" s="82">
        <f>'6-(УБД-ЦЗ)'!R7</f>
        <v>11</v>
      </c>
      <c r="D10" s="319">
        <f>C10-B10</f>
        <v>11</v>
      </c>
      <c r="E10" s="320"/>
      <c r="K10" s="11"/>
    </row>
    <row r="11" spans="1:11" s="3" customFormat="1" ht="37.5" customHeight="1" x14ac:dyDescent="0.25">
      <c r="A11" s="13" t="s">
        <v>19</v>
      </c>
      <c r="B11" s="69">
        <f>'6-(УБД-ЦЗ)'!T7</f>
        <v>0</v>
      </c>
      <c r="C11" s="69">
        <f>'6-(УБД-ЦЗ)'!U7</f>
        <v>0</v>
      </c>
      <c r="D11" s="18" t="s">
        <v>100</v>
      </c>
      <c r="E11" s="65">
        <f t="shared" si="1"/>
        <v>0</v>
      </c>
      <c r="I11" s="11"/>
    </row>
    <row r="12" spans="1:11" s="3" customFormat="1" ht="38.25" customHeight="1" x14ac:dyDescent="0.25">
      <c r="A12" s="13" t="s">
        <v>29</v>
      </c>
      <c r="B12" s="64">
        <f>'6-(УБД-ЦЗ)'!W7</f>
        <v>46</v>
      </c>
      <c r="C12" s="64">
        <f>'6-(УБД-ЦЗ)'!X7</f>
        <v>154</v>
      </c>
      <c r="D12" s="9" t="str">
        <f>'6-(УБД-ЦЗ)'!Y7</f>
        <v>+3,3р.</v>
      </c>
      <c r="E12" s="65">
        <f t="shared" si="1"/>
        <v>108</v>
      </c>
      <c r="I12" s="11"/>
    </row>
    <row r="13" spans="1:11" s="3" customFormat="1" ht="12.75" customHeight="1" x14ac:dyDescent="0.25">
      <c r="A13" s="314" t="s">
        <v>4</v>
      </c>
      <c r="B13" s="315"/>
      <c r="C13" s="315"/>
      <c r="D13" s="315"/>
      <c r="E13" s="315"/>
      <c r="I13" s="11"/>
    </row>
    <row r="14" spans="1:11" s="3" customFormat="1" ht="18" customHeight="1" x14ac:dyDescent="0.25">
      <c r="A14" s="316"/>
      <c r="B14" s="317"/>
      <c r="C14" s="317"/>
      <c r="D14" s="317"/>
      <c r="E14" s="317"/>
      <c r="I14" s="11"/>
    </row>
    <row r="15" spans="1:11" s="3" customFormat="1" ht="20.25" customHeight="1" x14ac:dyDescent="0.25">
      <c r="A15" s="312" t="s">
        <v>0</v>
      </c>
      <c r="B15" s="318" t="s">
        <v>122</v>
      </c>
      <c r="C15" s="318" t="s">
        <v>123</v>
      </c>
      <c r="D15" s="310" t="s">
        <v>1</v>
      </c>
      <c r="E15" s="311"/>
      <c r="I15" s="11"/>
    </row>
    <row r="16" spans="1:11" ht="33" customHeight="1" x14ac:dyDescent="0.2">
      <c r="A16" s="313"/>
      <c r="B16" s="318"/>
      <c r="C16" s="318"/>
      <c r="D16" s="19" t="s">
        <v>2</v>
      </c>
      <c r="E16" s="5" t="s">
        <v>24</v>
      </c>
      <c r="I16" s="11"/>
    </row>
    <row r="17" spans="1:9" ht="27.75" customHeight="1" x14ac:dyDescent="0.2">
      <c r="A17" s="8" t="s">
        <v>30</v>
      </c>
      <c r="B17" s="66">
        <f>'6-(УБД-ЦЗ)'!Z7</f>
        <v>38</v>
      </c>
      <c r="C17" s="66">
        <f>'6-(УБД-ЦЗ)'!AA7</f>
        <v>159</v>
      </c>
      <c r="D17" s="20" t="str">
        <f>'6-(УБД-ЦЗ)'!AB7</f>
        <v>+4,2р.</v>
      </c>
      <c r="E17" s="65">
        <f t="shared" ref="E17" si="2">C17-B17</f>
        <v>121</v>
      </c>
      <c r="I17" s="11"/>
    </row>
    <row r="18" spans="1:9" ht="27.75" customHeight="1" x14ac:dyDescent="0.2">
      <c r="A18" s="1" t="s">
        <v>26</v>
      </c>
      <c r="B18" s="67">
        <f>'6-(УБД-ЦЗ)'!AC7</f>
        <v>38</v>
      </c>
      <c r="C18" s="67">
        <f>'6-(УБД-ЦЗ)'!AD7</f>
        <v>131</v>
      </c>
      <c r="D18" s="20" t="str">
        <f>'6-(УБД-ЦЗ)'!AE7</f>
        <v>+3,4р.</v>
      </c>
      <c r="E18" s="65">
        <f t="shared" ref="E18:E19" si="3">C18-B18</f>
        <v>93</v>
      </c>
      <c r="I18" s="11"/>
    </row>
    <row r="19" spans="1:9" ht="27.75" customHeight="1" x14ac:dyDescent="0.2">
      <c r="A19" s="1" t="s">
        <v>31</v>
      </c>
      <c r="B19" s="67">
        <f>'6-(УБД-ЦЗ)'!AF7</f>
        <v>30</v>
      </c>
      <c r="C19" s="67">
        <f>'6-(УБД-ЦЗ)'!AG7</f>
        <v>107</v>
      </c>
      <c r="D19" s="20" t="str">
        <f>'6-(УБД-ЦЗ)'!AH7</f>
        <v>+3,6р.</v>
      </c>
      <c r="E19" s="65">
        <f t="shared" si="3"/>
        <v>77</v>
      </c>
      <c r="I19" s="11"/>
    </row>
    <row r="20" spans="1:9" ht="69" customHeight="1" x14ac:dyDescent="0.25">
      <c r="A20" s="351"/>
      <c r="B20" s="351"/>
      <c r="C20" s="351"/>
      <c r="D20" s="351"/>
      <c r="E20" s="351"/>
    </row>
  </sheetData>
  <mergeCells count="12">
    <mergeCell ref="A20:E20"/>
    <mergeCell ref="A1:E1"/>
    <mergeCell ref="B2:B3"/>
    <mergeCell ref="C2:C3"/>
    <mergeCell ref="D2:E2"/>
    <mergeCell ref="A2:A3"/>
    <mergeCell ref="A13:E14"/>
    <mergeCell ref="A15:A16"/>
    <mergeCell ref="B15:B16"/>
    <mergeCell ref="C15:C16"/>
    <mergeCell ref="D15:E15"/>
    <mergeCell ref="D10:E10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9CC00"/>
  </sheetPr>
  <dimension ref="A1:AL67"/>
  <sheetViews>
    <sheetView zoomScale="75" zoomScaleNormal="75" zoomScaleSheetLayoutView="78" workbookViewId="0">
      <pane xSplit="1" ySplit="6" topLeftCell="G7" activePane="bottomRight" state="frozen"/>
      <selection activeCell="A4" sqref="A4:A6"/>
      <selection pane="topRight" activeCell="A4" sqref="A4:A6"/>
      <selection pane="bottomLeft" activeCell="A4" sqref="A4:A6"/>
      <selection pane="bottomRight" activeCell="M10" sqref="M10"/>
    </sheetView>
  </sheetViews>
  <sheetFormatPr defaultColWidth="9.42578125" defaultRowHeight="14.25" x14ac:dyDescent="0.2"/>
  <cols>
    <col min="1" max="1" width="27.140625" style="41" customWidth="1"/>
    <col min="2" max="3" width="10" style="41" customWidth="1"/>
    <col min="4" max="4" width="7.5703125" style="41" customWidth="1"/>
    <col min="5" max="6" width="10.140625" style="41" customWidth="1"/>
    <col min="7" max="7" width="7.42578125" style="41" customWidth="1"/>
    <col min="8" max="9" width="9.85546875" style="41" customWidth="1"/>
    <col min="10" max="10" width="7.42578125" style="41" customWidth="1"/>
    <col min="11" max="12" width="10.5703125" style="41" customWidth="1"/>
    <col min="13" max="13" width="7.42578125" style="41" customWidth="1"/>
    <col min="14" max="15" width="9.42578125" style="41" customWidth="1"/>
    <col min="16" max="16" width="9" style="41" customWidth="1"/>
    <col min="17" max="18" width="9.42578125" style="41" customWidth="1"/>
    <col min="19" max="19" width="9" style="41" customWidth="1"/>
    <col min="20" max="21" width="12.42578125" style="41" customWidth="1"/>
    <col min="22" max="22" width="8.42578125" style="41" customWidth="1"/>
    <col min="23" max="24" width="11.140625" style="41" customWidth="1"/>
    <col min="25" max="25" width="11.42578125" style="41" customWidth="1"/>
    <col min="26" max="27" width="12.42578125" style="41" customWidth="1"/>
    <col min="28" max="28" width="8.42578125" style="41" customWidth="1"/>
    <col min="29" max="30" width="12.140625" style="41" customWidth="1"/>
    <col min="31" max="31" width="11.42578125" style="41" customWidth="1"/>
    <col min="32" max="33" width="12" style="41" customWidth="1"/>
    <col min="34" max="34" width="11.5703125" style="41" customWidth="1"/>
    <col min="35" max="37" width="9.42578125" style="41"/>
    <col min="38" max="38" width="9.5703125" style="41" customWidth="1"/>
    <col min="39" max="16384" width="9.42578125" style="41"/>
  </cols>
  <sheetData>
    <row r="1" spans="1:38" s="26" customFormat="1" ht="60" customHeight="1" x14ac:dyDescent="0.25">
      <c r="B1" s="342" t="s">
        <v>126</v>
      </c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231"/>
      <c r="U1" s="231"/>
      <c r="V1" s="231"/>
      <c r="W1" s="25"/>
      <c r="X1" s="25"/>
      <c r="Y1" s="25"/>
      <c r="Z1" s="25"/>
      <c r="AA1" s="321" t="s">
        <v>14</v>
      </c>
      <c r="AB1" s="321"/>
      <c r="AC1" s="321"/>
      <c r="AD1" s="321"/>
      <c r="AE1" s="321"/>
      <c r="AF1" s="321"/>
      <c r="AG1" s="321"/>
      <c r="AH1" s="321"/>
    </row>
    <row r="2" spans="1:38" s="29" customFormat="1" ht="33.75" customHeight="1" thickBot="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343" t="s">
        <v>7</v>
      </c>
      <c r="Q2" s="343"/>
      <c r="R2" s="343"/>
      <c r="S2" s="343"/>
      <c r="T2" s="116"/>
      <c r="U2" s="28"/>
      <c r="V2" s="28"/>
      <c r="W2" s="28"/>
      <c r="X2" s="28"/>
      <c r="Y2" s="28"/>
      <c r="Z2" s="28"/>
      <c r="AA2" s="28"/>
      <c r="AB2" s="28"/>
      <c r="AD2" s="341"/>
      <c r="AE2" s="341"/>
      <c r="AF2" s="339" t="s">
        <v>7</v>
      </c>
      <c r="AG2" s="339"/>
      <c r="AH2" s="339"/>
      <c r="AI2" s="51"/>
    </row>
    <row r="3" spans="1:38" s="30" customFormat="1" ht="102" customHeight="1" x14ac:dyDescent="0.25">
      <c r="A3" s="348"/>
      <c r="B3" s="322" t="s">
        <v>20</v>
      </c>
      <c r="C3" s="323"/>
      <c r="D3" s="323"/>
      <c r="E3" s="325" t="s">
        <v>81</v>
      </c>
      <c r="F3" s="326"/>
      <c r="G3" s="327"/>
      <c r="H3" s="325" t="s">
        <v>103</v>
      </c>
      <c r="I3" s="326"/>
      <c r="J3" s="327"/>
      <c r="K3" s="336" t="s">
        <v>82</v>
      </c>
      <c r="L3" s="326"/>
      <c r="M3" s="337"/>
      <c r="N3" s="325" t="s">
        <v>9</v>
      </c>
      <c r="O3" s="326"/>
      <c r="P3" s="327"/>
      <c r="Q3" s="325" t="s">
        <v>105</v>
      </c>
      <c r="R3" s="326"/>
      <c r="S3" s="327"/>
      <c r="T3" s="325" t="s">
        <v>10</v>
      </c>
      <c r="U3" s="326"/>
      <c r="V3" s="327"/>
      <c r="W3" s="322" t="s">
        <v>8</v>
      </c>
      <c r="X3" s="323"/>
      <c r="Y3" s="324"/>
      <c r="Z3" s="325" t="s">
        <v>15</v>
      </c>
      <c r="AA3" s="326"/>
      <c r="AB3" s="327"/>
      <c r="AC3" s="325" t="s">
        <v>11</v>
      </c>
      <c r="AD3" s="326"/>
      <c r="AE3" s="327"/>
      <c r="AF3" s="336" t="s">
        <v>12</v>
      </c>
      <c r="AG3" s="326"/>
      <c r="AH3" s="327"/>
    </row>
    <row r="4" spans="1:38" s="31" customFormat="1" ht="19.5" customHeight="1" x14ac:dyDescent="0.25">
      <c r="A4" s="349"/>
      <c r="B4" s="328" t="s">
        <v>92</v>
      </c>
      <c r="C4" s="329" t="s">
        <v>117</v>
      </c>
      <c r="D4" s="330" t="s">
        <v>2</v>
      </c>
      <c r="E4" s="331" t="s">
        <v>92</v>
      </c>
      <c r="F4" s="329" t="s">
        <v>117</v>
      </c>
      <c r="G4" s="332" t="s">
        <v>2</v>
      </c>
      <c r="H4" s="328" t="s">
        <v>92</v>
      </c>
      <c r="I4" s="333" t="s">
        <v>117</v>
      </c>
      <c r="J4" s="338" t="s">
        <v>2</v>
      </c>
      <c r="K4" s="340" t="s">
        <v>92</v>
      </c>
      <c r="L4" s="329" t="s">
        <v>117</v>
      </c>
      <c r="M4" s="345" t="s">
        <v>2</v>
      </c>
      <c r="N4" s="331" t="s">
        <v>92</v>
      </c>
      <c r="O4" s="329" t="s">
        <v>117</v>
      </c>
      <c r="P4" s="332" t="s">
        <v>2</v>
      </c>
      <c r="Q4" s="328" t="s">
        <v>92</v>
      </c>
      <c r="R4" s="333" t="s">
        <v>117</v>
      </c>
      <c r="S4" s="338" t="s">
        <v>2</v>
      </c>
      <c r="T4" s="340" t="s">
        <v>92</v>
      </c>
      <c r="U4" s="329" t="s">
        <v>117</v>
      </c>
      <c r="V4" s="332" t="s">
        <v>2</v>
      </c>
      <c r="W4" s="331" t="s">
        <v>92</v>
      </c>
      <c r="X4" s="329" t="s">
        <v>117</v>
      </c>
      <c r="Y4" s="332" t="s">
        <v>2</v>
      </c>
      <c r="Z4" s="331" t="s">
        <v>92</v>
      </c>
      <c r="AA4" s="333" t="s">
        <v>117</v>
      </c>
      <c r="AB4" s="332" t="s">
        <v>2</v>
      </c>
      <c r="AC4" s="331" t="s">
        <v>92</v>
      </c>
      <c r="AD4" s="329" t="s">
        <v>117</v>
      </c>
      <c r="AE4" s="332" t="s">
        <v>2</v>
      </c>
      <c r="AF4" s="340" t="s">
        <v>92</v>
      </c>
      <c r="AG4" s="333" t="s">
        <v>117</v>
      </c>
      <c r="AH4" s="332" t="s">
        <v>2</v>
      </c>
    </row>
    <row r="5" spans="1:38" s="31" customFormat="1" ht="15.75" customHeight="1" x14ac:dyDescent="0.25">
      <c r="A5" s="349"/>
      <c r="B5" s="328"/>
      <c r="C5" s="329"/>
      <c r="D5" s="330"/>
      <c r="E5" s="331"/>
      <c r="F5" s="329"/>
      <c r="G5" s="332"/>
      <c r="H5" s="328"/>
      <c r="I5" s="333"/>
      <c r="J5" s="338"/>
      <c r="K5" s="340"/>
      <c r="L5" s="329"/>
      <c r="M5" s="345"/>
      <c r="N5" s="331"/>
      <c r="O5" s="329"/>
      <c r="P5" s="332"/>
      <c r="Q5" s="328"/>
      <c r="R5" s="333"/>
      <c r="S5" s="338"/>
      <c r="T5" s="340"/>
      <c r="U5" s="329"/>
      <c r="V5" s="332"/>
      <c r="W5" s="331"/>
      <c r="X5" s="329"/>
      <c r="Y5" s="332"/>
      <c r="Z5" s="331"/>
      <c r="AA5" s="333"/>
      <c r="AB5" s="332"/>
      <c r="AC5" s="331"/>
      <c r="AD5" s="329"/>
      <c r="AE5" s="332"/>
      <c r="AF5" s="340"/>
      <c r="AG5" s="333"/>
      <c r="AH5" s="332"/>
    </row>
    <row r="6" spans="1:38" s="47" customFormat="1" ht="11.25" customHeight="1" thickBot="1" x14ac:dyDescent="0.25">
      <c r="A6" s="117" t="s">
        <v>3</v>
      </c>
      <c r="B6" s="137">
        <v>1</v>
      </c>
      <c r="C6" s="138">
        <v>2</v>
      </c>
      <c r="D6" s="139">
        <v>3</v>
      </c>
      <c r="E6" s="140">
        <v>4</v>
      </c>
      <c r="F6" s="138">
        <v>5</v>
      </c>
      <c r="G6" s="139">
        <v>6</v>
      </c>
      <c r="H6" s="140">
        <v>7</v>
      </c>
      <c r="I6" s="138">
        <v>8</v>
      </c>
      <c r="J6" s="139">
        <v>9</v>
      </c>
      <c r="K6" s="141">
        <v>10</v>
      </c>
      <c r="L6" s="138">
        <v>11</v>
      </c>
      <c r="M6" s="142">
        <v>12</v>
      </c>
      <c r="N6" s="140">
        <v>13</v>
      </c>
      <c r="O6" s="138">
        <v>14</v>
      </c>
      <c r="P6" s="139">
        <v>15</v>
      </c>
      <c r="Q6" s="140">
        <v>16</v>
      </c>
      <c r="R6" s="138">
        <v>17</v>
      </c>
      <c r="S6" s="139">
        <v>18</v>
      </c>
      <c r="T6" s="141">
        <v>19</v>
      </c>
      <c r="U6" s="138">
        <v>20</v>
      </c>
      <c r="V6" s="139">
        <v>21</v>
      </c>
      <c r="W6" s="140">
        <v>22</v>
      </c>
      <c r="X6" s="138">
        <v>23</v>
      </c>
      <c r="Y6" s="139">
        <v>24</v>
      </c>
      <c r="Z6" s="140">
        <v>25</v>
      </c>
      <c r="AA6" s="138">
        <v>26</v>
      </c>
      <c r="AB6" s="139">
        <v>27</v>
      </c>
      <c r="AC6" s="140">
        <v>28</v>
      </c>
      <c r="AD6" s="138">
        <v>29</v>
      </c>
      <c r="AE6" s="139">
        <v>30</v>
      </c>
      <c r="AF6" s="141">
        <v>31</v>
      </c>
      <c r="AG6" s="138">
        <v>32</v>
      </c>
      <c r="AH6" s="139">
        <v>33</v>
      </c>
    </row>
    <row r="7" spans="1:38" s="35" customFormat="1" ht="60.75" customHeight="1" thickBot="1" x14ac:dyDescent="0.3">
      <c r="A7" s="146" t="s">
        <v>32</v>
      </c>
      <c r="B7" s="147">
        <f>SUM(B8:B14)</f>
        <v>72</v>
      </c>
      <c r="C7" s="148">
        <f>SUM(C8:C14)</f>
        <v>261</v>
      </c>
      <c r="D7" s="198" t="s">
        <v>143</v>
      </c>
      <c r="E7" s="151">
        <f>SUM(E8:E14)</f>
        <v>67</v>
      </c>
      <c r="F7" s="148">
        <f>SUM(F8:F14)</f>
        <v>229</v>
      </c>
      <c r="G7" s="198" t="s">
        <v>147</v>
      </c>
      <c r="H7" s="282">
        <f>SUM(H8:H14)</f>
        <v>24</v>
      </c>
      <c r="I7" s="283">
        <f>SUM(I8:I14)</f>
        <v>99</v>
      </c>
      <c r="J7" s="198" t="s">
        <v>119</v>
      </c>
      <c r="K7" s="150">
        <f>SUM(K8:K14)</f>
        <v>3</v>
      </c>
      <c r="L7" s="148">
        <f>SUM(L8:L14)</f>
        <v>21</v>
      </c>
      <c r="M7" s="198" t="s">
        <v>140</v>
      </c>
      <c r="N7" s="151">
        <f>SUM(N8:N14)</f>
        <v>1</v>
      </c>
      <c r="O7" s="148">
        <f>SUM(O8:O14)</f>
        <v>12</v>
      </c>
      <c r="P7" s="198" t="s">
        <v>157</v>
      </c>
      <c r="Q7" s="150">
        <f>SUM(Q8:Q14)</f>
        <v>0</v>
      </c>
      <c r="R7" s="148">
        <f>SUM(R8:R14)</f>
        <v>11</v>
      </c>
      <c r="S7" s="149" t="s">
        <v>100</v>
      </c>
      <c r="T7" s="150">
        <f>SUM(T8:T14)</f>
        <v>0</v>
      </c>
      <c r="U7" s="148">
        <f>SUM(U8:U14)</f>
        <v>0</v>
      </c>
      <c r="V7" s="149" t="str">
        <f t="shared" ref="V7:V14" si="0">IF(ISERROR(U7*100/T7),"-",(U7*100/T7))</f>
        <v>-</v>
      </c>
      <c r="W7" s="150">
        <f>SUM(W8:W14)</f>
        <v>46</v>
      </c>
      <c r="X7" s="148">
        <f>SUM(X8:X14)</f>
        <v>154</v>
      </c>
      <c r="Y7" s="198" t="s">
        <v>153</v>
      </c>
      <c r="Z7" s="147">
        <f>SUM(Z8:Z14)</f>
        <v>38</v>
      </c>
      <c r="AA7" s="148">
        <f>SUM(AA8:AA14)</f>
        <v>159</v>
      </c>
      <c r="AB7" s="198" t="s">
        <v>138</v>
      </c>
      <c r="AC7" s="150">
        <f>SUM(AC8:AC14)</f>
        <v>38</v>
      </c>
      <c r="AD7" s="148">
        <f>SUM(AD8:AD14)</f>
        <v>131</v>
      </c>
      <c r="AE7" s="198" t="s">
        <v>147</v>
      </c>
      <c r="AF7" s="147">
        <f>SUM(AF8:AF14)</f>
        <v>30</v>
      </c>
      <c r="AG7" s="148">
        <f>SUM(AG8:AG14)</f>
        <v>107</v>
      </c>
      <c r="AH7" s="198" t="s">
        <v>143</v>
      </c>
      <c r="AI7" s="34"/>
      <c r="AL7" s="39"/>
    </row>
    <row r="8" spans="1:38" s="39" customFormat="1" ht="48" customHeight="1" x14ac:dyDescent="0.25">
      <c r="A8" s="131" t="s">
        <v>93</v>
      </c>
      <c r="B8" s="153">
        <v>5</v>
      </c>
      <c r="C8" s="143">
        <v>21</v>
      </c>
      <c r="D8" s="224" t="s">
        <v>138</v>
      </c>
      <c r="E8" s="160">
        <v>5</v>
      </c>
      <c r="F8" s="143">
        <v>19</v>
      </c>
      <c r="G8" s="224" t="s">
        <v>148</v>
      </c>
      <c r="H8" s="284">
        <f>E8-'статус на початок року'!F8</f>
        <v>3</v>
      </c>
      <c r="I8" s="285">
        <f>F8-'статус на початок року'!G8</f>
        <v>10</v>
      </c>
      <c r="J8" s="430" t="s">
        <v>153</v>
      </c>
      <c r="K8" s="159">
        <v>0</v>
      </c>
      <c r="L8" s="157">
        <v>3</v>
      </c>
      <c r="M8" s="224" t="str">
        <f t="shared" ref="M7:M14" si="1">IF(ISERROR(L8*100/K8),"-",(L8*100/K8))</f>
        <v>-</v>
      </c>
      <c r="N8" s="156">
        <v>0</v>
      </c>
      <c r="O8" s="183">
        <v>3</v>
      </c>
      <c r="P8" s="215" t="str">
        <f t="shared" ref="P7:P14" si="2">IF(ISERROR(O8*100/N8),"-",(O8*100/N8))</f>
        <v>-</v>
      </c>
      <c r="Q8" s="159">
        <v>0</v>
      </c>
      <c r="R8" s="157">
        <v>1</v>
      </c>
      <c r="S8" s="163" t="str">
        <f t="shared" ref="S8:S14" si="3">IF(ISERROR(R8*100/Q8),"-",(R8*100/Q8))</f>
        <v>-</v>
      </c>
      <c r="T8" s="155">
        <v>0</v>
      </c>
      <c r="U8" s="144">
        <v>0</v>
      </c>
      <c r="V8" s="154" t="str">
        <f t="shared" si="0"/>
        <v>-</v>
      </c>
      <c r="W8" s="159">
        <v>4</v>
      </c>
      <c r="X8" s="157">
        <v>16</v>
      </c>
      <c r="Y8" s="224" t="s">
        <v>119</v>
      </c>
      <c r="Z8" s="207">
        <v>5</v>
      </c>
      <c r="AA8" s="161">
        <v>12</v>
      </c>
      <c r="AB8" s="215">
        <f t="shared" ref="AB7:AB14" si="4">IF(ISERROR(AA8*100/Z8),"-",(AA8*100/Z8))</f>
        <v>240</v>
      </c>
      <c r="AC8" s="155">
        <v>5</v>
      </c>
      <c r="AD8" s="145">
        <v>11</v>
      </c>
      <c r="AE8" s="215">
        <f t="shared" ref="AE7:AE14" si="5">IF(ISERROR(AD8*100/AC8),"-",(AD8*100/AC8))</f>
        <v>220</v>
      </c>
      <c r="AF8" s="207">
        <v>5</v>
      </c>
      <c r="AG8" s="183">
        <v>10</v>
      </c>
      <c r="AH8" s="215">
        <f t="shared" ref="AH7:AH13" si="6">IF(ISERROR(AG8*100/AF8),"-",(AG8*100/AF8))</f>
        <v>200</v>
      </c>
      <c r="AI8" s="34"/>
      <c r="AJ8" s="38"/>
    </row>
    <row r="9" spans="1:38" s="40" customFormat="1" ht="48" customHeight="1" x14ac:dyDescent="0.25">
      <c r="A9" s="132" t="s">
        <v>94</v>
      </c>
      <c r="B9" s="162">
        <v>16</v>
      </c>
      <c r="C9" s="143">
        <v>37</v>
      </c>
      <c r="D9" s="215">
        <f t="shared" ref="D7:D14" si="7">IF(ISERROR(C9*100/B9),"-",(C9*100/B9))</f>
        <v>231.25</v>
      </c>
      <c r="E9" s="168">
        <v>16</v>
      </c>
      <c r="F9" s="122">
        <v>32</v>
      </c>
      <c r="G9" s="215">
        <f t="shared" ref="G7:G14" si="8">IF(ISERROR(F9*100/E9),"-",(F9*100/E9))</f>
        <v>200</v>
      </c>
      <c r="H9" s="286">
        <f>E9-'статус на початок року'!F9</f>
        <v>8</v>
      </c>
      <c r="I9" s="285">
        <f>F9-'статус на початок року'!G9</f>
        <v>12</v>
      </c>
      <c r="J9" s="287">
        <f>IF(ISERROR(I9*100/H9),"-",(I9*100/H9))</f>
        <v>150</v>
      </c>
      <c r="K9" s="167">
        <v>1</v>
      </c>
      <c r="L9" s="127">
        <v>3</v>
      </c>
      <c r="M9" s="218" t="s">
        <v>118</v>
      </c>
      <c r="N9" s="165">
        <v>0</v>
      </c>
      <c r="O9" s="124">
        <v>0</v>
      </c>
      <c r="P9" s="215" t="str">
        <f t="shared" si="2"/>
        <v>-</v>
      </c>
      <c r="Q9" s="167">
        <v>0</v>
      </c>
      <c r="R9" s="127">
        <v>0</v>
      </c>
      <c r="S9" s="163" t="str">
        <f t="shared" si="3"/>
        <v>-</v>
      </c>
      <c r="T9" s="164">
        <v>0</v>
      </c>
      <c r="U9" s="126">
        <v>0</v>
      </c>
      <c r="V9" s="163" t="str">
        <f t="shared" si="0"/>
        <v>-</v>
      </c>
      <c r="W9" s="167">
        <v>13</v>
      </c>
      <c r="X9" s="127">
        <v>23</v>
      </c>
      <c r="Y9" s="215">
        <f t="shared" ref="Y7:Y14" si="9">IF(ISERROR(X9*100/W9),"-",(X9*100/W9))</f>
        <v>176.92307692307693</v>
      </c>
      <c r="Z9" s="208">
        <v>9</v>
      </c>
      <c r="AA9" s="161">
        <v>22</v>
      </c>
      <c r="AB9" s="215">
        <f t="shared" si="4"/>
        <v>244.44444444444446</v>
      </c>
      <c r="AC9" s="164">
        <v>9</v>
      </c>
      <c r="AD9" s="126">
        <v>17</v>
      </c>
      <c r="AE9" s="215">
        <f t="shared" si="5"/>
        <v>188.88888888888889</v>
      </c>
      <c r="AF9" s="208">
        <v>7</v>
      </c>
      <c r="AG9" s="124">
        <v>8</v>
      </c>
      <c r="AH9" s="215">
        <f t="shared" si="6"/>
        <v>114.28571428571429</v>
      </c>
      <c r="AI9" s="34"/>
      <c r="AJ9" s="38"/>
    </row>
    <row r="10" spans="1:38" s="39" customFormat="1" ht="48" customHeight="1" x14ac:dyDescent="0.25">
      <c r="A10" s="132" t="s">
        <v>95</v>
      </c>
      <c r="B10" s="162">
        <v>19</v>
      </c>
      <c r="C10" s="143">
        <v>87</v>
      </c>
      <c r="D10" s="218" t="s">
        <v>144</v>
      </c>
      <c r="E10" s="168">
        <v>15</v>
      </c>
      <c r="F10" s="123">
        <v>78</v>
      </c>
      <c r="G10" s="218" t="s">
        <v>149</v>
      </c>
      <c r="H10" s="286">
        <f>E10-'статус на початок року'!F10</f>
        <v>3</v>
      </c>
      <c r="I10" s="285">
        <f>F10-'статус на початок року'!G10</f>
        <v>34</v>
      </c>
      <c r="J10" s="431" t="s">
        <v>154</v>
      </c>
      <c r="K10" s="167">
        <v>1</v>
      </c>
      <c r="L10" s="127">
        <v>3</v>
      </c>
      <c r="M10" s="218" t="s">
        <v>118</v>
      </c>
      <c r="N10" s="165">
        <v>1</v>
      </c>
      <c r="O10" s="124">
        <v>1</v>
      </c>
      <c r="P10" s="215">
        <f t="shared" si="2"/>
        <v>100</v>
      </c>
      <c r="Q10" s="167">
        <v>0</v>
      </c>
      <c r="R10" s="127">
        <v>4</v>
      </c>
      <c r="S10" s="163" t="str">
        <f t="shared" si="3"/>
        <v>-</v>
      </c>
      <c r="T10" s="164">
        <v>0</v>
      </c>
      <c r="U10" s="125">
        <v>0</v>
      </c>
      <c r="V10" s="163" t="str">
        <f t="shared" si="0"/>
        <v>-</v>
      </c>
      <c r="W10" s="167">
        <v>10</v>
      </c>
      <c r="X10" s="127">
        <v>53</v>
      </c>
      <c r="Y10" s="218" t="s">
        <v>152</v>
      </c>
      <c r="Z10" s="208">
        <v>6</v>
      </c>
      <c r="AA10" s="161">
        <v>54</v>
      </c>
      <c r="AB10" s="218" t="s">
        <v>141</v>
      </c>
      <c r="AC10" s="164">
        <v>6</v>
      </c>
      <c r="AD10" s="126">
        <v>47</v>
      </c>
      <c r="AE10" s="218" t="s">
        <v>160</v>
      </c>
      <c r="AF10" s="208">
        <v>6</v>
      </c>
      <c r="AG10" s="124">
        <v>43</v>
      </c>
      <c r="AH10" s="218" t="s">
        <v>162</v>
      </c>
      <c r="AI10" s="34"/>
      <c r="AJ10" s="38"/>
    </row>
    <row r="11" spans="1:38" s="39" customFormat="1" ht="48" customHeight="1" x14ac:dyDescent="0.25">
      <c r="A11" s="132" t="s">
        <v>96</v>
      </c>
      <c r="B11" s="162">
        <v>7</v>
      </c>
      <c r="C11" s="143">
        <v>32</v>
      </c>
      <c r="D11" s="218" t="s">
        <v>144</v>
      </c>
      <c r="E11" s="168">
        <v>7</v>
      </c>
      <c r="F11" s="123">
        <v>31</v>
      </c>
      <c r="G11" s="218" t="s">
        <v>150</v>
      </c>
      <c r="H11" s="286">
        <f>E11-'статус на початок року'!F11</f>
        <v>2</v>
      </c>
      <c r="I11" s="285">
        <f>F11-'статус на початок року'!G11</f>
        <v>14</v>
      </c>
      <c r="J11" s="431" t="s">
        <v>140</v>
      </c>
      <c r="K11" s="167">
        <v>0</v>
      </c>
      <c r="L11" s="127">
        <v>1</v>
      </c>
      <c r="M11" s="218" t="str">
        <f t="shared" si="1"/>
        <v>-</v>
      </c>
      <c r="N11" s="165">
        <v>0</v>
      </c>
      <c r="O11" s="124">
        <v>2</v>
      </c>
      <c r="P11" s="215" t="str">
        <f t="shared" si="2"/>
        <v>-</v>
      </c>
      <c r="Q11" s="167">
        <v>0</v>
      </c>
      <c r="R11" s="127">
        <v>0</v>
      </c>
      <c r="S11" s="163" t="str">
        <f t="shared" si="3"/>
        <v>-</v>
      </c>
      <c r="T11" s="164">
        <v>0</v>
      </c>
      <c r="U11" s="125">
        <v>0</v>
      </c>
      <c r="V11" s="163" t="str">
        <f t="shared" si="0"/>
        <v>-</v>
      </c>
      <c r="W11" s="167">
        <v>4</v>
      </c>
      <c r="X11" s="127">
        <v>22</v>
      </c>
      <c r="Y11" s="218" t="s">
        <v>156</v>
      </c>
      <c r="Z11" s="208">
        <v>4</v>
      </c>
      <c r="AA11" s="161">
        <v>21</v>
      </c>
      <c r="AB11" s="218" t="s">
        <v>152</v>
      </c>
      <c r="AC11" s="164">
        <v>4</v>
      </c>
      <c r="AD11" s="126">
        <v>20</v>
      </c>
      <c r="AE11" s="218" t="s">
        <v>146</v>
      </c>
      <c r="AF11" s="208">
        <v>4</v>
      </c>
      <c r="AG11" s="124">
        <v>15</v>
      </c>
      <c r="AH11" s="218" t="s">
        <v>148</v>
      </c>
      <c r="AI11" s="34"/>
      <c r="AJ11" s="38"/>
    </row>
    <row r="12" spans="1:38" s="39" customFormat="1" ht="48" customHeight="1" x14ac:dyDescent="0.25">
      <c r="A12" s="132" t="s">
        <v>97</v>
      </c>
      <c r="B12" s="162">
        <v>5</v>
      </c>
      <c r="C12" s="143">
        <v>38</v>
      </c>
      <c r="D12" s="218" t="s">
        <v>145</v>
      </c>
      <c r="E12" s="168">
        <v>5</v>
      </c>
      <c r="F12" s="123">
        <v>31</v>
      </c>
      <c r="G12" s="218" t="s">
        <v>151</v>
      </c>
      <c r="H12" s="286">
        <f>E12-'статус на початок року'!F12</f>
        <v>1</v>
      </c>
      <c r="I12" s="285">
        <f>F12-'статус на початок року'!G12</f>
        <v>8</v>
      </c>
      <c r="J12" s="431" t="s">
        <v>155</v>
      </c>
      <c r="K12" s="167">
        <v>0</v>
      </c>
      <c r="L12" s="127">
        <v>6</v>
      </c>
      <c r="M12" s="218" t="str">
        <f t="shared" si="1"/>
        <v>-</v>
      </c>
      <c r="N12" s="165">
        <v>0</v>
      </c>
      <c r="O12" s="124">
        <v>5</v>
      </c>
      <c r="P12" s="215" t="str">
        <f t="shared" si="2"/>
        <v>-</v>
      </c>
      <c r="Q12" s="167">
        <v>0</v>
      </c>
      <c r="R12" s="127">
        <v>3</v>
      </c>
      <c r="S12" s="163" t="str">
        <f t="shared" si="3"/>
        <v>-</v>
      </c>
      <c r="T12" s="164">
        <v>0</v>
      </c>
      <c r="U12" s="125">
        <v>0</v>
      </c>
      <c r="V12" s="163" t="str">
        <f t="shared" si="0"/>
        <v>-</v>
      </c>
      <c r="W12" s="167">
        <v>1</v>
      </c>
      <c r="X12" s="127">
        <v>12</v>
      </c>
      <c r="Y12" s="218" t="s">
        <v>157</v>
      </c>
      <c r="Z12" s="208">
        <v>2</v>
      </c>
      <c r="AA12" s="161">
        <v>21</v>
      </c>
      <c r="AB12" s="218" t="s">
        <v>136</v>
      </c>
      <c r="AC12" s="164">
        <v>2</v>
      </c>
      <c r="AD12" s="126">
        <v>14</v>
      </c>
      <c r="AE12" s="218" t="s">
        <v>140</v>
      </c>
      <c r="AF12" s="208">
        <v>0</v>
      </c>
      <c r="AG12" s="124">
        <v>12</v>
      </c>
      <c r="AH12" s="218" t="str">
        <f t="shared" si="6"/>
        <v>-</v>
      </c>
      <c r="AI12" s="34"/>
      <c r="AJ12" s="38"/>
    </row>
    <row r="13" spans="1:38" s="39" customFormat="1" ht="48" customHeight="1" x14ac:dyDescent="0.25">
      <c r="A13" s="132" t="s">
        <v>98</v>
      </c>
      <c r="B13" s="162">
        <v>4</v>
      </c>
      <c r="C13" s="143">
        <v>20</v>
      </c>
      <c r="D13" s="218" t="s">
        <v>146</v>
      </c>
      <c r="E13" s="168">
        <v>3</v>
      </c>
      <c r="F13" s="123">
        <v>16</v>
      </c>
      <c r="G13" s="218" t="s">
        <v>152</v>
      </c>
      <c r="H13" s="286">
        <f>E13-'статус на початок року'!F13</f>
        <v>2</v>
      </c>
      <c r="I13" s="285">
        <f>F13-'статус на початок року'!G13</f>
        <v>11</v>
      </c>
      <c r="J13" s="431" t="s">
        <v>156</v>
      </c>
      <c r="K13" s="167">
        <v>1</v>
      </c>
      <c r="L13" s="127">
        <v>3</v>
      </c>
      <c r="M13" s="218" t="s">
        <v>118</v>
      </c>
      <c r="N13" s="165">
        <v>0</v>
      </c>
      <c r="O13" s="124">
        <v>0</v>
      </c>
      <c r="P13" s="217" t="str">
        <f t="shared" si="2"/>
        <v>-</v>
      </c>
      <c r="Q13" s="167">
        <v>0</v>
      </c>
      <c r="R13" s="127">
        <v>0</v>
      </c>
      <c r="S13" s="163" t="str">
        <f t="shared" si="3"/>
        <v>-</v>
      </c>
      <c r="T13" s="164">
        <v>0</v>
      </c>
      <c r="U13" s="125">
        <v>0</v>
      </c>
      <c r="V13" s="163" t="str">
        <f t="shared" si="0"/>
        <v>-</v>
      </c>
      <c r="W13" s="167">
        <v>2</v>
      </c>
      <c r="X13" s="127">
        <v>13</v>
      </c>
      <c r="Y13" s="218" t="s">
        <v>158</v>
      </c>
      <c r="Z13" s="208">
        <v>2</v>
      </c>
      <c r="AA13" s="161">
        <v>12</v>
      </c>
      <c r="AB13" s="218" t="s">
        <v>159</v>
      </c>
      <c r="AC13" s="164">
        <v>2</v>
      </c>
      <c r="AD13" s="126">
        <v>9</v>
      </c>
      <c r="AE13" s="218" t="s">
        <v>161</v>
      </c>
      <c r="AF13" s="208">
        <v>1</v>
      </c>
      <c r="AG13" s="124">
        <v>9</v>
      </c>
      <c r="AH13" s="218" t="s">
        <v>141</v>
      </c>
      <c r="AI13" s="34"/>
      <c r="AJ13" s="38"/>
    </row>
    <row r="14" spans="1:38" s="39" customFormat="1" ht="48" customHeight="1" thickBot="1" x14ac:dyDescent="0.3">
      <c r="A14" s="133" t="s">
        <v>99</v>
      </c>
      <c r="B14" s="169">
        <v>16</v>
      </c>
      <c r="C14" s="212">
        <v>26</v>
      </c>
      <c r="D14" s="216">
        <f t="shared" si="7"/>
        <v>162.5</v>
      </c>
      <c r="E14" s="176">
        <v>16</v>
      </c>
      <c r="F14" s="134">
        <v>22</v>
      </c>
      <c r="G14" s="216">
        <f t="shared" si="8"/>
        <v>137.5</v>
      </c>
      <c r="H14" s="288">
        <f>E14-'статус на початок року'!F14</f>
        <v>5</v>
      </c>
      <c r="I14" s="289">
        <f>F14-'статус на початок року'!G14</f>
        <v>10</v>
      </c>
      <c r="J14" s="290">
        <f t="shared" ref="J10:J14" si="10">IF(ISERROR(I14*100/H14),"-",(I14*100/H14))</f>
        <v>200</v>
      </c>
      <c r="K14" s="175">
        <v>0</v>
      </c>
      <c r="L14" s="173">
        <v>2</v>
      </c>
      <c r="M14" s="226" t="str">
        <f t="shared" si="1"/>
        <v>-</v>
      </c>
      <c r="N14" s="172">
        <v>0</v>
      </c>
      <c r="O14" s="184">
        <v>1</v>
      </c>
      <c r="P14" s="216" t="str">
        <f t="shared" si="2"/>
        <v>-</v>
      </c>
      <c r="Q14" s="175">
        <v>0</v>
      </c>
      <c r="R14" s="173">
        <v>3</v>
      </c>
      <c r="S14" s="170" t="str">
        <f t="shared" si="3"/>
        <v>-</v>
      </c>
      <c r="T14" s="171">
        <v>0</v>
      </c>
      <c r="U14" s="135">
        <v>0</v>
      </c>
      <c r="V14" s="170" t="str">
        <f t="shared" si="0"/>
        <v>-</v>
      </c>
      <c r="W14" s="175">
        <v>12</v>
      </c>
      <c r="X14" s="173">
        <v>15</v>
      </c>
      <c r="Y14" s="216">
        <f t="shared" si="9"/>
        <v>125</v>
      </c>
      <c r="Z14" s="209">
        <v>10</v>
      </c>
      <c r="AA14" s="197">
        <v>17</v>
      </c>
      <c r="AB14" s="216">
        <f t="shared" si="4"/>
        <v>170</v>
      </c>
      <c r="AC14" s="171">
        <v>10</v>
      </c>
      <c r="AD14" s="185">
        <v>13</v>
      </c>
      <c r="AE14" s="216">
        <f t="shared" si="5"/>
        <v>130</v>
      </c>
      <c r="AF14" s="209">
        <v>7</v>
      </c>
      <c r="AG14" s="184">
        <v>10</v>
      </c>
      <c r="AH14" s="216">
        <f t="shared" ref="AH14" si="11">IF(ISERROR(AG14*100/AF14),"-",(AG14*100/AF14))</f>
        <v>142.85714285714286</v>
      </c>
      <c r="AI14" s="34"/>
      <c r="AJ14" s="38"/>
    </row>
    <row r="15" spans="1:38" ht="47.45" customHeight="1" x14ac:dyDescent="0.25">
      <c r="A15" s="42"/>
      <c r="B15" s="42"/>
      <c r="C15" s="344"/>
      <c r="D15" s="344"/>
      <c r="E15" s="344"/>
      <c r="F15" s="344"/>
      <c r="G15" s="344"/>
      <c r="H15" s="344"/>
      <c r="I15" s="344"/>
      <c r="J15" s="344"/>
      <c r="K15" s="344"/>
      <c r="L15" s="344"/>
      <c r="M15" s="344"/>
      <c r="N15" s="344"/>
      <c r="O15" s="344"/>
      <c r="P15" s="344"/>
      <c r="Q15" s="344"/>
      <c r="R15" s="344"/>
      <c r="S15" s="344"/>
      <c r="T15" s="344"/>
      <c r="U15" s="344"/>
      <c r="V15" s="344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</row>
    <row r="16" spans="1:38" x14ac:dyDescent="0.2"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</row>
    <row r="17" spans="14:31" x14ac:dyDescent="0.2"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</row>
    <row r="18" spans="14:31" x14ac:dyDescent="0.2"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</row>
    <row r="19" spans="14:31" x14ac:dyDescent="0.2"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</row>
    <row r="20" spans="14:31" x14ac:dyDescent="0.2"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</row>
    <row r="21" spans="14:31" x14ac:dyDescent="0.2"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</row>
    <row r="22" spans="14:31" x14ac:dyDescent="0.2"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</row>
    <row r="23" spans="14:31" x14ac:dyDescent="0.2"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</row>
    <row r="24" spans="14:31" x14ac:dyDescent="0.2"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</row>
    <row r="25" spans="14:31" x14ac:dyDescent="0.2"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</row>
    <row r="26" spans="14:31" x14ac:dyDescent="0.2"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</row>
    <row r="27" spans="14:31" x14ac:dyDescent="0.2"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</row>
    <row r="28" spans="14:31" x14ac:dyDescent="0.2"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</row>
    <row r="29" spans="14:31" x14ac:dyDescent="0.2"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</row>
    <row r="30" spans="14:31" x14ac:dyDescent="0.2"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</row>
    <row r="31" spans="14:31" x14ac:dyDescent="0.2"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</row>
    <row r="32" spans="14:31" x14ac:dyDescent="0.2"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</row>
    <row r="33" spans="14:31" x14ac:dyDescent="0.2"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</row>
    <row r="34" spans="14:31" x14ac:dyDescent="0.2"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</row>
    <row r="35" spans="14:31" x14ac:dyDescent="0.2"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</row>
    <row r="36" spans="14:31" x14ac:dyDescent="0.2"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</row>
    <row r="37" spans="14:31" x14ac:dyDescent="0.2"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</row>
    <row r="38" spans="14:31" x14ac:dyDescent="0.2"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</row>
    <row r="39" spans="14:31" x14ac:dyDescent="0.2"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</row>
    <row r="40" spans="14:31" x14ac:dyDescent="0.2"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</row>
    <row r="41" spans="14:31" x14ac:dyDescent="0.2"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</row>
    <row r="42" spans="14:31" x14ac:dyDescent="0.2"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</row>
    <row r="43" spans="14:31" x14ac:dyDescent="0.2"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</row>
    <row r="44" spans="14:31" x14ac:dyDescent="0.2"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</row>
    <row r="45" spans="14:31" x14ac:dyDescent="0.2"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</row>
    <row r="46" spans="14:31" x14ac:dyDescent="0.2"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</row>
    <row r="47" spans="14:31" x14ac:dyDescent="0.2"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</row>
    <row r="48" spans="14:31" x14ac:dyDescent="0.2"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</row>
    <row r="49" spans="14:31" x14ac:dyDescent="0.2"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</row>
    <row r="50" spans="14:31" x14ac:dyDescent="0.2"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</row>
    <row r="51" spans="14:31" x14ac:dyDescent="0.2"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</row>
    <row r="52" spans="14:31" x14ac:dyDescent="0.2"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</row>
    <row r="53" spans="14:31" x14ac:dyDescent="0.2"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</row>
    <row r="54" spans="14:31" x14ac:dyDescent="0.2"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</row>
    <row r="55" spans="14:31" x14ac:dyDescent="0.2"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</row>
    <row r="56" spans="14:31" x14ac:dyDescent="0.2"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</row>
    <row r="57" spans="14:31" x14ac:dyDescent="0.2"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</row>
    <row r="58" spans="14:31" x14ac:dyDescent="0.2"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</row>
    <row r="59" spans="14:31" x14ac:dyDescent="0.2"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</row>
    <row r="60" spans="14:31" x14ac:dyDescent="0.2"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</row>
    <row r="61" spans="14:31" x14ac:dyDescent="0.2"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</row>
    <row r="62" spans="14:31" x14ac:dyDescent="0.2"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</row>
    <row r="63" spans="14:31" x14ac:dyDescent="0.2"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</row>
    <row r="64" spans="14:31" x14ac:dyDescent="0.2"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</row>
    <row r="65" spans="14:31" x14ac:dyDescent="0.2"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</row>
    <row r="66" spans="14:31" x14ac:dyDescent="0.2"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</row>
    <row r="67" spans="14:31" x14ac:dyDescent="0.2">
      <c r="N67" s="43"/>
      <c r="O67" s="43"/>
      <c r="P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</row>
  </sheetData>
  <mergeCells count="51">
    <mergeCell ref="B1:S1"/>
    <mergeCell ref="P2:S2"/>
    <mergeCell ref="C15:V15"/>
    <mergeCell ref="X4:X5"/>
    <mergeCell ref="AF4:AF5"/>
    <mergeCell ref="Y4:Y5"/>
    <mergeCell ref="T4:T5"/>
    <mergeCell ref="U4:U5"/>
    <mergeCell ref="V4:V5"/>
    <mergeCell ref="AF3:AH3"/>
    <mergeCell ref="AF2:AH2"/>
    <mergeCell ref="AA1:AH1"/>
    <mergeCell ref="W4:W5"/>
    <mergeCell ref="AD2:AE2"/>
    <mergeCell ref="T3:V3"/>
    <mergeCell ref="W3:Y3"/>
    <mergeCell ref="AG4:AG5"/>
    <mergeCell ref="AH4:AH5"/>
    <mergeCell ref="Z4:Z5"/>
    <mergeCell ref="AA4:AA5"/>
    <mergeCell ref="AB4:AB5"/>
    <mergeCell ref="AC4:AC5"/>
    <mergeCell ref="AD4:AD5"/>
    <mergeCell ref="AE4:AE5"/>
    <mergeCell ref="A3:A5"/>
    <mergeCell ref="E3:G3"/>
    <mergeCell ref="K3:M3"/>
    <mergeCell ref="N3:P3"/>
    <mergeCell ref="B4:B5"/>
    <mergeCell ref="C4:C5"/>
    <mergeCell ref="D4:D5"/>
    <mergeCell ref="E4:E5"/>
    <mergeCell ref="F4:F5"/>
    <mergeCell ref="G4:G5"/>
    <mergeCell ref="K4:K5"/>
    <mergeCell ref="L4:L5"/>
    <mergeCell ref="M4:M5"/>
    <mergeCell ref="B3:D3"/>
    <mergeCell ref="H3:J3"/>
    <mergeCell ref="H4:H5"/>
    <mergeCell ref="Z3:AB3"/>
    <mergeCell ref="AC3:AE3"/>
    <mergeCell ref="N4:N5"/>
    <mergeCell ref="O4:O5"/>
    <mergeCell ref="P4:P5"/>
    <mergeCell ref="I4:I5"/>
    <mergeCell ref="J4:J5"/>
    <mergeCell ref="Q3:S3"/>
    <mergeCell ref="Q4:Q5"/>
    <mergeCell ref="R4:R5"/>
    <mergeCell ref="S4:S5"/>
  </mergeCells>
  <printOptions verticalCentered="1"/>
  <pageMargins left="0.31496062992125984" right="0.31496062992125984" top="0.35433070866141736" bottom="0.15748031496062992" header="0.31496062992125984" footer="0.31496062992125984"/>
  <pageSetup paperSize="9" scale="71" orientation="landscape" r:id="rId1"/>
  <colBreaks count="1" manualBreakCount="1">
    <brk id="19" max="1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59999389629810485"/>
  </sheetPr>
  <dimension ref="A1:K21"/>
  <sheetViews>
    <sheetView view="pageBreakPreview" zoomScale="70" zoomScaleNormal="70" zoomScaleSheetLayoutView="70" workbookViewId="0">
      <selection activeCell="D10" sqref="D10"/>
    </sheetView>
  </sheetViews>
  <sheetFormatPr defaultColWidth="8" defaultRowHeight="12.75" x14ac:dyDescent="0.2"/>
  <cols>
    <col min="1" max="1" width="57.85546875" style="2" customWidth="1"/>
    <col min="2" max="3" width="27.140625" style="2" customWidth="1"/>
    <col min="4" max="4" width="13.5703125" style="2" customWidth="1"/>
    <col min="5" max="5" width="13.42578125" style="2" customWidth="1"/>
    <col min="6" max="16384" width="8" style="2"/>
  </cols>
  <sheetData>
    <row r="1" spans="1:11" ht="52.5" customHeight="1" x14ac:dyDescent="0.2">
      <c r="A1" s="307" t="s">
        <v>61</v>
      </c>
      <c r="B1" s="307"/>
      <c r="C1" s="307"/>
      <c r="D1" s="307"/>
      <c r="E1" s="307"/>
    </row>
    <row r="2" spans="1:11" ht="29.25" customHeight="1" x14ac:dyDescent="0.2">
      <c r="A2" s="352"/>
      <c r="B2" s="352"/>
      <c r="C2" s="352"/>
      <c r="D2" s="352"/>
      <c r="E2" s="352"/>
    </row>
    <row r="3" spans="1:11" s="3" customFormat="1" ht="23.25" customHeight="1" x14ac:dyDescent="0.25">
      <c r="A3" s="312" t="s">
        <v>0</v>
      </c>
      <c r="B3" s="308" t="s">
        <v>120</v>
      </c>
      <c r="C3" s="308" t="s">
        <v>121</v>
      </c>
      <c r="D3" s="310" t="s">
        <v>1</v>
      </c>
      <c r="E3" s="311"/>
    </row>
    <row r="4" spans="1:11" s="3" customFormat="1" ht="30" x14ac:dyDescent="0.25">
      <c r="A4" s="313"/>
      <c r="B4" s="309"/>
      <c r="C4" s="309"/>
      <c r="D4" s="4" t="s">
        <v>2</v>
      </c>
      <c r="E4" s="5" t="s">
        <v>24</v>
      </c>
    </row>
    <row r="5" spans="1:11" s="7" customFormat="1" ht="15.75" customHeight="1" x14ac:dyDescent="0.25">
      <c r="A5" s="6" t="s">
        <v>3</v>
      </c>
      <c r="B5" s="6">
        <v>1</v>
      </c>
      <c r="C5" s="6">
        <v>2</v>
      </c>
      <c r="D5" s="6">
        <v>3</v>
      </c>
      <c r="E5" s="6">
        <v>4</v>
      </c>
    </row>
    <row r="6" spans="1:11" s="7" customFormat="1" ht="19.350000000000001" customHeight="1" x14ac:dyDescent="0.25">
      <c r="A6" s="8" t="s">
        <v>25</v>
      </c>
      <c r="B6" s="70">
        <f>'8-ВПО-ЦЗ'!B7</f>
        <v>1060</v>
      </c>
      <c r="C6" s="70">
        <f>'8-ВПО-ЦЗ'!C7</f>
        <v>1022</v>
      </c>
      <c r="D6" s="121">
        <f>'8-ВПО-ЦЗ'!D7</f>
        <v>96.415094339622641</v>
      </c>
      <c r="E6" s="65">
        <f t="shared" ref="E6" si="0">C6-B6</f>
        <v>-38</v>
      </c>
      <c r="I6" s="11"/>
    </row>
    <row r="7" spans="1:11" s="3" customFormat="1" ht="19.350000000000001" customHeight="1" x14ac:dyDescent="0.25">
      <c r="A7" s="8" t="s">
        <v>26</v>
      </c>
      <c r="B7" s="70">
        <f>'8-ВПО-ЦЗ'!E7</f>
        <v>817</v>
      </c>
      <c r="C7" s="70">
        <f>'8-ВПО-ЦЗ'!F7</f>
        <v>738</v>
      </c>
      <c r="D7" s="121">
        <f>'8-ВПО-ЦЗ'!G7</f>
        <v>90.330477356181149</v>
      </c>
      <c r="E7" s="65">
        <f t="shared" ref="E7:E13" si="1">C7-B7</f>
        <v>-79</v>
      </c>
      <c r="I7" s="11"/>
    </row>
    <row r="8" spans="1:11" s="3" customFormat="1" ht="23.1" customHeight="1" x14ac:dyDescent="0.25">
      <c r="A8" s="262" t="s">
        <v>101</v>
      </c>
      <c r="B8" s="82">
        <f>'8-ВПО-ЦЗ'!H7</f>
        <v>272</v>
      </c>
      <c r="C8" s="82">
        <f>'8-ВПО-ЦЗ'!I7</f>
        <v>525</v>
      </c>
      <c r="D8" s="14">
        <f t="shared" ref="D8" si="2">C8*100/B8</f>
        <v>193.01470588235293</v>
      </c>
      <c r="E8" s="76">
        <f t="shared" si="1"/>
        <v>253</v>
      </c>
      <c r="K8" s="11"/>
    </row>
    <row r="9" spans="1:11" s="3" customFormat="1" ht="41.85" customHeight="1" x14ac:dyDescent="0.25">
      <c r="A9" s="12" t="s">
        <v>27</v>
      </c>
      <c r="B9" s="70">
        <f>'8-ВПО-ЦЗ'!K7</f>
        <v>108</v>
      </c>
      <c r="C9" s="70">
        <f>'8-ВПО-ЦЗ'!L7</f>
        <v>130</v>
      </c>
      <c r="D9" s="121">
        <f>'8-ВПО-ЦЗ'!M7</f>
        <v>120.37037037037037</v>
      </c>
      <c r="E9" s="65">
        <f t="shared" si="1"/>
        <v>22</v>
      </c>
      <c r="I9" s="11"/>
    </row>
    <row r="10" spans="1:11" s="3" customFormat="1" ht="19.350000000000001" customHeight="1" x14ac:dyDescent="0.25">
      <c r="A10" s="8" t="s">
        <v>28</v>
      </c>
      <c r="B10" s="70">
        <f>'8-ВПО-ЦЗ'!N7</f>
        <v>18</v>
      </c>
      <c r="C10" s="70">
        <f>'8-ВПО-ЦЗ'!O7</f>
        <v>80</v>
      </c>
      <c r="D10" s="121" t="str">
        <f>'8-ВПО-ЦЗ'!P7</f>
        <v>+4,4р.</v>
      </c>
      <c r="E10" s="65">
        <f t="shared" si="1"/>
        <v>62</v>
      </c>
      <c r="I10" s="11"/>
    </row>
    <row r="11" spans="1:11" s="3" customFormat="1" ht="23.1" customHeight="1" x14ac:dyDescent="0.25">
      <c r="A11" s="263" t="s">
        <v>102</v>
      </c>
      <c r="B11" s="82">
        <f>'8-ВПО-ЦЗ'!Q7</f>
        <v>0</v>
      </c>
      <c r="C11" s="82">
        <f>'8-ВПО-ЦЗ'!R7</f>
        <v>35</v>
      </c>
      <c r="D11" s="319">
        <f>C11-B11</f>
        <v>35</v>
      </c>
      <c r="E11" s="320"/>
      <c r="K11" s="11"/>
    </row>
    <row r="12" spans="1:11" s="3" customFormat="1" ht="48.75" customHeight="1" x14ac:dyDescent="0.25">
      <c r="A12" s="13" t="s">
        <v>19</v>
      </c>
      <c r="B12" s="70">
        <f>'8-ВПО-ЦЗ'!T7</f>
        <v>0</v>
      </c>
      <c r="C12" s="70">
        <f>'8-ВПО-ЦЗ'!U7</f>
        <v>12</v>
      </c>
      <c r="D12" s="121" t="str">
        <f>'8-ВПО-ЦЗ'!V7</f>
        <v>-</v>
      </c>
      <c r="E12" s="65">
        <f t="shared" si="1"/>
        <v>12</v>
      </c>
      <c r="I12" s="11"/>
    </row>
    <row r="13" spans="1:11" s="3" customFormat="1" ht="44.85" customHeight="1" x14ac:dyDescent="0.25">
      <c r="A13" s="13" t="s">
        <v>29</v>
      </c>
      <c r="B13" s="64">
        <f>'8-ВПО-ЦЗ'!W7</f>
        <v>519</v>
      </c>
      <c r="C13" s="64">
        <f>'8-ВПО-ЦЗ'!X7</f>
        <v>584</v>
      </c>
      <c r="D13" s="121">
        <f>'8-ВПО-ЦЗ'!Y7</f>
        <v>112.52408477842003</v>
      </c>
      <c r="E13" s="65">
        <f t="shared" si="1"/>
        <v>65</v>
      </c>
      <c r="I13" s="11"/>
    </row>
    <row r="14" spans="1:11" s="3" customFormat="1" ht="12.75" customHeight="1" x14ac:dyDescent="0.25">
      <c r="A14" s="314" t="s">
        <v>4</v>
      </c>
      <c r="B14" s="315"/>
      <c r="C14" s="315"/>
      <c r="D14" s="315"/>
      <c r="E14" s="315"/>
      <c r="I14" s="11"/>
    </row>
    <row r="15" spans="1:11" s="3" customFormat="1" ht="18" customHeight="1" x14ac:dyDescent="0.25">
      <c r="A15" s="316"/>
      <c r="B15" s="317"/>
      <c r="C15" s="317"/>
      <c r="D15" s="317"/>
      <c r="E15" s="317"/>
      <c r="I15" s="11"/>
    </row>
    <row r="16" spans="1:11" s="3" customFormat="1" ht="20.25" customHeight="1" x14ac:dyDescent="0.25">
      <c r="A16" s="312" t="s">
        <v>0</v>
      </c>
      <c r="B16" s="318" t="s">
        <v>122</v>
      </c>
      <c r="C16" s="318" t="s">
        <v>123</v>
      </c>
      <c r="D16" s="310" t="s">
        <v>1</v>
      </c>
      <c r="E16" s="311"/>
      <c r="I16" s="11"/>
    </row>
    <row r="17" spans="1:9" ht="32.1" customHeight="1" x14ac:dyDescent="0.2">
      <c r="A17" s="313"/>
      <c r="B17" s="318"/>
      <c r="C17" s="318"/>
      <c r="D17" s="19" t="s">
        <v>2</v>
      </c>
      <c r="E17" s="5" t="s">
        <v>24</v>
      </c>
      <c r="I17" s="11"/>
    </row>
    <row r="18" spans="1:9" ht="27.75" customHeight="1" x14ac:dyDescent="0.2">
      <c r="A18" s="8" t="s">
        <v>30</v>
      </c>
      <c r="B18" s="64">
        <f>'8-ВПО-ЦЗ'!Z7</f>
        <v>466</v>
      </c>
      <c r="C18" s="64">
        <f>'8-ВПО-ЦЗ'!AA7</f>
        <v>741</v>
      </c>
      <c r="D18" s="121">
        <f>'8-ВПО-ЦЗ'!AB7</f>
        <v>159.01287553648069</v>
      </c>
      <c r="E18" s="65">
        <f t="shared" ref="E18" si="3">C18-B18</f>
        <v>275</v>
      </c>
      <c r="I18" s="11"/>
    </row>
    <row r="19" spans="1:9" ht="27.75" customHeight="1" x14ac:dyDescent="0.2">
      <c r="A19" s="1" t="s">
        <v>26</v>
      </c>
      <c r="B19" s="64">
        <f>'8-ВПО-ЦЗ'!AC7</f>
        <v>374</v>
      </c>
      <c r="C19" s="64">
        <f>'8-ВПО-ЦЗ'!AD7</f>
        <v>549</v>
      </c>
      <c r="D19" s="121">
        <f>'8-ВПО-ЦЗ'!AE7</f>
        <v>146.79144385026737</v>
      </c>
      <c r="E19" s="65">
        <f t="shared" ref="E19:E20" si="4">C19-B19</f>
        <v>175</v>
      </c>
      <c r="I19" s="11"/>
    </row>
    <row r="20" spans="1:9" ht="27.75" customHeight="1" x14ac:dyDescent="0.2">
      <c r="A20" s="1" t="s">
        <v>31</v>
      </c>
      <c r="B20" s="64">
        <f>'8-ВПО-ЦЗ'!AF7</f>
        <v>257</v>
      </c>
      <c r="C20" s="64">
        <f>'8-ВПО-ЦЗ'!AG7</f>
        <v>314</v>
      </c>
      <c r="D20" s="121">
        <f>'8-ВПО-ЦЗ'!AH7</f>
        <v>122.17898832684826</v>
      </c>
      <c r="E20" s="65">
        <f t="shared" si="4"/>
        <v>57</v>
      </c>
      <c r="I20" s="11"/>
    </row>
    <row r="21" spans="1:9" ht="72" customHeight="1" x14ac:dyDescent="0.25">
      <c r="A21" s="306"/>
      <c r="B21" s="306"/>
      <c r="C21" s="306"/>
      <c r="D21" s="306"/>
      <c r="E21" s="306"/>
    </row>
  </sheetData>
  <mergeCells count="13">
    <mergeCell ref="A21:E21"/>
    <mergeCell ref="A1:E1"/>
    <mergeCell ref="A2:E2"/>
    <mergeCell ref="B3:B4"/>
    <mergeCell ref="A3:A4"/>
    <mergeCell ref="C3:C4"/>
    <mergeCell ref="D3:E3"/>
    <mergeCell ref="A14:E15"/>
    <mergeCell ref="A16:A17"/>
    <mergeCell ref="B16:B17"/>
    <mergeCell ref="C16:C17"/>
    <mergeCell ref="D16:E16"/>
    <mergeCell ref="D11:E11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0.59999389629810485"/>
  </sheetPr>
  <dimension ref="A1:AL67"/>
  <sheetViews>
    <sheetView view="pageBreakPreview" topLeftCell="J2" zoomScale="87" zoomScaleNormal="80" zoomScaleSheetLayoutView="87" workbookViewId="0">
      <selection activeCell="AJ14" sqref="AJ14"/>
    </sheetView>
  </sheetViews>
  <sheetFormatPr defaultColWidth="9.42578125" defaultRowHeight="14.25" x14ac:dyDescent="0.2"/>
  <cols>
    <col min="1" max="1" width="25.5703125" style="41" customWidth="1"/>
    <col min="2" max="3" width="9.85546875" style="41" customWidth="1"/>
    <col min="4" max="4" width="7.85546875" style="41" customWidth="1"/>
    <col min="5" max="6" width="9.85546875" style="41" customWidth="1"/>
    <col min="7" max="9" width="9.42578125" style="41" customWidth="1"/>
    <col min="10" max="10" width="8.7109375" style="41" customWidth="1"/>
    <col min="11" max="12" width="10.28515625" style="41" customWidth="1"/>
    <col min="13" max="13" width="7.7109375" style="41" customWidth="1"/>
    <col min="14" max="15" width="10.28515625" style="41" customWidth="1"/>
    <col min="16" max="16" width="9.42578125" style="41" customWidth="1"/>
    <col min="17" max="18" width="10.5703125" style="41" customWidth="1"/>
    <col min="19" max="19" width="9.28515625" style="41" customWidth="1"/>
    <col min="20" max="21" width="10.7109375" style="41" customWidth="1"/>
    <col min="22" max="22" width="8.42578125" style="41" customWidth="1"/>
    <col min="23" max="24" width="12.28515625" style="41" customWidth="1"/>
    <col min="25" max="25" width="9.5703125" style="41" customWidth="1"/>
    <col min="26" max="27" width="12.28515625" style="41" customWidth="1"/>
    <col min="28" max="28" width="10.85546875" style="41" customWidth="1"/>
    <col min="29" max="30" width="12.28515625" style="41" customWidth="1"/>
    <col min="31" max="31" width="10.140625" style="41" customWidth="1"/>
    <col min="32" max="33" width="12.42578125" style="41" customWidth="1"/>
    <col min="34" max="34" width="11.140625" style="41" customWidth="1"/>
    <col min="35" max="16384" width="9.42578125" style="41"/>
  </cols>
  <sheetData>
    <row r="1" spans="1:38" s="26" customFormat="1" ht="60.75" customHeight="1" x14ac:dyDescent="0.25">
      <c r="B1" s="342" t="s">
        <v>127</v>
      </c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231"/>
      <c r="T1" s="231"/>
      <c r="U1" s="231"/>
      <c r="V1" s="231"/>
      <c r="W1" s="25"/>
      <c r="X1" s="25"/>
      <c r="Y1" s="25"/>
      <c r="Z1" s="25"/>
      <c r="AA1" s="321" t="s">
        <v>14</v>
      </c>
      <c r="AB1" s="321"/>
      <c r="AC1" s="321"/>
      <c r="AD1" s="321"/>
      <c r="AE1" s="321"/>
      <c r="AF1" s="321"/>
      <c r="AG1" s="321"/>
      <c r="AH1" s="321"/>
    </row>
    <row r="2" spans="1:38" s="29" customFormat="1" ht="33" customHeight="1" thickBot="1" x14ac:dyDescent="0.3">
      <c r="A2" s="28"/>
      <c r="B2" s="27"/>
      <c r="C2" s="27"/>
      <c r="D2" s="27"/>
      <c r="E2" s="27"/>
      <c r="F2" s="27"/>
      <c r="G2" s="27"/>
      <c r="H2" s="28"/>
      <c r="I2" s="28"/>
      <c r="J2" s="28"/>
      <c r="K2" s="27"/>
      <c r="L2" s="27"/>
      <c r="M2" s="27"/>
      <c r="N2" s="27"/>
      <c r="O2" s="27"/>
      <c r="P2" s="343" t="s">
        <v>7</v>
      </c>
      <c r="Q2" s="343"/>
      <c r="R2" s="343"/>
      <c r="S2" s="51"/>
      <c r="T2" s="51"/>
      <c r="U2" s="51"/>
      <c r="V2" s="51"/>
      <c r="W2" s="28"/>
      <c r="X2" s="28"/>
      <c r="Y2" s="28"/>
      <c r="Z2" s="28"/>
      <c r="AA2" s="28"/>
      <c r="AB2" s="28"/>
      <c r="AD2" s="356"/>
      <c r="AE2" s="356"/>
      <c r="AF2" s="355" t="s">
        <v>7</v>
      </c>
      <c r="AG2" s="355"/>
      <c r="AH2" s="355"/>
      <c r="AI2" s="51"/>
    </row>
    <row r="3" spans="1:38" s="202" customFormat="1" ht="95.25" customHeight="1" x14ac:dyDescent="0.25">
      <c r="A3" s="353"/>
      <c r="B3" s="322" t="s">
        <v>80</v>
      </c>
      <c r="C3" s="323"/>
      <c r="D3" s="324"/>
      <c r="E3" s="336" t="s">
        <v>81</v>
      </c>
      <c r="F3" s="326"/>
      <c r="G3" s="337"/>
      <c r="H3" s="325" t="s">
        <v>103</v>
      </c>
      <c r="I3" s="326"/>
      <c r="J3" s="327"/>
      <c r="K3" s="325" t="s">
        <v>82</v>
      </c>
      <c r="L3" s="326"/>
      <c r="M3" s="327"/>
      <c r="N3" s="325" t="s">
        <v>9</v>
      </c>
      <c r="O3" s="326"/>
      <c r="P3" s="327"/>
      <c r="Q3" s="325" t="s">
        <v>105</v>
      </c>
      <c r="R3" s="326"/>
      <c r="S3" s="327"/>
      <c r="T3" s="325" t="s">
        <v>10</v>
      </c>
      <c r="U3" s="326"/>
      <c r="V3" s="327"/>
      <c r="W3" s="322" t="s">
        <v>8</v>
      </c>
      <c r="X3" s="323"/>
      <c r="Y3" s="324"/>
      <c r="Z3" s="325" t="s">
        <v>15</v>
      </c>
      <c r="AA3" s="326"/>
      <c r="AB3" s="327"/>
      <c r="AC3" s="325" t="s">
        <v>91</v>
      </c>
      <c r="AD3" s="326"/>
      <c r="AE3" s="327"/>
      <c r="AF3" s="325" t="s">
        <v>12</v>
      </c>
      <c r="AG3" s="326"/>
      <c r="AH3" s="327"/>
    </row>
    <row r="4" spans="1:38" s="31" customFormat="1" ht="19.5" customHeight="1" x14ac:dyDescent="0.25">
      <c r="A4" s="354"/>
      <c r="B4" s="328" t="s">
        <v>92</v>
      </c>
      <c r="C4" s="329" t="s">
        <v>117</v>
      </c>
      <c r="D4" s="330" t="s">
        <v>2</v>
      </c>
      <c r="E4" s="331" t="s">
        <v>92</v>
      </c>
      <c r="F4" s="329" t="s">
        <v>117</v>
      </c>
      <c r="G4" s="332" t="s">
        <v>2</v>
      </c>
      <c r="H4" s="328" t="s">
        <v>92</v>
      </c>
      <c r="I4" s="333" t="s">
        <v>117</v>
      </c>
      <c r="J4" s="338" t="s">
        <v>2</v>
      </c>
      <c r="K4" s="340" t="s">
        <v>92</v>
      </c>
      <c r="L4" s="329" t="s">
        <v>117</v>
      </c>
      <c r="M4" s="345" t="s">
        <v>2</v>
      </c>
      <c r="N4" s="331" t="s">
        <v>92</v>
      </c>
      <c r="O4" s="329" t="s">
        <v>117</v>
      </c>
      <c r="P4" s="332" t="s">
        <v>2</v>
      </c>
      <c r="Q4" s="328" t="s">
        <v>92</v>
      </c>
      <c r="R4" s="333" t="s">
        <v>117</v>
      </c>
      <c r="S4" s="338" t="s">
        <v>2</v>
      </c>
      <c r="T4" s="340" t="s">
        <v>92</v>
      </c>
      <c r="U4" s="329" t="s">
        <v>117</v>
      </c>
      <c r="V4" s="332" t="s">
        <v>2</v>
      </c>
      <c r="W4" s="331" t="s">
        <v>92</v>
      </c>
      <c r="X4" s="329" t="s">
        <v>117</v>
      </c>
      <c r="Y4" s="332" t="s">
        <v>2</v>
      </c>
      <c r="Z4" s="331" t="s">
        <v>92</v>
      </c>
      <c r="AA4" s="333" t="s">
        <v>117</v>
      </c>
      <c r="AB4" s="332" t="s">
        <v>2</v>
      </c>
      <c r="AC4" s="331" t="s">
        <v>92</v>
      </c>
      <c r="AD4" s="329" t="s">
        <v>117</v>
      </c>
      <c r="AE4" s="332" t="s">
        <v>2</v>
      </c>
      <c r="AF4" s="340" t="s">
        <v>92</v>
      </c>
      <c r="AG4" s="333" t="s">
        <v>117</v>
      </c>
      <c r="AH4" s="332" t="s">
        <v>2</v>
      </c>
    </row>
    <row r="5" spans="1:38" s="31" customFormat="1" ht="15.75" customHeight="1" x14ac:dyDescent="0.25">
      <c r="A5" s="354"/>
      <c r="B5" s="328"/>
      <c r="C5" s="329"/>
      <c r="D5" s="330"/>
      <c r="E5" s="331"/>
      <c r="F5" s="329"/>
      <c r="G5" s="332"/>
      <c r="H5" s="328"/>
      <c r="I5" s="333"/>
      <c r="J5" s="338"/>
      <c r="K5" s="340"/>
      <c r="L5" s="329"/>
      <c r="M5" s="345"/>
      <c r="N5" s="331"/>
      <c r="O5" s="329"/>
      <c r="P5" s="332"/>
      <c r="Q5" s="328"/>
      <c r="R5" s="333"/>
      <c r="S5" s="338"/>
      <c r="T5" s="340"/>
      <c r="U5" s="329"/>
      <c r="V5" s="332"/>
      <c r="W5" s="331"/>
      <c r="X5" s="329"/>
      <c r="Y5" s="332"/>
      <c r="Z5" s="331"/>
      <c r="AA5" s="333"/>
      <c r="AB5" s="332"/>
      <c r="AC5" s="331"/>
      <c r="AD5" s="329"/>
      <c r="AE5" s="332"/>
      <c r="AF5" s="340"/>
      <c r="AG5" s="333"/>
      <c r="AH5" s="332"/>
    </row>
    <row r="6" spans="1:38" s="47" customFormat="1" ht="12.75" thickBot="1" x14ac:dyDescent="0.25">
      <c r="A6" s="178" t="s">
        <v>3</v>
      </c>
      <c r="B6" s="137">
        <v>1</v>
      </c>
      <c r="C6" s="138">
        <v>2</v>
      </c>
      <c r="D6" s="139">
        <v>3</v>
      </c>
      <c r="E6" s="140">
        <v>4</v>
      </c>
      <c r="F6" s="138">
        <v>5</v>
      </c>
      <c r="G6" s="139">
        <v>6</v>
      </c>
      <c r="H6" s="140">
        <v>7</v>
      </c>
      <c r="I6" s="138">
        <v>8</v>
      </c>
      <c r="J6" s="139">
        <v>9</v>
      </c>
      <c r="K6" s="141">
        <v>10</v>
      </c>
      <c r="L6" s="138">
        <v>11</v>
      </c>
      <c r="M6" s="142">
        <v>12</v>
      </c>
      <c r="N6" s="140">
        <v>13</v>
      </c>
      <c r="O6" s="138">
        <v>14</v>
      </c>
      <c r="P6" s="139">
        <v>15</v>
      </c>
      <c r="Q6" s="140">
        <v>16</v>
      </c>
      <c r="R6" s="138">
        <v>17</v>
      </c>
      <c r="S6" s="139">
        <v>18</v>
      </c>
      <c r="T6" s="141">
        <v>19</v>
      </c>
      <c r="U6" s="138">
        <v>20</v>
      </c>
      <c r="V6" s="139">
        <v>21</v>
      </c>
      <c r="W6" s="140">
        <v>22</v>
      </c>
      <c r="X6" s="138">
        <v>23</v>
      </c>
      <c r="Y6" s="139">
        <v>24</v>
      </c>
      <c r="Z6" s="140">
        <v>25</v>
      </c>
      <c r="AA6" s="138">
        <v>26</v>
      </c>
      <c r="AB6" s="139">
        <v>27</v>
      </c>
      <c r="AC6" s="140">
        <v>28</v>
      </c>
      <c r="AD6" s="138">
        <v>29</v>
      </c>
      <c r="AE6" s="139">
        <v>30</v>
      </c>
      <c r="AF6" s="141">
        <v>31</v>
      </c>
      <c r="AG6" s="138">
        <v>32</v>
      </c>
      <c r="AH6" s="139">
        <v>33</v>
      </c>
    </row>
    <row r="7" spans="1:38" s="35" customFormat="1" ht="48.75" customHeight="1" thickBot="1" x14ac:dyDescent="0.3">
      <c r="A7" s="179" t="s">
        <v>32</v>
      </c>
      <c r="B7" s="147">
        <f>SUM(B8:B14)</f>
        <v>1060</v>
      </c>
      <c r="C7" s="148">
        <f>SUM(C8:C14)</f>
        <v>1022</v>
      </c>
      <c r="D7" s="213">
        <f t="shared" ref="D7:D14" si="0">IF(ISERROR(C7*100/B7),"-",(C7*100/B7))</f>
        <v>96.415094339622641</v>
      </c>
      <c r="E7" s="151">
        <f>SUM(E8:E14)</f>
        <v>817</v>
      </c>
      <c r="F7" s="148">
        <f>SUM(F8:F14)</f>
        <v>738</v>
      </c>
      <c r="G7" s="213">
        <f t="shared" ref="G7:G10" si="1">IF(ISERROR(F7*100/E7),"-",(F7*100/E7))</f>
        <v>90.330477356181149</v>
      </c>
      <c r="H7" s="264">
        <f>SUM(H8:H14)</f>
        <v>272</v>
      </c>
      <c r="I7" s="265">
        <f>SUM(I8:I14)</f>
        <v>525</v>
      </c>
      <c r="J7" s="271">
        <f>I7*100/H7</f>
        <v>193.01470588235293</v>
      </c>
      <c r="K7" s="150">
        <f>SUM(K8:K14)</f>
        <v>108</v>
      </c>
      <c r="L7" s="148">
        <f>SUM(L8:L14)</f>
        <v>130</v>
      </c>
      <c r="M7" s="213">
        <f t="shared" ref="M7:M14" si="2">IF(ISERROR(L7*100/K7),"-",(L7*100/K7))</f>
        <v>120.37037037037037</v>
      </c>
      <c r="N7" s="150">
        <f>SUM(N8:N14)</f>
        <v>18</v>
      </c>
      <c r="O7" s="148">
        <f>SUM(O8:O14)</f>
        <v>80</v>
      </c>
      <c r="P7" s="198" t="s">
        <v>150</v>
      </c>
      <c r="Q7" s="150">
        <f>SUM(Q8:Q14)</f>
        <v>0</v>
      </c>
      <c r="R7" s="148">
        <f>SUM(R8:R14)</f>
        <v>35</v>
      </c>
      <c r="S7" s="198" t="str">
        <f t="shared" ref="S7:S14" si="3">IF(ISERROR(R7*100/Q7),"-",(R7*100/Q7))</f>
        <v>-</v>
      </c>
      <c r="T7" s="150">
        <f>SUM(T8:T14)</f>
        <v>0</v>
      </c>
      <c r="U7" s="148">
        <f>SUM(U8:U14)</f>
        <v>12</v>
      </c>
      <c r="V7" s="198" t="str">
        <f t="shared" ref="V7:V14" si="4">IF(ISERROR(U7*100/T7),"-",(U7*100/T7))</f>
        <v>-</v>
      </c>
      <c r="W7" s="150">
        <f>SUM(W8:W14)</f>
        <v>519</v>
      </c>
      <c r="X7" s="148">
        <f>SUM(X8:X14)</f>
        <v>584</v>
      </c>
      <c r="Y7" s="213">
        <f t="shared" ref="Y7:Y14" si="5">IF(ISERROR(X7*100/W7),"-",(X7*100/W7))</f>
        <v>112.52408477842003</v>
      </c>
      <c r="Z7" s="147">
        <f>SUM(Z8:Z14)</f>
        <v>466</v>
      </c>
      <c r="AA7" s="148">
        <f>SUM(AA8:AA14)</f>
        <v>741</v>
      </c>
      <c r="AB7" s="213">
        <f t="shared" ref="AB7:AB14" si="6">IF(ISERROR(AA7*100/Z7),"-",(AA7*100/Z7))</f>
        <v>159.01287553648069</v>
      </c>
      <c r="AC7" s="150">
        <f>SUM(AC8:AC14)</f>
        <v>374</v>
      </c>
      <c r="AD7" s="148">
        <f>SUM(AD8:AD14)</f>
        <v>549</v>
      </c>
      <c r="AE7" s="213">
        <f t="shared" ref="AE7:AE14" si="7">IF(ISERROR(AD7*100/AC7),"-",(AD7*100/AC7))</f>
        <v>146.79144385026737</v>
      </c>
      <c r="AF7" s="147">
        <f>SUM(AF8:AF14)</f>
        <v>257</v>
      </c>
      <c r="AG7" s="148">
        <f>SUM(AG8:AG14)</f>
        <v>314</v>
      </c>
      <c r="AH7" s="213">
        <f t="shared" ref="AH7:AH14" si="8">IF(ISERROR(AG7*100/AF7),"-",(AG7*100/AF7))</f>
        <v>122.17898832684826</v>
      </c>
      <c r="AI7" s="34"/>
      <c r="AL7" s="39"/>
    </row>
    <row r="8" spans="1:38" s="39" customFormat="1" ht="48.75" customHeight="1" x14ac:dyDescent="0.25">
      <c r="A8" s="180" t="s">
        <v>93</v>
      </c>
      <c r="B8" s="153">
        <v>150</v>
      </c>
      <c r="C8" s="143">
        <v>211</v>
      </c>
      <c r="D8" s="214">
        <f t="shared" si="0"/>
        <v>140.66666666666666</v>
      </c>
      <c r="E8" s="160">
        <v>128</v>
      </c>
      <c r="F8" s="143">
        <v>156</v>
      </c>
      <c r="G8" s="215">
        <f t="shared" si="1"/>
        <v>121.875</v>
      </c>
      <c r="H8" s="266">
        <f>E8-'статус на початок року'!H8</f>
        <v>38</v>
      </c>
      <c r="I8" s="267">
        <f>F8-'статус на початок року'!I8</f>
        <v>109</v>
      </c>
      <c r="J8" s="432" t="s">
        <v>163</v>
      </c>
      <c r="K8" s="159">
        <v>23</v>
      </c>
      <c r="L8" s="157">
        <v>30</v>
      </c>
      <c r="M8" s="215">
        <f t="shared" si="2"/>
        <v>130.43478260869566</v>
      </c>
      <c r="N8" s="159">
        <v>2</v>
      </c>
      <c r="O8" s="183">
        <v>27</v>
      </c>
      <c r="P8" s="218" t="s">
        <v>164</v>
      </c>
      <c r="Q8" s="159">
        <v>0</v>
      </c>
      <c r="R8" s="157">
        <v>13</v>
      </c>
      <c r="S8" s="218" t="str">
        <f t="shared" si="3"/>
        <v>-</v>
      </c>
      <c r="T8" s="155">
        <v>0</v>
      </c>
      <c r="U8" s="144">
        <v>5</v>
      </c>
      <c r="V8" s="154" t="str">
        <f t="shared" si="4"/>
        <v>-</v>
      </c>
      <c r="W8" s="159">
        <v>73</v>
      </c>
      <c r="X8" s="157">
        <v>131</v>
      </c>
      <c r="Y8" s="214">
        <f t="shared" si="5"/>
        <v>179.45205479452054</v>
      </c>
      <c r="Z8" s="207">
        <v>56</v>
      </c>
      <c r="AA8" s="161">
        <v>156</v>
      </c>
      <c r="AB8" s="224" t="s">
        <v>142</v>
      </c>
      <c r="AC8" s="155">
        <v>45</v>
      </c>
      <c r="AD8" s="145">
        <v>121</v>
      </c>
      <c r="AE8" s="224" t="s">
        <v>139</v>
      </c>
      <c r="AF8" s="207">
        <v>32</v>
      </c>
      <c r="AG8" s="183">
        <v>65</v>
      </c>
      <c r="AH8" s="214">
        <f t="shared" si="8"/>
        <v>203.125</v>
      </c>
      <c r="AI8" s="34"/>
      <c r="AJ8" s="38"/>
    </row>
    <row r="9" spans="1:38" s="40" customFormat="1" ht="48.75" customHeight="1" x14ac:dyDescent="0.25">
      <c r="A9" s="181" t="s">
        <v>94</v>
      </c>
      <c r="B9" s="162">
        <v>60</v>
      </c>
      <c r="C9" s="122">
        <v>71</v>
      </c>
      <c r="D9" s="215">
        <f t="shared" si="0"/>
        <v>118.33333333333333</v>
      </c>
      <c r="E9" s="168">
        <v>55</v>
      </c>
      <c r="F9" s="122">
        <v>49</v>
      </c>
      <c r="G9" s="215">
        <f t="shared" si="1"/>
        <v>89.090909090909093</v>
      </c>
      <c r="H9" s="268">
        <f>E9-'статус на початок року'!H9</f>
        <v>16</v>
      </c>
      <c r="I9" s="267">
        <f>F9-'статус на початок року'!I9</f>
        <v>33</v>
      </c>
      <c r="J9" s="273">
        <f t="shared" ref="J8:J14" si="9">IF(ISERROR(I9*100/H9),"-",(I9*100/H9))</f>
        <v>206.25</v>
      </c>
      <c r="K9" s="167">
        <v>5</v>
      </c>
      <c r="L9" s="127">
        <v>7</v>
      </c>
      <c r="M9" s="215">
        <f t="shared" si="2"/>
        <v>140</v>
      </c>
      <c r="N9" s="167">
        <v>0</v>
      </c>
      <c r="O9" s="124">
        <v>3</v>
      </c>
      <c r="P9" s="215" t="str">
        <f t="shared" ref="P7:P14" si="10">IF(ISERROR(O9*100/N9),"-",(O9*100/N9))</f>
        <v>-</v>
      </c>
      <c r="Q9" s="167">
        <v>0</v>
      </c>
      <c r="R9" s="127">
        <v>0</v>
      </c>
      <c r="S9" s="163" t="str">
        <f t="shared" si="3"/>
        <v>-</v>
      </c>
      <c r="T9" s="164">
        <v>0</v>
      </c>
      <c r="U9" s="126">
        <v>0</v>
      </c>
      <c r="V9" s="163" t="str">
        <f t="shared" si="4"/>
        <v>-</v>
      </c>
      <c r="W9" s="167">
        <v>35</v>
      </c>
      <c r="X9" s="127">
        <v>43</v>
      </c>
      <c r="Y9" s="215">
        <f t="shared" si="5"/>
        <v>122.85714285714286</v>
      </c>
      <c r="Z9" s="208">
        <v>30</v>
      </c>
      <c r="AA9" s="161">
        <v>47</v>
      </c>
      <c r="AB9" s="215">
        <f t="shared" si="6"/>
        <v>156.66666666666666</v>
      </c>
      <c r="AC9" s="164">
        <v>28</v>
      </c>
      <c r="AD9" s="126">
        <v>38</v>
      </c>
      <c r="AE9" s="215">
        <f t="shared" si="7"/>
        <v>135.71428571428572</v>
      </c>
      <c r="AF9" s="208">
        <v>20</v>
      </c>
      <c r="AG9" s="124">
        <v>21</v>
      </c>
      <c r="AH9" s="215">
        <f t="shared" si="8"/>
        <v>105</v>
      </c>
      <c r="AI9" s="34"/>
      <c r="AJ9" s="38"/>
    </row>
    <row r="10" spans="1:38" s="39" customFormat="1" ht="48.75" customHeight="1" x14ac:dyDescent="0.25">
      <c r="A10" s="181" t="s">
        <v>95</v>
      </c>
      <c r="B10" s="162">
        <v>491</v>
      </c>
      <c r="C10" s="123">
        <v>336</v>
      </c>
      <c r="D10" s="215">
        <f t="shared" si="0"/>
        <v>68.431771894093686</v>
      </c>
      <c r="E10" s="168">
        <v>336</v>
      </c>
      <c r="F10" s="123">
        <v>233</v>
      </c>
      <c r="G10" s="215">
        <f t="shared" si="1"/>
        <v>69.345238095238102</v>
      </c>
      <c r="H10" s="268">
        <f>E10-'статус на початок року'!H10</f>
        <v>126</v>
      </c>
      <c r="I10" s="267">
        <f>F10-'статус на початок року'!I10</f>
        <v>160</v>
      </c>
      <c r="J10" s="273">
        <f t="shared" si="9"/>
        <v>126.98412698412699</v>
      </c>
      <c r="K10" s="167">
        <v>45</v>
      </c>
      <c r="L10" s="127">
        <v>32</v>
      </c>
      <c r="M10" s="215">
        <f t="shared" si="2"/>
        <v>71.111111111111114</v>
      </c>
      <c r="N10" s="167">
        <v>15</v>
      </c>
      <c r="O10" s="124">
        <v>24</v>
      </c>
      <c r="P10" s="215">
        <f t="shared" si="10"/>
        <v>160</v>
      </c>
      <c r="Q10" s="167">
        <v>0</v>
      </c>
      <c r="R10" s="127">
        <v>13</v>
      </c>
      <c r="S10" s="163" t="str">
        <f t="shared" si="3"/>
        <v>-</v>
      </c>
      <c r="T10" s="164">
        <v>0</v>
      </c>
      <c r="U10" s="125">
        <v>1</v>
      </c>
      <c r="V10" s="163" t="str">
        <f t="shared" si="4"/>
        <v>-</v>
      </c>
      <c r="W10" s="167">
        <v>257</v>
      </c>
      <c r="X10" s="127">
        <v>161</v>
      </c>
      <c r="Y10" s="215">
        <f t="shared" si="5"/>
        <v>62.645914396887157</v>
      </c>
      <c r="Z10" s="208">
        <v>209</v>
      </c>
      <c r="AA10" s="161">
        <v>235</v>
      </c>
      <c r="AB10" s="215">
        <f t="shared" si="6"/>
        <v>112.44019138755981</v>
      </c>
      <c r="AC10" s="164">
        <v>155</v>
      </c>
      <c r="AD10" s="126">
        <v>163</v>
      </c>
      <c r="AE10" s="215">
        <f t="shared" si="7"/>
        <v>105.16129032258064</v>
      </c>
      <c r="AF10" s="208">
        <v>115</v>
      </c>
      <c r="AG10" s="124">
        <v>101</v>
      </c>
      <c r="AH10" s="215">
        <f t="shared" si="8"/>
        <v>87.826086956521735</v>
      </c>
      <c r="AI10" s="34"/>
      <c r="AJ10" s="38"/>
    </row>
    <row r="11" spans="1:38" s="39" customFormat="1" ht="48.75" customHeight="1" x14ac:dyDescent="0.25">
      <c r="A11" s="181" t="s">
        <v>96</v>
      </c>
      <c r="B11" s="162">
        <v>92</v>
      </c>
      <c r="C11" s="123">
        <v>91</v>
      </c>
      <c r="D11" s="215">
        <f t="shared" si="0"/>
        <v>98.913043478260875</v>
      </c>
      <c r="E11" s="168">
        <v>85</v>
      </c>
      <c r="F11" s="123">
        <v>76</v>
      </c>
      <c r="G11" s="215">
        <f t="shared" ref="G11:G14" si="11">IF(ISERROR(F11*100/E11),"-",(F11*100/E11))</f>
        <v>89.411764705882348</v>
      </c>
      <c r="H11" s="268">
        <f>E11-'статус на початок року'!H11</f>
        <v>19</v>
      </c>
      <c r="I11" s="267">
        <f>F11-'статус на початок року'!I11</f>
        <v>56</v>
      </c>
      <c r="J11" s="302" t="s">
        <v>163</v>
      </c>
      <c r="K11" s="167">
        <v>2</v>
      </c>
      <c r="L11" s="127">
        <v>6</v>
      </c>
      <c r="M11" s="218" t="s">
        <v>118</v>
      </c>
      <c r="N11" s="167">
        <v>0</v>
      </c>
      <c r="O11" s="124">
        <v>3</v>
      </c>
      <c r="P11" s="218" t="str">
        <f t="shared" si="10"/>
        <v>-</v>
      </c>
      <c r="Q11" s="167">
        <v>0</v>
      </c>
      <c r="R11" s="127">
        <v>1</v>
      </c>
      <c r="S11" s="163" t="str">
        <f t="shared" si="3"/>
        <v>-</v>
      </c>
      <c r="T11" s="164">
        <v>0</v>
      </c>
      <c r="U11" s="125">
        <v>0</v>
      </c>
      <c r="V11" s="163" t="str">
        <f t="shared" si="4"/>
        <v>-</v>
      </c>
      <c r="W11" s="167">
        <v>54</v>
      </c>
      <c r="X11" s="127">
        <v>68</v>
      </c>
      <c r="Y11" s="215">
        <f t="shared" si="5"/>
        <v>125.92592592592592</v>
      </c>
      <c r="Z11" s="208">
        <v>49</v>
      </c>
      <c r="AA11" s="161">
        <v>73</v>
      </c>
      <c r="AB11" s="215">
        <f t="shared" si="6"/>
        <v>148.9795918367347</v>
      </c>
      <c r="AC11" s="164">
        <v>45</v>
      </c>
      <c r="AD11" s="126">
        <v>63</v>
      </c>
      <c r="AE11" s="215">
        <f t="shared" si="7"/>
        <v>140</v>
      </c>
      <c r="AF11" s="208">
        <v>29</v>
      </c>
      <c r="AG11" s="124">
        <v>33</v>
      </c>
      <c r="AH11" s="215">
        <f t="shared" si="8"/>
        <v>113.79310344827586</v>
      </c>
      <c r="AI11" s="34"/>
      <c r="AJ11" s="38"/>
    </row>
    <row r="12" spans="1:38" s="39" customFormat="1" ht="48.75" customHeight="1" x14ac:dyDescent="0.25">
      <c r="A12" s="181" t="s">
        <v>97</v>
      </c>
      <c r="B12" s="162">
        <v>147</v>
      </c>
      <c r="C12" s="123">
        <v>172</v>
      </c>
      <c r="D12" s="215">
        <f t="shared" si="0"/>
        <v>117.00680272108843</v>
      </c>
      <c r="E12" s="168">
        <v>129</v>
      </c>
      <c r="F12" s="123">
        <v>133</v>
      </c>
      <c r="G12" s="215">
        <f t="shared" si="11"/>
        <v>103.10077519379846</v>
      </c>
      <c r="H12" s="268">
        <f>E12-'статус на початок року'!H12</f>
        <v>45</v>
      </c>
      <c r="I12" s="267">
        <f>F12-'статус на початок року'!I12</f>
        <v>99</v>
      </c>
      <c r="J12" s="273">
        <f t="shared" si="9"/>
        <v>220</v>
      </c>
      <c r="K12" s="167">
        <v>19</v>
      </c>
      <c r="L12" s="127">
        <v>29</v>
      </c>
      <c r="M12" s="215">
        <f t="shared" si="2"/>
        <v>152.63157894736841</v>
      </c>
      <c r="N12" s="167">
        <v>0</v>
      </c>
      <c r="O12" s="124">
        <v>10</v>
      </c>
      <c r="P12" s="215" t="str">
        <f t="shared" si="10"/>
        <v>-</v>
      </c>
      <c r="Q12" s="167">
        <v>0</v>
      </c>
      <c r="R12" s="127">
        <v>5</v>
      </c>
      <c r="S12" s="163" t="str">
        <f t="shared" si="3"/>
        <v>-</v>
      </c>
      <c r="T12" s="164">
        <v>0</v>
      </c>
      <c r="U12" s="125">
        <v>4</v>
      </c>
      <c r="V12" s="218" t="str">
        <f t="shared" si="4"/>
        <v>-</v>
      </c>
      <c r="W12" s="167">
        <v>51</v>
      </c>
      <c r="X12" s="127">
        <v>110</v>
      </c>
      <c r="Y12" s="215">
        <f t="shared" si="5"/>
        <v>215.68627450980392</v>
      </c>
      <c r="Z12" s="208">
        <v>66</v>
      </c>
      <c r="AA12" s="161">
        <v>128</v>
      </c>
      <c r="AB12" s="215">
        <f t="shared" si="6"/>
        <v>193.93939393939394</v>
      </c>
      <c r="AC12" s="164">
        <v>61</v>
      </c>
      <c r="AD12" s="126">
        <v>98</v>
      </c>
      <c r="AE12" s="215">
        <f t="shared" si="7"/>
        <v>160.65573770491804</v>
      </c>
      <c r="AF12" s="208">
        <v>36</v>
      </c>
      <c r="AG12" s="124">
        <v>59</v>
      </c>
      <c r="AH12" s="215">
        <f t="shared" si="8"/>
        <v>163.88888888888889</v>
      </c>
      <c r="AI12" s="34"/>
      <c r="AJ12" s="38"/>
    </row>
    <row r="13" spans="1:38" s="39" customFormat="1" ht="48.75" customHeight="1" x14ac:dyDescent="0.25">
      <c r="A13" s="181" t="s">
        <v>98</v>
      </c>
      <c r="B13" s="162">
        <v>71</v>
      </c>
      <c r="C13" s="123">
        <v>98</v>
      </c>
      <c r="D13" s="215">
        <f t="shared" si="0"/>
        <v>138.02816901408451</v>
      </c>
      <c r="E13" s="168">
        <v>41</v>
      </c>
      <c r="F13" s="123">
        <v>61</v>
      </c>
      <c r="G13" s="215">
        <f t="shared" si="11"/>
        <v>148.78048780487805</v>
      </c>
      <c r="H13" s="268">
        <f>E13-'статус на початок року'!H13</f>
        <v>16</v>
      </c>
      <c r="I13" s="267">
        <f>F13-'статус на початок року'!I13</f>
        <v>48</v>
      </c>
      <c r="J13" s="302" t="s">
        <v>118</v>
      </c>
      <c r="K13" s="167">
        <v>7</v>
      </c>
      <c r="L13" s="127">
        <v>20</v>
      </c>
      <c r="M13" s="218" t="s">
        <v>163</v>
      </c>
      <c r="N13" s="167">
        <v>0</v>
      </c>
      <c r="O13" s="124">
        <v>6</v>
      </c>
      <c r="P13" s="215" t="str">
        <f t="shared" si="10"/>
        <v>-</v>
      </c>
      <c r="Q13" s="167">
        <v>0</v>
      </c>
      <c r="R13" s="127">
        <v>1</v>
      </c>
      <c r="S13" s="163" t="str">
        <f t="shared" si="3"/>
        <v>-</v>
      </c>
      <c r="T13" s="164">
        <v>0</v>
      </c>
      <c r="U13" s="125">
        <v>2</v>
      </c>
      <c r="V13" s="163" t="str">
        <f t="shared" si="4"/>
        <v>-</v>
      </c>
      <c r="W13" s="167">
        <v>26</v>
      </c>
      <c r="X13" s="127">
        <v>45</v>
      </c>
      <c r="Y13" s="215">
        <f t="shared" si="5"/>
        <v>173.07692307692307</v>
      </c>
      <c r="Z13" s="208">
        <v>33</v>
      </c>
      <c r="AA13" s="161">
        <v>73</v>
      </c>
      <c r="AB13" s="215">
        <f t="shared" si="6"/>
        <v>221.21212121212122</v>
      </c>
      <c r="AC13" s="164">
        <v>20</v>
      </c>
      <c r="AD13" s="126">
        <v>46</v>
      </c>
      <c r="AE13" s="215">
        <f t="shared" si="7"/>
        <v>230</v>
      </c>
      <c r="AF13" s="208">
        <v>12</v>
      </c>
      <c r="AG13" s="124">
        <v>23</v>
      </c>
      <c r="AH13" s="215">
        <f t="shared" si="8"/>
        <v>191.66666666666666</v>
      </c>
      <c r="AI13" s="34"/>
      <c r="AJ13" s="38"/>
    </row>
    <row r="14" spans="1:38" s="39" customFormat="1" ht="48.75" customHeight="1" thickBot="1" x14ac:dyDescent="0.3">
      <c r="A14" s="182" t="s">
        <v>99</v>
      </c>
      <c r="B14" s="169">
        <v>49</v>
      </c>
      <c r="C14" s="134">
        <v>43</v>
      </c>
      <c r="D14" s="216">
        <f t="shared" si="0"/>
        <v>87.755102040816325</v>
      </c>
      <c r="E14" s="176">
        <v>43</v>
      </c>
      <c r="F14" s="134">
        <v>30</v>
      </c>
      <c r="G14" s="216">
        <f t="shared" si="11"/>
        <v>69.767441860465112</v>
      </c>
      <c r="H14" s="269">
        <f>E14-'статус на початок року'!H14</f>
        <v>12</v>
      </c>
      <c r="I14" s="270">
        <f>F14-'статус на початок року'!I14</f>
        <v>20</v>
      </c>
      <c r="J14" s="274">
        <f t="shared" si="9"/>
        <v>166.66666666666666</v>
      </c>
      <c r="K14" s="175">
        <v>7</v>
      </c>
      <c r="L14" s="173">
        <v>6</v>
      </c>
      <c r="M14" s="216">
        <f t="shared" si="2"/>
        <v>85.714285714285708</v>
      </c>
      <c r="N14" s="175">
        <v>1</v>
      </c>
      <c r="O14" s="184">
        <v>7</v>
      </c>
      <c r="P14" s="226" t="s">
        <v>140</v>
      </c>
      <c r="Q14" s="175">
        <v>0</v>
      </c>
      <c r="R14" s="173">
        <v>2</v>
      </c>
      <c r="S14" s="170" t="str">
        <f t="shared" si="3"/>
        <v>-</v>
      </c>
      <c r="T14" s="171">
        <v>0</v>
      </c>
      <c r="U14" s="135">
        <v>0</v>
      </c>
      <c r="V14" s="170" t="str">
        <f t="shared" si="4"/>
        <v>-</v>
      </c>
      <c r="W14" s="175">
        <v>23</v>
      </c>
      <c r="X14" s="173">
        <v>26</v>
      </c>
      <c r="Y14" s="216">
        <f t="shared" si="5"/>
        <v>113.04347826086956</v>
      </c>
      <c r="Z14" s="209">
        <v>23</v>
      </c>
      <c r="AA14" s="197">
        <v>29</v>
      </c>
      <c r="AB14" s="216">
        <f t="shared" si="6"/>
        <v>126.08695652173913</v>
      </c>
      <c r="AC14" s="171">
        <v>20</v>
      </c>
      <c r="AD14" s="185">
        <v>20</v>
      </c>
      <c r="AE14" s="216">
        <f t="shared" si="7"/>
        <v>100</v>
      </c>
      <c r="AF14" s="209">
        <v>13</v>
      </c>
      <c r="AG14" s="184">
        <v>12</v>
      </c>
      <c r="AH14" s="216">
        <f t="shared" si="8"/>
        <v>92.307692307692307</v>
      </c>
      <c r="AI14" s="34"/>
      <c r="AJ14" s="38"/>
    </row>
    <row r="15" spans="1:38" ht="67.5" customHeight="1" x14ac:dyDescent="0.25">
      <c r="A15" s="42"/>
      <c r="B15" s="42"/>
      <c r="C15" s="344"/>
      <c r="D15" s="344"/>
      <c r="E15" s="344"/>
      <c r="F15" s="344"/>
      <c r="G15" s="344"/>
      <c r="H15" s="344"/>
      <c r="I15" s="344"/>
      <c r="J15" s="344"/>
      <c r="K15" s="344"/>
      <c r="L15" s="344"/>
      <c r="M15" s="344"/>
      <c r="N15" s="344"/>
      <c r="O15" s="344"/>
      <c r="P15" s="344"/>
      <c r="Q15" s="344"/>
      <c r="R15" s="344"/>
      <c r="S15" s="344"/>
      <c r="T15" s="344"/>
      <c r="U15" s="344"/>
      <c r="V15" s="344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</row>
    <row r="16" spans="1:38" x14ac:dyDescent="0.2"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</row>
    <row r="17" spans="14:31" x14ac:dyDescent="0.2"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</row>
    <row r="18" spans="14:31" x14ac:dyDescent="0.2"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</row>
    <row r="19" spans="14:31" x14ac:dyDescent="0.2"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</row>
    <row r="20" spans="14:31" x14ac:dyDescent="0.2"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</row>
    <row r="21" spans="14:31" x14ac:dyDescent="0.2"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</row>
    <row r="22" spans="14:31" x14ac:dyDescent="0.2"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</row>
    <row r="23" spans="14:31" x14ac:dyDescent="0.2"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</row>
    <row r="24" spans="14:31" x14ac:dyDescent="0.2"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</row>
    <row r="25" spans="14:31" x14ac:dyDescent="0.2"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</row>
    <row r="26" spans="14:31" x14ac:dyDescent="0.2"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</row>
    <row r="27" spans="14:31" x14ac:dyDescent="0.2"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</row>
    <row r="28" spans="14:31" x14ac:dyDescent="0.2"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</row>
    <row r="29" spans="14:31" x14ac:dyDescent="0.2"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</row>
    <row r="30" spans="14:31" x14ac:dyDescent="0.2"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</row>
    <row r="31" spans="14:31" x14ac:dyDescent="0.2"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</row>
    <row r="32" spans="14:31" x14ac:dyDescent="0.2"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</row>
    <row r="33" spans="14:31" x14ac:dyDescent="0.2"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</row>
    <row r="34" spans="14:31" x14ac:dyDescent="0.2"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</row>
    <row r="35" spans="14:31" x14ac:dyDescent="0.2"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</row>
    <row r="36" spans="14:31" x14ac:dyDescent="0.2"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</row>
    <row r="37" spans="14:31" x14ac:dyDescent="0.2"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</row>
    <row r="38" spans="14:31" x14ac:dyDescent="0.2"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</row>
    <row r="39" spans="14:31" x14ac:dyDescent="0.2"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</row>
    <row r="40" spans="14:31" x14ac:dyDescent="0.2"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</row>
    <row r="41" spans="14:31" x14ac:dyDescent="0.2"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</row>
    <row r="42" spans="14:31" x14ac:dyDescent="0.2"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</row>
    <row r="43" spans="14:31" x14ac:dyDescent="0.2"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</row>
    <row r="44" spans="14:31" x14ac:dyDescent="0.2"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</row>
    <row r="45" spans="14:31" x14ac:dyDescent="0.2"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</row>
    <row r="46" spans="14:31" x14ac:dyDescent="0.2"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</row>
    <row r="47" spans="14:31" x14ac:dyDescent="0.2"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</row>
    <row r="48" spans="14:31" x14ac:dyDescent="0.2"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</row>
    <row r="49" spans="14:31" x14ac:dyDescent="0.2"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</row>
    <row r="50" spans="14:31" x14ac:dyDescent="0.2"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</row>
    <row r="51" spans="14:31" x14ac:dyDescent="0.2"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</row>
    <row r="52" spans="14:31" x14ac:dyDescent="0.2"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</row>
    <row r="53" spans="14:31" x14ac:dyDescent="0.2"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</row>
    <row r="54" spans="14:31" x14ac:dyDescent="0.2"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</row>
    <row r="55" spans="14:31" x14ac:dyDescent="0.2"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</row>
    <row r="56" spans="14:31" x14ac:dyDescent="0.2"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</row>
    <row r="57" spans="14:31" x14ac:dyDescent="0.2"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</row>
    <row r="58" spans="14:31" x14ac:dyDescent="0.2"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</row>
    <row r="59" spans="14:31" x14ac:dyDescent="0.2"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</row>
    <row r="60" spans="14:31" x14ac:dyDescent="0.2"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</row>
    <row r="61" spans="14:31" x14ac:dyDescent="0.2"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</row>
    <row r="62" spans="14:31" x14ac:dyDescent="0.2"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</row>
    <row r="63" spans="14:31" x14ac:dyDescent="0.2"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</row>
    <row r="64" spans="14:31" x14ac:dyDescent="0.2"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</row>
    <row r="65" spans="14:31" x14ac:dyDescent="0.2"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</row>
    <row r="66" spans="14:31" x14ac:dyDescent="0.2"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</row>
    <row r="67" spans="14:31" x14ac:dyDescent="0.2">
      <c r="N67" s="43"/>
      <c r="O67" s="43"/>
      <c r="P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</row>
  </sheetData>
  <mergeCells count="51">
    <mergeCell ref="I4:I5"/>
    <mergeCell ref="J4:J5"/>
    <mergeCell ref="Q3:S3"/>
    <mergeCell ref="Q4:Q5"/>
    <mergeCell ref="R4:R5"/>
    <mergeCell ref="S4:S5"/>
    <mergeCell ref="AF2:AH2"/>
    <mergeCell ref="AA1:AH1"/>
    <mergeCell ref="W4:W5"/>
    <mergeCell ref="AD2:AE2"/>
    <mergeCell ref="C15:V15"/>
    <mergeCell ref="X4:X5"/>
    <mergeCell ref="AF4:AF5"/>
    <mergeCell ref="Y4:Y5"/>
    <mergeCell ref="T4:T5"/>
    <mergeCell ref="U4:U5"/>
    <mergeCell ref="V4:V5"/>
    <mergeCell ref="N4:N5"/>
    <mergeCell ref="O4:O5"/>
    <mergeCell ref="P4:P5"/>
    <mergeCell ref="B1:R1"/>
    <mergeCell ref="P2:R2"/>
    <mergeCell ref="T3:V3"/>
    <mergeCell ref="W3:Y3"/>
    <mergeCell ref="AG4:AG5"/>
    <mergeCell ref="AH4:AH5"/>
    <mergeCell ref="Z4:Z5"/>
    <mergeCell ref="AA4:AA5"/>
    <mergeCell ref="AB4:AB5"/>
    <mergeCell ref="AC4:AC5"/>
    <mergeCell ref="AD4:AD5"/>
    <mergeCell ref="AE4:AE5"/>
    <mergeCell ref="Z3:AB3"/>
    <mergeCell ref="AC3:AE3"/>
    <mergeCell ref="AF3:AH3"/>
    <mergeCell ref="A3:A5"/>
    <mergeCell ref="E3:G3"/>
    <mergeCell ref="K3:M3"/>
    <mergeCell ref="N3:P3"/>
    <mergeCell ref="B4:B5"/>
    <mergeCell ref="C4:C5"/>
    <mergeCell ref="D4:D5"/>
    <mergeCell ref="E4:E5"/>
    <mergeCell ref="F4:F5"/>
    <mergeCell ref="G4:G5"/>
    <mergeCell ref="K4:K5"/>
    <mergeCell ref="L4:L5"/>
    <mergeCell ref="M4:M5"/>
    <mergeCell ref="B3:D3"/>
    <mergeCell ref="H3:J3"/>
    <mergeCell ref="H4:H5"/>
  </mergeCells>
  <pageMargins left="0.31496062992125984" right="0.31496062992125984" top="0.35433070866141736" bottom="0.15748031496062992" header="0.31496062992125984" footer="0.31496062992125984"/>
  <pageSetup paperSize="9" scale="66" orientation="landscape" r:id="rId1"/>
  <colBreaks count="1" manualBreakCount="1">
    <brk id="19" max="14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K22"/>
  <sheetViews>
    <sheetView view="pageBreakPreview" topLeftCell="A4" zoomScale="70" zoomScaleNormal="70" zoomScaleSheetLayoutView="70" workbookViewId="0">
      <selection activeCell="B17" sqref="B17:C18"/>
    </sheetView>
  </sheetViews>
  <sheetFormatPr defaultColWidth="8" defaultRowHeight="12.75" x14ac:dyDescent="0.2"/>
  <cols>
    <col min="1" max="1" width="60.42578125" style="2" customWidth="1"/>
    <col min="2" max="3" width="26.5703125" style="2" customWidth="1"/>
    <col min="4" max="4" width="11" style="2" customWidth="1"/>
    <col min="5" max="5" width="11.5703125" style="2" customWidth="1"/>
    <col min="6" max="16384" width="8" style="2"/>
  </cols>
  <sheetData>
    <row r="1" spans="1:11" ht="27" customHeight="1" x14ac:dyDescent="0.2">
      <c r="A1" s="307" t="s">
        <v>62</v>
      </c>
      <c r="B1" s="307"/>
      <c r="C1" s="307"/>
      <c r="D1" s="307"/>
      <c r="E1" s="307"/>
    </row>
    <row r="2" spans="1:11" ht="23.25" customHeight="1" x14ac:dyDescent="0.2">
      <c r="A2" s="307" t="s">
        <v>22</v>
      </c>
      <c r="B2" s="307"/>
      <c r="C2" s="307"/>
      <c r="D2" s="307"/>
      <c r="E2" s="307"/>
    </row>
    <row r="3" spans="1:11" ht="6" customHeight="1" x14ac:dyDescent="0.2">
      <c r="A3" s="24"/>
    </row>
    <row r="4" spans="1:11" s="3" customFormat="1" ht="23.25" customHeight="1" x14ac:dyDescent="0.25">
      <c r="A4" s="357"/>
      <c r="B4" s="308" t="s">
        <v>120</v>
      </c>
      <c r="C4" s="308" t="s">
        <v>121</v>
      </c>
      <c r="D4" s="310" t="s">
        <v>1</v>
      </c>
      <c r="E4" s="311"/>
    </row>
    <row r="5" spans="1:11" s="3" customFormat="1" ht="32.25" customHeight="1" x14ac:dyDescent="0.25">
      <c r="A5" s="357"/>
      <c r="B5" s="309"/>
      <c r="C5" s="309"/>
      <c r="D5" s="4" t="s">
        <v>2</v>
      </c>
      <c r="E5" s="5" t="s">
        <v>24</v>
      </c>
    </row>
    <row r="6" spans="1:11" s="7" customFormat="1" ht="15.75" customHeight="1" x14ac:dyDescent="0.25">
      <c r="A6" s="6" t="s">
        <v>3</v>
      </c>
      <c r="B6" s="6">
        <v>5</v>
      </c>
      <c r="C6" s="6">
        <v>6</v>
      </c>
      <c r="D6" s="6">
        <v>7</v>
      </c>
      <c r="E6" s="6">
        <v>8</v>
      </c>
    </row>
    <row r="7" spans="1:11" s="7" customFormat="1" ht="20.85" customHeight="1" x14ac:dyDescent="0.25">
      <c r="A7" s="8" t="s">
        <v>25</v>
      </c>
      <c r="B7" s="70">
        <f>'10-молодь-ЦЗ'!B7</f>
        <v>3126</v>
      </c>
      <c r="C7" s="70">
        <f>'10-молодь-ЦЗ'!C7</f>
        <v>2552</v>
      </c>
      <c r="D7" s="9">
        <f t="shared" ref="D7" si="0">C7*100/B7</f>
        <v>81.637875879718493</v>
      </c>
      <c r="E7" s="76">
        <f t="shared" ref="E7" si="1">C7-B7</f>
        <v>-574</v>
      </c>
      <c r="K7" s="11"/>
    </row>
    <row r="8" spans="1:11" s="3" customFormat="1" ht="20.85" customHeight="1" x14ac:dyDescent="0.25">
      <c r="A8" s="8" t="s">
        <v>26</v>
      </c>
      <c r="B8" s="70">
        <f>'10-молодь-ЦЗ'!E7</f>
        <v>2281</v>
      </c>
      <c r="C8" s="70">
        <f>'10-молодь-ЦЗ'!F7</f>
        <v>1915</v>
      </c>
      <c r="D8" s="9">
        <f t="shared" ref="D8:D14" si="2">C8*100/B8</f>
        <v>83.954405962297244</v>
      </c>
      <c r="E8" s="76">
        <f t="shared" ref="E8:E14" si="3">C8-B8</f>
        <v>-366</v>
      </c>
      <c r="K8" s="11"/>
    </row>
    <row r="9" spans="1:11" s="3" customFormat="1" ht="23.1" customHeight="1" x14ac:dyDescent="0.25">
      <c r="A9" s="276" t="s">
        <v>101</v>
      </c>
      <c r="B9" s="64">
        <f>'10-молодь-ЦЗ'!H7</f>
        <v>952</v>
      </c>
      <c r="C9" s="64">
        <f>'10-молодь-ЦЗ'!I7</f>
        <v>1108</v>
      </c>
      <c r="D9" s="14">
        <f t="shared" si="2"/>
        <v>116.38655462184875</v>
      </c>
      <c r="E9" s="76">
        <f t="shared" si="3"/>
        <v>156</v>
      </c>
      <c r="K9" s="11"/>
    </row>
    <row r="10" spans="1:11" s="3" customFormat="1" ht="37.5" x14ac:dyDescent="0.25">
      <c r="A10" s="12" t="s">
        <v>27</v>
      </c>
      <c r="B10" s="70">
        <f>'10-молодь-ЦЗ'!K7</f>
        <v>593</v>
      </c>
      <c r="C10" s="70">
        <f>'10-молодь-ЦЗ'!L7</f>
        <v>745</v>
      </c>
      <c r="D10" s="9">
        <f t="shared" si="2"/>
        <v>125.63237774030354</v>
      </c>
      <c r="E10" s="76">
        <f t="shared" si="3"/>
        <v>152</v>
      </c>
      <c r="K10" s="11"/>
    </row>
    <row r="11" spans="1:11" s="3" customFormat="1" ht="21.6" customHeight="1" x14ac:dyDescent="0.25">
      <c r="A11" s="13" t="s">
        <v>28</v>
      </c>
      <c r="B11" s="70">
        <f>'10-молодь-ЦЗ'!N7</f>
        <v>83</v>
      </c>
      <c r="C11" s="70">
        <f>'10-молодь-ЦЗ'!O7</f>
        <v>312</v>
      </c>
      <c r="D11" s="10" t="str">
        <f>'10-молодь-ЦЗ'!P7</f>
        <v>+3,8р.</v>
      </c>
      <c r="E11" s="76">
        <f t="shared" si="3"/>
        <v>229</v>
      </c>
      <c r="K11" s="11"/>
    </row>
    <row r="12" spans="1:11" s="3" customFormat="1" ht="23.1" customHeight="1" x14ac:dyDescent="0.25">
      <c r="A12" s="13" t="s">
        <v>102</v>
      </c>
      <c r="B12" s="64">
        <f>'10-молодь-ЦЗ'!Q7</f>
        <v>0</v>
      </c>
      <c r="C12" s="64">
        <f>'10-молодь-ЦЗ'!R7</f>
        <v>14</v>
      </c>
      <c r="D12" s="319">
        <f>C12-B12</f>
        <v>14</v>
      </c>
      <c r="E12" s="320"/>
      <c r="K12" s="11"/>
    </row>
    <row r="13" spans="1:11" s="3" customFormat="1" ht="45.75" customHeight="1" x14ac:dyDescent="0.25">
      <c r="A13" s="13" t="s">
        <v>19</v>
      </c>
      <c r="B13" s="70">
        <f>'10-молодь-ЦЗ'!T7</f>
        <v>0</v>
      </c>
      <c r="C13" s="70">
        <f>'10-молодь-ЦЗ'!U7</f>
        <v>9</v>
      </c>
      <c r="D13" s="10" t="s">
        <v>100</v>
      </c>
      <c r="E13" s="76">
        <f t="shared" si="3"/>
        <v>9</v>
      </c>
      <c r="K13" s="11"/>
    </row>
    <row r="14" spans="1:11" s="3" customFormat="1" ht="55.5" customHeight="1" x14ac:dyDescent="0.25">
      <c r="A14" s="13" t="s">
        <v>29</v>
      </c>
      <c r="B14" s="70">
        <f>'10-молодь-ЦЗ'!W7</f>
        <v>1410</v>
      </c>
      <c r="C14" s="70">
        <f>'10-молодь-ЦЗ'!X7</f>
        <v>1359</v>
      </c>
      <c r="D14" s="10">
        <f t="shared" si="2"/>
        <v>96.38297872340425</v>
      </c>
      <c r="E14" s="76">
        <f t="shared" si="3"/>
        <v>-51</v>
      </c>
      <c r="K14" s="11"/>
    </row>
    <row r="15" spans="1:11" s="3" customFormat="1" ht="12.75" customHeight="1" x14ac:dyDescent="0.25">
      <c r="A15" s="314" t="s">
        <v>4</v>
      </c>
      <c r="B15" s="315"/>
      <c r="C15" s="315"/>
      <c r="D15" s="315"/>
      <c r="E15" s="315"/>
      <c r="K15" s="11"/>
    </row>
    <row r="16" spans="1:11" s="3" customFormat="1" ht="15" customHeight="1" x14ac:dyDescent="0.25">
      <c r="A16" s="316"/>
      <c r="B16" s="317"/>
      <c r="C16" s="317"/>
      <c r="D16" s="317"/>
      <c r="E16" s="317"/>
      <c r="K16" s="11"/>
    </row>
    <row r="17" spans="1:11" s="3" customFormat="1" ht="20.25" customHeight="1" x14ac:dyDescent="0.25">
      <c r="A17" s="312" t="s">
        <v>0</v>
      </c>
      <c r="B17" s="318" t="s">
        <v>122</v>
      </c>
      <c r="C17" s="318" t="s">
        <v>123</v>
      </c>
      <c r="D17" s="310" t="s">
        <v>1</v>
      </c>
      <c r="E17" s="311"/>
      <c r="K17" s="11"/>
    </row>
    <row r="18" spans="1:11" ht="35.85" customHeight="1" x14ac:dyDescent="0.2">
      <c r="A18" s="313"/>
      <c r="B18" s="318"/>
      <c r="C18" s="318"/>
      <c r="D18" s="4" t="s">
        <v>2</v>
      </c>
      <c r="E18" s="5" t="s">
        <v>24</v>
      </c>
      <c r="K18" s="11"/>
    </row>
    <row r="19" spans="1:11" ht="30.75" customHeight="1" x14ac:dyDescent="0.2">
      <c r="A19" s="8" t="s">
        <v>30</v>
      </c>
      <c r="B19" s="70">
        <f>'10-молодь-ЦЗ'!Z7</f>
        <v>1434</v>
      </c>
      <c r="C19" s="70">
        <f>'10-молодь-ЦЗ'!AA7</f>
        <v>1368</v>
      </c>
      <c r="D19" s="15">
        <f t="shared" ref="D19" si="4">C19*100/B19</f>
        <v>95.39748953974896</v>
      </c>
      <c r="E19" s="76">
        <f t="shared" ref="E19" si="5">C19-B19</f>
        <v>-66</v>
      </c>
      <c r="K19" s="11"/>
    </row>
    <row r="20" spans="1:11" ht="30.75" customHeight="1" x14ac:dyDescent="0.2">
      <c r="A20" s="1" t="s">
        <v>26</v>
      </c>
      <c r="B20" s="70">
        <f>'10-молодь-ЦЗ'!AC7</f>
        <v>1067</v>
      </c>
      <c r="C20" s="70">
        <f>'10-молодь-ЦЗ'!AD7</f>
        <v>1001</v>
      </c>
      <c r="D20" s="15">
        <f t="shared" ref="D20:D21" si="6">C20*100/B20</f>
        <v>93.814432989690715</v>
      </c>
      <c r="E20" s="76">
        <f t="shared" ref="E20:E21" si="7">C20-B20</f>
        <v>-66</v>
      </c>
      <c r="K20" s="11"/>
    </row>
    <row r="21" spans="1:11" ht="30.75" customHeight="1" x14ac:dyDescent="0.2">
      <c r="A21" s="1" t="s">
        <v>31</v>
      </c>
      <c r="B21" s="70">
        <f>'10-молодь-ЦЗ'!AF7</f>
        <v>681</v>
      </c>
      <c r="C21" s="70">
        <f>'10-молодь-ЦЗ'!AG7</f>
        <v>648</v>
      </c>
      <c r="D21" s="15">
        <f t="shared" si="6"/>
        <v>95.154185022026425</v>
      </c>
      <c r="E21" s="76">
        <f t="shared" si="7"/>
        <v>-33</v>
      </c>
      <c r="K21" s="11"/>
    </row>
    <row r="22" spans="1:11" ht="66.599999999999994" customHeight="1" x14ac:dyDescent="0.25">
      <c r="A22" s="306"/>
      <c r="B22" s="306"/>
      <c r="C22" s="306"/>
      <c r="D22" s="306"/>
      <c r="E22" s="306"/>
    </row>
  </sheetData>
  <mergeCells count="13">
    <mergeCell ref="A22:E22"/>
    <mergeCell ref="A1:E1"/>
    <mergeCell ref="A2:E2"/>
    <mergeCell ref="A4:A5"/>
    <mergeCell ref="B4:B5"/>
    <mergeCell ref="C4:C5"/>
    <mergeCell ref="D4:E4"/>
    <mergeCell ref="A15:E16"/>
    <mergeCell ref="A17:A18"/>
    <mergeCell ref="B17:B18"/>
    <mergeCell ref="C17:C18"/>
    <mergeCell ref="D17:E17"/>
    <mergeCell ref="D12:E12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21</vt:i4>
      </vt:variant>
      <vt:variant>
        <vt:lpstr>Іменовані діапазони</vt:lpstr>
      </vt:variant>
      <vt:variant>
        <vt:i4>33</vt:i4>
      </vt:variant>
    </vt:vector>
  </HeadingPairs>
  <TitlesOfParts>
    <vt:vector size="54" baseType="lpstr">
      <vt:lpstr>1(соцнез)</vt:lpstr>
      <vt:lpstr>2(соцнез-ЦЗ)</vt:lpstr>
      <vt:lpstr>3(особи з інвалідн.)</vt:lpstr>
      <vt:lpstr>4(особи з інвалідн.-ЦЗ)</vt:lpstr>
      <vt:lpstr>5-УБД</vt:lpstr>
      <vt:lpstr>6-(УБД-ЦЗ)</vt:lpstr>
      <vt:lpstr>7-ВПО</vt:lpstr>
      <vt:lpstr>8-ВПО-ЦЗ</vt:lpstr>
      <vt:lpstr>9-молодь</vt:lpstr>
      <vt:lpstr>10-молодь-ЦЗ</vt:lpstr>
      <vt:lpstr>!!11-ґендер</vt:lpstr>
      <vt:lpstr>!!12-жінки</vt:lpstr>
      <vt:lpstr>!!13-чоловіки</vt:lpstr>
      <vt:lpstr>11-ґендер</vt:lpstr>
      <vt:lpstr>12-жінки-ЦЗ</vt:lpstr>
      <vt:lpstr>13-чоловіки-ЦЗ</vt:lpstr>
      <vt:lpstr>14-місце проживання</vt:lpstr>
      <vt:lpstr>15-місто-ЦЗ</vt:lpstr>
      <vt:lpstr>16-село-ЦЗ</vt:lpstr>
      <vt:lpstr>УСЬОГО</vt:lpstr>
      <vt:lpstr>статус на початок року</vt:lpstr>
      <vt:lpstr>'!!11-ґендер'!Заголовки_для_друку</vt:lpstr>
      <vt:lpstr>'!!12-жінки'!Заголовки_для_друку</vt:lpstr>
      <vt:lpstr>'!!13-чоловіки'!Заголовки_для_друку</vt:lpstr>
      <vt:lpstr>'10-молодь-ЦЗ'!Заголовки_для_друку</vt:lpstr>
      <vt:lpstr>'12-жінки-ЦЗ'!Заголовки_для_друку</vt:lpstr>
      <vt:lpstr>'13-чоловіки-ЦЗ'!Заголовки_для_друку</vt:lpstr>
      <vt:lpstr>'15-місто-ЦЗ'!Заголовки_для_друку</vt:lpstr>
      <vt:lpstr>'16-село-ЦЗ'!Заголовки_для_друку</vt:lpstr>
      <vt:lpstr>'2(соцнез-ЦЗ)'!Заголовки_для_друку</vt:lpstr>
      <vt:lpstr>'4(особи з інвалідн.-ЦЗ)'!Заголовки_для_друку</vt:lpstr>
      <vt:lpstr>'6-(УБД-ЦЗ)'!Заголовки_для_друку</vt:lpstr>
      <vt:lpstr>'8-ВПО-ЦЗ'!Заголовки_для_друку</vt:lpstr>
      <vt:lpstr>УСЬОГО!Заголовки_для_друку</vt:lpstr>
      <vt:lpstr>'!!11-ґендер'!Область_друку</vt:lpstr>
      <vt:lpstr>'!!12-жінки'!Область_друку</vt:lpstr>
      <vt:lpstr>'!!13-чоловіки'!Область_друку</vt:lpstr>
      <vt:lpstr>'1(соцнез)'!Область_друку</vt:lpstr>
      <vt:lpstr>'10-молодь-ЦЗ'!Область_друку</vt:lpstr>
      <vt:lpstr>'11-ґендер'!Область_друку</vt:lpstr>
      <vt:lpstr>'12-жінки-ЦЗ'!Область_друку</vt:lpstr>
      <vt:lpstr>'13-чоловіки-ЦЗ'!Область_друку</vt:lpstr>
      <vt:lpstr>'14-місце проживання'!Область_друку</vt:lpstr>
      <vt:lpstr>'15-місто-ЦЗ'!Область_друку</vt:lpstr>
      <vt:lpstr>'16-село-ЦЗ'!Область_друку</vt:lpstr>
      <vt:lpstr>'2(соцнез-ЦЗ)'!Область_друку</vt:lpstr>
      <vt:lpstr>'3(особи з інвалідн.)'!Область_друку</vt:lpstr>
      <vt:lpstr>'4(особи з інвалідн.-ЦЗ)'!Область_друку</vt:lpstr>
      <vt:lpstr>'5-УБД'!Область_друку</vt:lpstr>
      <vt:lpstr>'6-(УБД-ЦЗ)'!Область_друку</vt:lpstr>
      <vt:lpstr>'7-ВПО'!Область_друку</vt:lpstr>
      <vt:lpstr>'8-ВПО-ЦЗ'!Область_друку</vt:lpstr>
      <vt:lpstr>'9-молодь'!Область_друку</vt:lpstr>
      <vt:lpstr>УСЬОГО!Область_друку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stat1</cp:lastModifiedBy>
  <cp:lastPrinted>2024-02-02T08:02:53Z</cp:lastPrinted>
  <dcterms:created xsi:type="dcterms:W3CDTF">2020-12-10T10:35:03Z</dcterms:created>
  <dcterms:modified xsi:type="dcterms:W3CDTF">2024-03-11T10:09:49Z</dcterms:modified>
</cp:coreProperties>
</file>