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Y:\WEB-статистика\!2022 рік\2.СТАТИСТИЧНА ІНФОРМАЦІЯ\2.2.Надання послуг окремим категоріям населення\"/>
    </mc:Choice>
  </mc:AlternateContent>
  <xr:revisionPtr revIDLastSave="0" documentId="13_ncr:1_{687F61C7-A9D5-4D65-8777-28851C89A813}" xr6:coauthVersionLast="47" xr6:coauthVersionMax="47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r:id="rId11"/>
    <sheet name="!!12-жінки" sheetId="60" r:id="rId12"/>
    <sheet name="!!13-чоловіки" sheetId="62" r:id="rId13"/>
    <sheet name="11-ґендер" sheetId="25" state="hidden" r:id="rId14"/>
    <sheet name="12-жінки-ЦЗ" sheetId="54" state="hidden" r:id="rId15"/>
    <sheet name="13-чоловіки-ЦЗ" sheetId="55" state="hidden" r:id="rId16"/>
    <sheet name="14-місце проживання" sheetId="45" r:id="rId17"/>
    <sheet name="15-місто-ЦЗ" sheetId="57" r:id="rId18"/>
    <sheet name="16-село-ЦЗ" sheetId="58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'1(5%квота)'!$A$1:$E$19</definedName>
    <definedName name="_xlnm.Print_Area" localSheetId="9">'10-молодь-ЦЗ'!$A$1:$AB$36</definedName>
    <definedName name="_xlnm.Print_Area" localSheetId="13">'11-ґендер'!$A$1:$I$20</definedName>
    <definedName name="_xlnm.Print_Area" localSheetId="14">'12-жінки-ЦЗ'!$A$1:$AB$39</definedName>
    <definedName name="_xlnm.Print_Area" localSheetId="15">'13-чоловіки-ЦЗ'!$A$1:$AB$36</definedName>
    <definedName name="_xlnm.Print_Area" localSheetId="16">'14-місце проживання'!$A$1:$I$21</definedName>
    <definedName name="_xlnm.Print_Area" localSheetId="17">'15-місто-ЦЗ'!$A$1:$AB$36</definedName>
    <definedName name="_xlnm.Print_Area" localSheetId="18">'16-село-ЦЗ'!$A$1:$AB$36</definedName>
    <definedName name="_xlnm.Print_Area" localSheetId="1">'2(5%квота-ЦЗ)'!$A$1:$AB$36</definedName>
    <definedName name="_xlnm.Print_Area" localSheetId="2">'3(неповносправні)'!$A$1:$E$18</definedName>
    <definedName name="_xlnm.Print_Area" localSheetId="3">'4(неповносправні-ЦЗ)'!$A$1:$AB$36</definedName>
    <definedName name="_xlnm.Print_Area" localSheetId="4">'5-АТО'!$A$1:$E$18</definedName>
    <definedName name="_xlnm.Print_Area" localSheetId="5">'6-(АТО-ЦЗ)'!$A$1:$AB$36</definedName>
    <definedName name="_xlnm.Print_Area" localSheetId="6">'7-ВПО'!$A$1:$E$19</definedName>
    <definedName name="_xlnm.Print_Area" localSheetId="7">'8-ВПО-ЦЗ'!$A$1:$AB$36</definedName>
    <definedName name="_xlnm.Print_Area" localSheetId="8">'9-молодь'!$A$1:$E$20</definedName>
    <definedName name="_xlnm.Print_Area" localSheetId="19">УСЬОГО!$A$1:$AE$35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4" i="57" l="1"/>
  <c r="U22" i="57"/>
  <c r="U30" i="57"/>
  <c r="Z9" i="57"/>
  <c r="AA9" i="57"/>
  <c r="Z10" i="57"/>
  <c r="AA10" i="57"/>
  <c r="Z11" i="57"/>
  <c r="AA11" i="57"/>
  <c r="Z12" i="57"/>
  <c r="AA12" i="57"/>
  <c r="Z13" i="57"/>
  <c r="AA13" i="57"/>
  <c r="Z14" i="57"/>
  <c r="AA14" i="57"/>
  <c r="Z15" i="57"/>
  <c r="AA15" i="57"/>
  <c r="Z16" i="57"/>
  <c r="AA16" i="57"/>
  <c r="Z17" i="57"/>
  <c r="AA17" i="57"/>
  <c r="Z18" i="57"/>
  <c r="AA18" i="57"/>
  <c r="Z19" i="57"/>
  <c r="AA19" i="57"/>
  <c r="Z20" i="57"/>
  <c r="AA20" i="57"/>
  <c r="Z21" i="57"/>
  <c r="AA21" i="57"/>
  <c r="Z22" i="57"/>
  <c r="AA22" i="57"/>
  <c r="Z23" i="57"/>
  <c r="AA23" i="57"/>
  <c r="Z24" i="57"/>
  <c r="AA24" i="57"/>
  <c r="Z25" i="57"/>
  <c r="AA25" i="57"/>
  <c r="Z26" i="57"/>
  <c r="AA26" i="57"/>
  <c r="Z27" i="57"/>
  <c r="AA27" i="57"/>
  <c r="Z28" i="57"/>
  <c r="AA28" i="57"/>
  <c r="Z29" i="57"/>
  <c r="AA29" i="57"/>
  <c r="Z30" i="57"/>
  <c r="AA30" i="57"/>
  <c r="Z31" i="57"/>
  <c r="AA31" i="57"/>
  <c r="Z32" i="57"/>
  <c r="AA32" i="57"/>
  <c r="Z33" i="57"/>
  <c r="AA33" i="57"/>
  <c r="Z34" i="57"/>
  <c r="AA34" i="57"/>
  <c r="Z35" i="57"/>
  <c r="AA35" i="57"/>
  <c r="AA8" i="57"/>
  <c r="Z8" i="57"/>
  <c r="W9" i="57"/>
  <c r="X9" i="57"/>
  <c r="W10" i="57"/>
  <c r="X10" i="57"/>
  <c r="W11" i="57"/>
  <c r="X11" i="57"/>
  <c r="W12" i="57"/>
  <c r="X12" i="57"/>
  <c r="W13" i="57"/>
  <c r="X13" i="57"/>
  <c r="W14" i="57"/>
  <c r="X14" i="57"/>
  <c r="W15" i="57"/>
  <c r="X15" i="57"/>
  <c r="W16" i="57"/>
  <c r="X16" i="57"/>
  <c r="W17" i="57"/>
  <c r="X17" i="57"/>
  <c r="W18" i="57"/>
  <c r="X18" i="57"/>
  <c r="W19" i="57"/>
  <c r="X19" i="57"/>
  <c r="W20" i="57"/>
  <c r="X20" i="57"/>
  <c r="W21" i="57"/>
  <c r="X21" i="57"/>
  <c r="W22" i="57"/>
  <c r="X22" i="57"/>
  <c r="W23" i="57"/>
  <c r="X23" i="57"/>
  <c r="W24" i="57"/>
  <c r="X24" i="57"/>
  <c r="W25" i="57"/>
  <c r="X25" i="57"/>
  <c r="W26" i="57"/>
  <c r="X26" i="57"/>
  <c r="W27" i="57"/>
  <c r="X27" i="57"/>
  <c r="W28" i="57"/>
  <c r="X28" i="57"/>
  <c r="W29" i="57"/>
  <c r="X29" i="57"/>
  <c r="W30" i="57"/>
  <c r="X30" i="57"/>
  <c r="W31" i="57"/>
  <c r="X31" i="57"/>
  <c r="W32" i="57"/>
  <c r="X32" i="57"/>
  <c r="W33" i="57"/>
  <c r="X33" i="57"/>
  <c r="W34" i="57"/>
  <c r="X34" i="57"/>
  <c r="W35" i="57"/>
  <c r="X35" i="57"/>
  <c r="X8" i="57"/>
  <c r="W8" i="57"/>
  <c r="U9" i="57"/>
  <c r="U10" i="57"/>
  <c r="U11" i="57"/>
  <c r="U12" i="57"/>
  <c r="U13" i="57"/>
  <c r="U15" i="57"/>
  <c r="U16" i="57"/>
  <c r="U17" i="57"/>
  <c r="U18" i="57"/>
  <c r="U19" i="57"/>
  <c r="U20" i="57"/>
  <c r="U21" i="57"/>
  <c r="U23" i="57"/>
  <c r="U24" i="57"/>
  <c r="U25" i="57"/>
  <c r="U26" i="57"/>
  <c r="U27" i="57"/>
  <c r="U28" i="57"/>
  <c r="U29" i="57"/>
  <c r="U31" i="57"/>
  <c r="U32" i="57"/>
  <c r="U33" i="57"/>
  <c r="U34" i="57"/>
  <c r="U35" i="57"/>
  <c r="U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R8" i="57"/>
  <c r="Q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O8" i="57"/>
  <c r="N8" i="57"/>
  <c r="L8" i="57"/>
  <c r="L9" i="57"/>
  <c r="L10" i="57"/>
  <c r="L11" i="57"/>
  <c r="L12" i="57"/>
  <c r="L13" i="57"/>
  <c r="L14" i="57"/>
  <c r="L15" i="57"/>
  <c r="L16" i="57"/>
  <c r="L17" i="57"/>
  <c r="L18" i="57"/>
  <c r="L19" i="57"/>
  <c r="L20" i="57"/>
  <c r="L21" i="57"/>
  <c r="L22" i="57"/>
  <c r="L23" i="57"/>
  <c r="L24" i="57"/>
  <c r="L25" i="57"/>
  <c r="L26" i="57"/>
  <c r="L27" i="57"/>
  <c r="L28" i="57"/>
  <c r="L29" i="57"/>
  <c r="L30" i="57"/>
  <c r="L31" i="57"/>
  <c r="L32" i="57"/>
  <c r="L33" i="57"/>
  <c r="L34" i="57"/>
  <c r="L35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8" i="57"/>
  <c r="I8" i="57"/>
  <c r="I9" i="57"/>
  <c r="I10" i="57"/>
  <c r="I11" i="57"/>
  <c r="I12" i="57"/>
  <c r="I13" i="57"/>
  <c r="I14" i="57"/>
  <c r="I15" i="57"/>
  <c r="I16" i="57"/>
  <c r="I17" i="57"/>
  <c r="I18" i="57"/>
  <c r="I19" i="57"/>
  <c r="I20" i="57"/>
  <c r="I21" i="57"/>
  <c r="I22" i="57"/>
  <c r="I23" i="57"/>
  <c r="I24" i="57"/>
  <c r="I25" i="57"/>
  <c r="I26" i="57"/>
  <c r="I27" i="57"/>
  <c r="I28" i="57"/>
  <c r="I29" i="57"/>
  <c r="I30" i="57"/>
  <c r="I31" i="57"/>
  <c r="I32" i="57"/>
  <c r="I33" i="57"/>
  <c r="I34" i="57"/>
  <c r="I35" i="57"/>
  <c r="H9" i="57"/>
  <c r="H10" i="57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8" i="57"/>
  <c r="F8" i="57"/>
  <c r="F9" i="57"/>
  <c r="F10" i="57"/>
  <c r="F11" i="57"/>
  <c r="F12" i="57"/>
  <c r="F13" i="57"/>
  <c r="F14" i="57"/>
  <c r="F15" i="57"/>
  <c r="F16" i="57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30" i="57"/>
  <c r="F31" i="57"/>
  <c r="F32" i="57"/>
  <c r="F33" i="57"/>
  <c r="F34" i="57"/>
  <c r="F35" i="57"/>
  <c r="E9" i="57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8" i="57"/>
  <c r="M35" i="58" l="1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35" i="48"/>
  <c r="M34" i="48"/>
  <c r="M33" i="48"/>
  <c r="M32" i="48"/>
  <c r="M31" i="48"/>
  <c r="M3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8" i="48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8" i="39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9" i="48"/>
  <c r="J8" i="48"/>
  <c r="AA9" i="54"/>
  <c r="AA10" i="54"/>
  <c r="AA11" i="54"/>
  <c r="AA12" i="54"/>
  <c r="AA13" i="54"/>
  <c r="AA14" i="54"/>
  <c r="AA15" i="54"/>
  <c r="AA16" i="54"/>
  <c r="AA17" i="54"/>
  <c r="AA18" i="54"/>
  <c r="AA19" i="54"/>
  <c r="AA20" i="54"/>
  <c r="AA21" i="54"/>
  <c r="AA22" i="54"/>
  <c r="AA23" i="54"/>
  <c r="AA24" i="54"/>
  <c r="AA25" i="54"/>
  <c r="AA26" i="54"/>
  <c r="AA27" i="54"/>
  <c r="AA28" i="54"/>
  <c r="AA29" i="54"/>
  <c r="AA30" i="54"/>
  <c r="AA31" i="54"/>
  <c r="AA32" i="54"/>
  <c r="AA33" i="54"/>
  <c r="AA34" i="54"/>
  <c r="AA35" i="54"/>
  <c r="AA8" i="54"/>
  <c r="X9" i="54"/>
  <c r="X10" i="54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8" i="54"/>
  <c r="U9" i="54"/>
  <c r="U10" i="54"/>
  <c r="U11" i="54"/>
  <c r="U12" i="54"/>
  <c r="U13" i="54"/>
  <c r="U14" i="54"/>
  <c r="U15" i="54"/>
  <c r="U16" i="54"/>
  <c r="U17" i="54"/>
  <c r="U18" i="54"/>
  <c r="U19" i="54"/>
  <c r="U20" i="54"/>
  <c r="U21" i="54"/>
  <c r="U22" i="54"/>
  <c r="U23" i="54"/>
  <c r="U24" i="54"/>
  <c r="U25" i="54"/>
  <c r="U26" i="54"/>
  <c r="U27" i="54"/>
  <c r="U28" i="54"/>
  <c r="U29" i="54"/>
  <c r="U30" i="54"/>
  <c r="U31" i="54"/>
  <c r="U32" i="54"/>
  <c r="U33" i="54"/>
  <c r="U34" i="54"/>
  <c r="U35" i="54"/>
  <c r="U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29" i="54"/>
  <c r="R30" i="54"/>
  <c r="R31" i="54"/>
  <c r="R32" i="54"/>
  <c r="R33" i="54"/>
  <c r="R34" i="54"/>
  <c r="R35" i="54"/>
  <c r="R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30" i="54"/>
  <c r="O31" i="54"/>
  <c r="O32" i="54"/>
  <c r="O33" i="54"/>
  <c r="O34" i="54"/>
  <c r="O35" i="54"/>
  <c r="O8" i="54"/>
  <c r="L9" i="54"/>
  <c r="M9" i="54" s="1"/>
  <c r="L10" i="54"/>
  <c r="M10" i="54" s="1"/>
  <c r="L11" i="54"/>
  <c r="M11" i="54" s="1"/>
  <c r="L12" i="54"/>
  <c r="M12" i="54" s="1"/>
  <c r="L13" i="54"/>
  <c r="M13" i="54" s="1"/>
  <c r="L14" i="54"/>
  <c r="M14" i="54" s="1"/>
  <c r="L15" i="54"/>
  <c r="M15" i="54" s="1"/>
  <c r="L16" i="54"/>
  <c r="M16" i="54" s="1"/>
  <c r="L17" i="54"/>
  <c r="M17" i="54" s="1"/>
  <c r="L18" i="54"/>
  <c r="M18" i="54" s="1"/>
  <c r="L19" i="54"/>
  <c r="M19" i="54" s="1"/>
  <c r="L20" i="54"/>
  <c r="M20" i="54" s="1"/>
  <c r="L21" i="54"/>
  <c r="M21" i="54" s="1"/>
  <c r="L22" i="54"/>
  <c r="M22" i="54" s="1"/>
  <c r="L23" i="54"/>
  <c r="M23" i="54" s="1"/>
  <c r="L24" i="54"/>
  <c r="M24" i="54" s="1"/>
  <c r="L25" i="54"/>
  <c r="M25" i="54" s="1"/>
  <c r="L26" i="54"/>
  <c r="M26" i="54" s="1"/>
  <c r="L27" i="54"/>
  <c r="M27" i="54" s="1"/>
  <c r="L28" i="54"/>
  <c r="M28" i="54" s="1"/>
  <c r="L29" i="54"/>
  <c r="M29" i="54" s="1"/>
  <c r="L30" i="54"/>
  <c r="M30" i="54" s="1"/>
  <c r="L31" i="54"/>
  <c r="M31" i="54" s="1"/>
  <c r="L32" i="54"/>
  <c r="M32" i="54" s="1"/>
  <c r="L33" i="54"/>
  <c r="M33" i="54" s="1"/>
  <c r="L34" i="54"/>
  <c r="M34" i="54" s="1"/>
  <c r="L35" i="54"/>
  <c r="M35" i="54" s="1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8" i="54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M15" i="57"/>
  <c r="M19" i="57"/>
  <c r="M23" i="57"/>
  <c r="M27" i="57"/>
  <c r="M31" i="57"/>
  <c r="M35" i="57"/>
  <c r="T8" i="57"/>
  <c r="T9" i="57"/>
  <c r="T10" i="57"/>
  <c r="T11" i="57"/>
  <c r="T12" i="57"/>
  <c r="T13" i="57"/>
  <c r="T14" i="57"/>
  <c r="T15" i="57"/>
  <c r="T16" i="57"/>
  <c r="T17" i="57"/>
  <c r="T18" i="57"/>
  <c r="T19" i="57"/>
  <c r="T20" i="57"/>
  <c r="T21" i="57"/>
  <c r="T22" i="57"/>
  <c r="T23" i="57"/>
  <c r="T24" i="57"/>
  <c r="T25" i="57"/>
  <c r="T26" i="57"/>
  <c r="T27" i="57"/>
  <c r="T28" i="57"/>
  <c r="T29" i="57"/>
  <c r="T30" i="57"/>
  <c r="T31" i="57"/>
  <c r="T32" i="57"/>
  <c r="T33" i="57"/>
  <c r="T34" i="57"/>
  <c r="T35" i="57"/>
  <c r="M34" i="57" l="1"/>
  <c r="M30" i="57"/>
  <c r="M26" i="57"/>
  <c r="M22" i="57"/>
  <c r="M18" i="57"/>
  <c r="M14" i="57"/>
  <c r="M10" i="57"/>
  <c r="M11" i="57"/>
  <c r="M33" i="57"/>
  <c r="M29" i="57"/>
  <c r="M25" i="57"/>
  <c r="M21" i="57"/>
  <c r="M17" i="57"/>
  <c r="M13" i="57"/>
  <c r="M9" i="57"/>
  <c r="M32" i="57"/>
  <c r="M28" i="57"/>
  <c r="M24" i="57"/>
  <c r="M20" i="57"/>
  <c r="M16" i="57"/>
  <c r="M12" i="57"/>
  <c r="M8" i="57"/>
  <c r="P11" i="57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M35" i="56" l="1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L7" i="56"/>
  <c r="K7" i="56"/>
  <c r="K7" i="62"/>
  <c r="D20" i="59" s="1"/>
  <c r="J7" i="62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20" i="59" l="1"/>
  <c r="B18" i="59"/>
  <c r="B12" i="59"/>
  <c r="B11" i="59"/>
  <c r="B10" i="59"/>
  <c r="M7" i="56"/>
  <c r="B19" i="59"/>
  <c r="B13" i="59"/>
  <c r="B9" i="59"/>
  <c r="B8" i="59"/>
  <c r="M21" i="49"/>
  <c r="P9" i="39" l="1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8" i="39"/>
  <c r="J10" i="48" l="1"/>
  <c r="J32" i="49" l="1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9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S10" i="56" l="1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9" i="56"/>
  <c r="S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AB35" i="50"/>
  <c r="AB34" i="50"/>
  <c r="AB32" i="50"/>
  <c r="AB31" i="50"/>
  <c r="AB30" i="50"/>
  <c r="AB29" i="50"/>
  <c r="AB28" i="50"/>
  <c r="AB27" i="50"/>
  <c r="AB25" i="50"/>
  <c r="AB24" i="50"/>
  <c r="AB21" i="50"/>
  <c r="AB20" i="50"/>
  <c r="AB19" i="50"/>
  <c r="AB18" i="50"/>
  <c r="AB13" i="50"/>
  <c r="AB12" i="50"/>
  <c r="AB11" i="50"/>
  <c r="AB10" i="50"/>
  <c r="AB8" i="50"/>
  <c r="Y35" i="50"/>
  <c r="Y34" i="50"/>
  <c r="Y31" i="50"/>
  <c r="Y30" i="50"/>
  <c r="Y29" i="50"/>
  <c r="Y28" i="50"/>
  <c r="Y27" i="50"/>
  <c r="Y25" i="50"/>
  <c r="Y24" i="50"/>
  <c r="Y21" i="50"/>
  <c r="Y20" i="50"/>
  <c r="Y18" i="50"/>
  <c r="Y14" i="50"/>
  <c r="Y13" i="50"/>
  <c r="Y12" i="50"/>
  <c r="Y11" i="50"/>
  <c r="Y10" i="50"/>
  <c r="Y8" i="50"/>
  <c r="S35" i="50"/>
  <c r="S34" i="50"/>
  <c r="S32" i="50"/>
  <c r="S31" i="50"/>
  <c r="S30" i="50"/>
  <c r="S28" i="50"/>
  <c r="S27" i="50"/>
  <c r="S25" i="50"/>
  <c r="S24" i="50"/>
  <c r="S22" i="50"/>
  <c r="S21" i="50"/>
  <c r="S20" i="50"/>
  <c r="S14" i="50"/>
  <c r="S13" i="50"/>
  <c r="S12" i="50"/>
  <c r="S11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7" i="50"/>
  <c r="J16" i="50"/>
  <c r="J14" i="50"/>
  <c r="J13" i="50"/>
  <c r="J12" i="50"/>
  <c r="J11" i="50"/>
  <c r="J10" i="50"/>
  <c r="J9" i="50"/>
  <c r="J8" i="50"/>
  <c r="G35" i="50"/>
  <c r="G34" i="50"/>
  <c r="G32" i="50"/>
  <c r="G31" i="50"/>
  <c r="G30" i="50"/>
  <c r="G28" i="50"/>
  <c r="G27" i="50"/>
  <c r="G25" i="50"/>
  <c r="G24" i="50"/>
  <c r="G22" i="50"/>
  <c r="G14" i="50"/>
  <c r="G13" i="50"/>
  <c r="G12" i="50"/>
  <c r="G11" i="50"/>
  <c r="G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R7" i="57" l="1"/>
  <c r="Q7" i="57"/>
  <c r="B13" i="45" s="1"/>
  <c r="N7" i="57"/>
  <c r="B12" i="45" s="1"/>
  <c r="L7" i="57"/>
  <c r="H7" i="57"/>
  <c r="B10" i="45" s="1"/>
  <c r="F7" i="57"/>
  <c r="E7" i="57"/>
  <c r="B9" i="45" s="1"/>
  <c r="D10" i="57"/>
  <c r="D12" i="57"/>
  <c r="D14" i="57"/>
  <c r="D16" i="57"/>
  <c r="D20" i="57"/>
  <c r="D22" i="57"/>
  <c r="D24" i="57"/>
  <c r="D26" i="57"/>
  <c r="D30" i="57"/>
  <c r="D34" i="57"/>
  <c r="D35" i="57"/>
  <c r="AB35" i="58"/>
  <c r="Y35" i="58"/>
  <c r="S35" i="58"/>
  <c r="G35" i="58"/>
  <c r="AB34" i="58"/>
  <c r="Y34" i="58"/>
  <c r="S34" i="58"/>
  <c r="G34" i="58"/>
  <c r="AB33" i="58"/>
  <c r="Y33" i="58"/>
  <c r="S33" i="58"/>
  <c r="G33" i="58"/>
  <c r="AB32" i="58"/>
  <c r="Y32" i="58"/>
  <c r="S32" i="58"/>
  <c r="G32" i="58"/>
  <c r="AB31" i="58"/>
  <c r="Y31" i="58"/>
  <c r="S31" i="58"/>
  <c r="G31" i="58"/>
  <c r="AB30" i="58"/>
  <c r="Y30" i="58"/>
  <c r="S30" i="58"/>
  <c r="G30" i="58"/>
  <c r="AB29" i="58"/>
  <c r="Y29" i="58"/>
  <c r="S29" i="58"/>
  <c r="G29" i="58"/>
  <c r="AB28" i="58"/>
  <c r="Y28" i="58"/>
  <c r="S28" i="58"/>
  <c r="G28" i="58"/>
  <c r="AB27" i="58"/>
  <c r="Y27" i="58"/>
  <c r="S27" i="58"/>
  <c r="G27" i="58"/>
  <c r="AB26" i="58"/>
  <c r="Y26" i="58"/>
  <c r="S26" i="58"/>
  <c r="G26" i="58"/>
  <c r="AB25" i="58"/>
  <c r="Y25" i="58"/>
  <c r="S25" i="58"/>
  <c r="G25" i="58"/>
  <c r="AB24" i="58"/>
  <c r="Y24" i="58"/>
  <c r="S24" i="58"/>
  <c r="G24" i="58"/>
  <c r="AB23" i="58"/>
  <c r="Y23" i="58"/>
  <c r="S23" i="58"/>
  <c r="G23" i="58"/>
  <c r="AB22" i="58"/>
  <c r="Y22" i="58"/>
  <c r="S22" i="58"/>
  <c r="G22" i="58"/>
  <c r="AB21" i="58"/>
  <c r="Y21" i="58"/>
  <c r="S21" i="58"/>
  <c r="G21" i="58"/>
  <c r="AB20" i="58"/>
  <c r="Y20" i="58"/>
  <c r="S20" i="58"/>
  <c r="G20" i="58"/>
  <c r="AB19" i="58"/>
  <c r="Y19" i="58"/>
  <c r="S19" i="58"/>
  <c r="G19" i="58"/>
  <c r="AB18" i="58"/>
  <c r="Y18" i="58"/>
  <c r="S18" i="58"/>
  <c r="G18" i="58"/>
  <c r="AB17" i="58"/>
  <c r="Y17" i="58"/>
  <c r="S17" i="58"/>
  <c r="G17" i="58"/>
  <c r="AB16" i="58"/>
  <c r="Y16" i="58"/>
  <c r="S16" i="58"/>
  <c r="G16" i="58"/>
  <c r="AB15" i="58"/>
  <c r="Y15" i="58"/>
  <c r="S15" i="58"/>
  <c r="G15" i="58"/>
  <c r="AB14" i="58"/>
  <c r="Y14" i="58"/>
  <c r="S14" i="58"/>
  <c r="G14" i="58"/>
  <c r="AB13" i="58"/>
  <c r="Y13" i="58"/>
  <c r="S13" i="58"/>
  <c r="G13" i="58"/>
  <c r="AB12" i="58"/>
  <c r="Y12" i="58"/>
  <c r="S12" i="58"/>
  <c r="G12" i="58"/>
  <c r="AB11" i="58"/>
  <c r="Y11" i="58"/>
  <c r="S11" i="58"/>
  <c r="G11" i="58"/>
  <c r="AB10" i="58"/>
  <c r="Y10" i="58"/>
  <c r="S10" i="58"/>
  <c r="G10" i="58"/>
  <c r="AB9" i="58"/>
  <c r="Y9" i="58"/>
  <c r="S9" i="58"/>
  <c r="G9" i="58"/>
  <c r="AB8" i="58"/>
  <c r="Y8" i="58"/>
  <c r="S8" i="58"/>
  <c r="G8" i="58"/>
  <c r="AA7" i="58"/>
  <c r="Z7" i="58"/>
  <c r="F20" i="45" s="1"/>
  <c r="X7" i="58"/>
  <c r="G19" i="45" s="1"/>
  <c r="W7" i="58"/>
  <c r="U7" i="58"/>
  <c r="T7" i="58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S35" i="57"/>
  <c r="D31" i="57"/>
  <c r="D29" i="57"/>
  <c r="S27" i="57"/>
  <c r="D13" i="57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E35" i="56"/>
  <c r="AB35" i="56"/>
  <c r="Y35" i="56"/>
  <c r="V35" i="56"/>
  <c r="P35" i="56"/>
  <c r="J35" i="56"/>
  <c r="G35" i="56"/>
  <c r="D35" i="56"/>
  <c r="AE34" i="56"/>
  <c r="AB34" i="56"/>
  <c r="Y34" i="56"/>
  <c r="V34" i="56"/>
  <c r="P34" i="56"/>
  <c r="J34" i="56"/>
  <c r="G34" i="56"/>
  <c r="D34" i="56"/>
  <c r="AE33" i="56"/>
  <c r="AB33" i="56"/>
  <c r="Y33" i="56"/>
  <c r="V33" i="56"/>
  <c r="P33" i="56"/>
  <c r="J33" i="56"/>
  <c r="G33" i="56"/>
  <c r="D33" i="56"/>
  <c r="AE32" i="56"/>
  <c r="AB32" i="56"/>
  <c r="Y32" i="56"/>
  <c r="V32" i="56"/>
  <c r="P32" i="56"/>
  <c r="J32" i="56"/>
  <c r="G32" i="56"/>
  <c r="D32" i="56"/>
  <c r="AE31" i="56"/>
  <c r="AB31" i="56"/>
  <c r="Y31" i="56"/>
  <c r="V31" i="56"/>
  <c r="P31" i="56"/>
  <c r="J31" i="56"/>
  <c r="G31" i="56"/>
  <c r="D31" i="56"/>
  <c r="AE30" i="56"/>
  <c r="AB30" i="56"/>
  <c r="Y30" i="56"/>
  <c r="V30" i="56"/>
  <c r="P30" i="56"/>
  <c r="J30" i="56"/>
  <c r="G30" i="56"/>
  <c r="D30" i="56"/>
  <c r="AE29" i="56"/>
  <c r="AB29" i="56"/>
  <c r="Y29" i="56"/>
  <c r="V29" i="56"/>
  <c r="P29" i="56"/>
  <c r="J29" i="56"/>
  <c r="G29" i="56"/>
  <c r="D29" i="56"/>
  <c r="AE28" i="56"/>
  <c r="AB28" i="56"/>
  <c r="Y28" i="56"/>
  <c r="V28" i="56"/>
  <c r="P28" i="56"/>
  <c r="J28" i="56"/>
  <c r="G28" i="56"/>
  <c r="D28" i="56"/>
  <c r="AE27" i="56"/>
  <c r="AB27" i="56"/>
  <c r="Y27" i="56"/>
  <c r="V27" i="56"/>
  <c r="P27" i="56"/>
  <c r="J27" i="56"/>
  <c r="G27" i="56"/>
  <c r="D27" i="56"/>
  <c r="AE26" i="56"/>
  <c r="AB26" i="56"/>
  <c r="Y26" i="56"/>
  <c r="V26" i="56"/>
  <c r="P26" i="56"/>
  <c r="J26" i="56"/>
  <c r="G26" i="56"/>
  <c r="D26" i="56"/>
  <c r="AE25" i="56"/>
  <c r="AB25" i="56"/>
  <c r="Y25" i="56"/>
  <c r="V25" i="56"/>
  <c r="P25" i="56"/>
  <c r="J25" i="56"/>
  <c r="G25" i="56"/>
  <c r="D25" i="56"/>
  <c r="AE24" i="56"/>
  <c r="AB24" i="56"/>
  <c r="Y24" i="56"/>
  <c r="V24" i="56"/>
  <c r="P24" i="56"/>
  <c r="J24" i="56"/>
  <c r="G24" i="56"/>
  <c r="D24" i="56"/>
  <c r="AE23" i="56"/>
  <c r="AB23" i="56"/>
  <c r="Y23" i="56"/>
  <c r="V23" i="56"/>
  <c r="P23" i="56"/>
  <c r="J23" i="56"/>
  <c r="G23" i="56"/>
  <c r="D23" i="56"/>
  <c r="AE22" i="56"/>
  <c r="AB22" i="56"/>
  <c r="Y22" i="56"/>
  <c r="V22" i="56"/>
  <c r="P22" i="56"/>
  <c r="J22" i="56"/>
  <c r="G22" i="56"/>
  <c r="D22" i="56"/>
  <c r="AE21" i="56"/>
  <c r="AB21" i="56"/>
  <c r="Y21" i="56"/>
  <c r="V21" i="56"/>
  <c r="P21" i="56"/>
  <c r="J21" i="56"/>
  <c r="G21" i="56"/>
  <c r="D21" i="56"/>
  <c r="AE20" i="56"/>
  <c r="AB20" i="56"/>
  <c r="Y20" i="56"/>
  <c r="V20" i="56"/>
  <c r="P20" i="56"/>
  <c r="J20" i="56"/>
  <c r="G20" i="56"/>
  <c r="D20" i="56"/>
  <c r="AE19" i="56"/>
  <c r="AB19" i="56"/>
  <c r="Y19" i="56"/>
  <c r="V19" i="56"/>
  <c r="P19" i="56"/>
  <c r="J19" i="56"/>
  <c r="G19" i="56"/>
  <c r="D19" i="56"/>
  <c r="AE18" i="56"/>
  <c r="AB18" i="56"/>
  <c r="Y18" i="56"/>
  <c r="V18" i="56"/>
  <c r="P18" i="56"/>
  <c r="J18" i="56"/>
  <c r="G18" i="56"/>
  <c r="D18" i="56"/>
  <c r="AE17" i="56"/>
  <c r="AB17" i="56"/>
  <c r="Y17" i="56"/>
  <c r="V17" i="56"/>
  <c r="P17" i="56"/>
  <c r="J17" i="56"/>
  <c r="G17" i="56"/>
  <c r="D17" i="56"/>
  <c r="AE16" i="56"/>
  <c r="AB16" i="56"/>
  <c r="Y16" i="56"/>
  <c r="V16" i="56"/>
  <c r="P16" i="56"/>
  <c r="J16" i="56"/>
  <c r="G16" i="56"/>
  <c r="D16" i="56"/>
  <c r="AE15" i="56"/>
  <c r="AB15" i="56"/>
  <c r="Y15" i="56"/>
  <c r="V15" i="56"/>
  <c r="P15" i="56"/>
  <c r="J15" i="56"/>
  <c r="G15" i="56"/>
  <c r="D15" i="56"/>
  <c r="AE14" i="56"/>
  <c r="AB14" i="56"/>
  <c r="Y14" i="56"/>
  <c r="V14" i="56"/>
  <c r="P14" i="56"/>
  <c r="J14" i="56"/>
  <c r="G14" i="56"/>
  <c r="D14" i="56"/>
  <c r="AE13" i="56"/>
  <c r="AB13" i="56"/>
  <c r="Y13" i="56"/>
  <c r="V13" i="56"/>
  <c r="P13" i="56"/>
  <c r="J13" i="56"/>
  <c r="G13" i="56"/>
  <c r="D13" i="56"/>
  <c r="AE12" i="56"/>
  <c r="AB12" i="56"/>
  <c r="Y12" i="56"/>
  <c r="V12" i="56"/>
  <c r="P12" i="56"/>
  <c r="J12" i="56"/>
  <c r="G12" i="56"/>
  <c r="D12" i="56"/>
  <c r="AE11" i="56"/>
  <c r="AB11" i="56"/>
  <c r="Y11" i="56"/>
  <c r="V11" i="56"/>
  <c r="P11" i="56"/>
  <c r="J11" i="56"/>
  <c r="G11" i="56"/>
  <c r="D11" i="56"/>
  <c r="AE10" i="56"/>
  <c r="AB10" i="56"/>
  <c r="Y10" i="56"/>
  <c r="V10" i="56"/>
  <c r="P10" i="56"/>
  <c r="J10" i="56"/>
  <c r="G10" i="56"/>
  <c r="D10" i="56"/>
  <c r="AE9" i="56"/>
  <c r="AB9" i="56"/>
  <c r="Y9" i="56"/>
  <c r="V9" i="56"/>
  <c r="P9" i="56"/>
  <c r="J9" i="56"/>
  <c r="G9" i="56"/>
  <c r="D9" i="56"/>
  <c r="AE8" i="56"/>
  <c r="AB8" i="56"/>
  <c r="Y8" i="56"/>
  <c r="V8" i="56"/>
  <c r="P8" i="56"/>
  <c r="J8" i="56"/>
  <c r="G8" i="56"/>
  <c r="D8" i="56"/>
  <c r="AD7" i="56"/>
  <c r="AC7" i="56"/>
  <c r="AA7" i="56"/>
  <c r="Z7" i="56"/>
  <c r="X7" i="56"/>
  <c r="W7" i="56"/>
  <c r="U7" i="56"/>
  <c r="T7" i="56"/>
  <c r="R7" i="56"/>
  <c r="Q7" i="56"/>
  <c r="O7" i="56"/>
  <c r="N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W7" i="57" l="1"/>
  <c r="B19" i="45" s="1"/>
  <c r="Z7" i="57"/>
  <c r="B20" i="45" s="1"/>
  <c r="X7" i="57"/>
  <c r="AA7" i="57"/>
  <c r="C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V26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F8" i="25" s="1"/>
  <c r="M15" i="55"/>
  <c r="M25" i="55"/>
  <c r="S15" i="55"/>
  <c r="S19" i="55"/>
  <c r="S29" i="55"/>
  <c r="S30" i="55"/>
  <c r="S31" i="55"/>
  <c r="V30" i="57"/>
  <c r="V10" i="55"/>
  <c r="J27" i="55"/>
  <c r="J30" i="55"/>
  <c r="J33" i="55"/>
  <c r="V20" i="57"/>
  <c r="V31" i="57"/>
  <c r="V34" i="57"/>
  <c r="T7" i="57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P7" i="56"/>
  <c r="V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8" i="25"/>
  <c r="D10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D7" i="58"/>
  <c r="S7" i="55"/>
  <c r="S7" i="57"/>
  <c r="S9" i="57"/>
  <c r="S15" i="57"/>
  <c r="S16" i="57"/>
  <c r="S17" i="57"/>
  <c r="S18" i="57"/>
  <c r="S19" i="57"/>
  <c r="S23" i="57"/>
  <c r="Y7" i="56"/>
  <c r="I7" i="57"/>
  <c r="C10" i="45" s="1"/>
  <c r="D10" i="45" s="1"/>
  <c r="AE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AB7" i="56"/>
  <c r="Y8" i="55"/>
  <c r="Y10" i="55"/>
  <c r="Y12" i="55"/>
  <c r="Y14" i="55"/>
  <c r="Y16" i="55"/>
  <c r="Y18" i="55"/>
  <c r="Y20" i="55"/>
  <c r="Y22" i="55"/>
  <c r="Y24" i="55"/>
  <c r="Y7" i="57"/>
  <c r="P7" i="55"/>
  <c r="S7" i="56"/>
  <c r="K7" i="57"/>
  <c r="B11" i="45" s="1"/>
  <c r="J7" i="55"/>
  <c r="J7" i="56"/>
  <c r="J8" i="55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C19" i="45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F10" i="25"/>
  <c r="I10" i="25" s="1"/>
  <c r="G9" i="25"/>
  <c r="E18" i="40"/>
  <c r="D18" i="40"/>
  <c r="AA7" i="50"/>
  <c r="Z7" i="50"/>
  <c r="X7" i="50"/>
  <c r="W7" i="50"/>
  <c r="B17" i="43" s="1"/>
  <c r="U7" i="50"/>
  <c r="T7" i="50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AA7" i="49"/>
  <c r="Z7" i="49"/>
  <c r="B17" i="24" s="1"/>
  <c r="X7" i="49"/>
  <c r="W7" i="49"/>
  <c r="U7" i="49"/>
  <c r="T7" i="49"/>
  <c r="R7" i="49"/>
  <c r="Q7" i="49"/>
  <c r="O7" i="49"/>
  <c r="N7" i="49"/>
  <c r="B9" i="24" s="1"/>
  <c r="L7" i="49"/>
  <c r="K7" i="49"/>
  <c r="I7" i="49"/>
  <c r="H7" i="49"/>
  <c r="B7" i="24" s="1"/>
  <c r="F7" i="49"/>
  <c r="E7" i="49"/>
  <c r="C7" i="49"/>
  <c r="B7" i="49"/>
  <c r="AB35" i="48"/>
  <c r="Y35" i="48"/>
  <c r="S35" i="48"/>
  <c r="G35" i="48"/>
  <c r="AB34" i="48"/>
  <c r="Y34" i="48"/>
  <c r="S34" i="48"/>
  <c r="G34" i="48"/>
  <c r="AB33" i="48"/>
  <c r="Y33" i="48"/>
  <c r="S33" i="48"/>
  <c r="G33" i="48"/>
  <c r="AB32" i="48"/>
  <c r="Y32" i="48"/>
  <c r="S32" i="48"/>
  <c r="G32" i="48"/>
  <c r="AB31" i="48"/>
  <c r="Y31" i="48"/>
  <c r="S31" i="48"/>
  <c r="G31" i="48"/>
  <c r="AB30" i="48"/>
  <c r="Y30" i="48"/>
  <c r="S30" i="48"/>
  <c r="G30" i="48"/>
  <c r="AB29" i="48"/>
  <c r="Y29" i="48"/>
  <c r="S29" i="48"/>
  <c r="G29" i="48"/>
  <c r="AB28" i="48"/>
  <c r="Y28" i="48"/>
  <c r="S28" i="48"/>
  <c r="G28" i="48"/>
  <c r="AB27" i="48"/>
  <c r="Y27" i="48"/>
  <c r="S27" i="48"/>
  <c r="G27" i="48"/>
  <c r="AB26" i="48"/>
  <c r="Y26" i="48"/>
  <c r="S26" i="48"/>
  <c r="G26" i="48"/>
  <c r="AB25" i="48"/>
  <c r="Y25" i="48"/>
  <c r="S25" i="48"/>
  <c r="G25" i="48"/>
  <c r="AB24" i="48"/>
  <c r="Y24" i="48"/>
  <c r="S24" i="48"/>
  <c r="G24" i="48"/>
  <c r="AB23" i="48"/>
  <c r="Y23" i="48"/>
  <c r="S23" i="48"/>
  <c r="G23" i="48"/>
  <c r="AB22" i="48"/>
  <c r="Y22" i="48"/>
  <c r="S22" i="48"/>
  <c r="G22" i="48"/>
  <c r="AB21" i="48"/>
  <c r="Y21" i="48"/>
  <c r="S21" i="48"/>
  <c r="G21" i="48"/>
  <c r="AB20" i="48"/>
  <c r="Y20" i="48"/>
  <c r="S20" i="48"/>
  <c r="G20" i="48"/>
  <c r="AB19" i="48"/>
  <c r="Y19" i="48"/>
  <c r="S19" i="48"/>
  <c r="G19" i="48"/>
  <c r="AB18" i="48"/>
  <c r="Y18" i="48"/>
  <c r="S18" i="48"/>
  <c r="G18" i="48"/>
  <c r="AB17" i="48"/>
  <c r="Y17" i="48"/>
  <c r="S17" i="48"/>
  <c r="G17" i="48"/>
  <c r="AB16" i="48"/>
  <c r="Y16" i="48"/>
  <c r="S16" i="48"/>
  <c r="G16" i="48"/>
  <c r="AB15" i="48"/>
  <c r="Y15" i="48"/>
  <c r="S15" i="48"/>
  <c r="G15" i="48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AB10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P7" i="48" l="1"/>
  <c r="D20" i="45"/>
  <c r="E9" i="40"/>
  <c r="M7" i="55"/>
  <c r="E19" i="45"/>
  <c r="D19" i="45"/>
  <c r="AB7" i="57"/>
  <c r="J7" i="57"/>
  <c r="E11" i="40"/>
  <c r="C12" i="45"/>
  <c r="D12" i="45" s="1"/>
  <c r="D10" i="40"/>
  <c r="I20" i="45"/>
  <c r="E8" i="40"/>
  <c r="F18" i="25"/>
  <c r="H18" i="25" s="1"/>
  <c r="V7" i="57"/>
  <c r="C18" i="45"/>
  <c r="M7" i="57"/>
  <c r="D19" i="40"/>
  <c r="D11" i="40"/>
  <c r="D7" i="55"/>
  <c r="I8" i="25"/>
  <c r="D7" i="49"/>
  <c r="C6" i="24"/>
  <c r="G7" i="49"/>
  <c r="J7" i="49"/>
  <c r="C8" i="24"/>
  <c r="M7" i="49"/>
  <c r="P7" i="49"/>
  <c r="C10" i="24"/>
  <c r="S7" i="49"/>
  <c r="V7" i="49"/>
  <c r="C16" i="24"/>
  <c r="Y7" i="49"/>
  <c r="AB7" i="49"/>
  <c r="C6" i="43"/>
  <c r="D7" i="50"/>
  <c r="C8" i="43"/>
  <c r="E8" i="43" s="1"/>
  <c r="M7" i="50"/>
  <c r="C10" i="43"/>
  <c r="P7" i="50"/>
  <c r="C16" i="43"/>
  <c r="V7" i="50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9" i="24"/>
  <c r="D9" i="24" s="1"/>
  <c r="C7" i="24"/>
  <c r="D7" i="24" s="1"/>
  <c r="C5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C9" i="43"/>
  <c r="E9" i="43" s="1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G7" i="55"/>
  <c r="D11" i="45"/>
  <c r="E10" i="45"/>
  <c r="D7" i="57"/>
  <c r="I20" i="25"/>
  <c r="H19" i="25"/>
  <c r="H11" i="25"/>
  <c r="H8" i="25"/>
  <c r="D17" i="23"/>
  <c r="E18" i="23"/>
  <c r="D9" i="23"/>
  <c r="D7" i="23"/>
  <c r="D7" i="39"/>
  <c r="D9" i="42" l="1"/>
  <c r="E17" i="24"/>
  <c r="D6" i="24"/>
  <c r="D8" i="24"/>
  <c r="D16" i="24"/>
  <c r="E12" i="45"/>
  <c r="D10" i="24"/>
  <c r="I18" i="25"/>
  <c r="D10" i="23"/>
  <c r="D9" i="4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<sst xmlns="http://schemas.openxmlformats.org/spreadsheetml/2006/main" count="1130" uniqueCount="152">
  <si>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</si>
  <si>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</si>
  <si>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</si>
  <si>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</si>
  <si>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</si>
  <si>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</si>
  <si>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</si>
  <si>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</si>
  <si>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</si>
  <si>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</si>
  <si>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</si>
  <si>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</si>
  <si>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</si>
  <si>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</si>
  <si>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</si>
  <si>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</si>
  <si>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</si>
  <si>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</si>
  <si>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</si>
  <si>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</si>
  <si>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</si>
  <si>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</si>
  <si>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</si>
  <si>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</si>
  <si>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</si>
  <si>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</si>
  <si>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</si>
  <si>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</si>
  <si>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</si>
  <si>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</si>
  <si>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</si>
  <si>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</si>
  <si>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</si>
  <si>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</si>
  <si>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</si>
  <si>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</si>
  <si>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</si>
  <si>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</si>
  <si>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</si>
  <si>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</si>
  <si>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</si>
  <si>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</si>
  <si>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</si>
  <si>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</si>
  <si>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</si>
  <si>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</si>
  <si>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</si>
  <si>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</si>
  <si>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</si>
  <si>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</si>
  <si>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</si>
  <si>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</si>
  <si>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</si>
  <si>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</si>
  <si>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</si>
  <si>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</si>
  <si>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</si>
  <si>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</si>
  <si>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</si>
  <si>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</si>
  <si>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</si>
  <si>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</si>
  <si>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</si>
  <si>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</si>
  <si>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</si>
  <si>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</si>
  <si>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</si>
  <si>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</si>
  <si>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</si>
  <si>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</si>
  <si>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</si>
  <si>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</si>
  <si>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</si>
  <si>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</si>
  <si>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</si>
  <si>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</si>
  <si>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</si>
  <si>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</si>
  <si>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</si>
  <si>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</si>
  <si>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</si>
  <si>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</si>
  <si>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</si>
  <si>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</si>
  <si>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</si>
  <si>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</si>
  <si>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</si>
  <si>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</si>
  <si>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</si>
  <si>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</si>
  <si>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Станом на 01.12.2021:</t>
  </si>
  <si>
    <t>Отримували послуги,  осіб*</t>
  </si>
  <si>
    <t>х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</si>
  <si>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</si>
  <si>
    <t>2022</t>
  </si>
  <si>
    <t>2022*</t>
  </si>
  <si>
    <t>Отримували послуги *</t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</si>
  <si>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порівнянні з відповідними даними минулого року</t>
    </r>
  </si>
  <si>
    <t>Отримували послуги,осіб*</t>
  </si>
  <si>
    <t>Отримували послуги на кінець періоду*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</si>
  <si>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</si>
  <si>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порівняні з відповідними даними минулого року</t>
    </r>
  </si>
  <si>
    <t>січень - квітень 2021 року</t>
  </si>
  <si>
    <t>січень - квітень 2022 року</t>
  </si>
  <si>
    <t xml:space="preserve">  1 травня 2021 р.</t>
  </si>
  <si>
    <t xml:space="preserve">  1 травня 2022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</si>
  <si>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січні-квітні 2021-2022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</si>
  <si>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січні-квітні 2021-2022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</si>
  <si>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січні-квітні 2021-2022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</si>
  <si>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січні-квітні 2021-2022 рр.</t>
    </r>
  </si>
  <si>
    <t>у січні - квітні 2022 року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</si>
  <si>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січні-квітні 2022 року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</si>
  <si>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січні-квітні 2022 року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</si>
  <si>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квітні 2021 - 2022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</si>
  <si>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січні-квітні 2021 - 2022 рр.</t>
    </r>
  </si>
  <si>
    <t>Надання послуг Львівською обласною службою зайнятості чоловікам
у січні-квітні 2021 - 2022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</si>
  <si>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квітні 2021 - 2022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</si>
  <si>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 квітні 2021 -2022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</si>
  <si>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 у  січні-квітні 2021-2022 рр.                                                                     </t>
    </r>
  </si>
  <si>
    <t>+2,8 р.</t>
  </si>
  <si>
    <t>+2,7 р.</t>
  </si>
  <si>
    <t>+3,7 р.</t>
  </si>
  <si>
    <t>+3,6 р.</t>
  </si>
  <si>
    <t>+2,8р.</t>
  </si>
  <si>
    <t>+4,7р.</t>
  </si>
  <si>
    <t>+5,5р.</t>
  </si>
  <si>
    <t>+3,8р.</t>
  </si>
  <si>
    <t>+6,8р.</t>
  </si>
  <si>
    <t>+6,3р.</t>
  </si>
  <si>
    <t>+10р.</t>
  </si>
  <si>
    <t>+3р.</t>
  </si>
  <si>
    <t>+7р.</t>
  </si>
  <si>
    <t>+3,7р.</t>
  </si>
  <si>
    <t>+3,5р.</t>
  </si>
  <si>
    <t>+13р.</t>
  </si>
  <si>
    <t>+2,7р.</t>
  </si>
  <si>
    <t>+4р.</t>
  </si>
  <si>
    <t>+14р.</t>
  </si>
  <si>
    <t>+5,1р.</t>
  </si>
  <si>
    <t>+16,5р.</t>
  </si>
  <si>
    <t>+19р.</t>
  </si>
  <si>
    <t>+20р.</t>
  </si>
  <si>
    <t>+11р.</t>
  </si>
  <si>
    <t>+6р.</t>
  </si>
  <si>
    <t>+6,2р.</t>
  </si>
  <si>
    <t>+23р.</t>
  </si>
  <si>
    <t>+5р.</t>
  </si>
  <si>
    <t>+3,6р.</t>
  </si>
  <si>
    <t>+4,5р.</t>
  </si>
  <si>
    <t>+9р.</t>
  </si>
  <si>
    <t>+8р.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</si>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</sst>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\+#0;\-#0"/>
    <numFmt numFmtId="167" formatCode="#,##0_ ;[Red]\-#,##0\ "/>
    <numFmt numFmtId="168" formatCode="_-* #,##0_р_._-;\-* #,##0_р_._-;_-* &quot;-&quot;_р_._-;_-@_-"/>
    <numFmt numFmtId="169" formatCode="_-* #,##0.00_р_._-;\-* #,##0.00_р_._-;_-* &quot;-&quot;??_р_._-;_-@_-"/>
    <numFmt numFmtId="170" formatCode="_-* #,##0.00\ _₴_-;\-* #,##0.00\ _₴_-;_-* &quot;-&quot;??\ _₴_-;_-@_-"/>
    <numFmt numFmtId="173" formatCode="0_ ;[Red]\-0\ "/>
  </numFmts>
  <fonts count="8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7" fillId="0" borderId="0"/>
    <xf numFmtId="0" fontId="5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2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56" fillId="32" borderId="0" applyNumberFormat="0" applyBorder="0" applyAlignment="0" applyProtection="0"/>
    <xf numFmtId="0" fontId="57" fillId="16" borderId="14" applyNumberFormat="0" applyAlignment="0" applyProtection="0"/>
    <xf numFmtId="0" fontId="58" fillId="29" borderId="15" applyNumberFormat="0" applyAlignment="0" applyProtection="0"/>
    <xf numFmtId="0" fontId="59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4" applyNumberFormat="0" applyAlignment="0" applyProtection="0"/>
    <xf numFmtId="0" fontId="65" fillId="0" borderId="19" applyNumberFormat="0" applyFill="0" applyAlignment="0" applyProtection="0"/>
    <xf numFmtId="0" fontId="66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7" fillId="16" borderId="21" applyNumberFormat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6" borderId="0" applyNumberFormat="0" applyBorder="0" applyAlignment="0" applyProtection="0"/>
    <xf numFmtId="0" fontId="67" fillId="37" borderId="21" applyNumberFormat="0" applyAlignment="0" applyProtection="0"/>
    <xf numFmtId="0" fontId="57" fillId="37" borderId="14" applyNumberFormat="0" applyAlignment="0" applyProtection="0"/>
    <xf numFmtId="0" fontId="71" fillId="0" borderId="23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6" fillId="38" borderId="0" applyNumberFormat="0" applyBorder="0" applyAlignment="0" applyProtection="0"/>
    <xf numFmtId="0" fontId="9" fillId="0" borderId="0"/>
    <xf numFmtId="0" fontId="9" fillId="0" borderId="0"/>
    <xf numFmtId="0" fontId="56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54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293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Fill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0" fontId="11" fillId="0" borderId="0" xfId="7" applyFont="1" applyFill="1"/>
    <xf numFmtId="3" fontId="11" fillId="0" borderId="0" xfId="7" applyNumberFormat="1" applyFont="1" applyFill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Fill="1" applyAlignment="1">
      <alignment horizontal="center" vertical="top" wrapText="1"/>
    </xf>
    <xf numFmtId="0" fontId="26" fillId="0" borderId="0" xfId="12" applyFont="1" applyFill="1" applyBorder="1" applyAlignment="1">
      <alignment vertical="top" wrapText="1"/>
    </xf>
    <xf numFmtId="0" fontId="20" fillId="0" borderId="0" xfId="12" applyFont="1" applyFill="1" applyBorder="1"/>
    <xf numFmtId="0" fontId="27" fillId="0" borderId="1" xfId="12" applyFont="1" applyFill="1" applyBorder="1" applyAlignment="1">
      <alignment horizontal="center" vertical="top"/>
    </xf>
    <xf numFmtId="0" fontId="27" fillId="0" borderId="0" xfId="12" applyFont="1" applyFill="1" applyBorder="1" applyAlignment="1">
      <alignment horizontal="center" vertical="top"/>
    </xf>
    <xf numFmtId="0" fontId="28" fillId="0" borderId="0" xfId="12" applyFont="1" applyFill="1" applyAlignment="1">
      <alignment vertical="top"/>
    </xf>
    <xf numFmtId="0" fontId="29" fillId="0" borderId="0" xfId="12" applyFont="1" applyFill="1" applyAlignment="1">
      <alignment horizontal="center" vertical="center" wrapText="1"/>
    </xf>
    <xf numFmtId="0" fontId="29" fillId="0" borderId="0" xfId="12" applyFont="1" applyFill="1" applyAlignment="1">
      <alignment vertical="center" wrapText="1"/>
    </xf>
    <xf numFmtId="0" fontId="24" fillId="0" borderId="3" xfId="12" applyFont="1" applyFill="1" applyBorder="1" applyAlignment="1">
      <alignment horizontal="left" vertical="center"/>
    </xf>
    <xf numFmtId="3" fontId="24" fillId="0" borderId="6" xfId="12" applyNumberFormat="1" applyFont="1" applyFill="1" applyBorder="1" applyAlignment="1">
      <alignment horizontal="center" vertical="center"/>
    </xf>
    <xf numFmtId="164" fontId="24" fillId="0" borderId="6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vertical="center"/>
    </xf>
    <xf numFmtId="0" fontId="24" fillId="0" borderId="0" xfId="12" applyFont="1" applyFill="1" applyAlignment="1">
      <alignment vertical="center"/>
    </xf>
    <xf numFmtId="3" fontId="22" fillId="0" borderId="6" xfId="12" applyNumberFormat="1" applyFont="1" applyFill="1" applyBorder="1" applyAlignment="1">
      <alignment horizontal="center" vertical="center"/>
    </xf>
    <xf numFmtId="164" fontId="22" fillId="0" borderId="6" xfId="12" applyNumberFormat="1" applyFont="1" applyFill="1" applyBorder="1" applyAlignment="1">
      <alignment horizontal="center" vertical="center"/>
    </xf>
    <xf numFmtId="3" fontId="22" fillId="0" borderId="0" xfId="12" applyNumberFormat="1" applyFont="1" applyFill="1"/>
    <xf numFmtId="0" fontId="22" fillId="0" borderId="0" xfId="12" applyFont="1" applyFill="1"/>
    <xf numFmtId="0" fontId="22" fillId="0" borderId="0" xfId="12" applyFont="1" applyFill="1" applyAlignment="1">
      <alignment horizontal="center" vertical="top"/>
    </xf>
    <xf numFmtId="0" fontId="28" fillId="0" borderId="0" xfId="12" applyFont="1" applyFill="1"/>
    <xf numFmtId="0" fontId="31" fillId="0" borderId="0" xfId="12" applyFont="1" applyFill="1"/>
    <xf numFmtId="0" fontId="21" fillId="0" borderId="0" xfId="14" applyFont="1" applyFill="1"/>
    <xf numFmtId="0" fontId="1" fillId="0" borderId="0" xfId="8" applyFont="1" applyFill="1" applyAlignment="1">
      <alignment vertical="center" wrapText="1"/>
    </xf>
    <xf numFmtId="0" fontId="33" fillId="0" borderId="0" xfId="12" applyFont="1" applyFill="1" applyBorder="1"/>
    <xf numFmtId="0" fontId="34" fillId="0" borderId="6" xfId="12" applyFont="1" applyFill="1" applyBorder="1" applyAlignment="1">
      <alignment horizontal="center" wrapText="1"/>
    </xf>
    <xf numFmtId="1" fontId="34" fillId="0" borderId="6" xfId="12" applyNumberFormat="1" applyFont="1" applyFill="1" applyBorder="1" applyAlignment="1">
      <alignment horizontal="center" wrapText="1"/>
    </xf>
    <xf numFmtId="0" fontId="34" fillId="0" borderId="0" xfId="12" applyFont="1" applyFill="1" applyAlignment="1">
      <alignment vertical="center" wrapText="1"/>
    </xf>
    <xf numFmtId="0" fontId="1" fillId="0" borderId="0" xfId="7" applyFont="1" applyFill="1"/>
    <xf numFmtId="0" fontId="8" fillId="0" borderId="0" xfId="8" applyFont="1" applyFill="1" applyAlignment="1">
      <alignment vertical="center" wrapText="1"/>
    </xf>
    <xf numFmtId="0" fontId="4" fillId="0" borderId="6" xfId="8" applyFont="1" applyFill="1" applyBorder="1" applyAlignment="1">
      <alignment vertical="center" wrapText="1"/>
    </xf>
    <xf numFmtId="0" fontId="17" fillId="0" borderId="0" xfId="8" applyFont="1" applyFill="1" applyAlignment="1">
      <alignment vertical="center" wrapText="1"/>
    </xf>
    <xf numFmtId="0" fontId="7" fillId="0" borderId="0" xfId="8" applyFont="1" applyFill="1" applyAlignment="1">
      <alignment vertical="center" wrapText="1"/>
    </xf>
    <xf numFmtId="0" fontId="4" fillId="0" borderId="6" xfId="7" applyFont="1" applyFill="1" applyBorder="1" applyAlignment="1">
      <alignment horizontal="left" vertical="center" wrapText="1"/>
    </xf>
    <xf numFmtId="0" fontId="7" fillId="0" borderId="0" xfId="7" applyFont="1" applyFill="1"/>
    <xf numFmtId="0" fontId="19" fillId="0" borderId="1" xfId="12" applyFont="1" applyFill="1" applyBorder="1" applyAlignment="1">
      <alignment vertical="top"/>
    </xf>
    <xf numFmtId="3" fontId="12" fillId="0" borderId="6" xfId="13" applyNumberFormat="1" applyFont="1" applyFill="1" applyBorder="1" applyAlignment="1">
      <alignment horizontal="center" vertical="center"/>
    </xf>
    <xf numFmtId="0" fontId="22" fillId="0" borderId="6" xfId="12" applyFont="1" applyFill="1" applyBorder="1" applyAlignment="1">
      <alignment horizontal="left" vertical="center"/>
    </xf>
    <xf numFmtId="0" fontId="14" fillId="0" borderId="0" xfId="7" applyFont="1" applyFill="1" applyAlignment="1">
      <alignment horizontal="center" vertical="top" wrapText="1"/>
    </xf>
    <xf numFmtId="0" fontId="2" fillId="0" borderId="0" xfId="8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8" fillId="0" borderId="0" xfId="8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Fill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Fill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1" fontId="4" fillId="0" borderId="6" xfId="7" applyNumberFormat="1" applyFont="1" applyFill="1" applyBorder="1" applyAlignment="1">
      <alignment horizontal="center" vertical="center" wrapText="1"/>
    </xf>
    <xf numFmtId="3" fontId="4" fillId="0" borderId="6" xfId="8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4" fillId="2" borderId="6" xfId="12" applyNumberFormat="1" applyFont="1" applyFill="1" applyBorder="1" applyAlignment="1">
      <alignment horizontal="center" vertical="center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2" fillId="0" borderId="6" xfId="12" quotePrefix="1" applyNumberFormat="1" applyFont="1" applyFill="1" applyBorder="1" applyAlignment="1">
      <alignment horizontal="center" vertical="center"/>
    </xf>
    <xf numFmtId="3" fontId="22" fillId="0" borderId="0" xfId="12" applyNumberFormat="1" applyFont="1" applyFill="1" applyAlignment="1">
      <alignment vertical="center"/>
    </xf>
    <xf numFmtId="0" fontId="21" fillId="0" borderId="0" xfId="12" applyFont="1" applyFill="1"/>
    <xf numFmtId="0" fontId="30" fillId="0" borderId="0" xfId="12" applyFont="1" applyFill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167" fontId="24" fillId="0" borderId="6" xfId="12" applyNumberFormat="1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167" fontId="44" fillId="0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4" fontId="44" fillId="0" borderId="6" xfId="12" applyNumberFormat="1" applyFont="1" applyFill="1" applyBorder="1" applyAlignment="1">
      <alignment horizontal="center" vertical="center"/>
    </xf>
    <xf numFmtId="167" fontId="46" fillId="0" borderId="6" xfId="13" applyNumberFormat="1" applyFont="1" applyFill="1" applyBorder="1" applyAlignment="1">
      <alignment horizontal="center" vertical="center"/>
    </xf>
    <xf numFmtId="164" fontId="44" fillId="0" borderId="6" xfId="12" quotePrefix="1" applyNumberFormat="1" applyFont="1" applyFill="1" applyBorder="1" applyAlignment="1">
      <alignment horizontal="center" vertical="center"/>
    </xf>
    <xf numFmtId="164" fontId="22" fillId="2" borderId="6" xfId="12" applyNumberFormat="1" applyFont="1" applyFill="1" applyBorder="1" applyAlignment="1">
      <alignment horizontal="center" vertical="center"/>
    </xf>
    <xf numFmtId="164" fontId="24" fillId="2" borderId="6" xfId="12" applyNumberFormat="1" applyFont="1" applyFill="1" applyBorder="1" applyAlignment="1">
      <alignment horizontal="center" vertical="center"/>
    </xf>
    <xf numFmtId="3" fontId="48" fillId="0" borderId="6" xfId="12" applyNumberFormat="1" applyFont="1" applyFill="1" applyBorder="1" applyAlignment="1">
      <alignment horizontal="center" vertical="center"/>
    </xf>
    <xf numFmtId="164" fontId="48" fillId="0" borderId="6" xfId="12" applyNumberFormat="1" applyFont="1" applyFill="1" applyBorder="1" applyAlignment="1">
      <alignment horizontal="center" vertical="center"/>
    </xf>
    <xf numFmtId="167" fontId="48" fillId="0" borderId="6" xfId="12" applyNumberFormat="1" applyFont="1" applyFill="1" applyBorder="1" applyAlignment="1">
      <alignment horizontal="center" vertical="center"/>
    </xf>
    <xf numFmtId="167" fontId="49" fillId="0" borderId="6" xfId="12" applyNumberFormat="1" applyFont="1" applyFill="1" applyBorder="1" applyAlignment="1">
      <alignment horizontal="center" vertical="center"/>
    </xf>
    <xf numFmtId="164" fontId="49" fillId="0" borderId="6" xfId="12" applyNumberFormat="1" applyFont="1" applyFill="1" applyBorder="1" applyAlignment="1">
      <alignment horizontal="center" vertical="center"/>
    </xf>
    <xf numFmtId="167" fontId="50" fillId="0" borderId="6" xfId="13" applyNumberFormat="1" applyFont="1" applyFill="1" applyBorder="1" applyAlignment="1">
      <alignment horizontal="center" vertical="center"/>
    </xf>
    <xf numFmtId="0" fontId="14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1" fillId="0" borderId="0" xfId="8" applyFont="1" applyFill="1" applyAlignment="1">
      <alignment vertical="center" wrapText="1"/>
    </xf>
    <xf numFmtId="0" fontId="17" fillId="0" borderId="0" xfId="8" applyFont="1" applyFill="1" applyAlignment="1">
      <alignment horizontal="right" vertical="center" wrapText="1"/>
    </xf>
    <xf numFmtId="0" fontId="52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Fill="1" applyProtection="1">
      <protection locked="0"/>
    </xf>
    <xf numFmtId="1" fontId="74" fillId="0" borderId="1" xfId="6" applyNumberFormat="1" applyFont="1" applyFill="1" applyBorder="1" applyAlignment="1" applyProtection="1">
      <protection locked="0"/>
    </xf>
    <xf numFmtId="1" fontId="75" fillId="0" borderId="1" xfId="6" applyNumberFormat="1" applyFont="1" applyFill="1" applyBorder="1" applyAlignment="1" applyProtection="1">
      <alignment horizontal="center"/>
      <protection locked="0"/>
    </xf>
    <xf numFmtId="1" fontId="8" fillId="0" borderId="0" xfId="6" applyNumberFormat="1" applyFont="1" applyFill="1" applyAlignment="1" applyProtection="1">
      <alignment horizontal="right"/>
      <protection locked="0"/>
    </xf>
    <xf numFmtId="1" fontId="77" fillId="0" borderId="0" xfId="6" applyNumberFormat="1" applyFont="1" applyFill="1" applyProtection="1">
      <protection locked="0"/>
    </xf>
    <xf numFmtId="1" fontId="77" fillId="0" borderId="0" xfId="6" applyNumberFormat="1" applyFont="1" applyFill="1" applyBorder="1" applyAlignment="1" applyProtection="1">
      <protection locked="0"/>
    </xf>
    <xf numFmtId="1" fontId="78" fillId="0" borderId="6" xfId="6" applyNumberFormat="1" applyFont="1" applyFill="1" applyBorder="1" applyAlignment="1" applyProtection="1">
      <alignment horizontal="center"/>
    </xf>
    <xf numFmtId="1" fontId="78" fillId="0" borderId="0" xfId="6" applyNumberFormat="1" applyFont="1" applyFill="1" applyProtection="1">
      <protection locked="0"/>
    </xf>
    <xf numFmtId="0" fontId="79" fillId="0" borderId="6" xfId="6" applyNumberFormat="1" applyFont="1" applyFill="1" applyBorder="1" applyAlignment="1" applyProtection="1">
      <alignment horizontal="center" vertical="center" wrapText="1" shrinkToFit="1"/>
    </xf>
    <xf numFmtId="1" fontId="80" fillId="0" borderId="0" xfId="6" applyNumberFormat="1" applyFont="1" applyFill="1" applyBorder="1" applyAlignment="1" applyProtection="1">
      <alignment vertical="center"/>
      <protection locked="0"/>
    </xf>
    <xf numFmtId="0" fontId="3" fillId="0" borderId="6" xfId="107" applyFont="1" applyFill="1" applyBorder="1" applyAlignment="1">
      <alignment horizontal="left"/>
    </xf>
    <xf numFmtId="1" fontId="3" fillId="0" borderId="0" xfId="6" applyNumberFormat="1" applyFont="1" applyFill="1" applyBorder="1" applyAlignment="1" applyProtection="1">
      <alignment horizontal="right"/>
      <protection locked="0"/>
    </xf>
    <xf numFmtId="0" fontId="3" fillId="0" borderId="6" xfId="106" applyFont="1" applyFill="1" applyBorder="1" applyAlignment="1">
      <alignment horizontal="left"/>
    </xf>
    <xf numFmtId="0" fontId="3" fillId="0" borderId="6" xfId="106" applyFont="1" applyFill="1" applyBorder="1" applyAlignment="1">
      <alignment horizontal="left" wrapText="1"/>
    </xf>
    <xf numFmtId="1" fontId="3" fillId="2" borderId="0" xfId="6" applyNumberFormat="1" applyFont="1" applyFill="1" applyBorder="1" applyAlignment="1" applyProtection="1">
      <alignment horizontal="right"/>
      <protection locked="0"/>
    </xf>
    <xf numFmtId="1" fontId="3" fillId="0" borderId="0" xfId="6" applyNumberFormat="1" applyFont="1" applyFill="1" applyBorder="1" applyAlignment="1" applyProtection="1">
      <alignment horizontal="left" wrapText="1" shrinkToFit="1"/>
      <protection locked="0"/>
    </xf>
    <xf numFmtId="1" fontId="2" fillId="0" borderId="6" xfId="7" applyNumberFormat="1" applyFont="1" applyFill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6" xfId="7" applyNumberFormat="1" applyFont="1" applyBorder="1" applyAlignment="1">
      <alignment horizontal="center"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Fill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3" fontId="22" fillId="0" borderId="2" xfId="12" applyNumberFormat="1" applyFont="1" applyFill="1" applyBorder="1" applyAlignment="1">
      <alignment horizontal="center" vertical="center"/>
    </xf>
    <xf numFmtId="0" fontId="19" fillId="0" borderId="0" xfId="12" applyFont="1" applyFill="1" applyBorder="1" applyAlignment="1">
      <alignment vertical="top"/>
    </xf>
    <xf numFmtId="0" fontId="34" fillId="0" borderId="32" xfId="12" applyFont="1" applyFill="1" applyBorder="1" applyAlignment="1">
      <alignment horizontal="center" wrapText="1"/>
    </xf>
    <xf numFmtId="1" fontId="34" fillId="0" borderId="33" xfId="12" applyNumberFormat="1" applyFont="1" applyFill="1" applyBorder="1" applyAlignment="1">
      <alignment horizontal="center" wrapText="1"/>
    </xf>
    <xf numFmtId="0" fontId="24" fillId="0" borderId="34" xfId="12" applyFont="1" applyFill="1" applyBorder="1" applyAlignment="1">
      <alignment horizontal="left" vertical="center"/>
    </xf>
    <xf numFmtId="0" fontId="22" fillId="0" borderId="32" xfId="12" applyFont="1" applyFill="1" applyBorder="1" applyAlignment="1">
      <alignment horizontal="left" vertical="center"/>
    </xf>
    <xf numFmtId="0" fontId="22" fillId="0" borderId="36" xfId="12" applyFont="1" applyFill="1" applyBorder="1" applyAlignment="1">
      <alignment horizontal="left" vertical="center"/>
    </xf>
    <xf numFmtId="3" fontId="22" fillId="0" borderId="13" xfId="12" applyNumberFormat="1" applyFont="1" applyFill="1" applyBorder="1" applyAlignment="1">
      <alignment horizontal="center" vertical="center"/>
    </xf>
    <xf numFmtId="1" fontId="34" fillId="41" borderId="6" xfId="12" applyNumberFormat="1" applyFont="1" applyFill="1" applyBorder="1" applyAlignment="1">
      <alignment horizontal="center" wrapText="1"/>
    </xf>
    <xf numFmtId="3" fontId="24" fillId="41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horizontal="center" vertical="center" wrapText="1"/>
    </xf>
    <xf numFmtId="0" fontId="24" fillId="2" borderId="27" xfId="12" applyFont="1" applyFill="1" applyBorder="1" applyAlignment="1">
      <alignment horizontal="center" vertical="center" wrapText="1"/>
    </xf>
    <xf numFmtId="0" fontId="24" fillId="0" borderId="6" xfId="12" applyFont="1" applyFill="1" applyBorder="1" applyAlignment="1">
      <alignment horizontal="center" vertical="center" wrapText="1"/>
    </xf>
    <xf numFmtId="3" fontId="22" fillId="40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vertical="center" wrapText="1"/>
    </xf>
    <xf numFmtId="0" fontId="24" fillId="2" borderId="27" xfId="12" applyFont="1" applyFill="1" applyBorder="1" applyAlignment="1">
      <alignment vertical="center" wrapText="1"/>
    </xf>
    <xf numFmtId="0" fontId="24" fillId="0" borderId="6" xfId="12" applyFont="1" applyFill="1" applyBorder="1" applyAlignment="1">
      <alignment vertical="center" wrapText="1"/>
    </xf>
    <xf numFmtId="3" fontId="24" fillId="42" borderId="6" xfId="12" applyNumberFormat="1" applyFont="1" applyFill="1" applyBorder="1" applyAlignment="1">
      <alignment horizontal="center" vertical="center"/>
    </xf>
    <xf numFmtId="164" fontId="24" fillId="42" borderId="6" xfId="12" applyNumberFormat="1" applyFont="1" applyFill="1" applyBorder="1" applyAlignment="1">
      <alignment horizontal="center" vertical="center"/>
    </xf>
    <xf numFmtId="3" fontId="22" fillId="42" borderId="6" xfId="12" applyNumberFormat="1" applyFont="1" applyFill="1" applyBorder="1" applyAlignment="1">
      <alignment horizontal="center" vertical="center"/>
    </xf>
    <xf numFmtId="164" fontId="22" fillId="42" borderId="6" xfId="12" applyNumberFormat="1" applyFont="1" applyFill="1" applyBorder="1" applyAlignment="1">
      <alignment horizontal="center" vertical="center"/>
    </xf>
    <xf numFmtId="3" fontId="22" fillId="42" borderId="13" xfId="12" applyNumberFormat="1" applyFont="1" applyFill="1" applyBorder="1" applyAlignment="1">
      <alignment horizontal="center" vertical="center"/>
    </xf>
    <xf numFmtId="164" fontId="24" fillId="42" borderId="13" xfId="12" applyNumberFormat="1" applyFont="1" applyFill="1" applyBorder="1" applyAlignment="1">
      <alignment horizontal="center" vertical="center"/>
    </xf>
    <xf numFmtId="164" fontId="22" fillId="42" borderId="13" xfId="12" applyNumberFormat="1" applyFont="1" applyFill="1" applyBorder="1" applyAlignment="1">
      <alignment horizontal="center" vertical="center"/>
    </xf>
    <xf numFmtId="3" fontId="12" fillId="0" borderId="13" xfId="13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22" fillId="0" borderId="13" xfId="12" applyNumberFormat="1" applyFont="1" applyFill="1" applyBorder="1" applyAlignment="1">
      <alignment horizontal="center" vertical="center"/>
    </xf>
    <xf numFmtId="165" fontId="12" fillId="0" borderId="5" xfId="17" applyNumberFormat="1" applyFont="1" applyFill="1" applyBorder="1" applyAlignment="1">
      <alignment horizontal="center" vertical="center"/>
    </xf>
    <xf numFmtId="1" fontId="8" fillId="0" borderId="0" xfId="15" applyNumberFormat="1" applyFont="1" applyFill="1" applyAlignment="1" applyProtection="1">
      <alignment horizontal="right" vertical="top"/>
      <protection locked="0"/>
    </xf>
    <xf numFmtId="164" fontId="24" fillId="0" borderId="33" xfId="12" applyNumberFormat="1" applyFont="1" applyFill="1" applyBorder="1" applyAlignment="1">
      <alignment horizontal="center" vertical="center"/>
    </xf>
    <xf numFmtId="164" fontId="22" fillId="0" borderId="35" xfId="12" applyNumberFormat="1" applyFont="1" applyFill="1" applyBorder="1" applyAlignment="1">
      <alignment horizontal="center" vertical="center"/>
    </xf>
    <xf numFmtId="164" fontId="22" fillId="0" borderId="37" xfId="12" applyNumberFormat="1" applyFont="1" applyFill="1" applyBorder="1" applyAlignment="1">
      <alignment horizontal="center" vertical="center"/>
    </xf>
    <xf numFmtId="3" fontId="12" fillId="2" borderId="5" xfId="18" applyNumberFormat="1" applyFont="1" applyFill="1" applyBorder="1" applyAlignment="1" applyProtection="1">
      <alignment horizontal="center" vertical="center"/>
      <protection locked="0"/>
    </xf>
    <xf numFmtId="3" fontId="12" fillId="2" borderId="12" xfId="18" applyNumberFormat="1" applyFont="1" applyFill="1" applyBorder="1" applyAlignment="1" applyProtection="1">
      <alignment horizontal="center" vertical="center"/>
      <protection locked="0"/>
    </xf>
    <xf numFmtId="0" fontId="84" fillId="2" borderId="6" xfId="12" applyFont="1" applyFill="1" applyBorder="1" applyAlignment="1">
      <alignment horizontal="center" vertical="center" wrapText="1"/>
    </xf>
    <xf numFmtId="3" fontId="4" fillId="41" borderId="6" xfId="8" applyNumberFormat="1" applyFont="1" applyFill="1" applyBorder="1" applyAlignment="1">
      <alignment horizontal="center" vertical="center" wrapText="1"/>
    </xf>
    <xf numFmtId="3" fontId="4" fillId="41" borderId="6" xfId="7" applyNumberFormat="1" applyFont="1" applyFill="1" applyBorder="1" applyAlignment="1">
      <alignment horizontal="center" vertical="center" wrapText="1"/>
    </xf>
    <xf numFmtId="3" fontId="4" fillId="41" borderId="6" xfId="1" applyNumberFormat="1" applyFont="1" applyFill="1" applyBorder="1" applyAlignment="1">
      <alignment horizontal="center" vertical="center" wrapText="1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center" vertical="top"/>
    </xf>
    <xf numFmtId="0" fontId="18" fillId="0" borderId="6" xfId="12" applyFont="1" applyFill="1" applyBorder="1" applyAlignment="1">
      <alignment horizontal="center" vertical="center" wrapText="1"/>
    </xf>
    <xf numFmtId="0" fontId="84" fillId="2" borderId="6" xfId="12" applyFont="1" applyFill="1" applyBorder="1" applyAlignment="1">
      <alignment horizontal="center" vertical="center" wrapText="1"/>
    </xf>
    <xf numFmtId="0" fontId="24" fillId="2" borderId="6" xfId="12" applyFont="1" applyFill="1" applyBorder="1" applyAlignment="1">
      <alignment horizontal="center" vertical="center" wrapText="1"/>
    </xf>
    <xf numFmtId="49" fontId="30" fillId="40" borderId="6" xfId="12" applyNumberFormat="1" applyFont="1" applyFill="1" applyBorder="1" applyAlignment="1">
      <alignment horizontal="center" vertical="center" wrapText="1"/>
    </xf>
    <xf numFmtId="49" fontId="83" fillId="0" borderId="6" xfId="12" applyNumberFormat="1" applyFont="1" applyFill="1" applyBorder="1" applyAlignment="1">
      <alignment horizontal="center" vertical="center" wrapText="1"/>
    </xf>
    <xf numFmtId="0" fontId="21" fillId="0" borderId="6" xfId="12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right" vertical="top"/>
    </xf>
    <xf numFmtId="0" fontId="19" fillId="0" borderId="0" xfId="12" applyFont="1" applyFill="1" applyBorder="1" applyAlignment="1">
      <alignment horizontal="center" vertical="top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49" fontId="83" fillId="2" borderId="6" xfId="12" applyNumberFormat="1" applyFont="1" applyFill="1" applyBorder="1" applyAlignment="1">
      <alignment horizontal="center" vertical="center" wrapText="1"/>
    </xf>
    <xf numFmtId="0" fontId="83" fillId="0" borderId="6" xfId="12" applyFont="1" applyFill="1" applyBorder="1" applyAlignment="1">
      <alignment horizontal="center" vertical="center" wrapText="1"/>
    </xf>
    <xf numFmtId="0" fontId="22" fillId="0" borderId="10" xfId="12" applyFont="1" applyFill="1" applyBorder="1" applyAlignment="1">
      <alignment horizontal="left" wrapText="1"/>
    </xf>
    <xf numFmtId="0" fontId="21" fillId="0" borderId="10" xfId="14" applyFont="1" applyFill="1" applyBorder="1" applyAlignment="1">
      <alignment horizontal="left" wrapText="1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0" fontId="19" fillId="0" borderId="0" xfId="12" applyFont="1" applyFill="1" applyBorder="1" applyAlignment="1">
      <alignment horizontal="right" vertical="top"/>
    </xf>
    <xf numFmtId="0" fontId="24" fillId="2" borderId="27" xfId="12" applyFont="1" applyFill="1" applyBorder="1" applyAlignment="1">
      <alignment horizontal="center" vertical="center" wrapText="1"/>
    </xf>
    <xf numFmtId="0" fontId="24" fillId="2" borderId="28" xfId="12" applyFont="1" applyFill="1" applyBorder="1" applyAlignment="1">
      <alignment horizontal="center" vertical="center" wrapText="1"/>
    </xf>
    <xf numFmtId="0" fontId="24" fillId="2" borderId="29" xfId="12" applyFont="1" applyFill="1" applyBorder="1" applyAlignment="1">
      <alignment horizontal="center" vertical="center" wrapText="1"/>
    </xf>
    <xf numFmtId="0" fontId="24" fillId="2" borderId="30" xfId="12" applyFont="1" applyFill="1" applyBorder="1" applyAlignment="1">
      <alignment horizontal="center" vertical="center" wrapText="1"/>
    </xf>
    <xf numFmtId="0" fontId="24" fillId="2" borderId="31" xfId="12" applyFont="1" applyFill="1" applyBorder="1" applyAlignment="1">
      <alignment horizontal="center" vertical="center" wrapText="1"/>
    </xf>
    <xf numFmtId="0" fontId="18" fillId="0" borderId="26" xfId="12" applyFont="1" applyFill="1" applyBorder="1" applyAlignment="1">
      <alignment horizontal="center" vertical="center" wrapText="1"/>
    </xf>
    <xf numFmtId="0" fontId="18" fillId="0" borderId="32" xfId="12" applyFont="1" applyFill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0" fontId="83" fillId="2" borderId="6" xfId="12" applyFont="1" applyFill="1" applyBorder="1" applyAlignment="1">
      <alignment horizontal="center" vertical="center" wrapText="1"/>
    </xf>
    <xf numFmtId="0" fontId="83" fillId="0" borderId="33" xfId="12" applyFont="1" applyFill="1" applyBorder="1" applyAlignment="1">
      <alignment horizontal="center" vertical="center" wrapText="1"/>
    </xf>
    <xf numFmtId="0" fontId="21" fillId="0" borderId="0" xfId="14" applyFont="1" applyFill="1" applyBorder="1" applyAlignment="1">
      <alignment horizontal="left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30" fillId="0" borderId="10" xfId="14" applyFont="1" applyFill="1" applyBorder="1" applyAlignment="1">
      <alignment horizontal="left" wrapText="1"/>
    </xf>
    <xf numFmtId="0" fontId="85" fillId="0" borderId="1" xfId="8" applyFont="1" applyFill="1" applyBorder="1" applyAlignment="1">
      <alignment horizontal="center" vertical="top" wrapText="1"/>
    </xf>
    <xf numFmtId="0" fontId="24" fillId="0" borderId="6" xfId="12" applyFont="1" applyFill="1" applyBorder="1" applyAlignment="1">
      <alignment horizontal="center" vertical="center" wrapText="1"/>
    </xf>
    <xf numFmtId="0" fontId="24" fillId="0" borderId="3" xfId="12" applyFont="1" applyFill="1" applyBorder="1" applyAlignment="1">
      <alignment horizontal="center" vertical="center" wrapText="1"/>
    </xf>
    <xf numFmtId="0" fontId="24" fillId="0" borderId="11" xfId="12" applyFont="1" applyFill="1" applyBorder="1" applyAlignment="1">
      <alignment horizontal="center" vertical="center" wrapText="1"/>
    </xf>
    <xf numFmtId="0" fontId="24" fillId="0" borderId="4" xfId="12" applyFont="1" applyFill="1" applyBorder="1" applyAlignment="1">
      <alignment horizontal="center" vertical="center" wrapText="1"/>
    </xf>
    <xf numFmtId="49" fontId="30" fillId="0" borderId="6" xfId="12" applyNumberFormat="1" applyFont="1" applyFill="1" applyBorder="1" applyAlignment="1">
      <alignment horizontal="center" vertical="center" wrapText="1"/>
    </xf>
    <xf numFmtId="0" fontId="82" fillId="0" borderId="6" xfId="1" applyFont="1" applyFill="1" applyBorder="1" applyAlignment="1">
      <alignment horizontal="center" vertical="center" wrapText="1"/>
    </xf>
    <xf numFmtId="0" fontId="53" fillId="0" borderId="9" xfId="9" applyFont="1" applyFill="1" applyBorder="1" applyAlignment="1">
      <alignment horizontal="center" vertical="center" wrapText="1"/>
    </xf>
    <xf numFmtId="0" fontId="53" fillId="0" borderId="10" xfId="9" applyFont="1" applyFill="1" applyBorder="1" applyAlignment="1">
      <alignment horizontal="center" vertical="center" wrapText="1"/>
    </xf>
    <xf numFmtId="0" fontId="53" fillId="0" borderId="8" xfId="9" applyFont="1" applyFill="1" applyBorder="1" applyAlignment="1">
      <alignment horizontal="center" vertical="center" wrapText="1"/>
    </xf>
    <xf numFmtId="0" fontId="53" fillId="0" borderId="1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51" fillId="0" borderId="0" xfId="8" applyFont="1" applyFill="1" applyAlignment="1">
      <alignment horizontal="center" vertical="top" wrapText="1"/>
    </xf>
    <xf numFmtId="1" fontId="7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7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7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6" applyNumberFormat="1" applyFont="1" applyFill="1" applyBorder="1" applyAlignment="1" applyProtection="1">
      <alignment horizontal="center" vertical="center" wrapText="1"/>
    </xf>
    <xf numFmtId="1" fontId="1" fillId="0" borderId="7" xfId="6" applyNumberFormat="1" applyFont="1" applyFill="1" applyBorder="1" applyAlignment="1" applyProtection="1">
      <alignment horizontal="center" vertical="center" wrapText="1"/>
    </xf>
    <xf numFmtId="1" fontId="1" fillId="0" borderId="5" xfId="6" applyNumberFormat="1" applyFont="1" applyFill="1" applyBorder="1" applyAlignment="1" applyProtection="1">
      <alignment horizontal="center" vertical="center" wrapText="1"/>
    </xf>
    <xf numFmtId="1" fontId="51" fillId="0" borderId="0" xfId="6" applyNumberFormat="1" applyFont="1" applyFill="1" applyAlignment="1" applyProtection="1">
      <alignment horizontal="center" vertical="center" wrapText="1"/>
      <protection locked="0"/>
    </xf>
    <xf numFmtId="1" fontId="76" fillId="0" borderId="2" xfId="6" applyNumberFormat="1" applyFont="1" applyFill="1" applyBorder="1" applyAlignment="1" applyProtection="1">
      <alignment horizontal="center"/>
      <protection locked="0"/>
    </xf>
    <xf numFmtId="1" fontId="76" fillId="0" borderId="7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 applyProtection="1">
      <alignment horizontal="center" vertical="center" wrapText="1"/>
    </xf>
    <xf numFmtId="1" fontId="3" fillId="0" borderId="2" xfId="6" applyNumberFormat="1" applyFont="1" applyFill="1" applyBorder="1" applyAlignment="1" applyProtection="1">
      <alignment horizontal="center" vertical="center" wrapText="1"/>
    </xf>
    <xf numFmtId="1" fontId="3" fillId="0" borderId="7" xfId="6" applyNumberFormat="1" applyFont="1" applyFill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8" applyFont="1" applyFill="1" applyBorder="1" applyAlignment="1">
      <alignment horizontal="center" vertical="center" wrapText="1"/>
    </xf>
    <xf numFmtId="49" fontId="30" fillId="41" borderId="6" xfId="12" applyNumberFormat="1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left" wrapText="1"/>
    </xf>
    <xf numFmtId="0" fontId="14" fillId="0" borderId="0" xfId="7" applyFont="1" applyFill="1" applyAlignment="1">
      <alignment horizontal="center" vertical="top" wrapText="1"/>
    </xf>
    <xf numFmtId="0" fontId="36" fillId="0" borderId="0" xfId="7" applyFont="1" applyFill="1" applyAlignment="1">
      <alignment horizontal="center" vertical="top" wrapText="1"/>
    </xf>
    <xf numFmtId="0" fontId="14" fillId="0" borderId="1" xfId="8" applyFont="1" applyFill="1" applyBorder="1" applyAlignment="1">
      <alignment horizontal="center" vertical="top" wrapText="1"/>
    </xf>
    <xf numFmtId="0" fontId="2" fillId="0" borderId="3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81" fillId="0" borderId="2" xfId="1" applyFont="1" applyFill="1" applyBorder="1" applyAlignment="1">
      <alignment horizontal="center" vertical="center" wrapText="1"/>
    </xf>
    <xf numFmtId="0" fontId="81" fillId="0" borderId="5" xfId="1" applyFont="1" applyFill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49" fontId="24" fillId="0" borderId="6" xfId="12" applyNumberFormat="1" applyFont="1" applyFill="1" applyBorder="1" applyAlignment="1">
      <alignment horizontal="center" vertical="center"/>
    </xf>
    <xf numFmtId="49" fontId="22" fillId="0" borderId="6" xfId="12" applyNumberFormat="1" applyFont="1" applyFill="1" applyBorder="1" applyAlignment="1">
      <alignment horizontal="center" vertical="center"/>
    </xf>
    <xf numFmtId="173" fontId="79" fillId="0" borderId="6" xfId="6" applyNumberFormat="1" applyFont="1" applyFill="1" applyBorder="1" applyAlignment="1" applyProtection="1">
      <alignment horizontal="center" vertical="center" wrapText="1" shrinkToFit="1"/>
    </xf>
    <xf numFmtId="173" fontId="22" fillId="0" borderId="6" xfId="12" applyNumberFormat="1" applyFont="1" applyFill="1" applyBorder="1" applyAlignment="1">
      <alignment horizontal="center" vertical="center"/>
    </xf>
  </cellXfs>
  <cellStyles count="115">
    <cellStyle name=" 1" xfId="19" xr:uid="{00000000-0005-0000-0000-000000000000}"/>
    <cellStyle name="20% - Accent1" xfId="20" xr:uid="{00000000-0005-0000-0000-000001000000}"/>
    <cellStyle name="20% - Accent1 2" xfId="21" xr:uid="{00000000-0005-0000-0000-000002000000}"/>
    <cellStyle name="20% - Accent2" xfId="22" xr:uid="{00000000-0005-0000-0000-000003000000}"/>
    <cellStyle name="20% - Accent2 2" xfId="23" xr:uid="{00000000-0005-0000-0000-000004000000}"/>
    <cellStyle name="20% - Accent3" xfId="24" xr:uid="{00000000-0005-0000-0000-000005000000}"/>
    <cellStyle name="20% - Accent3 2" xfId="25" xr:uid="{00000000-0005-0000-0000-000006000000}"/>
    <cellStyle name="20% - Accent4" xfId="26" xr:uid="{00000000-0005-0000-0000-000007000000}"/>
    <cellStyle name="20% - Accent4 2" xfId="27" xr:uid="{00000000-0005-0000-0000-000008000000}"/>
    <cellStyle name="20% - Accent5" xfId="28" xr:uid="{00000000-0005-0000-0000-000009000000}"/>
    <cellStyle name="20% - Accent5 2" xfId="29" xr:uid="{00000000-0005-0000-0000-00000A000000}"/>
    <cellStyle name="20% - Accent6" xfId="30" xr:uid="{00000000-0005-0000-0000-00000B000000}"/>
    <cellStyle name="20% - Accent6 2" xfId="31" xr:uid="{00000000-0005-0000-0000-00000C000000}"/>
    <cellStyle name="20% - Акцент1" xfId="32" xr:uid="{00000000-0005-0000-0000-00000D000000}"/>
    <cellStyle name="20% - Акцент2" xfId="33" xr:uid="{00000000-0005-0000-0000-00000E000000}"/>
    <cellStyle name="20% - Акцент3" xfId="34" xr:uid="{00000000-0005-0000-0000-00000F000000}"/>
    <cellStyle name="20% - Акцент4" xfId="35" xr:uid="{00000000-0005-0000-0000-000010000000}"/>
    <cellStyle name="20% - Акцент5" xfId="36" xr:uid="{00000000-0005-0000-0000-000011000000}"/>
    <cellStyle name="20% - Акцент6" xfId="37" xr:uid="{00000000-0005-0000-0000-000012000000}"/>
    <cellStyle name="40% - Accent1" xfId="38" xr:uid="{00000000-0005-0000-0000-000013000000}"/>
    <cellStyle name="40% - Accent1 2" xfId="39" xr:uid="{00000000-0005-0000-0000-000014000000}"/>
    <cellStyle name="40% - Accent2" xfId="40" xr:uid="{00000000-0005-0000-0000-000015000000}"/>
    <cellStyle name="40% - Accent2 2" xfId="41" xr:uid="{00000000-0005-0000-0000-000016000000}"/>
    <cellStyle name="40% - Accent3" xfId="42" xr:uid="{00000000-0005-0000-0000-000017000000}"/>
    <cellStyle name="40% - Accent3 2" xfId="43" xr:uid="{00000000-0005-0000-0000-000018000000}"/>
    <cellStyle name="40% - Accent4" xfId="44" xr:uid="{00000000-0005-0000-0000-000019000000}"/>
    <cellStyle name="40% - Accent4 2" xfId="45" xr:uid="{00000000-0005-0000-0000-00001A000000}"/>
    <cellStyle name="40% - Accent5" xfId="46" xr:uid="{00000000-0005-0000-0000-00001B000000}"/>
    <cellStyle name="40% - Accent5 2" xfId="47" xr:uid="{00000000-0005-0000-0000-00001C000000}"/>
    <cellStyle name="40% - Accent6" xfId="48" xr:uid="{00000000-0005-0000-0000-00001D000000}"/>
    <cellStyle name="40% - Accent6 2" xfId="49" xr:uid="{00000000-0005-0000-0000-00001E000000}"/>
    <cellStyle name="40% - Акцент1" xfId="50" xr:uid="{00000000-0005-0000-0000-00001F000000}"/>
    <cellStyle name="40% - Акцент2" xfId="51" xr:uid="{00000000-0005-0000-0000-000020000000}"/>
    <cellStyle name="40% - Акцент3" xfId="52" xr:uid="{00000000-0005-0000-0000-000021000000}"/>
    <cellStyle name="40% - Акцент4" xfId="53" xr:uid="{00000000-0005-0000-0000-000022000000}"/>
    <cellStyle name="40% - Акцент5" xfId="54" xr:uid="{00000000-0005-0000-0000-000023000000}"/>
    <cellStyle name="40% - Акцент6" xfId="55" xr:uid="{00000000-0005-0000-0000-000024000000}"/>
    <cellStyle name="60% - Accent1" xfId="56" xr:uid="{00000000-0005-0000-0000-000025000000}"/>
    <cellStyle name="60% - Accent2" xfId="57" xr:uid="{00000000-0005-0000-0000-000026000000}"/>
    <cellStyle name="60% - Accent3" xfId="58" xr:uid="{00000000-0005-0000-0000-000027000000}"/>
    <cellStyle name="60% - Accent4" xfId="59" xr:uid="{00000000-0005-0000-0000-000028000000}"/>
    <cellStyle name="60% - Accent5" xfId="60" xr:uid="{00000000-0005-0000-0000-000029000000}"/>
    <cellStyle name="60% - Accent6" xfId="61" xr:uid="{00000000-0005-0000-0000-00002A000000}"/>
    <cellStyle name="60% - Акцент1" xfId="62" xr:uid="{00000000-0005-0000-0000-00002B000000}"/>
    <cellStyle name="60% - Акцент2" xfId="63" xr:uid="{00000000-0005-0000-0000-00002C000000}"/>
    <cellStyle name="60% - Акцент3" xfId="64" xr:uid="{00000000-0005-0000-0000-00002D000000}"/>
    <cellStyle name="60% - Акцент4" xfId="65" xr:uid="{00000000-0005-0000-0000-00002E000000}"/>
    <cellStyle name="60% - Акцент5" xfId="66" xr:uid="{00000000-0005-0000-0000-00002F000000}"/>
    <cellStyle name="60% - Акцент6" xfId="67" xr:uid="{00000000-0005-0000-0000-000030000000}"/>
    <cellStyle name="Accent1" xfId="68" xr:uid="{00000000-0005-0000-0000-000031000000}"/>
    <cellStyle name="Accent2" xfId="69" xr:uid="{00000000-0005-0000-0000-000032000000}"/>
    <cellStyle name="Accent3" xfId="70" xr:uid="{00000000-0005-0000-0000-000033000000}"/>
    <cellStyle name="Accent4" xfId="71" xr:uid="{00000000-0005-0000-0000-000034000000}"/>
    <cellStyle name="Accent5" xfId="72" xr:uid="{00000000-0005-0000-0000-000035000000}"/>
    <cellStyle name="Accent6" xfId="73" xr:uid="{00000000-0005-0000-0000-000036000000}"/>
    <cellStyle name="Bad" xfId="74" xr:uid="{00000000-0005-0000-0000-000037000000}"/>
    <cellStyle name="Calculation" xfId="75" xr:uid="{00000000-0005-0000-0000-000038000000}"/>
    <cellStyle name="Check Cell" xfId="76" xr:uid="{00000000-0005-0000-0000-000039000000}"/>
    <cellStyle name="Explanatory Text" xfId="77" xr:uid="{00000000-0005-0000-0000-00003A000000}"/>
    <cellStyle name="Good" xfId="78" xr:uid="{00000000-0005-0000-0000-00003B000000}"/>
    <cellStyle name="Heading 1" xfId="79" xr:uid="{00000000-0005-0000-0000-00003C000000}"/>
    <cellStyle name="Heading 2" xfId="80" xr:uid="{00000000-0005-0000-0000-00003D000000}"/>
    <cellStyle name="Heading 3" xfId="81" xr:uid="{00000000-0005-0000-0000-00003E000000}"/>
    <cellStyle name="Heading 4" xfId="82" xr:uid="{00000000-0005-0000-0000-00003F000000}"/>
    <cellStyle name="Input" xfId="83" xr:uid="{00000000-0005-0000-0000-000040000000}"/>
    <cellStyle name="Linked Cell" xfId="84" xr:uid="{00000000-0005-0000-0000-000041000000}"/>
    <cellStyle name="Neutral" xfId="85" xr:uid="{00000000-0005-0000-0000-000042000000}"/>
    <cellStyle name="Note" xfId="86" xr:uid="{00000000-0005-0000-0000-000043000000}"/>
    <cellStyle name="Note 2" xfId="87" xr:uid="{00000000-0005-0000-0000-000044000000}"/>
    <cellStyle name="Output" xfId="88" xr:uid="{00000000-0005-0000-0000-000045000000}"/>
    <cellStyle name="Title" xfId="89" xr:uid="{00000000-0005-0000-0000-000046000000}"/>
    <cellStyle name="Total" xfId="90" xr:uid="{00000000-0005-0000-0000-000047000000}"/>
    <cellStyle name="Warning Text" xfId="91" xr:uid="{00000000-0005-0000-0000-000048000000}"/>
    <cellStyle name="Акцент1 2" xfId="92" xr:uid="{00000000-0005-0000-0000-000049000000}"/>
    <cellStyle name="Акцент2 2" xfId="93" xr:uid="{00000000-0005-0000-0000-00004A000000}"/>
    <cellStyle name="Акцент3 2" xfId="94" xr:uid="{00000000-0005-0000-0000-00004B000000}"/>
    <cellStyle name="Акцент4 2" xfId="95" xr:uid="{00000000-0005-0000-0000-00004C000000}"/>
    <cellStyle name="Акцент5 2" xfId="96" xr:uid="{00000000-0005-0000-0000-00004D000000}"/>
    <cellStyle name="Акцент6 2" xfId="97" xr:uid="{00000000-0005-0000-0000-00004E000000}"/>
    <cellStyle name="Вывод 2" xfId="98" xr:uid="{00000000-0005-0000-0000-00004F000000}"/>
    <cellStyle name="Вычисление 2" xfId="99" xr:uid="{00000000-0005-0000-0000-000050000000}"/>
    <cellStyle name="Заголовок 1 2" xfId="100" xr:uid="{00000000-0005-0000-0000-000051000000}"/>
    <cellStyle name="Заголовок 2 2" xfId="101" xr:uid="{00000000-0005-0000-0000-000052000000}"/>
    <cellStyle name="Заголовок 3 2" xfId="102" xr:uid="{00000000-0005-0000-0000-000053000000}"/>
    <cellStyle name="Заголовок 4 2" xfId="103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 2" xfId="4" xr:uid="{00000000-0005-0000-0000-000058000000}"/>
    <cellStyle name="Итог 2" xfId="104" xr:uid="{00000000-0005-0000-0000-000059000000}"/>
    <cellStyle name="Нейтральный 2" xfId="105" xr:uid="{00000000-0005-0000-0000-00005A000000}"/>
    <cellStyle name="Обычный 2" xfId="5" xr:uid="{00000000-0005-0000-0000-00005B000000}"/>
    <cellStyle name="Обычный 2 2" xfId="6" xr:uid="{00000000-0005-0000-0000-00005C000000}"/>
    <cellStyle name="Обычный 4" xfId="10" xr:uid="{00000000-0005-0000-0000-00005D000000}"/>
    <cellStyle name="Обычный 5" xfId="3" xr:uid="{00000000-0005-0000-0000-00005E000000}"/>
    <cellStyle name="Обычный 6" xfId="1" xr:uid="{00000000-0005-0000-0000-00005F000000}"/>
    <cellStyle name="Обычный 6 2" xfId="9" xr:uid="{00000000-0005-0000-0000-000060000000}"/>
    <cellStyle name="Обычный 6 3" xfId="2" xr:uid="{00000000-0005-0000-0000-000061000000}"/>
    <cellStyle name="Обычный_06" xfId="18" xr:uid="{00000000-0005-0000-0000-000062000000}"/>
    <cellStyle name="Обычный_12 Зинкевич" xfId="106" xr:uid="{00000000-0005-0000-0000-000063000000}"/>
    <cellStyle name="Обычный_4 категории вмесмте СОЦ_УРАЗЛИВІ__ТАБО_4 категорії Квота!!!_2014 рік" xfId="7" xr:uid="{00000000-0005-0000-0000-000064000000}"/>
    <cellStyle name="Обычный_5% квота (б)" xfId="17" xr:uid="{00000000-0005-0000-0000-000065000000}"/>
    <cellStyle name="Обычный_АктЗах_5%квот Оксана" xfId="14" xr:uid="{00000000-0005-0000-0000-000066000000}"/>
    <cellStyle name="Обычный_Інваліди_Лайт1111" xfId="13" xr:uid="{00000000-0005-0000-0000-000067000000}"/>
    <cellStyle name="Обычный_Молодь_сравн_04_14" xfId="15" xr:uid="{00000000-0005-0000-0000-000068000000}"/>
    <cellStyle name="Обычный_Перевірка_Молодь_до 18 років" xfId="8" xr:uid="{00000000-0005-0000-0000-000069000000}"/>
    <cellStyle name="Обычный_Табл. 3.15" xfId="12" xr:uid="{00000000-0005-0000-0000-00006A000000}"/>
    <cellStyle name="Обычный_Укомплектування_11_2013" xfId="107" xr:uid="{00000000-0005-0000-0000-00006B000000}"/>
    <cellStyle name="Плохой 2" xfId="108" xr:uid="{00000000-0005-0000-0000-00006C000000}"/>
    <cellStyle name="Пояснение 2" xfId="109" xr:uid="{00000000-0005-0000-0000-00006D000000}"/>
    <cellStyle name="Примечание 2" xfId="110" xr:uid="{00000000-0005-0000-0000-00006E000000}"/>
    <cellStyle name="Стиль 1" xfId="111" xr:uid="{00000000-0005-0000-0000-00006F000000}"/>
    <cellStyle name="Тысячи [0]_Анализ" xfId="112" xr:uid="{00000000-0005-0000-0000-000070000000}"/>
    <cellStyle name="Тысячи_Анализ" xfId="113" xr:uid="{00000000-0005-0000-0000-000071000000}"/>
    <cellStyle name="ФинᎰнсовый_Лист1 (3)_1" xfId="114" xr:uid="{00000000-0005-0000-0000-000072000000}"/>
  </cellStyles>
  <dxfs count="0"/>
  <tableStyles count="0" defaultTableStyle="TableStyleMedium2" defaultPivotStyle="PivotStyleLight16"/>
  <colors>
    <mruColors>
      <color rgb="FFFFCCFF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14</xdr:row>
      <xdr:rowOff>21041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19"/>
  <sheetViews>
    <sheetView view="pageBreakPreview" zoomScale="85" zoomScaleNormal="70" zoomScaleSheetLayoutView="85" workbookViewId="0">
      <selection activeCell="X18" sqref="X18"/>
    </sheetView>
  </sheetViews>
  <sheetFormatPr defaultColWidth="8" defaultRowHeight="12.75" x14ac:dyDescent="0.2"/>
  <cols>
    <col min="1" max="1" width="61.140625" style="3" customWidth="1"/>
    <col min="2" max="3" width="24.42578125" style="52" customWidth="1"/>
    <col min="4" max="5" width="11.5703125" style="3" customWidth="1"/>
    <col min="6" max="16384" width="8" style="3"/>
  </cols>
  <sheetData>
    <row r="1" spans="1:11" ht="78" customHeight="1" x14ac:dyDescent="0.2">
      <c r="A1" s="191" t="s">
        <v>24</v>
      </c>
      <c r="B1" s="191"/>
      <c r="C1" s="191"/>
      <c r="D1" s="191"/>
      <c r="E1" s="191"/>
    </row>
    <row r="2" spans="1:11" ht="17.45" customHeight="1" x14ac:dyDescent="0.2">
      <c r="A2" s="191"/>
      <c r="B2" s="191"/>
      <c r="C2" s="191"/>
      <c r="D2" s="191"/>
      <c r="E2" s="191"/>
    </row>
    <row r="3" spans="1:11" s="4" customFormat="1" ht="23.25" customHeight="1" x14ac:dyDescent="0.25">
      <c r="A3" s="196" t="s">
        <v>0</v>
      </c>
      <c r="B3" s="192" t="s">
        <v>102</v>
      </c>
      <c r="C3" s="192" t="s">
        <v>103</v>
      </c>
      <c r="D3" s="194" t="s">
        <v>1</v>
      </c>
      <c r="E3" s="195"/>
    </row>
    <row r="4" spans="1:11" s="4" customFormat="1" ht="27.75" customHeight="1" x14ac:dyDescent="0.25">
      <c r="A4" s="197"/>
      <c r="B4" s="193"/>
      <c r="C4" s="193"/>
      <c r="D4" s="5" t="s">
        <v>2</v>
      </c>
      <c r="E4" s="6" t="s">
        <v>25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23.1" customHeight="1" x14ac:dyDescent="0.25">
      <c r="A6" s="10" t="s">
        <v>98</v>
      </c>
      <c r="B6" s="74" t="s">
        <v>92</v>
      </c>
      <c r="C6" s="74">
        <f>'2(5%квота-ЦЗ)'!C7</f>
        <v>6265</v>
      </c>
      <c r="D6" s="16" t="s">
        <v>92</v>
      </c>
      <c r="E6" s="98" t="s">
        <v>92</v>
      </c>
      <c r="K6" s="13"/>
    </row>
    <row r="7" spans="1:11" s="4" customFormat="1" ht="23.1" customHeight="1" x14ac:dyDescent="0.25">
      <c r="A7" s="10" t="s">
        <v>27</v>
      </c>
      <c r="B7" s="74">
        <f>'2(5%квота-ЦЗ)'!E7</f>
        <v>10340</v>
      </c>
      <c r="C7" s="74">
        <f>'2(5%квота-ЦЗ)'!F7</f>
        <v>5984</v>
      </c>
      <c r="D7" s="16">
        <f t="shared" ref="D7:D11" si="0">C7*100/B7</f>
        <v>57.872340425531917</v>
      </c>
      <c r="E7" s="90">
        <f t="shared" ref="E7:E11" si="1">C7-B7</f>
        <v>-4356</v>
      </c>
      <c r="K7" s="13"/>
    </row>
    <row r="8" spans="1:11" s="4" customFormat="1" ht="45" customHeight="1" x14ac:dyDescent="0.25">
      <c r="A8" s="14" t="s">
        <v>28</v>
      </c>
      <c r="B8" s="74">
        <f>'2(5%квота-ЦЗ)'!H7</f>
        <v>881</v>
      </c>
      <c r="C8" s="74">
        <f>'2(5%квота-ЦЗ)'!I7</f>
        <v>486</v>
      </c>
      <c r="D8" s="16">
        <f t="shared" si="0"/>
        <v>55.164585698070375</v>
      </c>
      <c r="E8" s="98">
        <f t="shared" si="1"/>
        <v>-395</v>
      </c>
      <c r="K8" s="13"/>
    </row>
    <row r="9" spans="1:11" s="4" customFormat="1" ht="23.1" customHeight="1" x14ac:dyDescent="0.25">
      <c r="A9" s="10" t="s">
        <v>29</v>
      </c>
      <c r="B9" s="74">
        <f>'2(5%квота-ЦЗ)'!K7</f>
        <v>257</v>
      </c>
      <c r="C9" s="74">
        <f>'2(5%квота-ЦЗ)'!L7</f>
        <v>189</v>
      </c>
      <c r="D9" s="16">
        <f t="shared" si="0"/>
        <v>73.540856031128399</v>
      </c>
      <c r="E9" s="90">
        <f t="shared" si="1"/>
        <v>-68</v>
      </c>
      <c r="K9" s="13"/>
    </row>
    <row r="10" spans="1:11" s="4" customFormat="1" ht="45.6" customHeight="1" x14ac:dyDescent="0.25">
      <c r="A10" s="15" t="s">
        <v>20</v>
      </c>
      <c r="B10" s="74">
        <f>'2(5%квота-ЦЗ)'!N7</f>
        <v>56</v>
      </c>
      <c r="C10" s="74">
        <f>'2(5%квота-ЦЗ)'!O7</f>
        <v>27</v>
      </c>
      <c r="D10" s="16">
        <f t="shared" si="0"/>
        <v>48.214285714285715</v>
      </c>
      <c r="E10" s="98">
        <f t="shared" si="1"/>
        <v>-29</v>
      </c>
      <c r="K10" s="13"/>
    </row>
    <row r="11" spans="1:11" s="4" customFormat="1" ht="45.6" customHeight="1" x14ac:dyDescent="0.25">
      <c r="A11" s="15" t="s">
        <v>30</v>
      </c>
      <c r="B11" s="74">
        <f>'2(5%квота-ЦЗ)'!Q7</f>
        <v>7235</v>
      </c>
      <c r="C11" s="74">
        <f>'2(5%квота-ЦЗ)'!R7</f>
        <v>3955</v>
      </c>
      <c r="D11" s="16">
        <f t="shared" si="0"/>
        <v>54.664823773324116</v>
      </c>
      <c r="E11" s="90">
        <f t="shared" si="1"/>
        <v>-3280</v>
      </c>
      <c r="K11" s="13"/>
    </row>
    <row r="12" spans="1:11" s="4" customFormat="1" ht="12.75" customHeight="1" x14ac:dyDescent="0.25">
      <c r="A12" s="198" t="s">
        <v>4</v>
      </c>
      <c r="B12" s="199"/>
      <c r="C12" s="199"/>
      <c r="D12" s="199"/>
      <c r="E12" s="199"/>
      <c r="K12" s="13"/>
    </row>
    <row r="13" spans="1:11" s="4" customFormat="1" ht="15" customHeight="1" x14ac:dyDescent="0.25">
      <c r="A13" s="200"/>
      <c r="B13" s="201"/>
      <c r="C13" s="201"/>
      <c r="D13" s="201"/>
      <c r="E13" s="201"/>
      <c r="K13" s="13"/>
    </row>
    <row r="14" spans="1:11" s="4" customFormat="1" ht="24" customHeight="1" x14ac:dyDescent="0.25">
      <c r="A14" s="196" t="s">
        <v>0</v>
      </c>
      <c r="B14" s="202" t="s">
        <v>104</v>
      </c>
      <c r="C14" s="202" t="s">
        <v>105</v>
      </c>
      <c r="D14" s="194" t="s">
        <v>1</v>
      </c>
      <c r="E14" s="195"/>
      <c r="K14" s="13" t="s">
        <v>68</v>
      </c>
    </row>
    <row r="15" spans="1:11" ht="35.450000000000003" customHeight="1" x14ac:dyDescent="0.2">
      <c r="A15" s="197"/>
      <c r="B15" s="202"/>
      <c r="C15" s="202"/>
      <c r="D15" s="5" t="s">
        <v>2</v>
      </c>
      <c r="E15" s="6" t="s">
        <v>25</v>
      </c>
      <c r="K15" s="13"/>
    </row>
    <row r="16" spans="1:11" ht="23.1" customHeight="1" x14ac:dyDescent="0.2">
      <c r="A16" s="10" t="s">
        <v>91</v>
      </c>
      <c r="B16" s="74" t="s">
        <v>92</v>
      </c>
      <c r="C16" s="74">
        <f>'2(5%квота-ЦЗ)'!U7</f>
        <v>2969</v>
      </c>
      <c r="D16" s="16" t="s">
        <v>92</v>
      </c>
      <c r="E16" s="98" t="s">
        <v>92</v>
      </c>
      <c r="K16" s="13"/>
    </row>
    <row r="17" spans="1:11" ht="23.1" customHeight="1" x14ac:dyDescent="0.2">
      <c r="A17" s="1" t="s">
        <v>27</v>
      </c>
      <c r="B17" s="74">
        <f>'2(5%квота-ЦЗ)'!W7</f>
        <v>6197</v>
      </c>
      <c r="C17" s="74">
        <f>'2(5%квота-ЦЗ)'!X7</f>
        <v>2855</v>
      </c>
      <c r="D17" s="16">
        <f t="shared" ref="D17:D18" si="2">C17*100/B17</f>
        <v>46.070679360981117</v>
      </c>
      <c r="E17" s="98">
        <f t="shared" ref="E17:E18" si="3">C17-B17</f>
        <v>-3342</v>
      </c>
      <c r="K17" s="13"/>
    </row>
    <row r="18" spans="1:11" ht="23.1" customHeight="1" x14ac:dyDescent="0.2">
      <c r="A18" s="1" t="s">
        <v>32</v>
      </c>
      <c r="B18" s="74">
        <f>'2(5%квота-ЦЗ)'!Z7</f>
        <v>5658</v>
      </c>
      <c r="C18" s="74">
        <f>'2(5%квота-ЦЗ)'!AA7</f>
        <v>2598</v>
      </c>
      <c r="D18" s="16">
        <f t="shared" si="2"/>
        <v>45.91728525980912</v>
      </c>
      <c r="E18" s="98">
        <f t="shared" si="3"/>
        <v>-3060</v>
      </c>
      <c r="K18" s="13"/>
    </row>
    <row r="19" spans="1:11" ht="50.25" customHeight="1" x14ac:dyDescent="0.25">
      <c r="A19" s="190" t="s">
        <v>93</v>
      </c>
      <c r="B19" s="190"/>
      <c r="C19" s="190"/>
      <c r="D19" s="190"/>
      <c r="E19" s="190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F88"/>
  <sheetViews>
    <sheetView tabSelected="1" view="pageBreakPreview" zoomScale="80" zoomScaleNormal="75" zoomScaleSheetLayoutView="80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AE27" sqref="AE27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37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2.42578125" style="44" customWidth="1"/>
    <col min="16" max="16" width="8.140625" style="44" customWidth="1"/>
    <col min="17" max="18" width="12.5703125" style="44" customWidth="1"/>
    <col min="19" max="19" width="8.140625" style="44" customWidth="1"/>
    <col min="20" max="20" width="10.5703125" style="44" hidden="1" customWidth="1"/>
    <col min="21" max="21" width="17.85546875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45.6" customHeight="1" x14ac:dyDescent="0.35">
      <c r="B1" s="203" t="s">
        <v>109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7"/>
      <c r="O1" s="27"/>
      <c r="P1" s="27"/>
      <c r="Q1" s="27"/>
      <c r="R1" s="27"/>
      <c r="S1" s="27"/>
      <c r="T1" s="27"/>
      <c r="U1" s="27"/>
      <c r="V1" s="27"/>
      <c r="W1" s="27"/>
      <c r="X1" s="212"/>
      <c r="Y1" s="212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04"/>
      <c r="Y2" s="204"/>
      <c r="Z2" s="211"/>
      <c r="AA2" s="211"/>
      <c r="AB2" s="59" t="s">
        <v>7</v>
      </c>
      <c r="AC2" s="59"/>
    </row>
    <row r="3" spans="1:32" s="32" customFormat="1" ht="56.85" customHeight="1" x14ac:dyDescent="0.25">
      <c r="A3" s="205"/>
      <c r="B3" s="167"/>
      <c r="C3" s="163" t="s">
        <v>96</v>
      </c>
      <c r="D3" s="167"/>
      <c r="E3" s="238" t="s">
        <v>22</v>
      </c>
      <c r="F3" s="238"/>
      <c r="G3" s="238"/>
      <c r="H3" s="238" t="s">
        <v>13</v>
      </c>
      <c r="I3" s="238"/>
      <c r="J3" s="238"/>
      <c r="K3" s="238" t="s">
        <v>9</v>
      </c>
      <c r="L3" s="238"/>
      <c r="M3" s="238"/>
      <c r="N3" s="238" t="s">
        <v>10</v>
      </c>
      <c r="O3" s="238"/>
      <c r="P3" s="238"/>
      <c r="Q3" s="239" t="s">
        <v>8</v>
      </c>
      <c r="R3" s="240"/>
      <c r="S3" s="241"/>
      <c r="T3" s="238" t="s">
        <v>16</v>
      </c>
      <c r="U3" s="238"/>
      <c r="V3" s="238"/>
      <c r="W3" s="238" t="s">
        <v>11</v>
      </c>
      <c r="X3" s="238"/>
      <c r="Y3" s="238"/>
      <c r="Z3" s="238" t="s">
        <v>12</v>
      </c>
      <c r="AA3" s="238"/>
      <c r="AB3" s="238"/>
    </row>
    <row r="4" spans="1:32" s="33" customFormat="1" ht="19.5" customHeight="1" x14ac:dyDescent="0.25">
      <c r="A4" s="205"/>
      <c r="B4" s="242" t="s">
        <v>62</v>
      </c>
      <c r="C4" s="209" t="s">
        <v>94</v>
      </c>
      <c r="D4" s="217" t="s">
        <v>2</v>
      </c>
      <c r="E4" s="209" t="s">
        <v>62</v>
      </c>
      <c r="F4" s="209" t="s">
        <v>94</v>
      </c>
      <c r="G4" s="217" t="s">
        <v>2</v>
      </c>
      <c r="H4" s="209" t="s">
        <v>62</v>
      </c>
      <c r="I4" s="209" t="s">
        <v>94</v>
      </c>
      <c r="J4" s="217" t="s">
        <v>2</v>
      </c>
      <c r="K4" s="209" t="s">
        <v>62</v>
      </c>
      <c r="L4" s="209" t="s">
        <v>94</v>
      </c>
      <c r="M4" s="217" t="s">
        <v>2</v>
      </c>
      <c r="N4" s="209" t="s">
        <v>62</v>
      </c>
      <c r="O4" s="209" t="s">
        <v>94</v>
      </c>
      <c r="P4" s="217" t="s">
        <v>2</v>
      </c>
      <c r="Q4" s="209" t="s">
        <v>62</v>
      </c>
      <c r="R4" s="209" t="s">
        <v>94</v>
      </c>
      <c r="S4" s="217" t="s">
        <v>2</v>
      </c>
      <c r="T4" s="209" t="s">
        <v>15</v>
      </c>
      <c r="U4" s="216" t="s">
        <v>95</v>
      </c>
      <c r="V4" s="217" t="s">
        <v>2</v>
      </c>
      <c r="W4" s="209" t="s">
        <v>62</v>
      </c>
      <c r="X4" s="209" t="s">
        <v>94</v>
      </c>
      <c r="Y4" s="217" t="s">
        <v>2</v>
      </c>
      <c r="Z4" s="209" t="s">
        <v>62</v>
      </c>
      <c r="AA4" s="209" t="s">
        <v>94</v>
      </c>
      <c r="AB4" s="217" t="s">
        <v>2</v>
      </c>
    </row>
    <row r="5" spans="1:32" s="33" customFormat="1" ht="15.75" customHeight="1" x14ac:dyDescent="0.25">
      <c r="A5" s="205"/>
      <c r="B5" s="242"/>
      <c r="C5" s="209"/>
      <c r="D5" s="217"/>
      <c r="E5" s="209"/>
      <c r="F5" s="209"/>
      <c r="G5" s="217"/>
      <c r="H5" s="209"/>
      <c r="I5" s="209"/>
      <c r="J5" s="217"/>
      <c r="K5" s="209"/>
      <c r="L5" s="209"/>
      <c r="M5" s="217"/>
      <c r="N5" s="209"/>
      <c r="O5" s="209"/>
      <c r="P5" s="217"/>
      <c r="Q5" s="209"/>
      <c r="R5" s="209"/>
      <c r="S5" s="217"/>
      <c r="T5" s="209"/>
      <c r="U5" s="216"/>
      <c r="V5" s="217"/>
      <c r="W5" s="209"/>
      <c r="X5" s="209"/>
      <c r="Y5" s="217"/>
      <c r="Z5" s="209"/>
      <c r="AA5" s="209"/>
      <c r="AB5" s="217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38007</v>
      </c>
      <c r="C7" s="35">
        <f>SUM(C8:C35)</f>
        <v>8509</v>
      </c>
      <c r="D7" s="36">
        <f>C7*100/B7</f>
        <v>22.387981161365012</v>
      </c>
      <c r="E7" s="35">
        <f>SUM(E8:E35)</f>
        <v>16339</v>
      </c>
      <c r="F7" s="35">
        <f>SUM(F8:F35)</f>
        <v>7271</v>
      </c>
      <c r="G7" s="36">
        <f>F7*100/E7</f>
        <v>44.500887447212193</v>
      </c>
      <c r="H7" s="35">
        <f>SUM(H8:H35)</f>
        <v>3329</v>
      </c>
      <c r="I7" s="35">
        <f>SUM(I8:I35)</f>
        <v>1180</v>
      </c>
      <c r="J7" s="36">
        <f>I7*100/H7</f>
        <v>35.446079903875038</v>
      </c>
      <c r="K7" s="35">
        <f>SUM(K8:K35)</f>
        <v>617</v>
      </c>
      <c r="L7" s="35">
        <f>SUM(L8:L35)</f>
        <v>318</v>
      </c>
      <c r="M7" s="36">
        <f>L7*100/K7</f>
        <v>51.539708265802268</v>
      </c>
      <c r="N7" s="35">
        <f>SUM(N8:N35)</f>
        <v>65</v>
      </c>
      <c r="O7" s="35">
        <f>SUM(O8:O35)</f>
        <v>13</v>
      </c>
      <c r="P7" s="36">
        <f>IF(ISERROR(O7*100/N7),"-",(O7*100/N7))</f>
        <v>20</v>
      </c>
      <c r="Q7" s="35">
        <f>SUM(Q8:Q35)</f>
        <v>10394</v>
      </c>
      <c r="R7" s="35">
        <f>SUM(R8:R35)</f>
        <v>4891</v>
      </c>
      <c r="S7" s="36">
        <f>R7*100/Q7</f>
        <v>47.055993842601502</v>
      </c>
      <c r="T7" s="35">
        <f>SUM(T8:T35)</f>
        <v>36358</v>
      </c>
      <c r="U7" s="35">
        <f>SUM(U8:U35)</f>
        <v>3962</v>
      </c>
      <c r="V7" s="36">
        <f>U7*100/T7</f>
        <v>10.897189064304968</v>
      </c>
      <c r="W7" s="35">
        <f>SUM(W8:W35)</f>
        <v>8553</v>
      </c>
      <c r="X7" s="35">
        <f>SUM(X8:X35)</f>
        <v>3318</v>
      </c>
      <c r="Y7" s="36">
        <f>X7*100/W7</f>
        <v>38.793405822518416</v>
      </c>
      <c r="Z7" s="35">
        <f>SUM(Z8:Z35)</f>
        <v>7356</v>
      </c>
      <c r="AA7" s="35">
        <f>SUM(AA8:AA35)</f>
        <v>2829</v>
      </c>
      <c r="AB7" s="36">
        <f>AA7*100/Z7</f>
        <v>38.458401305057095</v>
      </c>
      <c r="AC7" s="37"/>
      <c r="AF7" s="42"/>
    </row>
    <row r="8" spans="1:32" s="42" customFormat="1" ht="15.75" customHeight="1" x14ac:dyDescent="0.25">
      <c r="A8" s="61" t="s">
        <v>34</v>
      </c>
      <c r="B8" s="39">
        <v>9094</v>
      </c>
      <c r="C8" s="39">
        <v>2636</v>
      </c>
      <c r="D8" s="40"/>
      <c r="E8" s="39">
        <v>4645</v>
      </c>
      <c r="F8" s="39">
        <v>2252</v>
      </c>
      <c r="G8" s="40">
        <f t="shared" ref="G8:G35" si="0">F8*100/E8</f>
        <v>48.482238966630788</v>
      </c>
      <c r="H8" s="39">
        <v>285</v>
      </c>
      <c r="I8" s="39">
        <v>139</v>
      </c>
      <c r="J8" s="36">
        <f>IF(ISERROR(I8*100/H8),"-",(I8*100/H8))</f>
        <v>48.771929824561404</v>
      </c>
      <c r="K8" s="39">
        <v>136</v>
      </c>
      <c r="L8" s="39">
        <v>116</v>
      </c>
      <c r="M8" s="40">
        <f>IF(ISERROR(L8*100/K8),"-",(L8*100/K8))</f>
        <v>85.294117647058826</v>
      </c>
      <c r="N8" s="39">
        <v>10</v>
      </c>
      <c r="O8" s="39">
        <v>0</v>
      </c>
      <c r="P8" s="40">
        <f>IF(ISERROR(O8*100/N8),"-",(O8*100/N8))</f>
        <v>0</v>
      </c>
      <c r="Q8" s="39">
        <v>1960</v>
      </c>
      <c r="R8" s="60">
        <v>1107</v>
      </c>
      <c r="S8" s="40">
        <f t="shared" ref="S8:S35" si="1">R8*100/Q8</f>
        <v>56.479591836734691</v>
      </c>
      <c r="T8" s="39">
        <v>8699</v>
      </c>
      <c r="U8" s="60">
        <v>1369</v>
      </c>
      <c r="V8" s="40"/>
      <c r="W8" s="39">
        <v>2600</v>
      </c>
      <c r="X8" s="60">
        <v>1095</v>
      </c>
      <c r="Y8" s="40">
        <f t="shared" ref="Y8:Y35" si="2">X8*100/W8</f>
        <v>42.115384615384613</v>
      </c>
      <c r="Z8" s="39">
        <v>2248</v>
      </c>
      <c r="AA8" s="60">
        <v>926</v>
      </c>
      <c r="AB8" s="40">
        <f t="shared" ref="AB8:AB35" si="3">AA8*100/Z8</f>
        <v>41.192170818505339</v>
      </c>
      <c r="AC8" s="92"/>
      <c r="AD8" s="41"/>
    </row>
    <row r="9" spans="1:32" s="43" customFormat="1" ht="15.75" customHeight="1" x14ac:dyDescent="0.25">
      <c r="A9" s="61" t="s">
        <v>35</v>
      </c>
      <c r="B9" s="39">
        <v>1491</v>
      </c>
      <c r="C9" s="39">
        <v>273</v>
      </c>
      <c r="D9" s="40"/>
      <c r="E9" s="39">
        <v>683</v>
      </c>
      <c r="F9" s="39">
        <v>231</v>
      </c>
      <c r="G9" s="40">
        <f t="shared" si="0"/>
        <v>33.821376281112741</v>
      </c>
      <c r="H9" s="39">
        <v>102</v>
      </c>
      <c r="I9" s="39">
        <v>37</v>
      </c>
      <c r="J9" s="36">
        <f t="shared" ref="J9:J35" si="4">IF(ISERROR(I9*100/H9),"-",(I9*100/H9))</f>
        <v>36.274509803921568</v>
      </c>
      <c r="K9" s="39">
        <v>13</v>
      </c>
      <c r="L9" s="39">
        <v>4</v>
      </c>
      <c r="M9" s="40">
        <f t="shared" ref="M9:M35" si="5">IF(ISERROR(L9*100/K9),"-",(L9*100/K9))</f>
        <v>30.76923076923077</v>
      </c>
      <c r="N9" s="39">
        <v>2</v>
      </c>
      <c r="O9" s="39">
        <v>4</v>
      </c>
      <c r="P9" s="91">
        <f t="shared" ref="P9:P35" si="6">IF(ISERROR(O9*100/N9),"-",(O9*100/N9))</f>
        <v>200</v>
      </c>
      <c r="Q9" s="39">
        <v>404</v>
      </c>
      <c r="R9" s="60">
        <v>149</v>
      </c>
      <c r="S9" s="40">
        <f t="shared" si="1"/>
        <v>36.881188118811885</v>
      </c>
      <c r="T9" s="39">
        <v>1428</v>
      </c>
      <c r="U9" s="60">
        <v>121</v>
      </c>
      <c r="V9" s="40"/>
      <c r="W9" s="39">
        <v>344</v>
      </c>
      <c r="X9" s="60">
        <v>107</v>
      </c>
      <c r="Y9" s="40">
        <f t="shared" si="2"/>
        <v>31.104651162790699</v>
      </c>
      <c r="Z9" s="39">
        <v>237</v>
      </c>
      <c r="AA9" s="60">
        <v>81</v>
      </c>
      <c r="AB9" s="40">
        <f t="shared" si="3"/>
        <v>34.177215189873415</v>
      </c>
      <c r="AC9" s="92"/>
      <c r="AD9" s="41"/>
    </row>
    <row r="10" spans="1:32" s="42" customFormat="1" ht="15.75" customHeight="1" x14ac:dyDescent="0.25">
      <c r="A10" s="61" t="s">
        <v>36</v>
      </c>
      <c r="B10" s="39">
        <v>129</v>
      </c>
      <c r="C10" s="39">
        <v>39</v>
      </c>
      <c r="D10" s="40"/>
      <c r="E10" s="39">
        <v>105</v>
      </c>
      <c r="F10" s="39">
        <v>36</v>
      </c>
      <c r="G10" s="40">
        <f t="shared" si="0"/>
        <v>34.285714285714285</v>
      </c>
      <c r="H10" s="39">
        <v>13</v>
      </c>
      <c r="I10" s="39">
        <v>2</v>
      </c>
      <c r="J10" s="36">
        <f t="shared" si="4"/>
        <v>15.384615384615385</v>
      </c>
      <c r="K10" s="39">
        <v>2</v>
      </c>
      <c r="L10" s="39">
        <v>0</v>
      </c>
      <c r="M10" s="40">
        <f t="shared" si="5"/>
        <v>0</v>
      </c>
      <c r="N10" s="39">
        <v>8</v>
      </c>
      <c r="O10" s="39">
        <v>0</v>
      </c>
      <c r="P10" s="91">
        <f t="shared" si="6"/>
        <v>0</v>
      </c>
      <c r="Q10" s="39">
        <v>82</v>
      </c>
      <c r="R10" s="60">
        <v>28</v>
      </c>
      <c r="S10" s="40">
        <f t="shared" si="1"/>
        <v>34.146341463414636</v>
      </c>
      <c r="T10" s="39">
        <v>125</v>
      </c>
      <c r="U10" s="60">
        <v>19</v>
      </c>
      <c r="V10" s="40"/>
      <c r="W10" s="39">
        <v>43</v>
      </c>
      <c r="X10" s="60">
        <v>17</v>
      </c>
      <c r="Y10" s="40">
        <f t="shared" si="2"/>
        <v>39.534883720930232</v>
      </c>
      <c r="Z10" s="39">
        <v>39</v>
      </c>
      <c r="AA10" s="60">
        <v>14</v>
      </c>
      <c r="AB10" s="40">
        <f t="shared" si="3"/>
        <v>35.897435897435898</v>
      </c>
      <c r="AC10" s="92"/>
      <c r="AD10" s="41"/>
    </row>
    <row r="11" spans="1:32" s="42" customFormat="1" ht="15.75" customHeight="1" x14ac:dyDescent="0.25">
      <c r="A11" s="61" t="s">
        <v>37</v>
      </c>
      <c r="B11" s="39">
        <v>753</v>
      </c>
      <c r="C11" s="39">
        <v>224</v>
      </c>
      <c r="D11" s="40"/>
      <c r="E11" s="39">
        <v>351</v>
      </c>
      <c r="F11" s="39">
        <v>174</v>
      </c>
      <c r="G11" s="40">
        <f t="shared" si="0"/>
        <v>49.572649572649574</v>
      </c>
      <c r="H11" s="39">
        <v>57</v>
      </c>
      <c r="I11" s="39">
        <v>26</v>
      </c>
      <c r="J11" s="36">
        <f t="shared" si="4"/>
        <v>45.614035087719301</v>
      </c>
      <c r="K11" s="39">
        <v>7</v>
      </c>
      <c r="L11" s="39">
        <v>7</v>
      </c>
      <c r="M11" s="40">
        <f t="shared" si="5"/>
        <v>100</v>
      </c>
      <c r="N11" s="39">
        <v>1</v>
      </c>
      <c r="O11" s="39">
        <v>0</v>
      </c>
      <c r="P11" s="40">
        <f t="shared" si="6"/>
        <v>0</v>
      </c>
      <c r="Q11" s="39">
        <v>278</v>
      </c>
      <c r="R11" s="60">
        <v>109</v>
      </c>
      <c r="S11" s="40">
        <f t="shared" si="1"/>
        <v>39.208633093525179</v>
      </c>
      <c r="T11" s="39">
        <v>711</v>
      </c>
      <c r="U11" s="60">
        <v>110</v>
      </c>
      <c r="V11" s="40"/>
      <c r="W11" s="39">
        <v>163</v>
      </c>
      <c r="X11" s="60">
        <v>79</v>
      </c>
      <c r="Y11" s="40">
        <f t="shared" si="2"/>
        <v>48.466257668711656</v>
      </c>
      <c r="Z11" s="39">
        <v>138</v>
      </c>
      <c r="AA11" s="60">
        <v>65</v>
      </c>
      <c r="AB11" s="40">
        <f t="shared" si="3"/>
        <v>47.10144927536232</v>
      </c>
      <c r="AC11" s="92"/>
      <c r="AD11" s="41"/>
    </row>
    <row r="12" spans="1:32" s="42" customFormat="1" ht="15.75" customHeight="1" x14ac:dyDescent="0.25">
      <c r="A12" s="61" t="s">
        <v>38</v>
      </c>
      <c r="B12" s="39">
        <v>1497</v>
      </c>
      <c r="C12" s="39">
        <v>203</v>
      </c>
      <c r="D12" s="40"/>
      <c r="E12" s="39">
        <v>464</v>
      </c>
      <c r="F12" s="39">
        <v>169</v>
      </c>
      <c r="G12" s="40">
        <f t="shared" si="0"/>
        <v>36.422413793103445</v>
      </c>
      <c r="H12" s="39">
        <v>130</v>
      </c>
      <c r="I12" s="39">
        <v>43</v>
      </c>
      <c r="J12" s="36">
        <f t="shared" si="4"/>
        <v>33.07692307692308</v>
      </c>
      <c r="K12" s="39">
        <v>32</v>
      </c>
      <c r="L12" s="39">
        <v>10</v>
      </c>
      <c r="M12" s="40">
        <f t="shared" si="5"/>
        <v>31.25</v>
      </c>
      <c r="N12" s="39">
        <v>3</v>
      </c>
      <c r="O12" s="39">
        <v>0</v>
      </c>
      <c r="P12" s="40">
        <f t="shared" si="6"/>
        <v>0</v>
      </c>
      <c r="Q12" s="39">
        <v>383</v>
      </c>
      <c r="R12" s="60">
        <v>135</v>
      </c>
      <c r="S12" s="40">
        <f t="shared" si="1"/>
        <v>35.248041775456919</v>
      </c>
      <c r="T12" s="39">
        <v>1474</v>
      </c>
      <c r="U12" s="60">
        <v>75</v>
      </c>
      <c r="V12" s="40"/>
      <c r="W12" s="39">
        <v>225</v>
      </c>
      <c r="X12" s="60">
        <v>58</v>
      </c>
      <c r="Y12" s="40">
        <f t="shared" si="2"/>
        <v>25.777777777777779</v>
      </c>
      <c r="Z12" s="39">
        <v>183</v>
      </c>
      <c r="AA12" s="60">
        <v>47</v>
      </c>
      <c r="AB12" s="40">
        <f t="shared" si="3"/>
        <v>25.683060109289617</v>
      </c>
      <c r="AC12" s="92"/>
      <c r="AD12" s="41"/>
    </row>
    <row r="13" spans="1:32" s="42" customFormat="1" ht="15.75" customHeight="1" x14ac:dyDescent="0.25">
      <c r="A13" s="61" t="s">
        <v>39</v>
      </c>
      <c r="B13" s="39">
        <v>521</v>
      </c>
      <c r="C13" s="39">
        <v>106</v>
      </c>
      <c r="D13" s="40"/>
      <c r="E13" s="39">
        <v>285</v>
      </c>
      <c r="F13" s="39">
        <v>99</v>
      </c>
      <c r="G13" s="40">
        <f t="shared" si="0"/>
        <v>34.736842105263158</v>
      </c>
      <c r="H13" s="39">
        <v>48</v>
      </c>
      <c r="I13" s="39">
        <v>20</v>
      </c>
      <c r="J13" s="36">
        <f t="shared" si="4"/>
        <v>41.666666666666664</v>
      </c>
      <c r="K13" s="39">
        <v>8</v>
      </c>
      <c r="L13" s="39">
        <v>3</v>
      </c>
      <c r="M13" s="40">
        <f t="shared" si="5"/>
        <v>37.5</v>
      </c>
      <c r="N13" s="39">
        <v>0</v>
      </c>
      <c r="O13" s="39">
        <v>0</v>
      </c>
      <c r="P13" s="91" t="str">
        <f t="shared" si="6"/>
        <v>-</v>
      </c>
      <c r="Q13" s="39">
        <v>229</v>
      </c>
      <c r="R13" s="60">
        <v>86</v>
      </c>
      <c r="S13" s="40">
        <f t="shared" si="1"/>
        <v>37.554585152838428</v>
      </c>
      <c r="T13" s="39">
        <v>515</v>
      </c>
      <c r="U13" s="60">
        <v>43</v>
      </c>
      <c r="V13" s="40"/>
      <c r="W13" s="39">
        <v>122</v>
      </c>
      <c r="X13" s="60">
        <v>40</v>
      </c>
      <c r="Y13" s="40">
        <f t="shared" si="2"/>
        <v>32.786885245901637</v>
      </c>
      <c r="Z13" s="39">
        <v>104</v>
      </c>
      <c r="AA13" s="60">
        <v>32</v>
      </c>
      <c r="AB13" s="40">
        <f t="shared" si="3"/>
        <v>30.76923076923077</v>
      </c>
      <c r="AC13" s="92"/>
      <c r="AD13" s="41"/>
    </row>
    <row r="14" spans="1:32" s="42" customFormat="1" ht="15.75" customHeight="1" x14ac:dyDescent="0.25">
      <c r="A14" s="61" t="s">
        <v>40</v>
      </c>
      <c r="B14" s="39">
        <v>359</v>
      </c>
      <c r="C14" s="39">
        <v>95</v>
      </c>
      <c r="D14" s="40"/>
      <c r="E14" s="39">
        <v>254</v>
      </c>
      <c r="F14" s="39">
        <v>83</v>
      </c>
      <c r="G14" s="40">
        <f t="shared" si="0"/>
        <v>32.677165354330711</v>
      </c>
      <c r="H14" s="39">
        <v>41</v>
      </c>
      <c r="I14" s="39">
        <v>11</v>
      </c>
      <c r="J14" s="36">
        <f t="shared" si="4"/>
        <v>26.829268292682926</v>
      </c>
      <c r="K14" s="39">
        <v>3</v>
      </c>
      <c r="L14" s="39">
        <v>4</v>
      </c>
      <c r="M14" s="40">
        <f t="shared" si="5"/>
        <v>133.33333333333334</v>
      </c>
      <c r="N14" s="39">
        <v>1</v>
      </c>
      <c r="O14" s="39">
        <v>0</v>
      </c>
      <c r="P14" s="91">
        <f t="shared" si="6"/>
        <v>0</v>
      </c>
      <c r="Q14" s="39">
        <v>212</v>
      </c>
      <c r="R14" s="60">
        <v>70</v>
      </c>
      <c r="S14" s="40">
        <f t="shared" si="1"/>
        <v>33.018867924528301</v>
      </c>
      <c r="T14" s="39">
        <v>339</v>
      </c>
      <c r="U14" s="60">
        <v>47</v>
      </c>
      <c r="V14" s="40"/>
      <c r="W14" s="39">
        <v>115</v>
      </c>
      <c r="X14" s="60">
        <v>46</v>
      </c>
      <c r="Y14" s="40">
        <f t="shared" si="2"/>
        <v>40</v>
      </c>
      <c r="Z14" s="39">
        <v>87</v>
      </c>
      <c r="AA14" s="60">
        <v>38</v>
      </c>
      <c r="AB14" s="40">
        <f t="shared" si="3"/>
        <v>43.678160919540232</v>
      </c>
      <c r="AC14" s="92"/>
      <c r="AD14" s="41"/>
    </row>
    <row r="15" spans="1:32" s="42" customFormat="1" ht="15.75" customHeight="1" x14ac:dyDescent="0.25">
      <c r="A15" s="61" t="s">
        <v>41</v>
      </c>
      <c r="B15" s="39">
        <v>3245</v>
      </c>
      <c r="C15" s="39">
        <v>408</v>
      </c>
      <c r="D15" s="40"/>
      <c r="E15" s="39">
        <v>630</v>
      </c>
      <c r="F15" s="39">
        <v>367</v>
      </c>
      <c r="G15" s="40">
        <f t="shared" si="0"/>
        <v>58.253968253968253</v>
      </c>
      <c r="H15" s="39">
        <v>204</v>
      </c>
      <c r="I15" s="39">
        <v>95</v>
      </c>
      <c r="J15" s="36">
        <f t="shared" si="4"/>
        <v>46.568627450980394</v>
      </c>
      <c r="K15" s="39">
        <v>25</v>
      </c>
      <c r="L15" s="39">
        <v>19</v>
      </c>
      <c r="M15" s="40">
        <f t="shared" si="5"/>
        <v>76</v>
      </c>
      <c r="N15" s="39">
        <v>0</v>
      </c>
      <c r="O15" s="39">
        <v>0</v>
      </c>
      <c r="P15" s="91" t="str">
        <f t="shared" si="6"/>
        <v>-</v>
      </c>
      <c r="Q15" s="39">
        <v>409</v>
      </c>
      <c r="R15" s="60">
        <v>277</v>
      </c>
      <c r="S15" s="40">
        <f t="shared" si="1"/>
        <v>67.72616136919315</v>
      </c>
      <c r="T15" s="39">
        <v>3229</v>
      </c>
      <c r="U15" s="60">
        <v>150</v>
      </c>
      <c r="V15" s="40"/>
      <c r="W15" s="39">
        <v>335</v>
      </c>
      <c r="X15" s="60">
        <v>131</v>
      </c>
      <c r="Y15" s="40">
        <f t="shared" si="2"/>
        <v>39.104477611940297</v>
      </c>
      <c r="Z15" s="39">
        <v>294</v>
      </c>
      <c r="AA15" s="60">
        <v>102</v>
      </c>
      <c r="AB15" s="40">
        <f t="shared" si="3"/>
        <v>34.693877551020407</v>
      </c>
      <c r="AC15" s="92"/>
      <c r="AD15" s="41"/>
    </row>
    <row r="16" spans="1:32" s="42" customFormat="1" ht="15.75" customHeight="1" x14ac:dyDescent="0.25">
      <c r="A16" s="61" t="s">
        <v>42</v>
      </c>
      <c r="B16" s="39">
        <v>1311</v>
      </c>
      <c r="C16" s="39">
        <v>361</v>
      </c>
      <c r="D16" s="40"/>
      <c r="E16" s="39">
        <v>722</v>
      </c>
      <c r="F16" s="39">
        <v>320</v>
      </c>
      <c r="G16" s="40">
        <f t="shared" si="0"/>
        <v>44.3213296398892</v>
      </c>
      <c r="H16" s="39">
        <v>288</v>
      </c>
      <c r="I16" s="39">
        <v>77</v>
      </c>
      <c r="J16" s="36">
        <f t="shared" si="4"/>
        <v>26.736111111111111</v>
      </c>
      <c r="K16" s="39">
        <v>55</v>
      </c>
      <c r="L16" s="39">
        <v>9</v>
      </c>
      <c r="M16" s="40">
        <f t="shared" si="5"/>
        <v>16.363636363636363</v>
      </c>
      <c r="N16" s="39">
        <v>19</v>
      </c>
      <c r="O16" s="39">
        <v>7</v>
      </c>
      <c r="P16" s="40">
        <f t="shared" si="6"/>
        <v>36.842105263157897</v>
      </c>
      <c r="Q16" s="39">
        <v>540</v>
      </c>
      <c r="R16" s="60">
        <v>260</v>
      </c>
      <c r="S16" s="40">
        <f t="shared" si="1"/>
        <v>48.148148148148145</v>
      </c>
      <c r="T16" s="39">
        <v>1190</v>
      </c>
      <c r="U16" s="60">
        <v>138</v>
      </c>
      <c r="V16" s="40"/>
      <c r="W16" s="39">
        <v>266</v>
      </c>
      <c r="X16" s="60">
        <v>115</v>
      </c>
      <c r="Y16" s="40">
        <f t="shared" si="2"/>
        <v>43.233082706766915</v>
      </c>
      <c r="Z16" s="39">
        <v>218</v>
      </c>
      <c r="AA16" s="60">
        <v>94</v>
      </c>
      <c r="AB16" s="40">
        <f t="shared" si="3"/>
        <v>43.11926605504587</v>
      </c>
      <c r="AC16" s="92"/>
      <c r="AD16" s="41"/>
    </row>
    <row r="17" spans="1:30" s="42" customFormat="1" ht="15.75" customHeight="1" x14ac:dyDescent="0.25">
      <c r="A17" s="61" t="s">
        <v>43</v>
      </c>
      <c r="B17" s="39">
        <v>2688</v>
      </c>
      <c r="C17" s="39">
        <v>476</v>
      </c>
      <c r="D17" s="40"/>
      <c r="E17" s="39">
        <v>849</v>
      </c>
      <c r="F17" s="39">
        <v>409</v>
      </c>
      <c r="G17" s="40">
        <f t="shared" si="0"/>
        <v>48.174322732626621</v>
      </c>
      <c r="H17" s="39">
        <v>154</v>
      </c>
      <c r="I17" s="39">
        <v>68</v>
      </c>
      <c r="J17" s="36">
        <f t="shared" si="4"/>
        <v>44.155844155844157</v>
      </c>
      <c r="K17" s="39">
        <v>38</v>
      </c>
      <c r="L17" s="39">
        <v>14</v>
      </c>
      <c r="M17" s="40">
        <f t="shared" si="5"/>
        <v>36.842105263157897</v>
      </c>
      <c r="N17" s="39">
        <v>1</v>
      </c>
      <c r="O17" s="39">
        <v>0</v>
      </c>
      <c r="P17" s="91">
        <f t="shared" si="6"/>
        <v>0</v>
      </c>
      <c r="Q17" s="39">
        <v>406</v>
      </c>
      <c r="R17" s="60">
        <v>241</v>
      </c>
      <c r="S17" s="40">
        <f t="shared" si="1"/>
        <v>59.35960591133005</v>
      </c>
      <c r="T17" s="39">
        <v>2569</v>
      </c>
      <c r="U17" s="60">
        <v>186</v>
      </c>
      <c r="V17" s="40"/>
      <c r="W17" s="39">
        <v>470</v>
      </c>
      <c r="X17" s="60">
        <v>167</v>
      </c>
      <c r="Y17" s="40">
        <f t="shared" si="2"/>
        <v>35.531914893617021</v>
      </c>
      <c r="Z17" s="39">
        <v>414</v>
      </c>
      <c r="AA17" s="60">
        <v>148</v>
      </c>
      <c r="AB17" s="40">
        <f t="shared" si="3"/>
        <v>35.748792270531403</v>
      </c>
      <c r="AC17" s="92"/>
      <c r="AD17" s="41"/>
    </row>
    <row r="18" spans="1:30" s="42" customFormat="1" ht="15.75" customHeight="1" x14ac:dyDescent="0.25">
      <c r="A18" s="61" t="s">
        <v>44</v>
      </c>
      <c r="B18" s="39">
        <v>893</v>
      </c>
      <c r="C18" s="39">
        <v>320</v>
      </c>
      <c r="D18" s="40"/>
      <c r="E18" s="39">
        <v>674</v>
      </c>
      <c r="F18" s="39">
        <v>278</v>
      </c>
      <c r="G18" s="40">
        <f t="shared" si="0"/>
        <v>41.246290801186944</v>
      </c>
      <c r="H18" s="39">
        <v>242</v>
      </c>
      <c r="I18" s="39">
        <v>60</v>
      </c>
      <c r="J18" s="36">
        <f t="shared" si="4"/>
        <v>24.793388429752067</v>
      </c>
      <c r="K18" s="39">
        <v>19</v>
      </c>
      <c r="L18" s="39">
        <v>3</v>
      </c>
      <c r="M18" s="40">
        <f t="shared" si="5"/>
        <v>15.789473684210526</v>
      </c>
      <c r="N18" s="39">
        <v>1</v>
      </c>
      <c r="O18" s="39">
        <v>0</v>
      </c>
      <c r="P18" s="40">
        <f t="shared" si="6"/>
        <v>0</v>
      </c>
      <c r="Q18" s="39">
        <v>422</v>
      </c>
      <c r="R18" s="60">
        <v>212</v>
      </c>
      <c r="S18" s="40">
        <f t="shared" si="1"/>
        <v>50.236966824644547</v>
      </c>
      <c r="T18" s="39">
        <v>839</v>
      </c>
      <c r="U18" s="60">
        <v>145</v>
      </c>
      <c r="V18" s="40"/>
      <c r="W18" s="39">
        <v>267</v>
      </c>
      <c r="X18" s="60">
        <v>126</v>
      </c>
      <c r="Y18" s="40">
        <f t="shared" si="2"/>
        <v>47.19101123595506</v>
      </c>
      <c r="Z18" s="39">
        <v>247</v>
      </c>
      <c r="AA18" s="60">
        <v>113</v>
      </c>
      <c r="AB18" s="40">
        <f t="shared" si="3"/>
        <v>45.748987854251013</v>
      </c>
      <c r="AC18" s="92"/>
      <c r="AD18" s="41"/>
    </row>
    <row r="19" spans="1:30" s="42" customFormat="1" ht="15.75" customHeight="1" x14ac:dyDescent="0.25">
      <c r="A19" s="61" t="s">
        <v>45</v>
      </c>
      <c r="B19" s="39">
        <v>1466</v>
      </c>
      <c r="C19" s="39">
        <v>240</v>
      </c>
      <c r="D19" s="40"/>
      <c r="E19" s="39">
        <v>479</v>
      </c>
      <c r="F19" s="39">
        <v>199</v>
      </c>
      <c r="G19" s="40">
        <f t="shared" si="0"/>
        <v>41.544885177453025</v>
      </c>
      <c r="H19" s="39">
        <v>221</v>
      </c>
      <c r="I19" s="39">
        <v>70</v>
      </c>
      <c r="J19" s="36">
        <f t="shared" si="4"/>
        <v>31.674208144796381</v>
      </c>
      <c r="K19" s="39">
        <v>43</v>
      </c>
      <c r="L19" s="39">
        <v>22</v>
      </c>
      <c r="M19" s="40">
        <f t="shared" si="5"/>
        <v>51.162790697674417</v>
      </c>
      <c r="N19" s="39">
        <v>6</v>
      </c>
      <c r="O19" s="39">
        <v>0</v>
      </c>
      <c r="P19" s="40">
        <f t="shared" si="6"/>
        <v>0</v>
      </c>
      <c r="Q19" s="39">
        <v>389</v>
      </c>
      <c r="R19" s="60">
        <v>159</v>
      </c>
      <c r="S19" s="40">
        <f t="shared" si="1"/>
        <v>40.874035989717221</v>
      </c>
      <c r="T19" s="39">
        <v>1413</v>
      </c>
      <c r="U19" s="60">
        <v>96</v>
      </c>
      <c r="V19" s="40"/>
      <c r="W19" s="39">
        <v>229</v>
      </c>
      <c r="X19" s="60">
        <v>76</v>
      </c>
      <c r="Y19" s="40">
        <f t="shared" si="2"/>
        <v>33.187772925764193</v>
      </c>
      <c r="Z19" s="39">
        <v>198</v>
      </c>
      <c r="AA19" s="60">
        <v>68</v>
      </c>
      <c r="AB19" s="40">
        <f t="shared" si="3"/>
        <v>34.343434343434346</v>
      </c>
      <c r="AC19" s="92"/>
      <c r="AD19" s="41"/>
    </row>
    <row r="20" spans="1:30" s="42" customFormat="1" ht="15.75" customHeight="1" x14ac:dyDescent="0.25">
      <c r="A20" s="61" t="s">
        <v>46</v>
      </c>
      <c r="B20" s="39">
        <v>952</v>
      </c>
      <c r="C20" s="39">
        <v>146</v>
      </c>
      <c r="D20" s="40"/>
      <c r="E20" s="39">
        <v>291</v>
      </c>
      <c r="F20" s="39">
        <v>120</v>
      </c>
      <c r="G20" s="40">
        <f t="shared" si="0"/>
        <v>41.237113402061858</v>
      </c>
      <c r="H20" s="39">
        <v>62</v>
      </c>
      <c r="I20" s="39">
        <v>25</v>
      </c>
      <c r="J20" s="36">
        <f t="shared" si="4"/>
        <v>40.322580645161288</v>
      </c>
      <c r="K20" s="39">
        <v>9</v>
      </c>
      <c r="L20" s="39">
        <v>2</v>
      </c>
      <c r="M20" s="40">
        <f t="shared" si="5"/>
        <v>22.222222222222221</v>
      </c>
      <c r="N20" s="39">
        <v>1</v>
      </c>
      <c r="O20" s="39">
        <v>0</v>
      </c>
      <c r="P20" s="40">
        <f t="shared" si="6"/>
        <v>0</v>
      </c>
      <c r="Q20" s="39">
        <v>184</v>
      </c>
      <c r="R20" s="60">
        <v>82</v>
      </c>
      <c r="S20" s="40">
        <f t="shared" si="1"/>
        <v>44.565217391304351</v>
      </c>
      <c r="T20" s="39">
        <v>913</v>
      </c>
      <c r="U20" s="60">
        <v>73</v>
      </c>
      <c r="V20" s="40"/>
      <c r="W20" s="39">
        <v>168</v>
      </c>
      <c r="X20" s="60">
        <v>63</v>
      </c>
      <c r="Y20" s="40">
        <f t="shared" si="2"/>
        <v>37.5</v>
      </c>
      <c r="Z20" s="39">
        <v>157</v>
      </c>
      <c r="AA20" s="60">
        <v>54</v>
      </c>
      <c r="AB20" s="40">
        <f t="shared" si="3"/>
        <v>34.394904458598724</v>
      </c>
      <c r="AC20" s="92"/>
      <c r="AD20" s="41"/>
    </row>
    <row r="21" spans="1:30" s="42" customFormat="1" ht="15.75" customHeight="1" x14ac:dyDescent="0.25">
      <c r="A21" s="61" t="s">
        <v>47</v>
      </c>
      <c r="B21" s="39">
        <v>467</v>
      </c>
      <c r="C21" s="39">
        <v>95</v>
      </c>
      <c r="D21" s="40"/>
      <c r="E21" s="39">
        <v>275</v>
      </c>
      <c r="F21" s="39">
        <v>84</v>
      </c>
      <c r="G21" s="40">
        <f t="shared" si="0"/>
        <v>30.545454545454547</v>
      </c>
      <c r="H21" s="39">
        <v>61</v>
      </c>
      <c r="I21" s="39">
        <v>14</v>
      </c>
      <c r="J21" s="36">
        <f t="shared" si="4"/>
        <v>22.950819672131146</v>
      </c>
      <c r="K21" s="39">
        <v>2</v>
      </c>
      <c r="L21" s="39">
        <v>3</v>
      </c>
      <c r="M21" s="40">
        <f t="shared" si="5"/>
        <v>150</v>
      </c>
      <c r="N21" s="39">
        <v>0</v>
      </c>
      <c r="O21" s="39">
        <v>0</v>
      </c>
      <c r="P21" s="91" t="str">
        <f t="shared" si="6"/>
        <v>-</v>
      </c>
      <c r="Q21" s="39">
        <v>222</v>
      </c>
      <c r="R21" s="60">
        <v>63</v>
      </c>
      <c r="S21" s="40">
        <f t="shared" si="1"/>
        <v>28.378378378378379</v>
      </c>
      <c r="T21" s="39">
        <v>409</v>
      </c>
      <c r="U21" s="60">
        <v>41</v>
      </c>
      <c r="V21" s="40"/>
      <c r="W21" s="39">
        <v>168</v>
      </c>
      <c r="X21" s="60">
        <v>38</v>
      </c>
      <c r="Y21" s="40">
        <f t="shared" si="2"/>
        <v>22.61904761904762</v>
      </c>
      <c r="Z21" s="39">
        <v>153</v>
      </c>
      <c r="AA21" s="60">
        <v>37</v>
      </c>
      <c r="AB21" s="40">
        <f t="shared" si="3"/>
        <v>24.183006535947712</v>
      </c>
      <c r="AC21" s="92"/>
      <c r="AD21" s="41"/>
    </row>
    <row r="22" spans="1:30" s="42" customFormat="1" ht="15.75" customHeight="1" x14ac:dyDescent="0.25">
      <c r="A22" s="61" t="s">
        <v>48</v>
      </c>
      <c r="B22" s="39">
        <v>1383</v>
      </c>
      <c r="C22" s="39">
        <v>335</v>
      </c>
      <c r="D22" s="40"/>
      <c r="E22" s="39">
        <v>562</v>
      </c>
      <c r="F22" s="39">
        <v>286</v>
      </c>
      <c r="G22" s="40">
        <f t="shared" si="0"/>
        <v>50.889679715302492</v>
      </c>
      <c r="H22" s="39">
        <v>169</v>
      </c>
      <c r="I22" s="39">
        <v>77</v>
      </c>
      <c r="J22" s="36">
        <f t="shared" si="4"/>
        <v>45.562130177514796</v>
      </c>
      <c r="K22" s="39">
        <v>18</v>
      </c>
      <c r="L22" s="39">
        <v>5</v>
      </c>
      <c r="M22" s="40">
        <f t="shared" si="5"/>
        <v>27.777777777777779</v>
      </c>
      <c r="N22" s="39">
        <v>0</v>
      </c>
      <c r="O22" s="39">
        <v>0</v>
      </c>
      <c r="P22" s="91" t="str">
        <f t="shared" si="6"/>
        <v>-</v>
      </c>
      <c r="Q22" s="39">
        <v>420</v>
      </c>
      <c r="R22" s="60">
        <v>225</v>
      </c>
      <c r="S22" s="40">
        <f t="shared" si="1"/>
        <v>53.571428571428569</v>
      </c>
      <c r="T22" s="39">
        <v>1292</v>
      </c>
      <c r="U22" s="60">
        <v>143</v>
      </c>
      <c r="V22" s="40"/>
      <c r="W22" s="39">
        <v>294</v>
      </c>
      <c r="X22" s="60">
        <v>118</v>
      </c>
      <c r="Y22" s="40">
        <f t="shared" si="2"/>
        <v>40.136054421768705</v>
      </c>
      <c r="Z22" s="39">
        <v>254</v>
      </c>
      <c r="AA22" s="60">
        <v>102</v>
      </c>
      <c r="AB22" s="40">
        <f t="shared" si="3"/>
        <v>40.15748031496063</v>
      </c>
      <c r="AC22" s="92"/>
      <c r="AD22" s="41"/>
    </row>
    <row r="23" spans="1:30" s="42" customFormat="1" ht="15.75" customHeight="1" x14ac:dyDescent="0.25">
      <c r="A23" s="61" t="s">
        <v>49</v>
      </c>
      <c r="B23" s="39">
        <v>764</v>
      </c>
      <c r="C23" s="39">
        <v>285</v>
      </c>
      <c r="D23" s="40"/>
      <c r="E23" s="39">
        <v>668</v>
      </c>
      <c r="F23" s="39">
        <v>265</v>
      </c>
      <c r="G23" s="40">
        <f t="shared" si="0"/>
        <v>39.67065868263473</v>
      </c>
      <c r="H23" s="39">
        <v>89</v>
      </c>
      <c r="I23" s="39">
        <v>41</v>
      </c>
      <c r="J23" s="36">
        <f t="shared" si="4"/>
        <v>46.067415730337082</v>
      </c>
      <c r="K23" s="39">
        <v>21</v>
      </c>
      <c r="L23" s="39">
        <v>12</v>
      </c>
      <c r="M23" s="40">
        <f t="shared" si="5"/>
        <v>57.142857142857146</v>
      </c>
      <c r="N23" s="39">
        <v>0</v>
      </c>
      <c r="O23" s="39">
        <v>0</v>
      </c>
      <c r="P23" s="40" t="str">
        <f t="shared" si="6"/>
        <v>-</v>
      </c>
      <c r="Q23" s="39">
        <v>511</v>
      </c>
      <c r="R23" s="60">
        <v>199</v>
      </c>
      <c r="S23" s="40">
        <f t="shared" si="1"/>
        <v>38.94324853228963</v>
      </c>
      <c r="T23" s="39">
        <v>664</v>
      </c>
      <c r="U23" s="60">
        <v>124</v>
      </c>
      <c r="V23" s="40"/>
      <c r="W23" s="39">
        <v>387</v>
      </c>
      <c r="X23" s="60">
        <v>115</v>
      </c>
      <c r="Y23" s="40">
        <f t="shared" si="2"/>
        <v>29.715762273901809</v>
      </c>
      <c r="Z23" s="39">
        <v>318</v>
      </c>
      <c r="AA23" s="60">
        <v>88</v>
      </c>
      <c r="AB23" s="40">
        <f t="shared" si="3"/>
        <v>27.672955974842768</v>
      </c>
      <c r="AC23" s="92"/>
      <c r="AD23" s="41"/>
    </row>
    <row r="24" spans="1:30" s="42" customFormat="1" ht="15.75" customHeight="1" x14ac:dyDescent="0.25">
      <c r="A24" s="61" t="s">
        <v>50</v>
      </c>
      <c r="B24" s="39">
        <v>596</v>
      </c>
      <c r="C24" s="39">
        <v>297</v>
      </c>
      <c r="D24" s="40"/>
      <c r="E24" s="39">
        <v>511</v>
      </c>
      <c r="F24" s="39">
        <v>230</v>
      </c>
      <c r="G24" s="40">
        <f t="shared" si="0"/>
        <v>45.009784735812133</v>
      </c>
      <c r="H24" s="39">
        <v>117</v>
      </c>
      <c r="I24" s="39">
        <v>29</v>
      </c>
      <c r="J24" s="36">
        <f t="shared" si="4"/>
        <v>24.786324786324787</v>
      </c>
      <c r="K24" s="39">
        <v>12</v>
      </c>
      <c r="L24" s="39">
        <v>4</v>
      </c>
      <c r="M24" s="40">
        <f t="shared" si="5"/>
        <v>33.333333333333336</v>
      </c>
      <c r="N24" s="39">
        <v>0</v>
      </c>
      <c r="O24" s="39">
        <v>0</v>
      </c>
      <c r="P24" s="91" t="str">
        <f t="shared" si="6"/>
        <v>-</v>
      </c>
      <c r="Q24" s="39">
        <v>413</v>
      </c>
      <c r="R24" s="60">
        <v>175</v>
      </c>
      <c r="S24" s="40">
        <f t="shared" si="1"/>
        <v>42.372881355932201</v>
      </c>
      <c r="T24" s="39">
        <v>586</v>
      </c>
      <c r="U24" s="60">
        <v>141</v>
      </c>
      <c r="V24" s="40"/>
      <c r="W24" s="39">
        <v>256</v>
      </c>
      <c r="X24" s="60">
        <v>110</v>
      </c>
      <c r="Y24" s="40">
        <f t="shared" si="2"/>
        <v>42.96875</v>
      </c>
      <c r="Z24" s="39">
        <v>233</v>
      </c>
      <c r="AA24" s="60">
        <v>101</v>
      </c>
      <c r="AB24" s="40">
        <f t="shared" si="3"/>
        <v>43.347639484978544</v>
      </c>
      <c r="AC24" s="92"/>
      <c r="AD24" s="41"/>
    </row>
    <row r="25" spans="1:30" s="42" customFormat="1" ht="15.75" customHeight="1" x14ac:dyDescent="0.25">
      <c r="A25" s="61" t="s">
        <v>51</v>
      </c>
      <c r="B25" s="39">
        <v>2038</v>
      </c>
      <c r="C25" s="39">
        <v>96</v>
      </c>
      <c r="D25" s="40"/>
      <c r="E25" s="39">
        <v>259</v>
      </c>
      <c r="F25" s="39">
        <v>88</v>
      </c>
      <c r="G25" s="40">
        <f t="shared" si="0"/>
        <v>33.97683397683398</v>
      </c>
      <c r="H25" s="39">
        <v>121</v>
      </c>
      <c r="I25" s="39">
        <v>33</v>
      </c>
      <c r="J25" s="36">
        <f t="shared" si="4"/>
        <v>27.272727272727273</v>
      </c>
      <c r="K25" s="39">
        <v>14</v>
      </c>
      <c r="L25" s="39">
        <v>4</v>
      </c>
      <c r="M25" s="40">
        <f t="shared" si="5"/>
        <v>28.571428571428573</v>
      </c>
      <c r="N25" s="39">
        <v>0</v>
      </c>
      <c r="O25" s="39">
        <v>0</v>
      </c>
      <c r="P25" s="91" t="str">
        <f t="shared" si="6"/>
        <v>-</v>
      </c>
      <c r="Q25" s="39">
        <v>186</v>
      </c>
      <c r="R25" s="60">
        <v>62</v>
      </c>
      <c r="S25" s="40">
        <f t="shared" si="1"/>
        <v>33.333333333333336</v>
      </c>
      <c r="T25" s="39">
        <v>2020</v>
      </c>
      <c r="U25" s="60">
        <v>29</v>
      </c>
      <c r="V25" s="40"/>
      <c r="W25" s="39">
        <v>126</v>
      </c>
      <c r="X25" s="60">
        <v>23</v>
      </c>
      <c r="Y25" s="40">
        <f t="shared" si="2"/>
        <v>18.253968253968253</v>
      </c>
      <c r="Z25" s="39">
        <v>106</v>
      </c>
      <c r="AA25" s="60">
        <v>20</v>
      </c>
      <c r="AB25" s="40">
        <f t="shared" si="3"/>
        <v>18.867924528301888</v>
      </c>
      <c r="AC25" s="92"/>
      <c r="AD25" s="41"/>
    </row>
    <row r="26" spans="1:30" s="42" customFormat="1" ht="15.75" customHeight="1" x14ac:dyDescent="0.25">
      <c r="A26" s="61" t="s">
        <v>52</v>
      </c>
      <c r="B26" s="39">
        <v>880</v>
      </c>
      <c r="C26" s="39">
        <v>308</v>
      </c>
      <c r="D26" s="40"/>
      <c r="E26" s="39">
        <v>464</v>
      </c>
      <c r="F26" s="39">
        <v>276</v>
      </c>
      <c r="G26" s="40">
        <f t="shared" si="0"/>
        <v>59.482758620689658</v>
      </c>
      <c r="H26" s="39">
        <v>87</v>
      </c>
      <c r="I26" s="39">
        <v>34</v>
      </c>
      <c r="J26" s="36">
        <f t="shared" si="4"/>
        <v>39.080459770114942</v>
      </c>
      <c r="K26" s="39">
        <v>8</v>
      </c>
      <c r="L26" s="39">
        <v>6</v>
      </c>
      <c r="M26" s="40">
        <f t="shared" si="5"/>
        <v>75</v>
      </c>
      <c r="N26" s="39">
        <v>0</v>
      </c>
      <c r="O26" s="39">
        <v>0</v>
      </c>
      <c r="P26" s="91" t="str">
        <f t="shared" si="6"/>
        <v>-</v>
      </c>
      <c r="Q26" s="39">
        <v>332</v>
      </c>
      <c r="R26" s="60">
        <v>180</v>
      </c>
      <c r="S26" s="40">
        <f t="shared" si="1"/>
        <v>54.216867469879517</v>
      </c>
      <c r="T26" s="39">
        <v>853</v>
      </c>
      <c r="U26" s="60">
        <v>155</v>
      </c>
      <c r="V26" s="40"/>
      <c r="W26" s="39">
        <v>251</v>
      </c>
      <c r="X26" s="60">
        <v>139</v>
      </c>
      <c r="Y26" s="40">
        <f t="shared" si="2"/>
        <v>55.378486055776889</v>
      </c>
      <c r="Z26" s="39">
        <v>209</v>
      </c>
      <c r="AA26" s="60">
        <v>116</v>
      </c>
      <c r="AB26" s="40">
        <f t="shared" si="3"/>
        <v>55.502392344497608</v>
      </c>
      <c r="AC26" s="92"/>
      <c r="AD26" s="41"/>
    </row>
    <row r="27" spans="1:30" s="42" customFormat="1" ht="15.75" customHeight="1" x14ac:dyDescent="0.25">
      <c r="A27" s="61" t="s">
        <v>53</v>
      </c>
      <c r="B27" s="39">
        <v>678</v>
      </c>
      <c r="C27" s="39">
        <v>87</v>
      </c>
      <c r="D27" s="40"/>
      <c r="E27" s="39">
        <v>280</v>
      </c>
      <c r="F27" s="39">
        <v>81</v>
      </c>
      <c r="G27" s="40">
        <f t="shared" si="0"/>
        <v>28.928571428571427</v>
      </c>
      <c r="H27" s="39">
        <v>67</v>
      </c>
      <c r="I27" s="39">
        <v>13</v>
      </c>
      <c r="J27" s="36">
        <f t="shared" si="4"/>
        <v>19.402985074626866</v>
      </c>
      <c r="K27" s="39">
        <v>38</v>
      </c>
      <c r="L27" s="39">
        <v>13</v>
      </c>
      <c r="M27" s="40">
        <f t="shared" si="5"/>
        <v>34.210526315789473</v>
      </c>
      <c r="N27" s="39">
        <v>0</v>
      </c>
      <c r="O27" s="39">
        <v>1</v>
      </c>
      <c r="P27" s="91" t="str">
        <f t="shared" si="6"/>
        <v>-</v>
      </c>
      <c r="Q27" s="39">
        <v>196</v>
      </c>
      <c r="R27" s="60">
        <v>69</v>
      </c>
      <c r="S27" s="40">
        <f t="shared" si="1"/>
        <v>35.204081632653065</v>
      </c>
      <c r="T27" s="39">
        <v>635</v>
      </c>
      <c r="U27" s="60">
        <v>37</v>
      </c>
      <c r="V27" s="40"/>
      <c r="W27" s="39">
        <v>142</v>
      </c>
      <c r="X27" s="60">
        <v>37</v>
      </c>
      <c r="Y27" s="40">
        <f t="shared" si="2"/>
        <v>26.056338028169016</v>
      </c>
      <c r="Z27" s="39">
        <v>132</v>
      </c>
      <c r="AA27" s="60">
        <v>30</v>
      </c>
      <c r="AB27" s="40">
        <f t="shared" si="3"/>
        <v>22.727272727272727</v>
      </c>
      <c r="AC27" s="92"/>
      <c r="AD27" s="41"/>
    </row>
    <row r="28" spans="1:30" s="42" customFormat="1" ht="15.75" customHeight="1" x14ac:dyDescent="0.25">
      <c r="A28" s="61" t="s">
        <v>54</v>
      </c>
      <c r="B28" s="39">
        <v>577</v>
      </c>
      <c r="C28" s="39">
        <v>133</v>
      </c>
      <c r="D28" s="40"/>
      <c r="E28" s="39">
        <v>210</v>
      </c>
      <c r="F28" s="39">
        <v>108</v>
      </c>
      <c r="G28" s="40">
        <f t="shared" si="0"/>
        <v>51.428571428571431</v>
      </c>
      <c r="H28" s="39">
        <v>79</v>
      </c>
      <c r="I28" s="39">
        <v>32</v>
      </c>
      <c r="J28" s="36">
        <f t="shared" si="4"/>
        <v>40.506329113924053</v>
      </c>
      <c r="K28" s="39">
        <v>7</v>
      </c>
      <c r="L28" s="39">
        <v>5</v>
      </c>
      <c r="M28" s="40">
        <f t="shared" si="5"/>
        <v>71.428571428571431</v>
      </c>
      <c r="N28" s="39">
        <v>0</v>
      </c>
      <c r="O28" s="39">
        <v>0</v>
      </c>
      <c r="P28" s="40" t="str">
        <f t="shared" si="6"/>
        <v>-</v>
      </c>
      <c r="Q28" s="39">
        <v>188</v>
      </c>
      <c r="R28" s="60">
        <v>102</v>
      </c>
      <c r="S28" s="40">
        <f t="shared" si="1"/>
        <v>54.255319148936174</v>
      </c>
      <c r="T28" s="39">
        <v>547</v>
      </c>
      <c r="U28" s="60">
        <v>55</v>
      </c>
      <c r="V28" s="40"/>
      <c r="W28" s="39">
        <v>115</v>
      </c>
      <c r="X28" s="60">
        <v>55</v>
      </c>
      <c r="Y28" s="40">
        <f t="shared" si="2"/>
        <v>47.826086956521742</v>
      </c>
      <c r="Z28" s="39">
        <v>107</v>
      </c>
      <c r="AA28" s="60">
        <v>51</v>
      </c>
      <c r="AB28" s="40">
        <f t="shared" si="3"/>
        <v>47.663551401869157</v>
      </c>
      <c r="AC28" s="92"/>
      <c r="AD28" s="41"/>
    </row>
    <row r="29" spans="1:30" s="42" customFormat="1" ht="15.75" customHeight="1" x14ac:dyDescent="0.25">
      <c r="A29" s="61" t="s">
        <v>55</v>
      </c>
      <c r="B29" s="39">
        <v>632</v>
      </c>
      <c r="C29" s="39">
        <v>167</v>
      </c>
      <c r="D29" s="40"/>
      <c r="E29" s="39">
        <v>443</v>
      </c>
      <c r="F29" s="39">
        <v>152</v>
      </c>
      <c r="G29" s="40">
        <f t="shared" si="0"/>
        <v>34.311512415349888</v>
      </c>
      <c r="H29" s="39">
        <v>58</v>
      </c>
      <c r="I29" s="39">
        <v>13</v>
      </c>
      <c r="J29" s="36">
        <f t="shared" si="4"/>
        <v>22.413793103448278</v>
      </c>
      <c r="K29" s="39">
        <v>25</v>
      </c>
      <c r="L29" s="39">
        <v>14</v>
      </c>
      <c r="M29" s="40">
        <f t="shared" si="5"/>
        <v>56</v>
      </c>
      <c r="N29" s="39">
        <v>0</v>
      </c>
      <c r="O29" s="39">
        <v>0</v>
      </c>
      <c r="P29" s="40" t="str">
        <f t="shared" si="6"/>
        <v>-</v>
      </c>
      <c r="Q29" s="39">
        <v>317</v>
      </c>
      <c r="R29" s="60">
        <v>105</v>
      </c>
      <c r="S29" s="40">
        <f t="shared" si="1"/>
        <v>33.123028391167189</v>
      </c>
      <c r="T29" s="39">
        <v>578</v>
      </c>
      <c r="U29" s="60">
        <v>90</v>
      </c>
      <c r="V29" s="40"/>
      <c r="W29" s="39">
        <v>253</v>
      </c>
      <c r="X29" s="60">
        <v>81</v>
      </c>
      <c r="Y29" s="40">
        <f t="shared" si="2"/>
        <v>32.015810276679844</v>
      </c>
      <c r="Z29" s="39">
        <v>226</v>
      </c>
      <c r="AA29" s="60">
        <v>75</v>
      </c>
      <c r="AB29" s="40">
        <f t="shared" si="3"/>
        <v>33.185840707964601</v>
      </c>
      <c r="AC29" s="92"/>
      <c r="AD29" s="41"/>
    </row>
    <row r="30" spans="1:30" s="42" customFormat="1" ht="15.75" customHeight="1" x14ac:dyDescent="0.25">
      <c r="A30" s="61" t="s">
        <v>56</v>
      </c>
      <c r="B30" s="39">
        <v>1041</v>
      </c>
      <c r="C30" s="39">
        <v>129</v>
      </c>
      <c r="D30" s="40"/>
      <c r="E30" s="39">
        <v>220</v>
      </c>
      <c r="F30" s="39">
        <v>106</v>
      </c>
      <c r="G30" s="40">
        <f t="shared" si="0"/>
        <v>48.18181818181818</v>
      </c>
      <c r="H30" s="39">
        <v>71</v>
      </c>
      <c r="I30" s="39">
        <v>18</v>
      </c>
      <c r="J30" s="36">
        <f t="shared" si="4"/>
        <v>25.35211267605634</v>
      </c>
      <c r="K30" s="39">
        <v>11</v>
      </c>
      <c r="L30" s="39">
        <v>2</v>
      </c>
      <c r="M30" s="40">
        <f t="shared" si="5"/>
        <v>18.181818181818183</v>
      </c>
      <c r="N30" s="39">
        <v>4</v>
      </c>
      <c r="O30" s="39">
        <v>0</v>
      </c>
      <c r="P30" s="91">
        <f t="shared" si="6"/>
        <v>0</v>
      </c>
      <c r="Q30" s="39">
        <v>195</v>
      </c>
      <c r="R30" s="60">
        <v>91</v>
      </c>
      <c r="S30" s="40">
        <f t="shared" si="1"/>
        <v>46.666666666666664</v>
      </c>
      <c r="T30" s="39">
        <v>1000</v>
      </c>
      <c r="U30" s="60">
        <v>68</v>
      </c>
      <c r="V30" s="40"/>
      <c r="W30" s="39">
        <v>136</v>
      </c>
      <c r="X30" s="60">
        <v>62</v>
      </c>
      <c r="Y30" s="40">
        <f t="shared" si="2"/>
        <v>45.588235294117645</v>
      </c>
      <c r="Z30" s="39">
        <v>123</v>
      </c>
      <c r="AA30" s="60">
        <v>53</v>
      </c>
      <c r="AB30" s="40">
        <f t="shared" si="3"/>
        <v>43.08943089430894</v>
      </c>
      <c r="AC30" s="92"/>
      <c r="AD30" s="41"/>
    </row>
    <row r="31" spans="1:30" s="42" customFormat="1" ht="15.75" customHeight="1" x14ac:dyDescent="0.25">
      <c r="A31" s="61" t="s">
        <v>57</v>
      </c>
      <c r="B31" s="39">
        <v>978</v>
      </c>
      <c r="C31" s="39">
        <v>208</v>
      </c>
      <c r="D31" s="40"/>
      <c r="E31" s="39">
        <v>285</v>
      </c>
      <c r="F31" s="39">
        <v>138</v>
      </c>
      <c r="G31" s="40">
        <f t="shared" si="0"/>
        <v>48.421052631578945</v>
      </c>
      <c r="H31" s="39">
        <v>119</v>
      </c>
      <c r="I31" s="39">
        <v>34</v>
      </c>
      <c r="J31" s="36">
        <f t="shared" si="4"/>
        <v>28.571428571428573</v>
      </c>
      <c r="K31" s="39">
        <v>13</v>
      </c>
      <c r="L31" s="39">
        <v>2</v>
      </c>
      <c r="M31" s="40">
        <f t="shared" si="5"/>
        <v>15.384615384615385</v>
      </c>
      <c r="N31" s="39">
        <v>4</v>
      </c>
      <c r="O31" s="39">
        <v>0</v>
      </c>
      <c r="P31" s="91">
        <f t="shared" si="6"/>
        <v>0</v>
      </c>
      <c r="Q31" s="39">
        <v>243</v>
      </c>
      <c r="R31" s="60">
        <v>116</v>
      </c>
      <c r="S31" s="40">
        <f t="shared" si="1"/>
        <v>47.736625514403293</v>
      </c>
      <c r="T31" s="39">
        <v>962</v>
      </c>
      <c r="U31" s="60">
        <v>100</v>
      </c>
      <c r="V31" s="40"/>
      <c r="W31" s="39">
        <v>159</v>
      </c>
      <c r="X31" s="60">
        <v>66</v>
      </c>
      <c r="Y31" s="40">
        <f t="shared" si="2"/>
        <v>41.509433962264154</v>
      </c>
      <c r="Z31" s="39">
        <v>137</v>
      </c>
      <c r="AA31" s="60">
        <v>59</v>
      </c>
      <c r="AB31" s="40">
        <f t="shared" si="3"/>
        <v>43.065693430656935</v>
      </c>
      <c r="AC31" s="92"/>
      <c r="AD31" s="41"/>
    </row>
    <row r="32" spans="1:30" s="42" customFormat="1" ht="15.75" customHeight="1" x14ac:dyDescent="0.25">
      <c r="A32" s="61" t="s">
        <v>58</v>
      </c>
      <c r="B32" s="39">
        <v>1436</v>
      </c>
      <c r="C32" s="39">
        <v>177</v>
      </c>
      <c r="D32" s="40"/>
      <c r="E32" s="39">
        <v>320</v>
      </c>
      <c r="F32" s="39">
        <v>124</v>
      </c>
      <c r="G32" s="40">
        <f t="shared" si="0"/>
        <v>38.75</v>
      </c>
      <c r="H32" s="39">
        <v>127</v>
      </c>
      <c r="I32" s="39">
        <v>69</v>
      </c>
      <c r="J32" s="36">
        <f t="shared" si="4"/>
        <v>54.330708661417326</v>
      </c>
      <c r="K32" s="39">
        <v>22</v>
      </c>
      <c r="L32" s="39">
        <v>9</v>
      </c>
      <c r="M32" s="40">
        <f t="shared" si="5"/>
        <v>40.909090909090907</v>
      </c>
      <c r="N32" s="39">
        <v>2</v>
      </c>
      <c r="O32" s="39">
        <v>0</v>
      </c>
      <c r="P32" s="91">
        <f t="shared" si="6"/>
        <v>0</v>
      </c>
      <c r="Q32" s="39">
        <v>215</v>
      </c>
      <c r="R32" s="60">
        <v>112</v>
      </c>
      <c r="S32" s="40">
        <f t="shared" si="1"/>
        <v>52.093023255813954</v>
      </c>
      <c r="T32" s="39">
        <v>1447</v>
      </c>
      <c r="U32" s="60">
        <v>79</v>
      </c>
      <c r="V32" s="40"/>
      <c r="W32" s="39">
        <v>123</v>
      </c>
      <c r="X32" s="60">
        <v>45</v>
      </c>
      <c r="Y32" s="40">
        <f t="shared" si="2"/>
        <v>36.585365853658537</v>
      </c>
      <c r="Z32" s="39">
        <v>105</v>
      </c>
      <c r="AA32" s="60">
        <v>36</v>
      </c>
      <c r="AB32" s="40">
        <f t="shared" si="3"/>
        <v>34.285714285714285</v>
      </c>
      <c r="AC32" s="92"/>
      <c r="AD32" s="41"/>
    </row>
    <row r="33" spans="1:30" s="42" customFormat="1" ht="15.75" customHeight="1" x14ac:dyDescent="0.25">
      <c r="A33" s="61" t="s">
        <v>59</v>
      </c>
      <c r="B33" s="39">
        <v>831</v>
      </c>
      <c r="C33" s="39">
        <v>305</v>
      </c>
      <c r="D33" s="40"/>
      <c r="E33" s="39">
        <v>579</v>
      </c>
      <c r="F33" s="39">
        <v>283</v>
      </c>
      <c r="G33" s="40">
        <f t="shared" si="0"/>
        <v>48.877374784110536</v>
      </c>
      <c r="H33" s="39">
        <v>118</v>
      </c>
      <c r="I33" s="39">
        <v>44</v>
      </c>
      <c r="J33" s="36">
        <f t="shared" si="4"/>
        <v>37.288135593220339</v>
      </c>
      <c r="K33" s="39">
        <v>23</v>
      </c>
      <c r="L33" s="39">
        <v>9</v>
      </c>
      <c r="M33" s="40">
        <f t="shared" si="5"/>
        <v>39.130434782608695</v>
      </c>
      <c r="N33" s="39">
        <v>1</v>
      </c>
      <c r="O33" s="39">
        <v>0</v>
      </c>
      <c r="P33" s="40">
        <f t="shared" si="6"/>
        <v>0</v>
      </c>
      <c r="Q33" s="39">
        <v>487</v>
      </c>
      <c r="R33" s="60">
        <v>242</v>
      </c>
      <c r="S33" s="40">
        <f t="shared" si="1"/>
        <v>49.691991786447637</v>
      </c>
      <c r="T33" s="39">
        <v>746</v>
      </c>
      <c r="U33" s="60">
        <v>162</v>
      </c>
      <c r="V33" s="40"/>
      <c r="W33" s="39">
        <v>324</v>
      </c>
      <c r="X33" s="60">
        <v>156</v>
      </c>
      <c r="Y33" s="40">
        <f t="shared" si="2"/>
        <v>48.148148148148145</v>
      </c>
      <c r="Z33" s="39">
        <v>288</v>
      </c>
      <c r="AA33" s="60">
        <v>143</v>
      </c>
      <c r="AB33" s="40">
        <f t="shared" si="3"/>
        <v>49.652777777777779</v>
      </c>
      <c r="AC33" s="92"/>
      <c r="AD33" s="41"/>
    </row>
    <row r="34" spans="1:30" s="42" customFormat="1" ht="15.75" customHeight="1" x14ac:dyDescent="0.25">
      <c r="A34" s="61" t="s">
        <v>60</v>
      </c>
      <c r="B34" s="39">
        <v>821</v>
      </c>
      <c r="C34" s="39">
        <v>233</v>
      </c>
      <c r="D34" s="40"/>
      <c r="E34" s="39">
        <v>552</v>
      </c>
      <c r="F34" s="39">
        <v>203</v>
      </c>
      <c r="G34" s="40">
        <f t="shared" si="0"/>
        <v>36.775362318840578</v>
      </c>
      <c r="H34" s="39">
        <v>137</v>
      </c>
      <c r="I34" s="39">
        <v>30</v>
      </c>
      <c r="J34" s="36">
        <f t="shared" si="4"/>
        <v>21.897810218978101</v>
      </c>
      <c r="K34" s="39">
        <v>4</v>
      </c>
      <c r="L34" s="39">
        <v>2</v>
      </c>
      <c r="M34" s="40">
        <f t="shared" si="5"/>
        <v>50</v>
      </c>
      <c r="N34" s="39">
        <v>1</v>
      </c>
      <c r="O34" s="39">
        <v>0</v>
      </c>
      <c r="P34" s="91">
        <f t="shared" si="6"/>
        <v>0</v>
      </c>
      <c r="Q34" s="39">
        <v>422</v>
      </c>
      <c r="R34" s="60">
        <v>153</v>
      </c>
      <c r="S34" s="40">
        <f t="shared" si="1"/>
        <v>36.255924170616112</v>
      </c>
      <c r="T34" s="39">
        <v>723</v>
      </c>
      <c r="U34" s="60">
        <v>128</v>
      </c>
      <c r="V34" s="40"/>
      <c r="W34" s="39">
        <v>324</v>
      </c>
      <c r="X34" s="60">
        <v>117</v>
      </c>
      <c r="Y34" s="40">
        <f t="shared" si="2"/>
        <v>36.111111111111114</v>
      </c>
      <c r="Z34" s="39">
        <v>264</v>
      </c>
      <c r="AA34" s="60">
        <v>104</v>
      </c>
      <c r="AB34" s="40">
        <f t="shared" si="3"/>
        <v>39.393939393939391</v>
      </c>
      <c r="AC34" s="92"/>
      <c r="AD34" s="41"/>
    </row>
    <row r="35" spans="1:30" s="42" customFormat="1" ht="15.75" customHeight="1" x14ac:dyDescent="0.25">
      <c r="A35" s="61" t="s">
        <v>61</v>
      </c>
      <c r="B35" s="39">
        <v>486</v>
      </c>
      <c r="C35" s="39">
        <v>127</v>
      </c>
      <c r="D35" s="40"/>
      <c r="E35" s="39">
        <v>279</v>
      </c>
      <c r="F35" s="39">
        <v>110</v>
      </c>
      <c r="G35" s="40">
        <f t="shared" si="0"/>
        <v>39.426523297491038</v>
      </c>
      <c r="H35" s="39">
        <v>62</v>
      </c>
      <c r="I35" s="39">
        <v>26</v>
      </c>
      <c r="J35" s="36">
        <f t="shared" si="4"/>
        <v>41.935483870967744</v>
      </c>
      <c r="K35" s="39">
        <v>9</v>
      </c>
      <c r="L35" s="39">
        <v>15</v>
      </c>
      <c r="M35" s="40">
        <f t="shared" si="5"/>
        <v>166.66666666666666</v>
      </c>
      <c r="N35" s="39">
        <v>0</v>
      </c>
      <c r="O35" s="39">
        <v>1</v>
      </c>
      <c r="P35" s="40" t="str">
        <f t="shared" si="6"/>
        <v>-</v>
      </c>
      <c r="Q35" s="39">
        <v>149</v>
      </c>
      <c r="R35" s="60">
        <v>82</v>
      </c>
      <c r="S35" s="40">
        <f t="shared" si="1"/>
        <v>55.033557046979865</v>
      </c>
      <c r="T35" s="39">
        <v>452</v>
      </c>
      <c r="U35" s="60">
        <v>38</v>
      </c>
      <c r="V35" s="40"/>
      <c r="W35" s="39">
        <v>148</v>
      </c>
      <c r="X35" s="60">
        <v>36</v>
      </c>
      <c r="Y35" s="40">
        <f t="shared" si="2"/>
        <v>24.324324324324323</v>
      </c>
      <c r="Z35" s="39">
        <v>137</v>
      </c>
      <c r="AA35" s="60">
        <v>32</v>
      </c>
      <c r="AB35" s="40">
        <f t="shared" si="3"/>
        <v>23.357664233576642</v>
      </c>
      <c r="AC35" s="92"/>
      <c r="AD35" s="41"/>
    </row>
    <row r="36" spans="1:30" s="94" customFormat="1" ht="81.75" customHeight="1" x14ac:dyDescent="0.25">
      <c r="A36" s="93"/>
      <c r="B36" s="93"/>
      <c r="C36" s="218" t="s">
        <v>97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30" s="94" customFormat="1" ht="15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ht="15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ht="15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ht="15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ht="15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ht="15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ht="15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ht="15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ht="15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ht="15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ht="15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ht="15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ht="1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ht="1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ht="1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ht="1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ht="1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ht="1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ht="1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ht="1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ht="1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ht="1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ht="1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ht="1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ht="1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ht="1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ht="1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ht="1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ht="1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ht="1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ht="1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ht="1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ht="1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ht="1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ht="1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ht="1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ht="1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ht="1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ht="1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ht="1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ht="1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ht="1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ht="1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ht="1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79" orientation="landscape" r:id="rId1"/>
  <colBreaks count="1" manualBreakCount="1">
    <brk id="13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75" zoomScaleNormal="75" zoomScaleSheetLayoutView="75" workbookViewId="0">
      <selection activeCell="O13" sqref="O13"/>
    </sheetView>
  </sheetViews>
  <sheetFormatPr defaultColWidth="8" defaultRowHeight="12.75" x14ac:dyDescent="0.2"/>
  <cols>
    <col min="1" max="1" width="69.5703125" style="3" customWidth="1"/>
    <col min="2" max="4" width="23.42578125" style="18" customWidth="1"/>
    <col min="5" max="255" width="8" style="3"/>
    <col min="256" max="256" width="69.5703125" style="3" customWidth="1"/>
    <col min="257" max="259" width="23.42578125" style="3" customWidth="1"/>
    <col min="260" max="260" width="8" style="3"/>
    <col min="261" max="261" width="0" style="3" hidden="1" customWidth="1"/>
    <col min="262" max="511" width="8" style="3"/>
    <col min="512" max="512" width="69.5703125" style="3" customWidth="1"/>
    <col min="513" max="515" width="23.42578125" style="3" customWidth="1"/>
    <col min="516" max="516" width="8" style="3"/>
    <col min="517" max="517" width="0" style="3" hidden="1" customWidth="1"/>
    <col min="518" max="767" width="8" style="3"/>
    <col min="768" max="768" width="69.5703125" style="3" customWidth="1"/>
    <col min="769" max="771" width="23.42578125" style="3" customWidth="1"/>
    <col min="772" max="772" width="8" style="3"/>
    <col min="773" max="773" width="0" style="3" hidden="1" customWidth="1"/>
    <col min="774" max="1023" width="8" style="3"/>
    <col min="1024" max="1024" width="69.5703125" style="3" customWidth="1"/>
    <col min="1025" max="1027" width="23.42578125" style="3" customWidth="1"/>
    <col min="1028" max="1028" width="8" style="3"/>
    <col min="1029" max="1029" width="0" style="3" hidden="1" customWidth="1"/>
    <col min="1030" max="1279" width="8" style="3"/>
    <col min="1280" max="1280" width="69.5703125" style="3" customWidth="1"/>
    <col min="1281" max="1283" width="23.42578125" style="3" customWidth="1"/>
    <col min="1284" max="1284" width="8" style="3"/>
    <col min="1285" max="1285" width="0" style="3" hidden="1" customWidth="1"/>
    <col min="1286" max="1535" width="8" style="3"/>
    <col min="1536" max="1536" width="69.5703125" style="3" customWidth="1"/>
    <col min="1537" max="1539" width="23.42578125" style="3" customWidth="1"/>
    <col min="1540" max="1540" width="8" style="3"/>
    <col min="1541" max="1541" width="0" style="3" hidden="1" customWidth="1"/>
    <col min="1542" max="1791" width="8" style="3"/>
    <col min="1792" max="1792" width="69.5703125" style="3" customWidth="1"/>
    <col min="1793" max="1795" width="23.42578125" style="3" customWidth="1"/>
    <col min="1796" max="1796" width="8" style="3"/>
    <col min="1797" max="1797" width="0" style="3" hidden="1" customWidth="1"/>
    <col min="1798" max="2047" width="8" style="3"/>
    <col min="2048" max="2048" width="69.5703125" style="3" customWidth="1"/>
    <col min="2049" max="2051" width="23.42578125" style="3" customWidth="1"/>
    <col min="2052" max="2052" width="8" style="3"/>
    <col min="2053" max="2053" width="0" style="3" hidden="1" customWidth="1"/>
    <col min="2054" max="2303" width="8" style="3"/>
    <col min="2304" max="2304" width="69.5703125" style="3" customWidth="1"/>
    <col min="2305" max="2307" width="23.42578125" style="3" customWidth="1"/>
    <col min="2308" max="2308" width="8" style="3"/>
    <col min="2309" max="2309" width="0" style="3" hidden="1" customWidth="1"/>
    <col min="2310" max="2559" width="8" style="3"/>
    <col min="2560" max="2560" width="69.5703125" style="3" customWidth="1"/>
    <col min="2561" max="2563" width="23.42578125" style="3" customWidth="1"/>
    <col min="2564" max="2564" width="8" style="3"/>
    <col min="2565" max="2565" width="0" style="3" hidden="1" customWidth="1"/>
    <col min="2566" max="2815" width="8" style="3"/>
    <col min="2816" max="2816" width="69.5703125" style="3" customWidth="1"/>
    <col min="2817" max="2819" width="23.42578125" style="3" customWidth="1"/>
    <col min="2820" max="2820" width="8" style="3"/>
    <col min="2821" max="2821" width="0" style="3" hidden="1" customWidth="1"/>
    <col min="2822" max="3071" width="8" style="3"/>
    <col min="3072" max="3072" width="69.5703125" style="3" customWidth="1"/>
    <col min="3073" max="3075" width="23.42578125" style="3" customWidth="1"/>
    <col min="3076" max="3076" width="8" style="3"/>
    <col min="3077" max="3077" width="0" style="3" hidden="1" customWidth="1"/>
    <col min="3078" max="3327" width="8" style="3"/>
    <col min="3328" max="3328" width="69.5703125" style="3" customWidth="1"/>
    <col min="3329" max="3331" width="23.42578125" style="3" customWidth="1"/>
    <col min="3332" max="3332" width="8" style="3"/>
    <col min="3333" max="3333" width="0" style="3" hidden="1" customWidth="1"/>
    <col min="3334" max="3583" width="8" style="3"/>
    <col min="3584" max="3584" width="69.5703125" style="3" customWidth="1"/>
    <col min="3585" max="3587" width="23.42578125" style="3" customWidth="1"/>
    <col min="3588" max="3588" width="8" style="3"/>
    <col min="3589" max="3589" width="0" style="3" hidden="1" customWidth="1"/>
    <col min="3590" max="3839" width="8" style="3"/>
    <col min="3840" max="3840" width="69.5703125" style="3" customWidth="1"/>
    <col min="3841" max="3843" width="23.42578125" style="3" customWidth="1"/>
    <col min="3844" max="3844" width="8" style="3"/>
    <col min="3845" max="3845" width="0" style="3" hidden="1" customWidth="1"/>
    <col min="3846" max="4095" width="8" style="3"/>
    <col min="4096" max="4096" width="69.5703125" style="3" customWidth="1"/>
    <col min="4097" max="4099" width="23.42578125" style="3" customWidth="1"/>
    <col min="4100" max="4100" width="8" style="3"/>
    <col min="4101" max="4101" width="0" style="3" hidden="1" customWidth="1"/>
    <col min="4102" max="4351" width="8" style="3"/>
    <col min="4352" max="4352" width="69.5703125" style="3" customWidth="1"/>
    <col min="4353" max="4355" width="23.42578125" style="3" customWidth="1"/>
    <col min="4356" max="4356" width="8" style="3"/>
    <col min="4357" max="4357" width="0" style="3" hidden="1" customWidth="1"/>
    <col min="4358" max="4607" width="8" style="3"/>
    <col min="4608" max="4608" width="69.5703125" style="3" customWidth="1"/>
    <col min="4609" max="4611" width="23.42578125" style="3" customWidth="1"/>
    <col min="4612" max="4612" width="8" style="3"/>
    <col min="4613" max="4613" width="0" style="3" hidden="1" customWidth="1"/>
    <col min="4614" max="4863" width="8" style="3"/>
    <col min="4864" max="4864" width="69.5703125" style="3" customWidth="1"/>
    <col min="4865" max="4867" width="23.42578125" style="3" customWidth="1"/>
    <col min="4868" max="4868" width="8" style="3"/>
    <col min="4869" max="4869" width="0" style="3" hidden="1" customWidth="1"/>
    <col min="4870" max="5119" width="8" style="3"/>
    <col min="5120" max="5120" width="69.5703125" style="3" customWidth="1"/>
    <col min="5121" max="5123" width="23.42578125" style="3" customWidth="1"/>
    <col min="5124" max="5124" width="8" style="3"/>
    <col min="5125" max="5125" width="0" style="3" hidden="1" customWidth="1"/>
    <col min="5126" max="5375" width="8" style="3"/>
    <col min="5376" max="5376" width="69.5703125" style="3" customWidth="1"/>
    <col min="5377" max="5379" width="23.42578125" style="3" customWidth="1"/>
    <col min="5380" max="5380" width="8" style="3"/>
    <col min="5381" max="5381" width="0" style="3" hidden="1" customWidth="1"/>
    <col min="5382" max="5631" width="8" style="3"/>
    <col min="5632" max="5632" width="69.5703125" style="3" customWidth="1"/>
    <col min="5633" max="5635" width="23.42578125" style="3" customWidth="1"/>
    <col min="5636" max="5636" width="8" style="3"/>
    <col min="5637" max="5637" width="0" style="3" hidden="1" customWidth="1"/>
    <col min="5638" max="5887" width="8" style="3"/>
    <col min="5888" max="5888" width="69.5703125" style="3" customWidth="1"/>
    <col min="5889" max="5891" width="23.42578125" style="3" customWidth="1"/>
    <col min="5892" max="5892" width="8" style="3"/>
    <col min="5893" max="5893" width="0" style="3" hidden="1" customWidth="1"/>
    <col min="5894" max="6143" width="8" style="3"/>
    <col min="6144" max="6144" width="69.5703125" style="3" customWidth="1"/>
    <col min="6145" max="6147" width="23.42578125" style="3" customWidth="1"/>
    <col min="6148" max="6148" width="8" style="3"/>
    <col min="6149" max="6149" width="0" style="3" hidden="1" customWidth="1"/>
    <col min="6150" max="6399" width="8" style="3"/>
    <col min="6400" max="6400" width="69.5703125" style="3" customWidth="1"/>
    <col min="6401" max="6403" width="23.42578125" style="3" customWidth="1"/>
    <col min="6404" max="6404" width="8" style="3"/>
    <col min="6405" max="6405" width="0" style="3" hidden="1" customWidth="1"/>
    <col min="6406" max="6655" width="8" style="3"/>
    <col min="6656" max="6656" width="69.5703125" style="3" customWidth="1"/>
    <col min="6657" max="6659" width="23.42578125" style="3" customWidth="1"/>
    <col min="6660" max="6660" width="8" style="3"/>
    <col min="6661" max="6661" width="0" style="3" hidden="1" customWidth="1"/>
    <col min="6662" max="6911" width="8" style="3"/>
    <col min="6912" max="6912" width="69.5703125" style="3" customWidth="1"/>
    <col min="6913" max="6915" width="23.42578125" style="3" customWidth="1"/>
    <col min="6916" max="6916" width="8" style="3"/>
    <col min="6917" max="6917" width="0" style="3" hidden="1" customWidth="1"/>
    <col min="6918" max="7167" width="8" style="3"/>
    <col min="7168" max="7168" width="69.5703125" style="3" customWidth="1"/>
    <col min="7169" max="7171" width="23.42578125" style="3" customWidth="1"/>
    <col min="7172" max="7172" width="8" style="3"/>
    <col min="7173" max="7173" width="0" style="3" hidden="1" customWidth="1"/>
    <col min="7174" max="7423" width="8" style="3"/>
    <col min="7424" max="7424" width="69.5703125" style="3" customWidth="1"/>
    <col min="7425" max="7427" width="23.42578125" style="3" customWidth="1"/>
    <col min="7428" max="7428" width="8" style="3"/>
    <col min="7429" max="7429" width="0" style="3" hidden="1" customWidth="1"/>
    <col min="7430" max="7679" width="8" style="3"/>
    <col min="7680" max="7680" width="69.5703125" style="3" customWidth="1"/>
    <col min="7681" max="7683" width="23.42578125" style="3" customWidth="1"/>
    <col min="7684" max="7684" width="8" style="3"/>
    <col min="7685" max="7685" width="0" style="3" hidden="1" customWidth="1"/>
    <col min="7686" max="7935" width="8" style="3"/>
    <col min="7936" max="7936" width="69.5703125" style="3" customWidth="1"/>
    <col min="7937" max="7939" width="23.42578125" style="3" customWidth="1"/>
    <col min="7940" max="7940" width="8" style="3"/>
    <col min="7941" max="7941" width="0" style="3" hidden="1" customWidth="1"/>
    <col min="7942" max="8191" width="8" style="3"/>
    <col min="8192" max="8192" width="69.5703125" style="3" customWidth="1"/>
    <col min="8193" max="8195" width="23.42578125" style="3" customWidth="1"/>
    <col min="8196" max="8196" width="8" style="3"/>
    <col min="8197" max="8197" width="0" style="3" hidden="1" customWidth="1"/>
    <col min="8198" max="8447" width="8" style="3"/>
    <col min="8448" max="8448" width="69.5703125" style="3" customWidth="1"/>
    <col min="8449" max="8451" width="23.42578125" style="3" customWidth="1"/>
    <col min="8452" max="8452" width="8" style="3"/>
    <col min="8453" max="8453" width="0" style="3" hidden="1" customWidth="1"/>
    <col min="8454" max="8703" width="8" style="3"/>
    <col min="8704" max="8704" width="69.5703125" style="3" customWidth="1"/>
    <col min="8705" max="8707" width="23.42578125" style="3" customWidth="1"/>
    <col min="8708" max="8708" width="8" style="3"/>
    <col min="8709" max="8709" width="0" style="3" hidden="1" customWidth="1"/>
    <col min="8710" max="8959" width="8" style="3"/>
    <col min="8960" max="8960" width="69.5703125" style="3" customWidth="1"/>
    <col min="8961" max="8963" width="23.42578125" style="3" customWidth="1"/>
    <col min="8964" max="8964" width="8" style="3"/>
    <col min="8965" max="8965" width="0" style="3" hidden="1" customWidth="1"/>
    <col min="8966" max="9215" width="8" style="3"/>
    <col min="9216" max="9216" width="69.5703125" style="3" customWidth="1"/>
    <col min="9217" max="9219" width="23.42578125" style="3" customWidth="1"/>
    <col min="9220" max="9220" width="8" style="3"/>
    <col min="9221" max="9221" width="0" style="3" hidden="1" customWidth="1"/>
    <col min="9222" max="9471" width="8" style="3"/>
    <col min="9472" max="9472" width="69.5703125" style="3" customWidth="1"/>
    <col min="9473" max="9475" width="23.42578125" style="3" customWidth="1"/>
    <col min="9476" max="9476" width="8" style="3"/>
    <col min="9477" max="9477" width="0" style="3" hidden="1" customWidth="1"/>
    <col min="9478" max="9727" width="8" style="3"/>
    <col min="9728" max="9728" width="69.5703125" style="3" customWidth="1"/>
    <col min="9729" max="9731" width="23.42578125" style="3" customWidth="1"/>
    <col min="9732" max="9732" width="8" style="3"/>
    <col min="9733" max="9733" width="0" style="3" hidden="1" customWidth="1"/>
    <col min="9734" max="9983" width="8" style="3"/>
    <col min="9984" max="9984" width="69.5703125" style="3" customWidth="1"/>
    <col min="9985" max="9987" width="23.42578125" style="3" customWidth="1"/>
    <col min="9988" max="9988" width="8" style="3"/>
    <col min="9989" max="9989" width="0" style="3" hidden="1" customWidth="1"/>
    <col min="9990" max="10239" width="8" style="3"/>
    <col min="10240" max="10240" width="69.5703125" style="3" customWidth="1"/>
    <col min="10241" max="10243" width="23.42578125" style="3" customWidth="1"/>
    <col min="10244" max="10244" width="8" style="3"/>
    <col min="10245" max="10245" width="0" style="3" hidden="1" customWidth="1"/>
    <col min="10246" max="10495" width="8" style="3"/>
    <col min="10496" max="10496" width="69.5703125" style="3" customWidth="1"/>
    <col min="10497" max="10499" width="23.42578125" style="3" customWidth="1"/>
    <col min="10500" max="10500" width="8" style="3"/>
    <col min="10501" max="10501" width="0" style="3" hidden="1" customWidth="1"/>
    <col min="10502" max="10751" width="8" style="3"/>
    <col min="10752" max="10752" width="69.5703125" style="3" customWidth="1"/>
    <col min="10753" max="10755" width="23.42578125" style="3" customWidth="1"/>
    <col min="10756" max="10756" width="8" style="3"/>
    <col min="10757" max="10757" width="0" style="3" hidden="1" customWidth="1"/>
    <col min="10758" max="11007" width="8" style="3"/>
    <col min="11008" max="11008" width="69.5703125" style="3" customWidth="1"/>
    <col min="11009" max="11011" width="23.42578125" style="3" customWidth="1"/>
    <col min="11012" max="11012" width="8" style="3"/>
    <col min="11013" max="11013" width="0" style="3" hidden="1" customWidth="1"/>
    <col min="11014" max="11263" width="8" style="3"/>
    <col min="11264" max="11264" width="69.5703125" style="3" customWidth="1"/>
    <col min="11265" max="11267" width="23.42578125" style="3" customWidth="1"/>
    <col min="11268" max="11268" width="8" style="3"/>
    <col min="11269" max="11269" width="0" style="3" hidden="1" customWidth="1"/>
    <col min="11270" max="11519" width="8" style="3"/>
    <col min="11520" max="11520" width="69.5703125" style="3" customWidth="1"/>
    <col min="11521" max="11523" width="23.42578125" style="3" customWidth="1"/>
    <col min="11524" max="11524" width="8" style="3"/>
    <col min="11525" max="11525" width="0" style="3" hidden="1" customWidth="1"/>
    <col min="11526" max="11775" width="8" style="3"/>
    <col min="11776" max="11776" width="69.5703125" style="3" customWidth="1"/>
    <col min="11777" max="11779" width="23.42578125" style="3" customWidth="1"/>
    <col min="11780" max="11780" width="8" style="3"/>
    <col min="11781" max="11781" width="0" style="3" hidden="1" customWidth="1"/>
    <col min="11782" max="12031" width="8" style="3"/>
    <col min="12032" max="12032" width="69.5703125" style="3" customWidth="1"/>
    <col min="12033" max="12035" width="23.42578125" style="3" customWidth="1"/>
    <col min="12036" max="12036" width="8" style="3"/>
    <col min="12037" max="12037" width="0" style="3" hidden="1" customWidth="1"/>
    <col min="12038" max="12287" width="8" style="3"/>
    <col min="12288" max="12288" width="69.5703125" style="3" customWidth="1"/>
    <col min="12289" max="12291" width="23.42578125" style="3" customWidth="1"/>
    <col min="12292" max="12292" width="8" style="3"/>
    <col min="12293" max="12293" width="0" style="3" hidden="1" customWidth="1"/>
    <col min="12294" max="12543" width="8" style="3"/>
    <col min="12544" max="12544" width="69.5703125" style="3" customWidth="1"/>
    <col min="12545" max="12547" width="23.42578125" style="3" customWidth="1"/>
    <col min="12548" max="12548" width="8" style="3"/>
    <col min="12549" max="12549" width="0" style="3" hidden="1" customWidth="1"/>
    <col min="12550" max="12799" width="8" style="3"/>
    <col min="12800" max="12800" width="69.5703125" style="3" customWidth="1"/>
    <col min="12801" max="12803" width="23.42578125" style="3" customWidth="1"/>
    <col min="12804" max="12804" width="8" style="3"/>
    <col min="12805" max="12805" width="0" style="3" hidden="1" customWidth="1"/>
    <col min="12806" max="13055" width="8" style="3"/>
    <col min="13056" max="13056" width="69.5703125" style="3" customWidth="1"/>
    <col min="13057" max="13059" width="23.42578125" style="3" customWidth="1"/>
    <col min="13060" max="13060" width="8" style="3"/>
    <col min="13061" max="13061" width="0" style="3" hidden="1" customWidth="1"/>
    <col min="13062" max="13311" width="8" style="3"/>
    <col min="13312" max="13312" width="69.5703125" style="3" customWidth="1"/>
    <col min="13313" max="13315" width="23.42578125" style="3" customWidth="1"/>
    <col min="13316" max="13316" width="8" style="3"/>
    <col min="13317" max="13317" width="0" style="3" hidden="1" customWidth="1"/>
    <col min="13318" max="13567" width="8" style="3"/>
    <col min="13568" max="13568" width="69.5703125" style="3" customWidth="1"/>
    <col min="13569" max="13571" width="23.42578125" style="3" customWidth="1"/>
    <col min="13572" max="13572" width="8" style="3"/>
    <col min="13573" max="13573" width="0" style="3" hidden="1" customWidth="1"/>
    <col min="13574" max="13823" width="8" style="3"/>
    <col min="13824" max="13824" width="69.5703125" style="3" customWidth="1"/>
    <col min="13825" max="13827" width="23.42578125" style="3" customWidth="1"/>
    <col min="13828" max="13828" width="8" style="3"/>
    <col min="13829" max="13829" width="0" style="3" hidden="1" customWidth="1"/>
    <col min="13830" max="14079" width="8" style="3"/>
    <col min="14080" max="14080" width="69.5703125" style="3" customWidth="1"/>
    <col min="14081" max="14083" width="23.42578125" style="3" customWidth="1"/>
    <col min="14084" max="14084" width="8" style="3"/>
    <col min="14085" max="14085" width="0" style="3" hidden="1" customWidth="1"/>
    <col min="14086" max="14335" width="8" style="3"/>
    <col min="14336" max="14336" width="69.5703125" style="3" customWidth="1"/>
    <col min="14337" max="14339" width="23.42578125" style="3" customWidth="1"/>
    <col min="14340" max="14340" width="8" style="3"/>
    <col min="14341" max="14341" width="0" style="3" hidden="1" customWidth="1"/>
    <col min="14342" max="14591" width="8" style="3"/>
    <col min="14592" max="14592" width="69.5703125" style="3" customWidth="1"/>
    <col min="14593" max="14595" width="23.42578125" style="3" customWidth="1"/>
    <col min="14596" max="14596" width="8" style="3"/>
    <col min="14597" max="14597" width="0" style="3" hidden="1" customWidth="1"/>
    <col min="14598" max="14847" width="8" style="3"/>
    <col min="14848" max="14848" width="69.5703125" style="3" customWidth="1"/>
    <col min="14849" max="14851" width="23.42578125" style="3" customWidth="1"/>
    <col min="14852" max="14852" width="8" style="3"/>
    <col min="14853" max="14853" width="0" style="3" hidden="1" customWidth="1"/>
    <col min="14854" max="15103" width="8" style="3"/>
    <col min="15104" max="15104" width="69.5703125" style="3" customWidth="1"/>
    <col min="15105" max="15107" width="23.42578125" style="3" customWidth="1"/>
    <col min="15108" max="15108" width="8" style="3"/>
    <col min="15109" max="15109" width="0" style="3" hidden="1" customWidth="1"/>
    <col min="15110" max="15359" width="8" style="3"/>
    <col min="15360" max="15360" width="69.5703125" style="3" customWidth="1"/>
    <col min="15361" max="15363" width="23.42578125" style="3" customWidth="1"/>
    <col min="15364" max="15364" width="8" style="3"/>
    <col min="15365" max="15365" width="0" style="3" hidden="1" customWidth="1"/>
    <col min="15366" max="15615" width="8" style="3"/>
    <col min="15616" max="15616" width="69.5703125" style="3" customWidth="1"/>
    <col min="15617" max="15619" width="23.42578125" style="3" customWidth="1"/>
    <col min="15620" max="15620" width="8" style="3"/>
    <col min="15621" max="15621" width="0" style="3" hidden="1" customWidth="1"/>
    <col min="15622" max="15871" width="8" style="3"/>
    <col min="15872" max="15872" width="69.5703125" style="3" customWidth="1"/>
    <col min="15873" max="15875" width="23.42578125" style="3" customWidth="1"/>
    <col min="15876" max="15876" width="8" style="3"/>
    <col min="15877" max="15877" width="0" style="3" hidden="1" customWidth="1"/>
    <col min="15878" max="16127" width="8" style="3"/>
    <col min="16128" max="16128" width="69.5703125" style="3" customWidth="1"/>
    <col min="16129" max="16131" width="23.425781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 x14ac:dyDescent="0.2">
      <c r="A1" s="191" t="s">
        <v>65</v>
      </c>
      <c r="B1" s="191"/>
      <c r="C1" s="191"/>
      <c r="D1" s="191"/>
      <c r="E1" s="114"/>
      <c r="F1" s="114"/>
      <c r="G1" s="114"/>
      <c r="H1" s="114"/>
    </row>
    <row r="2" spans="1:11" s="4" customFormat="1" ht="25.5" customHeight="1" x14ac:dyDescent="0.25">
      <c r="A2" s="191" t="s">
        <v>71</v>
      </c>
      <c r="B2" s="191"/>
      <c r="C2" s="191"/>
      <c r="D2" s="191"/>
      <c r="E2" s="114"/>
      <c r="F2" s="114"/>
      <c r="G2" s="114"/>
      <c r="H2" s="114"/>
    </row>
    <row r="3" spans="1:11" s="4" customFormat="1" ht="23.25" customHeight="1" x14ac:dyDescent="0.2">
      <c r="A3" s="253" t="s">
        <v>110</v>
      </c>
      <c r="B3" s="253"/>
      <c r="C3" s="253"/>
      <c r="D3" s="253"/>
      <c r="E3" s="3"/>
      <c r="F3" s="3"/>
      <c r="G3" s="3"/>
      <c r="H3" s="3"/>
    </row>
    <row r="4" spans="1:11" s="4" customFormat="1" ht="23.25" customHeight="1" x14ac:dyDescent="0.25">
      <c r="A4" s="115"/>
      <c r="B4" s="116"/>
      <c r="C4" s="116"/>
      <c r="D4" s="117" t="s">
        <v>83</v>
      </c>
    </row>
    <row r="5" spans="1:11" s="118" customFormat="1" ht="21.6" customHeight="1" x14ac:dyDescent="0.25">
      <c r="A5" s="248" t="s">
        <v>0</v>
      </c>
      <c r="B5" s="249" t="s">
        <v>72</v>
      </c>
      <c r="C5" s="251" t="s">
        <v>73</v>
      </c>
      <c r="D5" s="252"/>
      <c r="E5" s="4"/>
      <c r="F5" s="4"/>
      <c r="G5" s="4"/>
      <c r="H5" s="4"/>
    </row>
    <row r="6" spans="1:11" s="118" customFormat="1" ht="27.75" customHeight="1" x14ac:dyDescent="0.25">
      <c r="A6" s="248"/>
      <c r="B6" s="250"/>
      <c r="C6" s="119" t="s">
        <v>74</v>
      </c>
      <c r="D6" s="120" t="s">
        <v>75</v>
      </c>
      <c r="E6" s="4"/>
      <c r="F6" s="4"/>
      <c r="G6" s="4"/>
      <c r="H6" s="4"/>
    </row>
    <row r="7" spans="1:11" s="4" customFormat="1" ht="14.25" customHeight="1" x14ac:dyDescent="0.25">
      <c r="A7" s="7" t="s">
        <v>3</v>
      </c>
      <c r="B7" s="8">
        <v>1</v>
      </c>
      <c r="C7" s="8">
        <v>2</v>
      </c>
      <c r="D7" s="8">
        <v>3</v>
      </c>
      <c r="E7" s="118"/>
      <c r="F7" s="118"/>
      <c r="G7" s="118"/>
      <c r="H7" s="118"/>
      <c r="I7" s="121"/>
      <c r="K7" s="121"/>
    </row>
    <row r="8" spans="1:11" s="4" customFormat="1" ht="30.6" customHeight="1" x14ac:dyDescent="0.25">
      <c r="A8" s="141" t="s">
        <v>84</v>
      </c>
      <c r="B8" s="140">
        <f>SUM(C8:D8)</f>
        <v>26563</v>
      </c>
      <c r="C8" s="140">
        <f>'!!12-жінки'!B7</f>
        <v>16013</v>
      </c>
      <c r="D8" s="140">
        <f>'!!13-чоловіки'!B7</f>
        <v>10550</v>
      </c>
      <c r="E8" s="118"/>
      <c r="F8" s="118"/>
      <c r="G8" s="118"/>
      <c r="H8" s="118"/>
      <c r="I8" s="121"/>
      <c r="K8" s="121"/>
    </row>
    <row r="9" spans="1:11" s="47" customFormat="1" ht="30.6" customHeight="1" x14ac:dyDescent="0.25">
      <c r="A9" s="141" t="s">
        <v>85</v>
      </c>
      <c r="B9" s="140">
        <f>SUM(C9:D9)</f>
        <v>23011</v>
      </c>
      <c r="C9" s="140">
        <f>'!!12-жінки'!C7</f>
        <v>14204</v>
      </c>
      <c r="D9" s="140">
        <f>'!!13-чоловіки'!C7</f>
        <v>8807</v>
      </c>
      <c r="E9" s="4"/>
      <c r="F9" s="4"/>
      <c r="G9" s="4"/>
      <c r="H9" s="4"/>
    </row>
    <row r="10" spans="1:11" s="4" customFormat="1" ht="30.6" customHeight="1" x14ac:dyDescent="0.25">
      <c r="A10" s="142" t="s">
        <v>86</v>
      </c>
      <c r="B10" s="140">
        <f t="shared" ref="B10:B13" si="0">SUM(C10:D10)</f>
        <v>4325</v>
      </c>
      <c r="C10" s="140">
        <f>'!!12-жінки'!D7</f>
        <v>2377</v>
      </c>
      <c r="D10" s="140">
        <f>'!!13-чоловіки'!D7</f>
        <v>1948</v>
      </c>
    </row>
    <row r="11" spans="1:11" s="4" customFormat="1" ht="30.6" customHeight="1" x14ac:dyDescent="0.25">
      <c r="A11" s="143" t="s">
        <v>87</v>
      </c>
      <c r="B11" s="140">
        <f t="shared" si="0"/>
        <v>1035</v>
      </c>
      <c r="C11" s="140">
        <f>'!!12-жінки'!F7</f>
        <v>720</v>
      </c>
      <c r="D11" s="140">
        <f>'!!13-чоловіки'!F7</f>
        <v>315</v>
      </c>
      <c r="G11" s="122"/>
    </row>
    <row r="12" spans="1:11" s="4" customFormat="1" ht="56.25" customHeight="1" x14ac:dyDescent="0.25">
      <c r="A12" s="143" t="s">
        <v>88</v>
      </c>
      <c r="B12" s="140">
        <f t="shared" si="0"/>
        <v>99</v>
      </c>
      <c r="C12" s="140">
        <f>'!!12-жінки'!G7</f>
        <v>18</v>
      </c>
      <c r="D12" s="140">
        <f>'!!13-чоловіки'!G7</f>
        <v>81</v>
      </c>
    </row>
    <row r="13" spans="1:11" s="4" customFormat="1" ht="54.75" customHeight="1" x14ac:dyDescent="0.25">
      <c r="A13" s="143" t="s">
        <v>8</v>
      </c>
      <c r="B13" s="140">
        <f t="shared" si="0"/>
        <v>15987</v>
      </c>
      <c r="C13" s="140">
        <f>'!!12-жінки'!H7</f>
        <v>9842</v>
      </c>
      <c r="D13" s="140">
        <f>'!!13-чоловіки'!H7</f>
        <v>6145</v>
      </c>
      <c r="E13" s="122"/>
    </row>
    <row r="14" spans="1:11" s="4" customFormat="1" ht="23.1" customHeight="1" x14ac:dyDescent="0.25">
      <c r="A14" s="244" t="s">
        <v>90</v>
      </c>
      <c r="B14" s="245"/>
      <c r="C14" s="245"/>
      <c r="D14" s="245"/>
      <c r="E14" s="122"/>
    </row>
    <row r="15" spans="1:11" ht="25.5" customHeight="1" x14ac:dyDescent="0.2">
      <c r="A15" s="246"/>
      <c r="B15" s="247"/>
      <c r="C15" s="247"/>
      <c r="D15" s="247"/>
      <c r="E15" s="122"/>
      <c r="F15" s="4"/>
      <c r="G15" s="4"/>
      <c r="H15" s="4"/>
    </row>
    <row r="16" spans="1:11" ht="21.6" customHeight="1" x14ac:dyDescent="0.2">
      <c r="A16" s="248" t="s">
        <v>0</v>
      </c>
      <c r="B16" s="249" t="s">
        <v>72</v>
      </c>
      <c r="C16" s="251" t="s">
        <v>73</v>
      </c>
      <c r="D16" s="252"/>
      <c r="E16" s="4"/>
      <c r="F16" s="4"/>
      <c r="G16" s="4"/>
      <c r="H16" s="4"/>
    </row>
    <row r="17" spans="1:4" ht="27" customHeight="1" x14ac:dyDescent="0.2">
      <c r="A17" s="248"/>
      <c r="B17" s="250"/>
      <c r="C17" s="119" t="s">
        <v>74</v>
      </c>
      <c r="D17" s="120" t="s">
        <v>75</v>
      </c>
    </row>
    <row r="18" spans="1:4" ht="30.6" customHeight="1" x14ac:dyDescent="0.2">
      <c r="A18" s="141" t="s">
        <v>84</v>
      </c>
      <c r="B18" s="140">
        <f>C18+D18</f>
        <v>13644</v>
      </c>
      <c r="C18" s="144">
        <f>'!!12-жінки'!I7</f>
        <v>8425</v>
      </c>
      <c r="D18" s="145">
        <f>'!!13-чоловіки'!I7</f>
        <v>5219</v>
      </c>
    </row>
    <row r="19" spans="1:4" ht="30.6" customHeight="1" x14ac:dyDescent="0.2">
      <c r="A19" s="123" t="s">
        <v>85</v>
      </c>
      <c r="B19" s="140">
        <f t="shared" ref="B19:B20" si="1">C19+D19</f>
        <v>11763</v>
      </c>
      <c r="C19" s="146">
        <f>'!!12-жінки'!J7</f>
        <v>7376</v>
      </c>
      <c r="D19" s="146">
        <f>'!!13-чоловіки'!J7</f>
        <v>4387</v>
      </c>
    </row>
    <row r="20" spans="1:4" ht="30.6" customHeight="1" x14ac:dyDescent="0.2">
      <c r="A20" s="123" t="s">
        <v>89</v>
      </c>
      <c r="B20" s="140">
        <f t="shared" si="1"/>
        <v>10449</v>
      </c>
      <c r="C20" s="146">
        <f>'!!12-жінки'!K7</f>
        <v>6538</v>
      </c>
      <c r="D20" s="146">
        <f>'!!13-чоловіки'!K7</f>
        <v>3911</v>
      </c>
    </row>
    <row r="21" spans="1:4" x14ac:dyDescent="0.2">
      <c r="B21" s="19"/>
      <c r="C21" s="19"/>
      <c r="D21" s="19"/>
    </row>
    <row r="22" spans="1:4" x14ac:dyDescent="0.2">
      <c r="D22" s="19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85" zoomScaleSheetLayoutView="70" workbookViewId="0">
      <selection activeCell="H8" sqref="H8:K35"/>
    </sheetView>
  </sheetViews>
  <sheetFormatPr defaultRowHeight="15.75" x14ac:dyDescent="0.25"/>
  <cols>
    <col min="1" max="1" width="28.140625" style="139" customWidth="1"/>
    <col min="2" max="2" width="17" style="139" customWidth="1"/>
    <col min="3" max="3" width="12.42578125" style="138" customWidth="1"/>
    <col min="4" max="4" width="13.5703125" style="138" customWidth="1"/>
    <col min="5" max="5" width="11.5703125" style="138" customWidth="1"/>
    <col min="6" max="6" width="10.140625" style="138" customWidth="1"/>
    <col min="7" max="7" width="16.42578125" style="138" customWidth="1"/>
    <col min="8" max="8" width="14.42578125" style="138" customWidth="1"/>
    <col min="9" max="9" width="13.5703125" style="138" customWidth="1"/>
    <col min="10" max="10" width="12.140625" style="138" customWidth="1"/>
    <col min="11" max="11" width="11.42578125" style="138" customWidth="1"/>
    <col min="12" max="256" width="9" style="135"/>
    <col min="257" max="257" width="18" style="135" customWidth="1"/>
    <col min="258" max="258" width="10.42578125" style="135" customWidth="1"/>
    <col min="259" max="259" width="11.42578125" style="135" customWidth="1"/>
    <col min="260" max="260" width="15.5703125" style="135" customWidth="1"/>
    <col min="261" max="261" width="11.5703125" style="135" customWidth="1"/>
    <col min="262" max="262" width="10.140625" style="135" customWidth="1"/>
    <col min="263" max="263" width="17.85546875" style="135" customWidth="1"/>
    <col min="264" max="264" width="14.42578125" style="135" customWidth="1"/>
    <col min="265" max="267" width="11.42578125" style="135" customWidth="1"/>
    <col min="268" max="512" width="9" style="135"/>
    <col min="513" max="513" width="18" style="135" customWidth="1"/>
    <col min="514" max="514" width="10.42578125" style="135" customWidth="1"/>
    <col min="515" max="515" width="11.42578125" style="135" customWidth="1"/>
    <col min="516" max="516" width="15.5703125" style="135" customWidth="1"/>
    <col min="517" max="517" width="11.5703125" style="135" customWidth="1"/>
    <col min="518" max="518" width="10.140625" style="135" customWidth="1"/>
    <col min="519" max="519" width="17.85546875" style="135" customWidth="1"/>
    <col min="520" max="520" width="14.42578125" style="135" customWidth="1"/>
    <col min="521" max="523" width="11.42578125" style="135" customWidth="1"/>
    <col min="524" max="768" width="9" style="135"/>
    <col min="769" max="769" width="18" style="135" customWidth="1"/>
    <col min="770" max="770" width="10.42578125" style="135" customWidth="1"/>
    <col min="771" max="771" width="11.42578125" style="135" customWidth="1"/>
    <col min="772" max="772" width="15.5703125" style="135" customWidth="1"/>
    <col min="773" max="773" width="11.5703125" style="135" customWidth="1"/>
    <col min="774" max="774" width="10.140625" style="135" customWidth="1"/>
    <col min="775" max="775" width="17.85546875" style="135" customWidth="1"/>
    <col min="776" max="776" width="14.42578125" style="135" customWidth="1"/>
    <col min="777" max="779" width="11.42578125" style="135" customWidth="1"/>
    <col min="780" max="1024" width="9" style="135"/>
    <col min="1025" max="1025" width="18" style="135" customWidth="1"/>
    <col min="1026" max="1026" width="10.42578125" style="135" customWidth="1"/>
    <col min="1027" max="1027" width="11.42578125" style="135" customWidth="1"/>
    <col min="1028" max="1028" width="15.5703125" style="135" customWidth="1"/>
    <col min="1029" max="1029" width="11.5703125" style="135" customWidth="1"/>
    <col min="1030" max="1030" width="10.140625" style="135" customWidth="1"/>
    <col min="1031" max="1031" width="17.85546875" style="135" customWidth="1"/>
    <col min="1032" max="1032" width="14.42578125" style="135" customWidth="1"/>
    <col min="1033" max="1035" width="11.42578125" style="135" customWidth="1"/>
    <col min="1036" max="1280" width="9" style="135"/>
    <col min="1281" max="1281" width="18" style="135" customWidth="1"/>
    <col min="1282" max="1282" width="10.42578125" style="135" customWidth="1"/>
    <col min="1283" max="1283" width="11.42578125" style="135" customWidth="1"/>
    <col min="1284" max="1284" width="15.5703125" style="135" customWidth="1"/>
    <col min="1285" max="1285" width="11.5703125" style="135" customWidth="1"/>
    <col min="1286" max="1286" width="10.140625" style="135" customWidth="1"/>
    <col min="1287" max="1287" width="17.85546875" style="135" customWidth="1"/>
    <col min="1288" max="1288" width="14.42578125" style="135" customWidth="1"/>
    <col min="1289" max="1291" width="11.42578125" style="135" customWidth="1"/>
    <col min="1292" max="1536" width="9" style="135"/>
    <col min="1537" max="1537" width="18" style="135" customWidth="1"/>
    <col min="1538" max="1538" width="10.42578125" style="135" customWidth="1"/>
    <col min="1539" max="1539" width="11.42578125" style="135" customWidth="1"/>
    <col min="1540" max="1540" width="15.5703125" style="135" customWidth="1"/>
    <col min="1541" max="1541" width="11.5703125" style="135" customWidth="1"/>
    <col min="1542" max="1542" width="10.140625" style="135" customWidth="1"/>
    <col min="1543" max="1543" width="17.85546875" style="135" customWidth="1"/>
    <col min="1544" max="1544" width="14.42578125" style="135" customWidth="1"/>
    <col min="1545" max="1547" width="11.42578125" style="135" customWidth="1"/>
    <col min="1548" max="1792" width="9" style="135"/>
    <col min="1793" max="1793" width="18" style="135" customWidth="1"/>
    <col min="1794" max="1794" width="10.42578125" style="135" customWidth="1"/>
    <col min="1795" max="1795" width="11.42578125" style="135" customWidth="1"/>
    <col min="1796" max="1796" width="15.5703125" style="135" customWidth="1"/>
    <col min="1797" max="1797" width="11.5703125" style="135" customWidth="1"/>
    <col min="1798" max="1798" width="10.140625" style="135" customWidth="1"/>
    <col min="1799" max="1799" width="17.85546875" style="135" customWidth="1"/>
    <col min="1800" max="1800" width="14.42578125" style="135" customWidth="1"/>
    <col min="1801" max="1803" width="11.42578125" style="135" customWidth="1"/>
    <col min="1804" max="2048" width="9" style="135"/>
    <col min="2049" max="2049" width="18" style="135" customWidth="1"/>
    <col min="2050" max="2050" width="10.42578125" style="135" customWidth="1"/>
    <col min="2051" max="2051" width="11.42578125" style="135" customWidth="1"/>
    <col min="2052" max="2052" width="15.5703125" style="135" customWidth="1"/>
    <col min="2053" max="2053" width="11.5703125" style="135" customWidth="1"/>
    <col min="2054" max="2054" width="10.140625" style="135" customWidth="1"/>
    <col min="2055" max="2055" width="17.85546875" style="135" customWidth="1"/>
    <col min="2056" max="2056" width="14.42578125" style="135" customWidth="1"/>
    <col min="2057" max="2059" width="11.42578125" style="135" customWidth="1"/>
    <col min="2060" max="2304" width="9" style="135"/>
    <col min="2305" max="2305" width="18" style="135" customWidth="1"/>
    <col min="2306" max="2306" width="10.42578125" style="135" customWidth="1"/>
    <col min="2307" max="2307" width="11.42578125" style="135" customWidth="1"/>
    <col min="2308" max="2308" width="15.5703125" style="135" customWidth="1"/>
    <col min="2309" max="2309" width="11.5703125" style="135" customWidth="1"/>
    <col min="2310" max="2310" width="10.140625" style="135" customWidth="1"/>
    <col min="2311" max="2311" width="17.85546875" style="135" customWidth="1"/>
    <col min="2312" max="2312" width="14.42578125" style="135" customWidth="1"/>
    <col min="2313" max="2315" width="11.42578125" style="135" customWidth="1"/>
    <col min="2316" max="2560" width="9" style="135"/>
    <col min="2561" max="2561" width="18" style="135" customWidth="1"/>
    <col min="2562" max="2562" width="10.42578125" style="135" customWidth="1"/>
    <col min="2563" max="2563" width="11.42578125" style="135" customWidth="1"/>
    <col min="2564" max="2564" width="15.5703125" style="135" customWidth="1"/>
    <col min="2565" max="2565" width="11.5703125" style="135" customWidth="1"/>
    <col min="2566" max="2566" width="10.140625" style="135" customWidth="1"/>
    <col min="2567" max="2567" width="17.85546875" style="135" customWidth="1"/>
    <col min="2568" max="2568" width="14.42578125" style="135" customWidth="1"/>
    <col min="2569" max="2571" width="11.42578125" style="135" customWidth="1"/>
    <col min="2572" max="2816" width="9" style="135"/>
    <col min="2817" max="2817" width="18" style="135" customWidth="1"/>
    <col min="2818" max="2818" width="10.42578125" style="135" customWidth="1"/>
    <col min="2819" max="2819" width="11.42578125" style="135" customWidth="1"/>
    <col min="2820" max="2820" width="15.5703125" style="135" customWidth="1"/>
    <col min="2821" max="2821" width="11.5703125" style="135" customWidth="1"/>
    <col min="2822" max="2822" width="10.140625" style="135" customWidth="1"/>
    <col min="2823" max="2823" width="17.85546875" style="135" customWidth="1"/>
    <col min="2824" max="2824" width="14.42578125" style="135" customWidth="1"/>
    <col min="2825" max="2827" width="11.42578125" style="135" customWidth="1"/>
    <col min="2828" max="3072" width="9" style="135"/>
    <col min="3073" max="3073" width="18" style="135" customWidth="1"/>
    <col min="3074" max="3074" width="10.42578125" style="135" customWidth="1"/>
    <col min="3075" max="3075" width="11.42578125" style="135" customWidth="1"/>
    <col min="3076" max="3076" width="15.5703125" style="135" customWidth="1"/>
    <col min="3077" max="3077" width="11.5703125" style="135" customWidth="1"/>
    <col min="3078" max="3078" width="10.140625" style="135" customWidth="1"/>
    <col min="3079" max="3079" width="17.85546875" style="135" customWidth="1"/>
    <col min="3080" max="3080" width="14.42578125" style="135" customWidth="1"/>
    <col min="3081" max="3083" width="11.42578125" style="135" customWidth="1"/>
    <col min="3084" max="3328" width="9" style="135"/>
    <col min="3329" max="3329" width="18" style="135" customWidth="1"/>
    <col min="3330" max="3330" width="10.42578125" style="135" customWidth="1"/>
    <col min="3331" max="3331" width="11.42578125" style="135" customWidth="1"/>
    <col min="3332" max="3332" width="15.5703125" style="135" customWidth="1"/>
    <col min="3333" max="3333" width="11.5703125" style="135" customWidth="1"/>
    <col min="3334" max="3334" width="10.140625" style="135" customWidth="1"/>
    <col min="3335" max="3335" width="17.85546875" style="135" customWidth="1"/>
    <col min="3336" max="3336" width="14.42578125" style="135" customWidth="1"/>
    <col min="3337" max="3339" width="11.42578125" style="135" customWidth="1"/>
    <col min="3340" max="3584" width="9" style="135"/>
    <col min="3585" max="3585" width="18" style="135" customWidth="1"/>
    <col min="3586" max="3586" width="10.42578125" style="135" customWidth="1"/>
    <col min="3587" max="3587" width="11.42578125" style="135" customWidth="1"/>
    <col min="3588" max="3588" width="15.5703125" style="135" customWidth="1"/>
    <col min="3589" max="3589" width="11.5703125" style="135" customWidth="1"/>
    <col min="3590" max="3590" width="10.140625" style="135" customWidth="1"/>
    <col min="3591" max="3591" width="17.85546875" style="135" customWidth="1"/>
    <col min="3592" max="3592" width="14.42578125" style="135" customWidth="1"/>
    <col min="3593" max="3595" width="11.42578125" style="135" customWidth="1"/>
    <col min="3596" max="3840" width="9" style="135"/>
    <col min="3841" max="3841" width="18" style="135" customWidth="1"/>
    <col min="3842" max="3842" width="10.42578125" style="135" customWidth="1"/>
    <col min="3843" max="3843" width="11.42578125" style="135" customWidth="1"/>
    <col min="3844" max="3844" width="15.5703125" style="135" customWidth="1"/>
    <col min="3845" max="3845" width="11.5703125" style="135" customWidth="1"/>
    <col min="3846" max="3846" width="10.140625" style="135" customWidth="1"/>
    <col min="3847" max="3847" width="17.85546875" style="135" customWidth="1"/>
    <col min="3848" max="3848" width="14.42578125" style="135" customWidth="1"/>
    <col min="3849" max="3851" width="11.42578125" style="135" customWidth="1"/>
    <col min="3852" max="4096" width="9" style="135"/>
    <col min="4097" max="4097" width="18" style="135" customWidth="1"/>
    <col min="4098" max="4098" width="10.42578125" style="135" customWidth="1"/>
    <col min="4099" max="4099" width="11.42578125" style="135" customWidth="1"/>
    <col min="4100" max="4100" width="15.5703125" style="135" customWidth="1"/>
    <col min="4101" max="4101" width="11.5703125" style="135" customWidth="1"/>
    <col min="4102" max="4102" width="10.140625" style="135" customWidth="1"/>
    <col min="4103" max="4103" width="17.85546875" style="135" customWidth="1"/>
    <col min="4104" max="4104" width="14.42578125" style="135" customWidth="1"/>
    <col min="4105" max="4107" width="11.42578125" style="135" customWidth="1"/>
    <col min="4108" max="4352" width="9" style="135"/>
    <col min="4353" max="4353" width="18" style="135" customWidth="1"/>
    <col min="4354" max="4354" width="10.42578125" style="135" customWidth="1"/>
    <col min="4355" max="4355" width="11.42578125" style="135" customWidth="1"/>
    <col min="4356" max="4356" width="15.5703125" style="135" customWidth="1"/>
    <col min="4357" max="4357" width="11.5703125" style="135" customWidth="1"/>
    <col min="4358" max="4358" width="10.140625" style="135" customWidth="1"/>
    <col min="4359" max="4359" width="17.85546875" style="135" customWidth="1"/>
    <col min="4360" max="4360" width="14.42578125" style="135" customWidth="1"/>
    <col min="4361" max="4363" width="11.42578125" style="135" customWidth="1"/>
    <col min="4364" max="4608" width="9" style="135"/>
    <col min="4609" max="4609" width="18" style="135" customWidth="1"/>
    <col min="4610" max="4610" width="10.42578125" style="135" customWidth="1"/>
    <col min="4611" max="4611" width="11.42578125" style="135" customWidth="1"/>
    <col min="4612" max="4612" width="15.5703125" style="135" customWidth="1"/>
    <col min="4613" max="4613" width="11.5703125" style="135" customWidth="1"/>
    <col min="4614" max="4614" width="10.140625" style="135" customWidth="1"/>
    <col min="4615" max="4615" width="17.85546875" style="135" customWidth="1"/>
    <col min="4616" max="4616" width="14.42578125" style="135" customWidth="1"/>
    <col min="4617" max="4619" width="11.42578125" style="135" customWidth="1"/>
    <col min="4620" max="4864" width="9" style="135"/>
    <col min="4865" max="4865" width="18" style="135" customWidth="1"/>
    <col min="4866" max="4866" width="10.42578125" style="135" customWidth="1"/>
    <col min="4867" max="4867" width="11.42578125" style="135" customWidth="1"/>
    <col min="4868" max="4868" width="15.5703125" style="135" customWidth="1"/>
    <col min="4869" max="4869" width="11.5703125" style="135" customWidth="1"/>
    <col min="4870" max="4870" width="10.140625" style="135" customWidth="1"/>
    <col min="4871" max="4871" width="17.85546875" style="135" customWidth="1"/>
    <col min="4872" max="4872" width="14.42578125" style="135" customWidth="1"/>
    <col min="4873" max="4875" width="11.42578125" style="135" customWidth="1"/>
    <col min="4876" max="5120" width="9" style="135"/>
    <col min="5121" max="5121" width="18" style="135" customWidth="1"/>
    <col min="5122" max="5122" width="10.42578125" style="135" customWidth="1"/>
    <col min="5123" max="5123" width="11.42578125" style="135" customWidth="1"/>
    <col min="5124" max="5124" width="15.5703125" style="135" customWidth="1"/>
    <col min="5125" max="5125" width="11.5703125" style="135" customWidth="1"/>
    <col min="5126" max="5126" width="10.140625" style="135" customWidth="1"/>
    <col min="5127" max="5127" width="17.85546875" style="135" customWidth="1"/>
    <col min="5128" max="5128" width="14.42578125" style="135" customWidth="1"/>
    <col min="5129" max="5131" width="11.42578125" style="135" customWidth="1"/>
    <col min="5132" max="5376" width="9" style="135"/>
    <col min="5377" max="5377" width="18" style="135" customWidth="1"/>
    <col min="5378" max="5378" width="10.42578125" style="135" customWidth="1"/>
    <col min="5379" max="5379" width="11.42578125" style="135" customWidth="1"/>
    <col min="5380" max="5380" width="15.5703125" style="135" customWidth="1"/>
    <col min="5381" max="5381" width="11.5703125" style="135" customWidth="1"/>
    <col min="5382" max="5382" width="10.140625" style="135" customWidth="1"/>
    <col min="5383" max="5383" width="17.85546875" style="135" customWidth="1"/>
    <col min="5384" max="5384" width="14.42578125" style="135" customWidth="1"/>
    <col min="5385" max="5387" width="11.42578125" style="135" customWidth="1"/>
    <col min="5388" max="5632" width="9" style="135"/>
    <col min="5633" max="5633" width="18" style="135" customWidth="1"/>
    <col min="5634" max="5634" width="10.42578125" style="135" customWidth="1"/>
    <col min="5635" max="5635" width="11.42578125" style="135" customWidth="1"/>
    <col min="5636" max="5636" width="15.5703125" style="135" customWidth="1"/>
    <col min="5637" max="5637" width="11.5703125" style="135" customWidth="1"/>
    <col min="5638" max="5638" width="10.140625" style="135" customWidth="1"/>
    <col min="5639" max="5639" width="17.85546875" style="135" customWidth="1"/>
    <col min="5640" max="5640" width="14.42578125" style="135" customWidth="1"/>
    <col min="5641" max="5643" width="11.42578125" style="135" customWidth="1"/>
    <col min="5644" max="5888" width="9" style="135"/>
    <col min="5889" max="5889" width="18" style="135" customWidth="1"/>
    <col min="5890" max="5890" width="10.42578125" style="135" customWidth="1"/>
    <col min="5891" max="5891" width="11.42578125" style="135" customWidth="1"/>
    <col min="5892" max="5892" width="15.5703125" style="135" customWidth="1"/>
    <col min="5893" max="5893" width="11.5703125" style="135" customWidth="1"/>
    <col min="5894" max="5894" width="10.140625" style="135" customWidth="1"/>
    <col min="5895" max="5895" width="17.85546875" style="135" customWidth="1"/>
    <col min="5896" max="5896" width="14.42578125" style="135" customWidth="1"/>
    <col min="5897" max="5899" width="11.42578125" style="135" customWidth="1"/>
    <col min="5900" max="6144" width="9" style="135"/>
    <col min="6145" max="6145" width="18" style="135" customWidth="1"/>
    <col min="6146" max="6146" width="10.42578125" style="135" customWidth="1"/>
    <col min="6147" max="6147" width="11.42578125" style="135" customWidth="1"/>
    <col min="6148" max="6148" width="15.5703125" style="135" customWidth="1"/>
    <col min="6149" max="6149" width="11.5703125" style="135" customWidth="1"/>
    <col min="6150" max="6150" width="10.140625" style="135" customWidth="1"/>
    <col min="6151" max="6151" width="17.85546875" style="135" customWidth="1"/>
    <col min="6152" max="6152" width="14.42578125" style="135" customWidth="1"/>
    <col min="6153" max="6155" width="11.42578125" style="135" customWidth="1"/>
    <col min="6156" max="6400" width="9" style="135"/>
    <col min="6401" max="6401" width="18" style="135" customWidth="1"/>
    <col min="6402" max="6402" width="10.42578125" style="135" customWidth="1"/>
    <col min="6403" max="6403" width="11.42578125" style="135" customWidth="1"/>
    <col min="6404" max="6404" width="15.5703125" style="135" customWidth="1"/>
    <col min="6405" max="6405" width="11.5703125" style="135" customWidth="1"/>
    <col min="6406" max="6406" width="10.140625" style="135" customWidth="1"/>
    <col min="6407" max="6407" width="17.85546875" style="135" customWidth="1"/>
    <col min="6408" max="6408" width="14.42578125" style="135" customWidth="1"/>
    <col min="6409" max="6411" width="11.42578125" style="135" customWidth="1"/>
    <col min="6412" max="6656" width="9" style="135"/>
    <col min="6657" max="6657" width="18" style="135" customWidth="1"/>
    <col min="6658" max="6658" width="10.42578125" style="135" customWidth="1"/>
    <col min="6659" max="6659" width="11.42578125" style="135" customWidth="1"/>
    <col min="6660" max="6660" width="15.5703125" style="135" customWidth="1"/>
    <col min="6661" max="6661" width="11.5703125" style="135" customWidth="1"/>
    <col min="6662" max="6662" width="10.140625" style="135" customWidth="1"/>
    <col min="6663" max="6663" width="17.85546875" style="135" customWidth="1"/>
    <col min="6664" max="6664" width="14.42578125" style="135" customWidth="1"/>
    <col min="6665" max="6667" width="11.42578125" style="135" customWidth="1"/>
    <col min="6668" max="6912" width="9" style="135"/>
    <col min="6913" max="6913" width="18" style="135" customWidth="1"/>
    <col min="6914" max="6914" width="10.42578125" style="135" customWidth="1"/>
    <col min="6915" max="6915" width="11.42578125" style="135" customWidth="1"/>
    <col min="6916" max="6916" width="15.5703125" style="135" customWidth="1"/>
    <col min="6917" max="6917" width="11.5703125" style="135" customWidth="1"/>
    <col min="6918" max="6918" width="10.140625" style="135" customWidth="1"/>
    <col min="6919" max="6919" width="17.85546875" style="135" customWidth="1"/>
    <col min="6920" max="6920" width="14.42578125" style="135" customWidth="1"/>
    <col min="6921" max="6923" width="11.42578125" style="135" customWidth="1"/>
    <col min="6924" max="7168" width="9" style="135"/>
    <col min="7169" max="7169" width="18" style="135" customWidth="1"/>
    <col min="7170" max="7170" width="10.42578125" style="135" customWidth="1"/>
    <col min="7171" max="7171" width="11.42578125" style="135" customWidth="1"/>
    <col min="7172" max="7172" width="15.5703125" style="135" customWidth="1"/>
    <col min="7173" max="7173" width="11.5703125" style="135" customWidth="1"/>
    <col min="7174" max="7174" width="10.140625" style="135" customWidth="1"/>
    <col min="7175" max="7175" width="17.85546875" style="135" customWidth="1"/>
    <col min="7176" max="7176" width="14.42578125" style="135" customWidth="1"/>
    <col min="7177" max="7179" width="11.42578125" style="135" customWidth="1"/>
    <col min="7180" max="7424" width="9" style="135"/>
    <col min="7425" max="7425" width="18" style="135" customWidth="1"/>
    <col min="7426" max="7426" width="10.42578125" style="135" customWidth="1"/>
    <col min="7427" max="7427" width="11.42578125" style="135" customWidth="1"/>
    <col min="7428" max="7428" width="15.5703125" style="135" customWidth="1"/>
    <col min="7429" max="7429" width="11.5703125" style="135" customWidth="1"/>
    <col min="7430" max="7430" width="10.140625" style="135" customWidth="1"/>
    <col min="7431" max="7431" width="17.85546875" style="135" customWidth="1"/>
    <col min="7432" max="7432" width="14.42578125" style="135" customWidth="1"/>
    <col min="7433" max="7435" width="11.42578125" style="135" customWidth="1"/>
    <col min="7436" max="7680" width="9" style="135"/>
    <col min="7681" max="7681" width="18" style="135" customWidth="1"/>
    <col min="7682" max="7682" width="10.42578125" style="135" customWidth="1"/>
    <col min="7683" max="7683" width="11.42578125" style="135" customWidth="1"/>
    <col min="7684" max="7684" width="15.5703125" style="135" customWidth="1"/>
    <col min="7685" max="7685" width="11.5703125" style="135" customWidth="1"/>
    <col min="7686" max="7686" width="10.140625" style="135" customWidth="1"/>
    <col min="7687" max="7687" width="17.85546875" style="135" customWidth="1"/>
    <col min="7688" max="7688" width="14.42578125" style="135" customWidth="1"/>
    <col min="7689" max="7691" width="11.42578125" style="135" customWidth="1"/>
    <col min="7692" max="7936" width="9" style="135"/>
    <col min="7937" max="7937" width="18" style="135" customWidth="1"/>
    <col min="7938" max="7938" width="10.42578125" style="135" customWidth="1"/>
    <col min="7939" max="7939" width="11.42578125" style="135" customWidth="1"/>
    <col min="7940" max="7940" width="15.5703125" style="135" customWidth="1"/>
    <col min="7941" max="7941" width="11.5703125" style="135" customWidth="1"/>
    <col min="7942" max="7942" width="10.140625" style="135" customWidth="1"/>
    <col min="7943" max="7943" width="17.85546875" style="135" customWidth="1"/>
    <col min="7944" max="7944" width="14.42578125" style="135" customWidth="1"/>
    <col min="7945" max="7947" width="11.42578125" style="135" customWidth="1"/>
    <col min="7948" max="8192" width="9" style="135"/>
    <col min="8193" max="8193" width="18" style="135" customWidth="1"/>
    <col min="8194" max="8194" width="10.42578125" style="135" customWidth="1"/>
    <col min="8195" max="8195" width="11.42578125" style="135" customWidth="1"/>
    <col min="8196" max="8196" width="15.5703125" style="135" customWidth="1"/>
    <col min="8197" max="8197" width="11.5703125" style="135" customWidth="1"/>
    <col min="8198" max="8198" width="10.140625" style="135" customWidth="1"/>
    <col min="8199" max="8199" width="17.85546875" style="135" customWidth="1"/>
    <col min="8200" max="8200" width="14.42578125" style="135" customWidth="1"/>
    <col min="8201" max="8203" width="11.42578125" style="135" customWidth="1"/>
    <col min="8204" max="8448" width="9" style="135"/>
    <col min="8449" max="8449" width="18" style="135" customWidth="1"/>
    <col min="8450" max="8450" width="10.42578125" style="135" customWidth="1"/>
    <col min="8451" max="8451" width="11.42578125" style="135" customWidth="1"/>
    <col min="8452" max="8452" width="15.5703125" style="135" customWidth="1"/>
    <col min="8453" max="8453" width="11.5703125" style="135" customWidth="1"/>
    <col min="8454" max="8454" width="10.140625" style="135" customWidth="1"/>
    <col min="8455" max="8455" width="17.85546875" style="135" customWidth="1"/>
    <col min="8456" max="8456" width="14.42578125" style="135" customWidth="1"/>
    <col min="8457" max="8459" width="11.42578125" style="135" customWidth="1"/>
    <col min="8460" max="8704" width="9" style="135"/>
    <col min="8705" max="8705" width="18" style="135" customWidth="1"/>
    <col min="8706" max="8706" width="10.42578125" style="135" customWidth="1"/>
    <col min="8707" max="8707" width="11.42578125" style="135" customWidth="1"/>
    <col min="8708" max="8708" width="15.5703125" style="135" customWidth="1"/>
    <col min="8709" max="8709" width="11.5703125" style="135" customWidth="1"/>
    <col min="8710" max="8710" width="10.140625" style="135" customWidth="1"/>
    <col min="8711" max="8711" width="17.85546875" style="135" customWidth="1"/>
    <col min="8712" max="8712" width="14.42578125" style="135" customWidth="1"/>
    <col min="8713" max="8715" width="11.42578125" style="135" customWidth="1"/>
    <col min="8716" max="8960" width="9" style="135"/>
    <col min="8961" max="8961" width="18" style="135" customWidth="1"/>
    <col min="8962" max="8962" width="10.42578125" style="135" customWidth="1"/>
    <col min="8963" max="8963" width="11.42578125" style="135" customWidth="1"/>
    <col min="8964" max="8964" width="15.5703125" style="135" customWidth="1"/>
    <col min="8965" max="8965" width="11.5703125" style="135" customWidth="1"/>
    <col min="8966" max="8966" width="10.140625" style="135" customWidth="1"/>
    <col min="8967" max="8967" width="17.85546875" style="135" customWidth="1"/>
    <col min="8968" max="8968" width="14.42578125" style="135" customWidth="1"/>
    <col min="8969" max="8971" width="11.42578125" style="135" customWidth="1"/>
    <col min="8972" max="9216" width="9" style="135"/>
    <col min="9217" max="9217" width="18" style="135" customWidth="1"/>
    <col min="9218" max="9218" width="10.42578125" style="135" customWidth="1"/>
    <col min="9219" max="9219" width="11.42578125" style="135" customWidth="1"/>
    <col min="9220" max="9220" width="15.5703125" style="135" customWidth="1"/>
    <col min="9221" max="9221" width="11.5703125" style="135" customWidth="1"/>
    <col min="9222" max="9222" width="10.140625" style="135" customWidth="1"/>
    <col min="9223" max="9223" width="17.85546875" style="135" customWidth="1"/>
    <col min="9224" max="9224" width="14.42578125" style="135" customWidth="1"/>
    <col min="9225" max="9227" width="11.42578125" style="135" customWidth="1"/>
    <col min="9228" max="9472" width="9" style="135"/>
    <col min="9473" max="9473" width="18" style="135" customWidth="1"/>
    <col min="9474" max="9474" width="10.42578125" style="135" customWidth="1"/>
    <col min="9475" max="9475" width="11.42578125" style="135" customWidth="1"/>
    <col min="9476" max="9476" width="15.5703125" style="135" customWidth="1"/>
    <col min="9477" max="9477" width="11.5703125" style="135" customWidth="1"/>
    <col min="9478" max="9478" width="10.140625" style="135" customWidth="1"/>
    <col min="9479" max="9479" width="17.85546875" style="135" customWidth="1"/>
    <col min="9480" max="9480" width="14.42578125" style="135" customWidth="1"/>
    <col min="9481" max="9483" width="11.42578125" style="135" customWidth="1"/>
    <col min="9484" max="9728" width="9" style="135"/>
    <col min="9729" max="9729" width="18" style="135" customWidth="1"/>
    <col min="9730" max="9730" width="10.42578125" style="135" customWidth="1"/>
    <col min="9731" max="9731" width="11.42578125" style="135" customWidth="1"/>
    <col min="9732" max="9732" width="15.5703125" style="135" customWidth="1"/>
    <col min="9733" max="9733" width="11.5703125" style="135" customWidth="1"/>
    <col min="9734" max="9734" width="10.140625" style="135" customWidth="1"/>
    <col min="9735" max="9735" width="17.85546875" style="135" customWidth="1"/>
    <col min="9736" max="9736" width="14.42578125" style="135" customWidth="1"/>
    <col min="9737" max="9739" width="11.42578125" style="135" customWidth="1"/>
    <col min="9740" max="9984" width="9" style="135"/>
    <col min="9985" max="9985" width="18" style="135" customWidth="1"/>
    <col min="9986" max="9986" width="10.42578125" style="135" customWidth="1"/>
    <col min="9987" max="9987" width="11.42578125" style="135" customWidth="1"/>
    <col min="9988" max="9988" width="15.5703125" style="135" customWidth="1"/>
    <col min="9989" max="9989" width="11.5703125" style="135" customWidth="1"/>
    <col min="9990" max="9990" width="10.140625" style="135" customWidth="1"/>
    <col min="9991" max="9991" width="17.85546875" style="135" customWidth="1"/>
    <col min="9992" max="9992" width="14.42578125" style="135" customWidth="1"/>
    <col min="9993" max="9995" width="11.42578125" style="135" customWidth="1"/>
    <col min="9996" max="10240" width="9" style="135"/>
    <col min="10241" max="10241" width="18" style="135" customWidth="1"/>
    <col min="10242" max="10242" width="10.42578125" style="135" customWidth="1"/>
    <col min="10243" max="10243" width="11.42578125" style="135" customWidth="1"/>
    <col min="10244" max="10244" width="15.5703125" style="135" customWidth="1"/>
    <col min="10245" max="10245" width="11.5703125" style="135" customWidth="1"/>
    <col min="10246" max="10246" width="10.140625" style="135" customWidth="1"/>
    <col min="10247" max="10247" width="17.85546875" style="135" customWidth="1"/>
    <col min="10248" max="10248" width="14.42578125" style="135" customWidth="1"/>
    <col min="10249" max="10251" width="11.42578125" style="135" customWidth="1"/>
    <col min="10252" max="10496" width="9" style="135"/>
    <col min="10497" max="10497" width="18" style="135" customWidth="1"/>
    <col min="10498" max="10498" width="10.42578125" style="135" customWidth="1"/>
    <col min="10499" max="10499" width="11.42578125" style="135" customWidth="1"/>
    <col min="10500" max="10500" width="15.5703125" style="135" customWidth="1"/>
    <col min="10501" max="10501" width="11.5703125" style="135" customWidth="1"/>
    <col min="10502" max="10502" width="10.140625" style="135" customWidth="1"/>
    <col min="10503" max="10503" width="17.85546875" style="135" customWidth="1"/>
    <col min="10504" max="10504" width="14.42578125" style="135" customWidth="1"/>
    <col min="10505" max="10507" width="11.42578125" style="135" customWidth="1"/>
    <col min="10508" max="10752" width="9" style="135"/>
    <col min="10753" max="10753" width="18" style="135" customWidth="1"/>
    <col min="10754" max="10754" width="10.42578125" style="135" customWidth="1"/>
    <col min="10755" max="10755" width="11.42578125" style="135" customWidth="1"/>
    <col min="10756" max="10756" width="15.5703125" style="135" customWidth="1"/>
    <col min="10757" max="10757" width="11.5703125" style="135" customWidth="1"/>
    <col min="10758" max="10758" width="10.140625" style="135" customWidth="1"/>
    <col min="10759" max="10759" width="17.85546875" style="135" customWidth="1"/>
    <col min="10760" max="10760" width="14.42578125" style="135" customWidth="1"/>
    <col min="10761" max="10763" width="11.42578125" style="135" customWidth="1"/>
    <col min="10764" max="11008" width="9" style="135"/>
    <col min="11009" max="11009" width="18" style="135" customWidth="1"/>
    <col min="11010" max="11010" width="10.42578125" style="135" customWidth="1"/>
    <col min="11011" max="11011" width="11.42578125" style="135" customWidth="1"/>
    <col min="11012" max="11012" width="15.5703125" style="135" customWidth="1"/>
    <col min="11013" max="11013" width="11.5703125" style="135" customWidth="1"/>
    <col min="11014" max="11014" width="10.140625" style="135" customWidth="1"/>
    <col min="11015" max="11015" width="17.85546875" style="135" customWidth="1"/>
    <col min="11016" max="11016" width="14.42578125" style="135" customWidth="1"/>
    <col min="11017" max="11019" width="11.42578125" style="135" customWidth="1"/>
    <col min="11020" max="11264" width="9" style="135"/>
    <col min="11265" max="11265" width="18" style="135" customWidth="1"/>
    <col min="11266" max="11266" width="10.42578125" style="135" customWidth="1"/>
    <col min="11267" max="11267" width="11.42578125" style="135" customWidth="1"/>
    <col min="11268" max="11268" width="15.5703125" style="135" customWidth="1"/>
    <col min="11269" max="11269" width="11.5703125" style="135" customWidth="1"/>
    <col min="11270" max="11270" width="10.140625" style="135" customWidth="1"/>
    <col min="11271" max="11271" width="17.85546875" style="135" customWidth="1"/>
    <col min="11272" max="11272" width="14.42578125" style="135" customWidth="1"/>
    <col min="11273" max="11275" width="11.42578125" style="135" customWidth="1"/>
    <col min="11276" max="11520" width="9" style="135"/>
    <col min="11521" max="11521" width="18" style="135" customWidth="1"/>
    <col min="11522" max="11522" width="10.42578125" style="135" customWidth="1"/>
    <col min="11523" max="11523" width="11.42578125" style="135" customWidth="1"/>
    <col min="11524" max="11524" width="15.5703125" style="135" customWidth="1"/>
    <col min="11525" max="11525" width="11.5703125" style="135" customWidth="1"/>
    <col min="11526" max="11526" width="10.140625" style="135" customWidth="1"/>
    <col min="11527" max="11527" width="17.85546875" style="135" customWidth="1"/>
    <col min="11528" max="11528" width="14.42578125" style="135" customWidth="1"/>
    <col min="11529" max="11531" width="11.42578125" style="135" customWidth="1"/>
    <col min="11532" max="11776" width="9" style="135"/>
    <col min="11777" max="11777" width="18" style="135" customWidth="1"/>
    <col min="11778" max="11778" width="10.42578125" style="135" customWidth="1"/>
    <col min="11779" max="11779" width="11.42578125" style="135" customWidth="1"/>
    <col min="11780" max="11780" width="15.5703125" style="135" customWidth="1"/>
    <col min="11781" max="11781" width="11.5703125" style="135" customWidth="1"/>
    <col min="11782" max="11782" width="10.140625" style="135" customWidth="1"/>
    <col min="11783" max="11783" width="17.85546875" style="135" customWidth="1"/>
    <col min="11784" max="11784" width="14.42578125" style="135" customWidth="1"/>
    <col min="11785" max="11787" width="11.42578125" style="135" customWidth="1"/>
    <col min="11788" max="12032" width="9" style="135"/>
    <col min="12033" max="12033" width="18" style="135" customWidth="1"/>
    <col min="12034" max="12034" width="10.42578125" style="135" customWidth="1"/>
    <col min="12035" max="12035" width="11.42578125" style="135" customWidth="1"/>
    <col min="12036" max="12036" width="15.5703125" style="135" customWidth="1"/>
    <col min="12037" max="12037" width="11.5703125" style="135" customWidth="1"/>
    <col min="12038" max="12038" width="10.140625" style="135" customWidth="1"/>
    <col min="12039" max="12039" width="17.85546875" style="135" customWidth="1"/>
    <col min="12040" max="12040" width="14.42578125" style="135" customWidth="1"/>
    <col min="12041" max="12043" width="11.42578125" style="135" customWidth="1"/>
    <col min="12044" max="12288" width="9" style="135"/>
    <col min="12289" max="12289" width="18" style="135" customWidth="1"/>
    <col min="12290" max="12290" width="10.42578125" style="135" customWidth="1"/>
    <col min="12291" max="12291" width="11.42578125" style="135" customWidth="1"/>
    <col min="12292" max="12292" width="15.5703125" style="135" customWidth="1"/>
    <col min="12293" max="12293" width="11.5703125" style="135" customWidth="1"/>
    <col min="12294" max="12294" width="10.140625" style="135" customWidth="1"/>
    <col min="12295" max="12295" width="17.85546875" style="135" customWidth="1"/>
    <col min="12296" max="12296" width="14.42578125" style="135" customWidth="1"/>
    <col min="12297" max="12299" width="11.42578125" style="135" customWidth="1"/>
    <col min="12300" max="12544" width="9" style="135"/>
    <col min="12545" max="12545" width="18" style="135" customWidth="1"/>
    <col min="12546" max="12546" width="10.42578125" style="135" customWidth="1"/>
    <col min="12547" max="12547" width="11.42578125" style="135" customWidth="1"/>
    <col min="12548" max="12548" width="15.5703125" style="135" customWidth="1"/>
    <col min="12549" max="12549" width="11.5703125" style="135" customWidth="1"/>
    <col min="12550" max="12550" width="10.140625" style="135" customWidth="1"/>
    <col min="12551" max="12551" width="17.85546875" style="135" customWidth="1"/>
    <col min="12552" max="12552" width="14.42578125" style="135" customWidth="1"/>
    <col min="12553" max="12555" width="11.42578125" style="135" customWidth="1"/>
    <col min="12556" max="12800" width="9" style="135"/>
    <col min="12801" max="12801" width="18" style="135" customWidth="1"/>
    <col min="12802" max="12802" width="10.42578125" style="135" customWidth="1"/>
    <col min="12803" max="12803" width="11.42578125" style="135" customWidth="1"/>
    <col min="12804" max="12804" width="15.5703125" style="135" customWidth="1"/>
    <col min="12805" max="12805" width="11.5703125" style="135" customWidth="1"/>
    <col min="12806" max="12806" width="10.140625" style="135" customWidth="1"/>
    <col min="12807" max="12807" width="17.85546875" style="135" customWidth="1"/>
    <col min="12808" max="12808" width="14.42578125" style="135" customWidth="1"/>
    <col min="12809" max="12811" width="11.42578125" style="135" customWidth="1"/>
    <col min="12812" max="13056" width="9" style="135"/>
    <col min="13057" max="13057" width="18" style="135" customWidth="1"/>
    <col min="13058" max="13058" width="10.42578125" style="135" customWidth="1"/>
    <col min="13059" max="13059" width="11.42578125" style="135" customWidth="1"/>
    <col min="13060" max="13060" width="15.5703125" style="135" customWidth="1"/>
    <col min="13061" max="13061" width="11.5703125" style="135" customWidth="1"/>
    <col min="13062" max="13062" width="10.140625" style="135" customWidth="1"/>
    <col min="13063" max="13063" width="17.85546875" style="135" customWidth="1"/>
    <col min="13064" max="13064" width="14.42578125" style="135" customWidth="1"/>
    <col min="13065" max="13067" width="11.42578125" style="135" customWidth="1"/>
    <col min="13068" max="13312" width="9" style="135"/>
    <col min="13313" max="13313" width="18" style="135" customWidth="1"/>
    <col min="13314" max="13314" width="10.42578125" style="135" customWidth="1"/>
    <col min="13315" max="13315" width="11.42578125" style="135" customWidth="1"/>
    <col min="13316" max="13316" width="15.5703125" style="135" customWidth="1"/>
    <col min="13317" max="13317" width="11.5703125" style="135" customWidth="1"/>
    <col min="13318" max="13318" width="10.140625" style="135" customWidth="1"/>
    <col min="13319" max="13319" width="17.85546875" style="135" customWidth="1"/>
    <col min="13320" max="13320" width="14.42578125" style="135" customWidth="1"/>
    <col min="13321" max="13323" width="11.42578125" style="135" customWidth="1"/>
    <col min="13324" max="13568" width="9" style="135"/>
    <col min="13569" max="13569" width="18" style="135" customWidth="1"/>
    <col min="13570" max="13570" width="10.42578125" style="135" customWidth="1"/>
    <col min="13571" max="13571" width="11.42578125" style="135" customWidth="1"/>
    <col min="13572" max="13572" width="15.5703125" style="135" customWidth="1"/>
    <col min="13573" max="13573" width="11.5703125" style="135" customWidth="1"/>
    <col min="13574" max="13574" width="10.140625" style="135" customWidth="1"/>
    <col min="13575" max="13575" width="17.85546875" style="135" customWidth="1"/>
    <col min="13576" max="13576" width="14.42578125" style="135" customWidth="1"/>
    <col min="13577" max="13579" width="11.42578125" style="135" customWidth="1"/>
    <col min="13580" max="13824" width="9" style="135"/>
    <col min="13825" max="13825" width="18" style="135" customWidth="1"/>
    <col min="13826" max="13826" width="10.42578125" style="135" customWidth="1"/>
    <col min="13827" max="13827" width="11.42578125" style="135" customWidth="1"/>
    <col min="13828" max="13828" width="15.5703125" style="135" customWidth="1"/>
    <col min="13829" max="13829" width="11.5703125" style="135" customWidth="1"/>
    <col min="13830" max="13830" width="10.140625" style="135" customWidth="1"/>
    <col min="13831" max="13831" width="17.85546875" style="135" customWidth="1"/>
    <col min="13832" max="13832" width="14.42578125" style="135" customWidth="1"/>
    <col min="13833" max="13835" width="11.42578125" style="135" customWidth="1"/>
    <col min="13836" max="14080" width="9" style="135"/>
    <col min="14081" max="14081" width="18" style="135" customWidth="1"/>
    <col min="14082" max="14082" width="10.42578125" style="135" customWidth="1"/>
    <col min="14083" max="14083" width="11.42578125" style="135" customWidth="1"/>
    <col min="14084" max="14084" width="15.5703125" style="135" customWidth="1"/>
    <col min="14085" max="14085" width="11.5703125" style="135" customWidth="1"/>
    <col min="14086" max="14086" width="10.140625" style="135" customWidth="1"/>
    <col min="14087" max="14087" width="17.85546875" style="135" customWidth="1"/>
    <col min="14088" max="14088" width="14.42578125" style="135" customWidth="1"/>
    <col min="14089" max="14091" width="11.42578125" style="135" customWidth="1"/>
    <col min="14092" max="14336" width="9" style="135"/>
    <col min="14337" max="14337" width="18" style="135" customWidth="1"/>
    <col min="14338" max="14338" width="10.42578125" style="135" customWidth="1"/>
    <col min="14339" max="14339" width="11.42578125" style="135" customWidth="1"/>
    <col min="14340" max="14340" width="15.5703125" style="135" customWidth="1"/>
    <col min="14341" max="14341" width="11.5703125" style="135" customWidth="1"/>
    <col min="14342" max="14342" width="10.140625" style="135" customWidth="1"/>
    <col min="14343" max="14343" width="17.85546875" style="135" customWidth="1"/>
    <col min="14344" max="14344" width="14.42578125" style="135" customWidth="1"/>
    <col min="14345" max="14347" width="11.42578125" style="135" customWidth="1"/>
    <col min="14348" max="14592" width="9" style="135"/>
    <col min="14593" max="14593" width="18" style="135" customWidth="1"/>
    <col min="14594" max="14594" width="10.42578125" style="135" customWidth="1"/>
    <col min="14595" max="14595" width="11.42578125" style="135" customWidth="1"/>
    <col min="14596" max="14596" width="15.5703125" style="135" customWidth="1"/>
    <col min="14597" max="14597" width="11.5703125" style="135" customWidth="1"/>
    <col min="14598" max="14598" width="10.140625" style="135" customWidth="1"/>
    <col min="14599" max="14599" width="17.85546875" style="135" customWidth="1"/>
    <col min="14600" max="14600" width="14.42578125" style="135" customWidth="1"/>
    <col min="14601" max="14603" width="11.42578125" style="135" customWidth="1"/>
    <col min="14604" max="14848" width="9" style="135"/>
    <col min="14849" max="14849" width="18" style="135" customWidth="1"/>
    <col min="14850" max="14850" width="10.42578125" style="135" customWidth="1"/>
    <col min="14851" max="14851" width="11.42578125" style="135" customWidth="1"/>
    <col min="14852" max="14852" width="15.5703125" style="135" customWidth="1"/>
    <col min="14853" max="14853" width="11.5703125" style="135" customWidth="1"/>
    <col min="14854" max="14854" width="10.140625" style="135" customWidth="1"/>
    <col min="14855" max="14855" width="17.85546875" style="135" customWidth="1"/>
    <col min="14856" max="14856" width="14.42578125" style="135" customWidth="1"/>
    <col min="14857" max="14859" width="11.42578125" style="135" customWidth="1"/>
    <col min="14860" max="15104" width="9" style="135"/>
    <col min="15105" max="15105" width="18" style="135" customWidth="1"/>
    <col min="15106" max="15106" width="10.42578125" style="135" customWidth="1"/>
    <col min="15107" max="15107" width="11.42578125" style="135" customWidth="1"/>
    <col min="15108" max="15108" width="15.5703125" style="135" customWidth="1"/>
    <col min="15109" max="15109" width="11.5703125" style="135" customWidth="1"/>
    <col min="15110" max="15110" width="10.140625" style="135" customWidth="1"/>
    <col min="15111" max="15111" width="17.85546875" style="135" customWidth="1"/>
    <col min="15112" max="15112" width="14.42578125" style="135" customWidth="1"/>
    <col min="15113" max="15115" width="11.42578125" style="135" customWidth="1"/>
    <col min="15116" max="15360" width="9" style="135"/>
    <col min="15361" max="15361" width="18" style="135" customWidth="1"/>
    <col min="15362" max="15362" width="10.42578125" style="135" customWidth="1"/>
    <col min="15363" max="15363" width="11.42578125" style="135" customWidth="1"/>
    <col min="15364" max="15364" width="15.5703125" style="135" customWidth="1"/>
    <col min="15365" max="15365" width="11.5703125" style="135" customWidth="1"/>
    <col min="15366" max="15366" width="10.140625" style="135" customWidth="1"/>
    <col min="15367" max="15367" width="17.85546875" style="135" customWidth="1"/>
    <col min="15368" max="15368" width="14.42578125" style="135" customWidth="1"/>
    <col min="15369" max="15371" width="11.42578125" style="135" customWidth="1"/>
    <col min="15372" max="15616" width="9" style="135"/>
    <col min="15617" max="15617" width="18" style="135" customWidth="1"/>
    <col min="15618" max="15618" width="10.42578125" style="135" customWidth="1"/>
    <col min="15619" max="15619" width="11.42578125" style="135" customWidth="1"/>
    <col min="15620" max="15620" width="15.5703125" style="135" customWidth="1"/>
    <col min="15621" max="15621" width="11.5703125" style="135" customWidth="1"/>
    <col min="15622" max="15622" width="10.140625" style="135" customWidth="1"/>
    <col min="15623" max="15623" width="17.85546875" style="135" customWidth="1"/>
    <col min="15624" max="15624" width="14.42578125" style="135" customWidth="1"/>
    <col min="15625" max="15627" width="11.42578125" style="135" customWidth="1"/>
    <col min="15628" max="15872" width="9" style="135"/>
    <col min="15873" max="15873" width="18" style="135" customWidth="1"/>
    <col min="15874" max="15874" width="10.42578125" style="135" customWidth="1"/>
    <col min="15875" max="15875" width="11.42578125" style="135" customWidth="1"/>
    <col min="15876" max="15876" width="15.5703125" style="135" customWidth="1"/>
    <col min="15877" max="15877" width="11.5703125" style="135" customWidth="1"/>
    <col min="15878" max="15878" width="10.140625" style="135" customWidth="1"/>
    <col min="15879" max="15879" width="17.85546875" style="135" customWidth="1"/>
    <col min="15880" max="15880" width="14.42578125" style="135" customWidth="1"/>
    <col min="15881" max="15883" width="11.42578125" style="135" customWidth="1"/>
    <col min="15884" max="16128" width="9" style="135"/>
    <col min="16129" max="16129" width="18" style="135" customWidth="1"/>
    <col min="16130" max="16130" width="10.42578125" style="135" customWidth="1"/>
    <col min="16131" max="16131" width="11.42578125" style="135" customWidth="1"/>
    <col min="16132" max="16132" width="15.5703125" style="135" customWidth="1"/>
    <col min="16133" max="16133" width="11.5703125" style="135" customWidth="1"/>
    <col min="16134" max="16134" width="10.140625" style="135" customWidth="1"/>
    <col min="16135" max="16135" width="17.85546875" style="135" customWidth="1"/>
    <col min="16136" max="16136" width="14.42578125" style="135" customWidth="1"/>
    <col min="16137" max="16139" width="11.42578125" style="135" customWidth="1"/>
    <col min="16140" max="16384" width="9" style="135"/>
  </cols>
  <sheetData>
    <row r="1" spans="1:11" s="124" customFormat="1" ht="46.35" customHeight="1" x14ac:dyDescent="0.2">
      <c r="A1" s="260" t="s">
        <v>111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s="124" customFormat="1" ht="11.45" customHeight="1" x14ac:dyDescent="0.25">
      <c r="C2" s="125"/>
      <c r="D2" s="125"/>
      <c r="E2" s="125"/>
      <c r="G2" s="125"/>
      <c r="H2" s="125"/>
      <c r="I2" s="125"/>
      <c r="J2" s="126"/>
      <c r="K2" s="127" t="s">
        <v>76</v>
      </c>
    </row>
    <row r="3" spans="1:11" s="128" customFormat="1" ht="21.75" customHeight="1" x14ac:dyDescent="0.2">
      <c r="A3" s="261"/>
      <c r="B3" s="254" t="s">
        <v>21</v>
      </c>
      <c r="C3" s="263" t="s">
        <v>77</v>
      </c>
      <c r="D3" s="263" t="s">
        <v>78</v>
      </c>
      <c r="E3" s="263" t="s">
        <v>79</v>
      </c>
      <c r="F3" s="263" t="s">
        <v>80</v>
      </c>
      <c r="G3" s="263" t="s">
        <v>81</v>
      </c>
      <c r="H3" s="263" t="s">
        <v>8</v>
      </c>
      <c r="I3" s="257" t="s">
        <v>16</v>
      </c>
      <c r="J3" s="264" t="s">
        <v>82</v>
      </c>
      <c r="K3" s="263" t="s">
        <v>12</v>
      </c>
    </row>
    <row r="4" spans="1:11" s="129" customFormat="1" ht="9" customHeight="1" x14ac:dyDescent="0.2">
      <c r="A4" s="262"/>
      <c r="B4" s="255"/>
      <c r="C4" s="263"/>
      <c r="D4" s="263"/>
      <c r="E4" s="263"/>
      <c r="F4" s="263"/>
      <c r="G4" s="263"/>
      <c r="H4" s="263"/>
      <c r="I4" s="258"/>
      <c r="J4" s="264"/>
      <c r="K4" s="263"/>
    </row>
    <row r="5" spans="1:11" s="129" customFormat="1" ht="54.75" customHeight="1" x14ac:dyDescent="0.2">
      <c r="A5" s="262"/>
      <c r="B5" s="256"/>
      <c r="C5" s="263"/>
      <c r="D5" s="263"/>
      <c r="E5" s="263"/>
      <c r="F5" s="263"/>
      <c r="G5" s="263"/>
      <c r="H5" s="263"/>
      <c r="I5" s="259"/>
      <c r="J5" s="264"/>
      <c r="K5" s="263"/>
    </row>
    <row r="6" spans="1:11" s="131" customFormat="1" ht="12.75" customHeight="1" x14ac:dyDescent="0.2">
      <c r="A6" s="130" t="s">
        <v>3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</row>
    <row r="7" spans="1:11" s="133" customFormat="1" ht="17.850000000000001" customHeight="1" x14ac:dyDescent="0.25">
      <c r="A7" s="132" t="s">
        <v>72</v>
      </c>
      <c r="B7" s="132">
        <f>SUM(B8:B35)</f>
        <v>16013</v>
      </c>
      <c r="C7" s="132">
        <f t="shared" ref="C7:K7" si="0">SUM(C8:C35)</f>
        <v>14204</v>
      </c>
      <c r="D7" s="132">
        <f t="shared" si="0"/>
        <v>2377</v>
      </c>
      <c r="E7" s="132">
        <f t="shared" si="0"/>
        <v>2095</v>
      </c>
      <c r="F7" s="132">
        <f t="shared" si="0"/>
        <v>720</v>
      </c>
      <c r="G7" s="132">
        <f t="shared" si="0"/>
        <v>18</v>
      </c>
      <c r="H7" s="132">
        <f t="shared" si="0"/>
        <v>9842</v>
      </c>
      <c r="I7" s="132">
        <f t="shared" si="0"/>
        <v>8425</v>
      </c>
      <c r="J7" s="132">
        <f t="shared" si="0"/>
        <v>7376</v>
      </c>
      <c r="K7" s="132">
        <f t="shared" si="0"/>
        <v>6538</v>
      </c>
    </row>
    <row r="8" spans="1:11" ht="15" customHeight="1" x14ac:dyDescent="0.25">
      <c r="A8" s="134" t="s">
        <v>34</v>
      </c>
      <c r="B8" s="39">
        <v>4501</v>
      </c>
      <c r="C8" s="39">
        <v>3869</v>
      </c>
      <c r="D8" s="39">
        <v>543</v>
      </c>
      <c r="E8" s="39">
        <v>524</v>
      </c>
      <c r="F8" s="39">
        <v>248</v>
      </c>
      <c r="G8" s="39">
        <v>0</v>
      </c>
      <c r="H8" s="39">
        <v>1935</v>
      </c>
      <c r="I8" s="39">
        <v>2471</v>
      </c>
      <c r="J8" s="39">
        <v>2016</v>
      </c>
      <c r="K8" s="39">
        <v>1761</v>
      </c>
    </row>
    <row r="9" spans="1:11" ht="15" customHeight="1" x14ac:dyDescent="0.25">
      <c r="A9" s="134" t="s">
        <v>35</v>
      </c>
      <c r="B9" s="39">
        <v>549</v>
      </c>
      <c r="C9" s="39">
        <v>499</v>
      </c>
      <c r="D9" s="39">
        <v>84</v>
      </c>
      <c r="E9" s="39">
        <v>81</v>
      </c>
      <c r="F9" s="39">
        <v>22</v>
      </c>
      <c r="G9" s="39">
        <v>1</v>
      </c>
      <c r="H9" s="39">
        <v>349</v>
      </c>
      <c r="I9" s="39">
        <v>282</v>
      </c>
      <c r="J9" s="39">
        <v>261</v>
      </c>
      <c r="K9" s="39">
        <v>204</v>
      </c>
    </row>
    <row r="10" spans="1:11" ht="15" customHeight="1" x14ac:dyDescent="0.25">
      <c r="A10" s="134" t="s">
        <v>36</v>
      </c>
      <c r="B10" s="39">
        <v>66</v>
      </c>
      <c r="C10" s="39">
        <v>65</v>
      </c>
      <c r="D10" s="39">
        <v>8</v>
      </c>
      <c r="E10" s="39">
        <v>8</v>
      </c>
      <c r="F10" s="39">
        <v>2</v>
      </c>
      <c r="G10" s="39">
        <v>0</v>
      </c>
      <c r="H10" s="39">
        <v>53</v>
      </c>
      <c r="I10" s="39">
        <v>41</v>
      </c>
      <c r="J10" s="39">
        <v>41</v>
      </c>
      <c r="K10" s="39">
        <v>33</v>
      </c>
    </row>
    <row r="11" spans="1:11" ht="15" customHeight="1" x14ac:dyDescent="0.25">
      <c r="A11" s="134" t="s">
        <v>37</v>
      </c>
      <c r="B11" s="39">
        <v>431</v>
      </c>
      <c r="C11" s="39">
        <v>377</v>
      </c>
      <c r="D11" s="39">
        <v>52</v>
      </c>
      <c r="E11" s="39">
        <v>47</v>
      </c>
      <c r="F11" s="39">
        <v>15</v>
      </c>
      <c r="G11" s="39">
        <v>0</v>
      </c>
      <c r="H11" s="39">
        <v>268</v>
      </c>
      <c r="I11" s="39">
        <v>244</v>
      </c>
      <c r="J11" s="39">
        <v>207</v>
      </c>
      <c r="K11" s="39">
        <v>168</v>
      </c>
    </row>
    <row r="12" spans="1:11" ht="15" customHeight="1" x14ac:dyDescent="0.25">
      <c r="A12" s="134" t="s">
        <v>38</v>
      </c>
      <c r="B12" s="39">
        <v>420</v>
      </c>
      <c r="C12" s="39">
        <v>368</v>
      </c>
      <c r="D12" s="39">
        <v>94</v>
      </c>
      <c r="E12" s="39">
        <v>80</v>
      </c>
      <c r="F12" s="39">
        <v>37</v>
      </c>
      <c r="G12" s="39">
        <v>2</v>
      </c>
      <c r="H12" s="39">
        <v>317</v>
      </c>
      <c r="I12" s="39">
        <v>189</v>
      </c>
      <c r="J12" s="39">
        <v>163</v>
      </c>
      <c r="K12" s="39">
        <v>145</v>
      </c>
    </row>
    <row r="13" spans="1:11" ht="15" customHeight="1" x14ac:dyDescent="0.25">
      <c r="A13" s="134" t="s">
        <v>39</v>
      </c>
      <c r="B13" s="39">
        <v>177</v>
      </c>
      <c r="C13" s="39">
        <v>165</v>
      </c>
      <c r="D13" s="39">
        <v>41</v>
      </c>
      <c r="E13" s="39">
        <v>37</v>
      </c>
      <c r="F13" s="39">
        <v>5</v>
      </c>
      <c r="G13" s="39">
        <v>0</v>
      </c>
      <c r="H13" s="39">
        <v>146</v>
      </c>
      <c r="I13" s="39">
        <v>73</v>
      </c>
      <c r="J13" s="39">
        <v>68</v>
      </c>
      <c r="K13" s="39">
        <v>56</v>
      </c>
    </row>
    <row r="14" spans="1:11" ht="15" customHeight="1" x14ac:dyDescent="0.25">
      <c r="A14" s="134" t="s">
        <v>40</v>
      </c>
      <c r="B14" s="39">
        <v>178</v>
      </c>
      <c r="C14" s="39">
        <v>160</v>
      </c>
      <c r="D14" s="39">
        <v>30</v>
      </c>
      <c r="E14" s="39">
        <v>20</v>
      </c>
      <c r="F14" s="39">
        <v>5</v>
      </c>
      <c r="G14" s="39">
        <v>0</v>
      </c>
      <c r="H14" s="39">
        <v>142</v>
      </c>
      <c r="I14" s="39">
        <v>96</v>
      </c>
      <c r="J14" s="39">
        <v>93</v>
      </c>
      <c r="K14" s="39">
        <v>77</v>
      </c>
    </row>
    <row r="15" spans="1:11" ht="15" customHeight="1" x14ac:dyDescent="0.25">
      <c r="A15" s="134" t="s">
        <v>41</v>
      </c>
      <c r="B15" s="39">
        <v>660</v>
      </c>
      <c r="C15" s="39">
        <v>583</v>
      </c>
      <c r="D15" s="39">
        <v>128</v>
      </c>
      <c r="E15" s="39">
        <v>113</v>
      </c>
      <c r="F15" s="39">
        <v>26</v>
      </c>
      <c r="G15" s="39">
        <v>0</v>
      </c>
      <c r="H15" s="39">
        <v>454</v>
      </c>
      <c r="I15" s="39">
        <v>333</v>
      </c>
      <c r="J15" s="39">
        <v>288</v>
      </c>
      <c r="K15" s="39">
        <v>246</v>
      </c>
    </row>
    <row r="16" spans="1:11" ht="15" customHeight="1" x14ac:dyDescent="0.25">
      <c r="A16" s="134" t="s">
        <v>42</v>
      </c>
      <c r="B16" s="39">
        <v>654</v>
      </c>
      <c r="C16" s="39">
        <v>579</v>
      </c>
      <c r="D16" s="39">
        <v>129</v>
      </c>
      <c r="E16" s="39">
        <v>119</v>
      </c>
      <c r="F16" s="39">
        <v>23</v>
      </c>
      <c r="G16" s="39">
        <v>6</v>
      </c>
      <c r="H16" s="39">
        <v>490</v>
      </c>
      <c r="I16" s="39">
        <v>294</v>
      </c>
      <c r="J16" s="39">
        <v>251</v>
      </c>
      <c r="K16" s="39">
        <v>217</v>
      </c>
    </row>
    <row r="17" spans="1:11" ht="15" customHeight="1" x14ac:dyDescent="0.25">
      <c r="A17" s="134" t="s">
        <v>43</v>
      </c>
      <c r="B17" s="39">
        <v>887</v>
      </c>
      <c r="C17" s="39">
        <v>813</v>
      </c>
      <c r="D17" s="39">
        <v>109</v>
      </c>
      <c r="E17" s="39">
        <v>86</v>
      </c>
      <c r="F17" s="39">
        <v>18</v>
      </c>
      <c r="G17" s="39">
        <v>0</v>
      </c>
      <c r="H17" s="39">
        <v>482</v>
      </c>
      <c r="I17" s="39">
        <v>444</v>
      </c>
      <c r="J17" s="39">
        <v>415</v>
      </c>
      <c r="K17" s="39">
        <v>368</v>
      </c>
    </row>
    <row r="18" spans="1:11" ht="15" customHeight="1" x14ac:dyDescent="0.25">
      <c r="A18" s="134" t="s">
        <v>44</v>
      </c>
      <c r="B18" s="39">
        <v>633</v>
      </c>
      <c r="C18" s="39">
        <v>583</v>
      </c>
      <c r="D18" s="39">
        <v>118</v>
      </c>
      <c r="E18" s="39">
        <v>107</v>
      </c>
      <c r="F18" s="39">
        <v>13</v>
      </c>
      <c r="G18" s="39">
        <v>0</v>
      </c>
      <c r="H18" s="39">
        <v>445</v>
      </c>
      <c r="I18" s="39">
        <v>332</v>
      </c>
      <c r="J18" s="39">
        <v>301</v>
      </c>
      <c r="K18" s="39">
        <v>277</v>
      </c>
    </row>
    <row r="19" spans="1:11" ht="15" customHeight="1" x14ac:dyDescent="0.25">
      <c r="A19" s="134" t="s">
        <v>45</v>
      </c>
      <c r="B19" s="39">
        <v>438</v>
      </c>
      <c r="C19" s="39">
        <v>372</v>
      </c>
      <c r="D19" s="39">
        <v>79</v>
      </c>
      <c r="E19" s="39">
        <v>55</v>
      </c>
      <c r="F19" s="39">
        <v>21</v>
      </c>
      <c r="G19" s="39">
        <v>5</v>
      </c>
      <c r="H19" s="39">
        <v>270</v>
      </c>
      <c r="I19" s="39">
        <v>202</v>
      </c>
      <c r="J19" s="39">
        <v>172</v>
      </c>
      <c r="K19" s="39">
        <v>158</v>
      </c>
    </row>
    <row r="20" spans="1:11" ht="15" customHeight="1" x14ac:dyDescent="0.25">
      <c r="A20" s="134" t="s">
        <v>46</v>
      </c>
      <c r="B20" s="39">
        <v>280</v>
      </c>
      <c r="C20" s="39">
        <v>249</v>
      </c>
      <c r="D20" s="39">
        <v>54</v>
      </c>
      <c r="E20" s="39">
        <v>44</v>
      </c>
      <c r="F20" s="39">
        <v>14</v>
      </c>
      <c r="G20" s="39">
        <v>0</v>
      </c>
      <c r="H20" s="39">
        <v>174</v>
      </c>
      <c r="I20" s="39">
        <v>138</v>
      </c>
      <c r="J20" s="39">
        <v>128</v>
      </c>
      <c r="K20" s="39">
        <v>118</v>
      </c>
    </row>
    <row r="21" spans="1:11" ht="15" customHeight="1" x14ac:dyDescent="0.25">
      <c r="A21" s="134" t="s">
        <v>47</v>
      </c>
      <c r="B21" s="39">
        <v>273</v>
      </c>
      <c r="C21" s="39">
        <v>237</v>
      </c>
      <c r="D21" s="39">
        <v>47</v>
      </c>
      <c r="E21" s="39">
        <v>29</v>
      </c>
      <c r="F21" s="39">
        <v>10</v>
      </c>
      <c r="G21" s="39">
        <v>0</v>
      </c>
      <c r="H21" s="39">
        <v>179</v>
      </c>
      <c r="I21" s="39">
        <v>128</v>
      </c>
      <c r="J21" s="39">
        <v>122</v>
      </c>
      <c r="K21" s="39">
        <v>121</v>
      </c>
    </row>
    <row r="22" spans="1:11" ht="15" customHeight="1" x14ac:dyDescent="0.25">
      <c r="A22" s="134" t="s">
        <v>48</v>
      </c>
      <c r="B22" s="39">
        <v>606</v>
      </c>
      <c r="C22" s="39">
        <v>543</v>
      </c>
      <c r="D22" s="39">
        <v>119</v>
      </c>
      <c r="E22" s="39">
        <v>101</v>
      </c>
      <c r="F22" s="39">
        <v>6</v>
      </c>
      <c r="G22" s="39">
        <v>0</v>
      </c>
      <c r="H22" s="39">
        <v>438</v>
      </c>
      <c r="I22" s="39">
        <v>317</v>
      </c>
      <c r="J22" s="39">
        <v>272</v>
      </c>
      <c r="K22" s="39">
        <v>232</v>
      </c>
    </row>
    <row r="23" spans="1:11" ht="15" customHeight="1" x14ac:dyDescent="0.25">
      <c r="A23" s="134" t="s">
        <v>49</v>
      </c>
      <c r="B23" s="39">
        <v>656</v>
      </c>
      <c r="C23" s="39">
        <v>625</v>
      </c>
      <c r="D23" s="39">
        <v>106</v>
      </c>
      <c r="E23" s="39">
        <v>103</v>
      </c>
      <c r="F23" s="39">
        <v>47</v>
      </c>
      <c r="G23" s="39">
        <v>0</v>
      </c>
      <c r="H23" s="39">
        <v>491</v>
      </c>
      <c r="I23" s="39">
        <v>329</v>
      </c>
      <c r="J23" s="39">
        <v>312</v>
      </c>
      <c r="K23" s="39">
        <v>274</v>
      </c>
    </row>
    <row r="24" spans="1:11" ht="15" customHeight="1" x14ac:dyDescent="0.25">
      <c r="A24" s="134" t="s">
        <v>50</v>
      </c>
      <c r="B24" s="39">
        <v>610</v>
      </c>
      <c r="C24" s="39">
        <v>508</v>
      </c>
      <c r="D24" s="39">
        <v>54</v>
      </c>
      <c r="E24" s="39">
        <v>37</v>
      </c>
      <c r="F24" s="39">
        <v>12</v>
      </c>
      <c r="G24" s="39">
        <v>0</v>
      </c>
      <c r="H24" s="39">
        <v>422</v>
      </c>
      <c r="I24" s="39">
        <v>367</v>
      </c>
      <c r="J24" s="39">
        <v>308</v>
      </c>
      <c r="K24" s="39">
        <v>292</v>
      </c>
    </row>
    <row r="25" spans="1:11" ht="15" customHeight="1" x14ac:dyDescent="0.25">
      <c r="A25" s="134" t="s">
        <v>51</v>
      </c>
      <c r="B25" s="39">
        <v>208</v>
      </c>
      <c r="C25" s="39">
        <v>193</v>
      </c>
      <c r="D25" s="39">
        <v>43</v>
      </c>
      <c r="E25" s="39">
        <v>38</v>
      </c>
      <c r="F25" s="39">
        <v>9</v>
      </c>
      <c r="G25" s="39">
        <v>0</v>
      </c>
      <c r="H25" s="39">
        <v>125</v>
      </c>
      <c r="I25" s="39">
        <v>84</v>
      </c>
      <c r="J25" s="39">
        <v>73</v>
      </c>
      <c r="K25" s="39">
        <v>70</v>
      </c>
    </row>
    <row r="26" spans="1:11" ht="15" customHeight="1" x14ac:dyDescent="0.25">
      <c r="A26" s="134" t="s">
        <v>52</v>
      </c>
      <c r="B26" s="39">
        <v>512</v>
      </c>
      <c r="C26" s="39">
        <v>463</v>
      </c>
      <c r="D26" s="39">
        <v>65</v>
      </c>
      <c r="E26" s="39">
        <v>57</v>
      </c>
      <c r="F26" s="39">
        <v>24</v>
      </c>
      <c r="G26" s="39">
        <v>1</v>
      </c>
      <c r="H26" s="39">
        <v>281</v>
      </c>
      <c r="I26" s="39">
        <v>290</v>
      </c>
      <c r="J26" s="39">
        <v>263</v>
      </c>
      <c r="K26" s="39">
        <v>226</v>
      </c>
    </row>
    <row r="27" spans="1:11" ht="15" customHeight="1" x14ac:dyDescent="0.25">
      <c r="A27" s="134" t="s">
        <v>53</v>
      </c>
      <c r="B27" s="39">
        <v>252</v>
      </c>
      <c r="C27" s="39">
        <v>244</v>
      </c>
      <c r="D27" s="39">
        <v>55</v>
      </c>
      <c r="E27" s="39">
        <v>53</v>
      </c>
      <c r="F27" s="39">
        <v>47</v>
      </c>
      <c r="G27" s="39">
        <v>0</v>
      </c>
      <c r="H27" s="39">
        <v>203</v>
      </c>
      <c r="I27" s="39">
        <v>104</v>
      </c>
      <c r="J27" s="39">
        <v>104</v>
      </c>
      <c r="K27" s="39">
        <v>94</v>
      </c>
    </row>
    <row r="28" spans="1:11" ht="15" customHeight="1" x14ac:dyDescent="0.25">
      <c r="A28" s="134" t="s">
        <v>54</v>
      </c>
      <c r="B28" s="39">
        <v>320</v>
      </c>
      <c r="C28" s="39">
        <v>289</v>
      </c>
      <c r="D28" s="39">
        <v>50</v>
      </c>
      <c r="E28" s="39">
        <v>32</v>
      </c>
      <c r="F28" s="39">
        <v>10</v>
      </c>
      <c r="G28" s="39">
        <v>0</v>
      </c>
      <c r="H28" s="39">
        <v>270</v>
      </c>
      <c r="I28" s="39">
        <v>170</v>
      </c>
      <c r="J28" s="39">
        <v>170</v>
      </c>
      <c r="K28" s="39">
        <v>164</v>
      </c>
    </row>
    <row r="29" spans="1:11" ht="15" customHeight="1" x14ac:dyDescent="0.25">
      <c r="A29" s="134" t="s">
        <v>55</v>
      </c>
      <c r="B29" s="39">
        <v>371</v>
      </c>
      <c r="C29" s="39">
        <v>350</v>
      </c>
      <c r="D29" s="39">
        <v>60</v>
      </c>
      <c r="E29" s="39">
        <v>60</v>
      </c>
      <c r="F29" s="39">
        <v>41</v>
      </c>
      <c r="G29" s="39">
        <v>0</v>
      </c>
      <c r="H29" s="39">
        <v>245</v>
      </c>
      <c r="I29" s="39">
        <v>217</v>
      </c>
      <c r="J29" s="39">
        <v>202</v>
      </c>
      <c r="K29" s="39">
        <v>190</v>
      </c>
    </row>
    <row r="30" spans="1:11" ht="15" customHeight="1" x14ac:dyDescent="0.25">
      <c r="A30" s="136" t="s">
        <v>56</v>
      </c>
      <c r="B30" s="39">
        <v>268</v>
      </c>
      <c r="C30" s="39">
        <v>248</v>
      </c>
      <c r="D30" s="39">
        <v>28</v>
      </c>
      <c r="E30" s="39">
        <v>24</v>
      </c>
      <c r="F30" s="39">
        <v>5</v>
      </c>
      <c r="G30" s="39">
        <v>0</v>
      </c>
      <c r="H30" s="39">
        <v>197</v>
      </c>
      <c r="I30" s="39">
        <v>154</v>
      </c>
      <c r="J30" s="39">
        <v>149</v>
      </c>
      <c r="K30" s="39">
        <v>137</v>
      </c>
    </row>
    <row r="31" spans="1:11" ht="15" customHeight="1" x14ac:dyDescent="0.25">
      <c r="A31" s="137" t="s">
        <v>57</v>
      </c>
      <c r="B31" s="39">
        <v>415</v>
      </c>
      <c r="C31" s="39">
        <v>296</v>
      </c>
      <c r="D31" s="39">
        <v>54</v>
      </c>
      <c r="E31" s="39">
        <v>51</v>
      </c>
      <c r="F31" s="39">
        <v>6</v>
      </c>
      <c r="G31" s="39">
        <v>0</v>
      </c>
      <c r="H31" s="39">
        <v>224</v>
      </c>
      <c r="I31" s="39">
        <v>214</v>
      </c>
      <c r="J31" s="39">
        <v>145</v>
      </c>
      <c r="K31" s="39">
        <v>131</v>
      </c>
    </row>
    <row r="32" spans="1:11" ht="15" customHeight="1" x14ac:dyDescent="0.25">
      <c r="A32" s="137" t="s">
        <v>58</v>
      </c>
      <c r="B32" s="39">
        <v>300</v>
      </c>
      <c r="C32" s="39">
        <v>239</v>
      </c>
      <c r="D32" s="39">
        <v>78</v>
      </c>
      <c r="E32" s="39">
        <v>67</v>
      </c>
      <c r="F32" s="39">
        <v>17</v>
      </c>
      <c r="G32" s="39">
        <v>0</v>
      </c>
      <c r="H32" s="39">
        <v>211</v>
      </c>
      <c r="I32" s="39">
        <v>151</v>
      </c>
      <c r="J32" s="39">
        <v>115</v>
      </c>
      <c r="K32" s="39">
        <v>106</v>
      </c>
    </row>
    <row r="33" spans="1:11" ht="15" customHeight="1" x14ac:dyDescent="0.25">
      <c r="A33" s="137" t="s">
        <v>59</v>
      </c>
      <c r="B33" s="39">
        <v>653</v>
      </c>
      <c r="C33" s="39">
        <v>628</v>
      </c>
      <c r="D33" s="39">
        <v>74</v>
      </c>
      <c r="E33" s="39">
        <v>62</v>
      </c>
      <c r="F33" s="39">
        <v>8</v>
      </c>
      <c r="G33" s="39">
        <v>0</v>
      </c>
      <c r="H33" s="39">
        <v>542</v>
      </c>
      <c r="I33" s="39">
        <v>394</v>
      </c>
      <c r="J33" s="39">
        <v>383</v>
      </c>
      <c r="K33" s="39">
        <v>353</v>
      </c>
    </row>
    <row r="34" spans="1:11" ht="15" customHeight="1" x14ac:dyDescent="0.25">
      <c r="A34" s="137" t="s">
        <v>60</v>
      </c>
      <c r="B34" s="39">
        <v>460</v>
      </c>
      <c r="C34" s="39">
        <v>432</v>
      </c>
      <c r="D34" s="39">
        <v>40</v>
      </c>
      <c r="E34" s="39">
        <v>28</v>
      </c>
      <c r="F34" s="39">
        <v>3</v>
      </c>
      <c r="G34" s="39">
        <v>3</v>
      </c>
      <c r="H34" s="39">
        <v>318</v>
      </c>
      <c r="I34" s="39">
        <v>274</v>
      </c>
      <c r="J34" s="39">
        <v>264</v>
      </c>
      <c r="K34" s="39">
        <v>242</v>
      </c>
    </row>
    <row r="35" spans="1:11" ht="15" customHeight="1" x14ac:dyDescent="0.25">
      <c r="A35" s="137" t="s">
        <v>61</v>
      </c>
      <c r="B35" s="39">
        <v>235</v>
      </c>
      <c r="C35" s="39">
        <v>227</v>
      </c>
      <c r="D35" s="39">
        <v>35</v>
      </c>
      <c r="E35" s="39">
        <v>32</v>
      </c>
      <c r="F35" s="39">
        <v>26</v>
      </c>
      <c r="G35" s="39">
        <v>0</v>
      </c>
      <c r="H35" s="39">
        <v>171</v>
      </c>
      <c r="I35" s="39">
        <v>93</v>
      </c>
      <c r="J35" s="39">
        <v>90</v>
      </c>
      <c r="K35" s="39">
        <v>78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85" zoomScaleSheetLayoutView="70" workbookViewId="0">
      <selection activeCell="T27" sqref="T27"/>
    </sheetView>
  </sheetViews>
  <sheetFormatPr defaultRowHeight="15.75" x14ac:dyDescent="0.25"/>
  <cols>
    <col min="1" max="1" width="28.140625" style="139" customWidth="1"/>
    <col min="2" max="2" width="17.42578125" style="139" customWidth="1"/>
    <col min="3" max="3" width="14.140625" style="138" customWidth="1"/>
    <col min="4" max="4" width="13.5703125" style="138" customWidth="1"/>
    <col min="5" max="5" width="13" style="138" customWidth="1"/>
    <col min="6" max="6" width="12.42578125" style="138" customWidth="1"/>
    <col min="7" max="7" width="19.85546875" style="138" customWidth="1"/>
    <col min="8" max="8" width="17.42578125" style="138" customWidth="1"/>
    <col min="9" max="9" width="12.42578125" style="138" customWidth="1"/>
    <col min="10" max="10" width="12.140625" style="138" customWidth="1"/>
    <col min="11" max="11" width="14" style="138" customWidth="1"/>
    <col min="12" max="256" width="9" style="135"/>
    <col min="257" max="257" width="18" style="135" customWidth="1"/>
    <col min="258" max="258" width="10.42578125" style="135" customWidth="1"/>
    <col min="259" max="259" width="11.42578125" style="135" customWidth="1"/>
    <col min="260" max="260" width="15.5703125" style="135" customWidth="1"/>
    <col min="261" max="261" width="11.5703125" style="135" customWidth="1"/>
    <col min="262" max="262" width="10.140625" style="135" customWidth="1"/>
    <col min="263" max="263" width="17.85546875" style="135" customWidth="1"/>
    <col min="264" max="264" width="14.42578125" style="135" customWidth="1"/>
    <col min="265" max="267" width="11.42578125" style="135" customWidth="1"/>
    <col min="268" max="512" width="9" style="135"/>
    <col min="513" max="513" width="18" style="135" customWidth="1"/>
    <col min="514" max="514" width="10.42578125" style="135" customWidth="1"/>
    <col min="515" max="515" width="11.42578125" style="135" customWidth="1"/>
    <col min="516" max="516" width="15.5703125" style="135" customWidth="1"/>
    <col min="517" max="517" width="11.5703125" style="135" customWidth="1"/>
    <col min="518" max="518" width="10.140625" style="135" customWidth="1"/>
    <col min="519" max="519" width="17.85546875" style="135" customWidth="1"/>
    <col min="520" max="520" width="14.42578125" style="135" customWidth="1"/>
    <col min="521" max="523" width="11.42578125" style="135" customWidth="1"/>
    <col min="524" max="768" width="9" style="135"/>
    <col min="769" max="769" width="18" style="135" customWidth="1"/>
    <col min="770" max="770" width="10.42578125" style="135" customWidth="1"/>
    <col min="771" max="771" width="11.42578125" style="135" customWidth="1"/>
    <col min="772" max="772" width="15.5703125" style="135" customWidth="1"/>
    <col min="773" max="773" width="11.5703125" style="135" customWidth="1"/>
    <col min="774" max="774" width="10.140625" style="135" customWidth="1"/>
    <col min="775" max="775" width="17.85546875" style="135" customWidth="1"/>
    <col min="776" max="776" width="14.42578125" style="135" customWidth="1"/>
    <col min="777" max="779" width="11.42578125" style="135" customWidth="1"/>
    <col min="780" max="1024" width="9" style="135"/>
    <col min="1025" max="1025" width="18" style="135" customWidth="1"/>
    <col min="1026" max="1026" width="10.42578125" style="135" customWidth="1"/>
    <col min="1027" max="1027" width="11.42578125" style="135" customWidth="1"/>
    <col min="1028" max="1028" width="15.5703125" style="135" customWidth="1"/>
    <col min="1029" max="1029" width="11.5703125" style="135" customWidth="1"/>
    <col min="1030" max="1030" width="10.140625" style="135" customWidth="1"/>
    <col min="1031" max="1031" width="17.85546875" style="135" customWidth="1"/>
    <col min="1032" max="1032" width="14.42578125" style="135" customWidth="1"/>
    <col min="1033" max="1035" width="11.42578125" style="135" customWidth="1"/>
    <col min="1036" max="1280" width="9" style="135"/>
    <col min="1281" max="1281" width="18" style="135" customWidth="1"/>
    <col min="1282" max="1282" width="10.42578125" style="135" customWidth="1"/>
    <col min="1283" max="1283" width="11.42578125" style="135" customWidth="1"/>
    <col min="1284" max="1284" width="15.5703125" style="135" customWidth="1"/>
    <col min="1285" max="1285" width="11.5703125" style="135" customWidth="1"/>
    <col min="1286" max="1286" width="10.140625" style="135" customWidth="1"/>
    <col min="1287" max="1287" width="17.85546875" style="135" customWidth="1"/>
    <col min="1288" max="1288" width="14.42578125" style="135" customWidth="1"/>
    <col min="1289" max="1291" width="11.42578125" style="135" customWidth="1"/>
    <col min="1292" max="1536" width="9" style="135"/>
    <col min="1537" max="1537" width="18" style="135" customWidth="1"/>
    <col min="1538" max="1538" width="10.42578125" style="135" customWidth="1"/>
    <col min="1539" max="1539" width="11.42578125" style="135" customWidth="1"/>
    <col min="1540" max="1540" width="15.5703125" style="135" customWidth="1"/>
    <col min="1541" max="1541" width="11.5703125" style="135" customWidth="1"/>
    <col min="1542" max="1542" width="10.140625" style="135" customWidth="1"/>
    <col min="1543" max="1543" width="17.85546875" style="135" customWidth="1"/>
    <col min="1544" max="1544" width="14.42578125" style="135" customWidth="1"/>
    <col min="1545" max="1547" width="11.42578125" style="135" customWidth="1"/>
    <col min="1548" max="1792" width="9" style="135"/>
    <col min="1793" max="1793" width="18" style="135" customWidth="1"/>
    <col min="1794" max="1794" width="10.42578125" style="135" customWidth="1"/>
    <col min="1795" max="1795" width="11.42578125" style="135" customWidth="1"/>
    <col min="1796" max="1796" width="15.5703125" style="135" customWidth="1"/>
    <col min="1797" max="1797" width="11.5703125" style="135" customWidth="1"/>
    <col min="1798" max="1798" width="10.140625" style="135" customWidth="1"/>
    <col min="1799" max="1799" width="17.85546875" style="135" customWidth="1"/>
    <col min="1800" max="1800" width="14.42578125" style="135" customWidth="1"/>
    <col min="1801" max="1803" width="11.42578125" style="135" customWidth="1"/>
    <col min="1804" max="2048" width="9" style="135"/>
    <col min="2049" max="2049" width="18" style="135" customWidth="1"/>
    <col min="2050" max="2050" width="10.42578125" style="135" customWidth="1"/>
    <col min="2051" max="2051" width="11.42578125" style="135" customWidth="1"/>
    <col min="2052" max="2052" width="15.5703125" style="135" customWidth="1"/>
    <col min="2053" max="2053" width="11.5703125" style="135" customWidth="1"/>
    <col min="2054" max="2054" width="10.140625" style="135" customWidth="1"/>
    <col min="2055" max="2055" width="17.85546875" style="135" customWidth="1"/>
    <col min="2056" max="2056" width="14.42578125" style="135" customWidth="1"/>
    <col min="2057" max="2059" width="11.42578125" style="135" customWidth="1"/>
    <col min="2060" max="2304" width="9" style="135"/>
    <col min="2305" max="2305" width="18" style="135" customWidth="1"/>
    <col min="2306" max="2306" width="10.42578125" style="135" customWidth="1"/>
    <col min="2307" max="2307" width="11.42578125" style="135" customWidth="1"/>
    <col min="2308" max="2308" width="15.5703125" style="135" customWidth="1"/>
    <col min="2309" max="2309" width="11.5703125" style="135" customWidth="1"/>
    <col min="2310" max="2310" width="10.140625" style="135" customWidth="1"/>
    <col min="2311" max="2311" width="17.85546875" style="135" customWidth="1"/>
    <col min="2312" max="2312" width="14.42578125" style="135" customWidth="1"/>
    <col min="2313" max="2315" width="11.42578125" style="135" customWidth="1"/>
    <col min="2316" max="2560" width="9" style="135"/>
    <col min="2561" max="2561" width="18" style="135" customWidth="1"/>
    <col min="2562" max="2562" width="10.42578125" style="135" customWidth="1"/>
    <col min="2563" max="2563" width="11.42578125" style="135" customWidth="1"/>
    <col min="2564" max="2564" width="15.5703125" style="135" customWidth="1"/>
    <col min="2565" max="2565" width="11.5703125" style="135" customWidth="1"/>
    <col min="2566" max="2566" width="10.140625" style="135" customWidth="1"/>
    <col min="2567" max="2567" width="17.85546875" style="135" customWidth="1"/>
    <col min="2568" max="2568" width="14.42578125" style="135" customWidth="1"/>
    <col min="2569" max="2571" width="11.42578125" style="135" customWidth="1"/>
    <col min="2572" max="2816" width="9" style="135"/>
    <col min="2817" max="2817" width="18" style="135" customWidth="1"/>
    <col min="2818" max="2818" width="10.42578125" style="135" customWidth="1"/>
    <col min="2819" max="2819" width="11.42578125" style="135" customWidth="1"/>
    <col min="2820" max="2820" width="15.5703125" style="135" customWidth="1"/>
    <col min="2821" max="2821" width="11.5703125" style="135" customWidth="1"/>
    <col min="2822" max="2822" width="10.140625" style="135" customWidth="1"/>
    <col min="2823" max="2823" width="17.85546875" style="135" customWidth="1"/>
    <col min="2824" max="2824" width="14.42578125" style="135" customWidth="1"/>
    <col min="2825" max="2827" width="11.42578125" style="135" customWidth="1"/>
    <col min="2828" max="3072" width="9" style="135"/>
    <col min="3073" max="3073" width="18" style="135" customWidth="1"/>
    <col min="3074" max="3074" width="10.42578125" style="135" customWidth="1"/>
    <col min="3075" max="3075" width="11.42578125" style="135" customWidth="1"/>
    <col min="3076" max="3076" width="15.5703125" style="135" customWidth="1"/>
    <col min="3077" max="3077" width="11.5703125" style="135" customWidth="1"/>
    <col min="3078" max="3078" width="10.140625" style="135" customWidth="1"/>
    <col min="3079" max="3079" width="17.85546875" style="135" customWidth="1"/>
    <col min="3080" max="3080" width="14.42578125" style="135" customWidth="1"/>
    <col min="3081" max="3083" width="11.42578125" style="135" customWidth="1"/>
    <col min="3084" max="3328" width="9" style="135"/>
    <col min="3329" max="3329" width="18" style="135" customWidth="1"/>
    <col min="3330" max="3330" width="10.42578125" style="135" customWidth="1"/>
    <col min="3331" max="3331" width="11.42578125" style="135" customWidth="1"/>
    <col min="3332" max="3332" width="15.5703125" style="135" customWidth="1"/>
    <col min="3333" max="3333" width="11.5703125" style="135" customWidth="1"/>
    <col min="3334" max="3334" width="10.140625" style="135" customWidth="1"/>
    <col min="3335" max="3335" width="17.85546875" style="135" customWidth="1"/>
    <col min="3336" max="3336" width="14.42578125" style="135" customWidth="1"/>
    <col min="3337" max="3339" width="11.42578125" style="135" customWidth="1"/>
    <col min="3340" max="3584" width="9" style="135"/>
    <col min="3585" max="3585" width="18" style="135" customWidth="1"/>
    <col min="3586" max="3586" width="10.42578125" style="135" customWidth="1"/>
    <col min="3587" max="3587" width="11.42578125" style="135" customWidth="1"/>
    <col min="3588" max="3588" width="15.5703125" style="135" customWidth="1"/>
    <col min="3589" max="3589" width="11.5703125" style="135" customWidth="1"/>
    <col min="3590" max="3590" width="10.140625" style="135" customWidth="1"/>
    <col min="3591" max="3591" width="17.85546875" style="135" customWidth="1"/>
    <col min="3592" max="3592" width="14.42578125" style="135" customWidth="1"/>
    <col min="3593" max="3595" width="11.42578125" style="135" customWidth="1"/>
    <col min="3596" max="3840" width="9" style="135"/>
    <col min="3841" max="3841" width="18" style="135" customWidth="1"/>
    <col min="3842" max="3842" width="10.42578125" style="135" customWidth="1"/>
    <col min="3843" max="3843" width="11.42578125" style="135" customWidth="1"/>
    <col min="3844" max="3844" width="15.5703125" style="135" customWidth="1"/>
    <col min="3845" max="3845" width="11.5703125" style="135" customWidth="1"/>
    <col min="3846" max="3846" width="10.140625" style="135" customWidth="1"/>
    <col min="3847" max="3847" width="17.85546875" style="135" customWidth="1"/>
    <col min="3848" max="3848" width="14.42578125" style="135" customWidth="1"/>
    <col min="3849" max="3851" width="11.42578125" style="135" customWidth="1"/>
    <col min="3852" max="4096" width="9" style="135"/>
    <col min="4097" max="4097" width="18" style="135" customWidth="1"/>
    <col min="4098" max="4098" width="10.42578125" style="135" customWidth="1"/>
    <col min="4099" max="4099" width="11.42578125" style="135" customWidth="1"/>
    <col min="4100" max="4100" width="15.5703125" style="135" customWidth="1"/>
    <col min="4101" max="4101" width="11.5703125" style="135" customWidth="1"/>
    <col min="4102" max="4102" width="10.140625" style="135" customWidth="1"/>
    <col min="4103" max="4103" width="17.85546875" style="135" customWidth="1"/>
    <col min="4104" max="4104" width="14.42578125" style="135" customWidth="1"/>
    <col min="4105" max="4107" width="11.42578125" style="135" customWidth="1"/>
    <col min="4108" max="4352" width="9" style="135"/>
    <col min="4353" max="4353" width="18" style="135" customWidth="1"/>
    <col min="4354" max="4354" width="10.42578125" style="135" customWidth="1"/>
    <col min="4355" max="4355" width="11.42578125" style="135" customWidth="1"/>
    <col min="4356" max="4356" width="15.5703125" style="135" customWidth="1"/>
    <col min="4357" max="4357" width="11.5703125" style="135" customWidth="1"/>
    <col min="4358" max="4358" width="10.140625" style="135" customWidth="1"/>
    <col min="4359" max="4359" width="17.85546875" style="135" customWidth="1"/>
    <col min="4360" max="4360" width="14.42578125" style="135" customWidth="1"/>
    <col min="4361" max="4363" width="11.42578125" style="135" customWidth="1"/>
    <col min="4364" max="4608" width="9" style="135"/>
    <col min="4609" max="4609" width="18" style="135" customWidth="1"/>
    <col min="4610" max="4610" width="10.42578125" style="135" customWidth="1"/>
    <col min="4611" max="4611" width="11.42578125" style="135" customWidth="1"/>
    <col min="4612" max="4612" width="15.5703125" style="135" customWidth="1"/>
    <col min="4613" max="4613" width="11.5703125" style="135" customWidth="1"/>
    <col min="4614" max="4614" width="10.140625" style="135" customWidth="1"/>
    <col min="4615" max="4615" width="17.85546875" style="135" customWidth="1"/>
    <col min="4616" max="4616" width="14.42578125" style="135" customWidth="1"/>
    <col min="4617" max="4619" width="11.42578125" style="135" customWidth="1"/>
    <col min="4620" max="4864" width="9" style="135"/>
    <col min="4865" max="4865" width="18" style="135" customWidth="1"/>
    <col min="4866" max="4866" width="10.42578125" style="135" customWidth="1"/>
    <col min="4867" max="4867" width="11.42578125" style="135" customWidth="1"/>
    <col min="4868" max="4868" width="15.5703125" style="135" customWidth="1"/>
    <col min="4869" max="4869" width="11.5703125" style="135" customWidth="1"/>
    <col min="4870" max="4870" width="10.140625" style="135" customWidth="1"/>
    <col min="4871" max="4871" width="17.85546875" style="135" customWidth="1"/>
    <col min="4872" max="4872" width="14.42578125" style="135" customWidth="1"/>
    <col min="4873" max="4875" width="11.42578125" style="135" customWidth="1"/>
    <col min="4876" max="5120" width="9" style="135"/>
    <col min="5121" max="5121" width="18" style="135" customWidth="1"/>
    <col min="5122" max="5122" width="10.42578125" style="135" customWidth="1"/>
    <col min="5123" max="5123" width="11.42578125" style="135" customWidth="1"/>
    <col min="5124" max="5124" width="15.5703125" style="135" customWidth="1"/>
    <col min="5125" max="5125" width="11.5703125" style="135" customWidth="1"/>
    <col min="5126" max="5126" width="10.140625" style="135" customWidth="1"/>
    <col min="5127" max="5127" width="17.85546875" style="135" customWidth="1"/>
    <col min="5128" max="5128" width="14.42578125" style="135" customWidth="1"/>
    <col min="5129" max="5131" width="11.42578125" style="135" customWidth="1"/>
    <col min="5132" max="5376" width="9" style="135"/>
    <col min="5377" max="5377" width="18" style="135" customWidth="1"/>
    <col min="5378" max="5378" width="10.42578125" style="135" customWidth="1"/>
    <col min="5379" max="5379" width="11.42578125" style="135" customWidth="1"/>
    <col min="5380" max="5380" width="15.5703125" style="135" customWidth="1"/>
    <col min="5381" max="5381" width="11.5703125" style="135" customWidth="1"/>
    <col min="5382" max="5382" width="10.140625" style="135" customWidth="1"/>
    <col min="5383" max="5383" width="17.85546875" style="135" customWidth="1"/>
    <col min="5384" max="5384" width="14.42578125" style="135" customWidth="1"/>
    <col min="5385" max="5387" width="11.42578125" style="135" customWidth="1"/>
    <col min="5388" max="5632" width="9" style="135"/>
    <col min="5633" max="5633" width="18" style="135" customWidth="1"/>
    <col min="5634" max="5634" width="10.42578125" style="135" customWidth="1"/>
    <col min="5635" max="5635" width="11.42578125" style="135" customWidth="1"/>
    <col min="5636" max="5636" width="15.5703125" style="135" customWidth="1"/>
    <col min="5637" max="5637" width="11.5703125" style="135" customWidth="1"/>
    <col min="5638" max="5638" width="10.140625" style="135" customWidth="1"/>
    <col min="5639" max="5639" width="17.85546875" style="135" customWidth="1"/>
    <col min="5640" max="5640" width="14.42578125" style="135" customWidth="1"/>
    <col min="5641" max="5643" width="11.42578125" style="135" customWidth="1"/>
    <col min="5644" max="5888" width="9" style="135"/>
    <col min="5889" max="5889" width="18" style="135" customWidth="1"/>
    <col min="5890" max="5890" width="10.42578125" style="135" customWidth="1"/>
    <col min="5891" max="5891" width="11.42578125" style="135" customWidth="1"/>
    <col min="5892" max="5892" width="15.5703125" style="135" customWidth="1"/>
    <col min="5893" max="5893" width="11.5703125" style="135" customWidth="1"/>
    <col min="5894" max="5894" width="10.140625" style="135" customWidth="1"/>
    <col min="5895" max="5895" width="17.85546875" style="135" customWidth="1"/>
    <col min="5896" max="5896" width="14.42578125" style="135" customWidth="1"/>
    <col min="5897" max="5899" width="11.42578125" style="135" customWidth="1"/>
    <col min="5900" max="6144" width="9" style="135"/>
    <col min="6145" max="6145" width="18" style="135" customWidth="1"/>
    <col min="6146" max="6146" width="10.42578125" style="135" customWidth="1"/>
    <col min="6147" max="6147" width="11.42578125" style="135" customWidth="1"/>
    <col min="6148" max="6148" width="15.5703125" style="135" customWidth="1"/>
    <col min="6149" max="6149" width="11.5703125" style="135" customWidth="1"/>
    <col min="6150" max="6150" width="10.140625" style="135" customWidth="1"/>
    <col min="6151" max="6151" width="17.85546875" style="135" customWidth="1"/>
    <col min="6152" max="6152" width="14.42578125" style="135" customWidth="1"/>
    <col min="6153" max="6155" width="11.42578125" style="135" customWidth="1"/>
    <col min="6156" max="6400" width="9" style="135"/>
    <col min="6401" max="6401" width="18" style="135" customWidth="1"/>
    <col min="6402" max="6402" width="10.42578125" style="135" customWidth="1"/>
    <col min="6403" max="6403" width="11.42578125" style="135" customWidth="1"/>
    <col min="6404" max="6404" width="15.5703125" style="135" customWidth="1"/>
    <col min="6405" max="6405" width="11.5703125" style="135" customWidth="1"/>
    <col min="6406" max="6406" width="10.140625" style="135" customWidth="1"/>
    <col min="6407" max="6407" width="17.85546875" style="135" customWidth="1"/>
    <col min="6408" max="6408" width="14.42578125" style="135" customWidth="1"/>
    <col min="6409" max="6411" width="11.42578125" style="135" customWidth="1"/>
    <col min="6412" max="6656" width="9" style="135"/>
    <col min="6657" max="6657" width="18" style="135" customWidth="1"/>
    <col min="6658" max="6658" width="10.42578125" style="135" customWidth="1"/>
    <col min="6659" max="6659" width="11.42578125" style="135" customWidth="1"/>
    <col min="6660" max="6660" width="15.5703125" style="135" customWidth="1"/>
    <col min="6661" max="6661" width="11.5703125" style="135" customWidth="1"/>
    <col min="6662" max="6662" width="10.140625" style="135" customWidth="1"/>
    <col min="6663" max="6663" width="17.85546875" style="135" customWidth="1"/>
    <col min="6664" max="6664" width="14.42578125" style="135" customWidth="1"/>
    <col min="6665" max="6667" width="11.42578125" style="135" customWidth="1"/>
    <col min="6668" max="6912" width="9" style="135"/>
    <col min="6913" max="6913" width="18" style="135" customWidth="1"/>
    <col min="6914" max="6914" width="10.42578125" style="135" customWidth="1"/>
    <col min="6915" max="6915" width="11.42578125" style="135" customWidth="1"/>
    <col min="6916" max="6916" width="15.5703125" style="135" customWidth="1"/>
    <col min="6917" max="6917" width="11.5703125" style="135" customWidth="1"/>
    <col min="6918" max="6918" width="10.140625" style="135" customWidth="1"/>
    <col min="6919" max="6919" width="17.85546875" style="135" customWidth="1"/>
    <col min="6920" max="6920" width="14.42578125" style="135" customWidth="1"/>
    <col min="6921" max="6923" width="11.42578125" style="135" customWidth="1"/>
    <col min="6924" max="7168" width="9" style="135"/>
    <col min="7169" max="7169" width="18" style="135" customWidth="1"/>
    <col min="7170" max="7170" width="10.42578125" style="135" customWidth="1"/>
    <col min="7171" max="7171" width="11.42578125" style="135" customWidth="1"/>
    <col min="7172" max="7172" width="15.5703125" style="135" customWidth="1"/>
    <col min="7173" max="7173" width="11.5703125" style="135" customWidth="1"/>
    <col min="7174" max="7174" width="10.140625" style="135" customWidth="1"/>
    <col min="7175" max="7175" width="17.85546875" style="135" customWidth="1"/>
    <col min="7176" max="7176" width="14.42578125" style="135" customWidth="1"/>
    <col min="7177" max="7179" width="11.42578125" style="135" customWidth="1"/>
    <col min="7180" max="7424" width="9" style="135"/>
    <col min="7425" max="7425" width="18" style="135" customWidth="1"/>
    <col min="7426" max="7426" width="10.42578125" style="135" customWidth="1"/>
    <col min="7427" max="7427" width="11.42578125" style="135" customWidth="1"/>
    <col min="7428" max="7428" width="15.5703125" style="135" customWidth="1"/>
    <col min="7429" max="7429" width="11.5703125" style="135" customWidth="1"/>
    <col min="7430" max="7430" width="10.140625" style="135" customWidth="1"/>
    <col min="7431" max="7431" width="17.85546875" style="135" customWidth="1"/>
    <col min="7432" max="7432" width="14.42578125" style="135" customWidth="1"/>
    <col min="7433" max="7435" width="11.42578125" style="135" customWidth="1"/>
    <col min="7436" max="7680" width="9" style="135"/>
    <col min="7681" max="7681" width="18" style="135" customWidth="1"/>
    <col min="7682" max="7682" width="10.42578125" style="135" customWidth="1"/>
    <col min="7683" max="7683" width="11.42578125" style="135" customWidth="1"/>
    <col min="7684" max="7684" width="15.5703125" style="135" customWidth="1"/>
    <col min="7685" max="7685" width="11.5703125" style="135" customWidth="1"/>
    <col min="7686" max="7686" width="10.140625" style="135" customWidth="1"/>
    <col min="7687" max="7687" width="17.85546875" style="135" customWidth="1"/>
    <col min="7688" max="7688" width="14.42578125" style="135" customWidth="1"/>
    <col min="7689" max="7691" width="11.42578125" style="135" customWidth="1"/>
    <col min="7692" max="7936" width="9" style="135"/>
    <col min="7937" max="7937" width="18" style="135" customWidth="1"/>
    <col min="7938" max="7938" width="10.42578125" style="135" customWidth="1"/>
    <col min="7939" max="7939" width="11.42578125" style="135" customWidth="1"/>
    <col min="7940" max="7940" width="15.5703125" style="135" customWidth="1"/>
    <col min="7941" max="7941" width="11.5703125" style="135" customWidth="1"/>
    <col min="7942" max="7942" width="10.140625" style="135" customWidth="1"/>
    <col min="7943" max="7943" width="17.85546875" style="135" customWidth="1"/>
    <col min="7944" max="7944" width="14.42578125" style="135" customWidth="1"/>
    <col min="7945" max="7947" width="11.42578125" style="135" customWidth="1"/>
    <col min="7948" max="8192" width="9" style="135"/>
    <col min="8193" max="8193" width="18" style="135" customWidth="1"/>
    <col min="8194" max="8194" width="10.42578125" style="135" customWidth="1"/>
    <col min="8195" max="8195" width="11.42578125" style="135" customWidth="1"/>
    <col min="8196" max="8196" width="15.5703125" style="135" customWidth="1"/>
    <col min="8197" max="8197" width="11.5703125" style="135" customWidth="1"/>
    <col min="8198" max="8198" width="10.140625" style="135" customWidth="1"/>
    <col min="8199" max="8199" width="17.85546875" style="135" customWidth="1"/>
    <col min="8200" max="8200" width="14.42578125" style="135" customWidth="1"/>
    <col min="8201" max="8203" width="11.42578125" style="135" customWidth="1"/>
    <col min="8204" max="8448" width="9" style="135"/>
    <col min="8449" max="8449" width="18" style="135" customWidth="1"/>
    <col min="8450" max="8450" width="10.42578125" style="135" customWidth="1"/>
    <col min="8451" max="8451" width="11.42578125" style="135" customWidth="1"/>
    <col min="8452" max="8452" width="15.5703125" style="135" customWidth="1"/>
    <col min="8453" max="8453" width="11.5703125" style="135" customWidth="1"/>
    <col min="8454" max="8454" width="10.140625" style="135" customWidth="1"/>
    <col min="8455" max="8455" width="17.85546875" style="135" customWidth="1"/>
    <col min="8456" max="8456" width="14.42578125" style="135" customWidth="1"/>
    <col min="8457" max="8459" width="11.42578125" style="135" customWidth="1"/>
    <col min="8460" max="8704" width="9" style="135"/>
    <col min="8705" max="8705" width="18" style="135" customWidth="1"/>
    <col min="8706" max="8706" width="10.42578125" style="135" customWidth="1"/>
    <col min="8707" max="8707" width="11.42578125" style="135" customWidth="1"/>
    <col min="8708" max="8708" width="15.5703125" style="135" customWidth="1"/>
    <col min="8709" max="8709" width="11.5703125" style="135" customWidth="1"/>
    <col min="8710" max="8710" width="10.140625" style="135" customWidth="1"/>
    <col min="8711" max="8711" width="17.85546875" style="135" customWidth="1"/>
    <col min="8712" max="8712" width="14.42578125" style="135" customWidth="1"/>
    <col min="8713" max="8715" width="11.42578125" style="135" customWidth="1"/>
    <col min="8716" max="8960" width="9" style="135"/>
    <col min="8961" max="8961" width="18" style="135" customWidth="1"/>
    <col min="8962" max="8962" width="10.42578125" style="135" customWidth="1"/>
    <col min="8963" max="8963" width="11.42578125" style="135" customWidth="1"/>
    <col min="8964" max="8964" width="15.5703125" style="135" customWidth="1"/>
    <col min="8965" max="8965" width="11.5703125" style="135" customWidth="1"/>
    <col min="8966" max="8966" width="10.140625" style="135" customWidth="1"/>
    <col min="8967" max="8967" width="17.85546875" style="135" customWidth="1"/>
    <col min="8968" max="8968" width="14.42578125" style="135" customWidth="1"/>
    <col min="8969" max="8971" width="11.42578125" style="135" customWidth="1"/>
    <col min="8972" max="9216" width="9" style="135"/>
    <col min="9217" max="9217" width="18" style="135" customWidth="1"/>
    <col min="9218" max="9218" width="10.42578125" style="135" customWidth="1"/>
    <col min="9219" max="9219" width="11.42578125" style="135" customWidth="1"/>
    <col min="9220" max="9220" width="15.5703125" style="135" customWidth="1"/>
    <col min="9221" max="9221" width="11.5703125" style="135" customWidth="1"/>
    <col min="9222" max="9222" width="10.140625" style="135" customWidth="1"/>
    <col min="9223" max="9223" width="17.85546875" style="135" customWidth="1"/>
    <col min="9224" max="9224" width="14.42578125" style="135" customWidth="1"/>
    <col min="9225" max="9227" width="11.42578125" style="135" customWidth="1"/>
    <col min="9228" max="9472" width="9" style="135"/>
    <col min="9473" max="9473" width="18" style="135" customWidth="1"/>
    <col min="9474" max="9474" width="10.42578125" style="135" customWidth="1"/>
    <col min="9475" max="9475" width="11.42578125" style="135" customWidth="1"/>
    <col min="9476" max="9476" width="15.5703125" style="135" customWidth="1"/>
    <col min="9477" max="9477" width="11.5703125" style="135" customWidth="1"/>
    <col min="9478" max="9478" width="10.140625" style="135" customWidth="1"/>
    <col min="9479" max="9479" width="17.85546875" style="135" customWidth="1"/>
    <col min="9480" max="9480" width="14.42578125" style="135" customWidth="1"/>
    <col min="9481" max="9483" width="11.42578125" style="135" customWidth="1"/>
    <col min="9484" max="9728" width="9" style="135"/>
    <col min="9729" max="9729" width="18" style="135" customWidth="1"/>
    <col min="9730" max="9730" width="10.42578125" style="135" customWidth="1"/>
    <col min="9731" max="9731" width="11.42578125" style="135" customWidth="1"/>
    <col min="9732" max="9732" width="15.5703125" style="135" customWidth="1"/>
    <col min="9733" max="9733" width="11.5703125" style="135" customWidth="1"/>
    <col min="9734" max="9734" width="10.140625" style="135" customWidth="1"/>
    <col min="9735" max="9735" width="17.85546875" style="135" customWidth="1"/>
    <col min="9736" max="9736" width="14.42578125" style="135" customWidth="1"/>
    <col min="9737" max="9739" width="11.42578125" style="135" customWidth="1"/>
    <col min="9740" max="9984" width="9" style="135"/>
    <col min="9985" max="9985" width="18" style="135" customWidth="1"/>
    <col min="9986" max="9986" width="10.42578125" style="135" customWidth="1"/>
    <col min="9987" max="9987" width="11.42578125" style="135" customWidth="1"/>
    <col min="9988" max="9988" width="15.5703125" style="135" customWidth="1"/>
    <col min="9989" max="9989" width="11.5703125" style="135" customWidth="1"/>
    <col min="9990" max="9990" width="10.140625" style="135" customWidth="1"/>
    <col min="9991" max="9991" width="17.85546875" style="135" customWidth="1"/>
    <col min="9992" max="9992" width="14.42578125" style="135" customWidth="1"/>
    <col min="9993" max="9995" width="11.42578125" style="135" customWidth="1"/>
    <col min="9996" max="10240" width="9" style="135"/>
    <col min="10241" max="10241" width="18" style="135" customWidth="1"/>
    <col min="10242" max="10242" width="10.42578125" style="135" customWidth="1"/>
    <col min="10243" max="10243" width="11.42578125" style="135" customWidth="1"/>
    <col min="10244" max="10244" width="15.5703125" style="135" customWidth="1"/>
    <col min="10245" max="10245" width="11.5703125" style="135" customWidth="1"/>
    <col min="10246" max="10246" width="10.140625" style="135" customWidth="1"/>
    <col min="10247" max="10247" width="17.85546875" style="135" customWidth="1"/>
    <col min="10248" max="10248" width="14.42578125" style="135" customWidth="1"/>
    <col min="10249" max="10251" width="11.42578125" style="135" customWidth="1"/>
    <col min="10252" max="10496" width="9" style="135"/>
    <col min="10497" max="10497" width="18" style="135" customWidth="1"/>
    <col min="10498" max="10498" width="10.42578125" style="135" customWidth="1"/>
    <col min="10499" max="10499" width="11.42578125" style="135" customWidth="1"/>
    <col min="10500" max="10500" width="15.5703125" style="135" customWidth="1"/>
    <col min="10501" max="10501" width="11.5703125" style="135" customWidth="1"/>
    <col min="10502" max="10502" width="10.140625" style="135" customWidth="1"/>
    <col min="10503" max="10503" width="17.85546875" style="135" customWidth="1"/>
    <col min="10504" max="10504" width="14.42578125" style="135" customWidth="1"/>
    <col min="10505" max="10507" width="11.42578125" style="135" customWidth="1"/>
    <col min="10508" max="10752" width="9" style="135"/>
    <col min="10753" max="10753" width="18" style="135" customWidth="1"/>
    <col min="10754" max="10754" width="10.42578125" style="135" customWidth="1"/>
    <col min="10755" max="10755" width="11.42578125" style="135" customWidth="1"/>
    <col min="10756" max="10756" width="15.5703125" style="135" customWidth="1"/>
    <col min="10757" max="10757" width="11.5703125" style="135" customWidth="1"/>
    <col min="10758" max="10758" width="10.140625" style="135" customWidth="1"/>
    <col min="10759" max="10759" width="17.85546875" style="135" customWidth="1"/>
    <col min="10760" max="10760" width="14.42578125" style="135" customWidth="1"/>
    <col min="10761" max="10763" width="11.42578125" style="135" customWidth="1"/>
    <col min="10764" max="11008" width="9" style="135"/>
    <col min="11009" max="11009" width="18" style="135" customWidth="1"/>
    <col min="11010" max="11010" width="10.42578125" style="135" customWidth="1"/>
    <col min="11011" max="11011" width="11.42578125" style="135" customWidth="1"/>
    <col min="11012" max="11012" width="15.5703125" style="135" customWidth="1"/>
    <col min="11013" max="11013" width="11.5703125" style="135" customWidth="1"/>
    <col min="11014" max="11014" width="10.140625" style="135" customWidth="1"/>
    <col min="11015" max="11015" width="17.85546875" style="135" customWidth="1"/>
    <col min="11016" max="11016" width="14.42578125" style="135" customWidth="1"/>
    <col min="11017" max="11019" width="11.42578125" style="135" customWidth="1"/>
    <col min="11020" max="11264" width="9" style="135"/>
    <col min="11265" max="11265" width="18" style="135" customWidth="1"/>
    <col min="11266" max="11266" width="10.42578125" style="135" customWidth="1"/>
    <col min="11267" max="11267" width="11.42578125" style="135" customWidth="1"/>
    <col min="11268" max="11268" width="15.5703125" style="135" customWidth="1"/>
    <col min="11269" max="11269" width="11.5703125" style="135" customWidth="1"/>
    <col min="11270" max="11270" width="10.140625" style="135" customWidth="1"/>
    <col min="11271" max="11271" width="17.85546875" style="135" customWidth="1"/>
    <col min="11272" max="11272" width="14.42578125" style="135" customWidth="1"/>
    <col min="11273" max="11275" width="11.42578125" style="135" customWidth="1"/>
    <col min="11276" max="11520" width="9" style="135"/>
    <col min="11521" max="11521" width="18" style="135" customWidth="1"/>
    <col min="11522" max="11522" width="10.42578125" style="135" customWidth="1"/>
    <col min="11523" max="11523" width="11.42578125" style="135" customWidth="1"/>
    <col min="11524" max="11524" width="15.5703125" style="135" customWidth="1"/>
    <col min="11525" max="11525" width="11.5703125" style="135" customWidth="1"/>
    <col min="11526" max="11526" width="10.140625" style="135" customWidth="1"/>
    <col min="11527" max="11527" width="17.85546875" style="135" customWidth="1"/>
    <col min="11528" max="11528" width="14.42578125" style="135" customWidth="1"/>
    <col min="11529" max="11531" width="11.42578125" style="135" customWidth="1"/>
    <col min="11532" max="11776" width="9" style="135"/>
    <col min="11777" max="11777" width="18" style="135" customWidth="1"/>
    <col min="11778" max="11778" width="10.42578125" style="135" customWidth="1"/>
    <col min="11779" max="11779" width="11.42578125" style="135" customWidth="1"/>
    <col min="11780" max="11780" width="15.5703125" style="135" customWidth="1"/>
    <col min="11781" max="11781" width="11.5703125" style="135" customWidth="1"/>
    <col min="11782" max="11782" width="10.140625" style="135" customWidth="1"/>
    <col min="11783" max="11783" width="17.85546875" style="135" customWidth="1"/>
    <col min="11784" max="11784" width="14.42578125" style="135" customWidth="1"/>
    <col min="11785" max="11787" width="11.42578125" style="135" customWidth="1"/>
    <col min="11788" max="12032" width="9" style="135"/>
    <col min="12033" max="12033" width="18" style="135" customWidth="1"/>
    <col min="12034" max="12034" width="10.42578125" style="135" customWidth="1"/>
    <col min="12035" max="12035" width="11.42578125" style="135" customWidth="1"/>
    <col min="12036" max="12036" width="15.5703125" style="135" customWidth="1"/>
    <col min="12037" max="12037" width="11.5703125" style="135" customWidth="1"/>
    <col min="12038" max="12038" width="10.140625" style="135" customWidth="1"/>
    <col min="12039" max="12039" width="17.85546875" style="135" customWidth="1"/>
    <col min="12040" max="12040" width="14.42578125" style="135" customWidth="1"/>
    <col min="12041" max="12043" width="11.42578125" style="135" customWidth="1"/>
    <col min="12044" max="12288" width="9" style="135"/>
    <col min="12289" max="12289" width="18" style="135" customWidth="1"/>
    <col min="12290" max="12290" width="10.42578125" style="135" customWidth="1"/>
    <col min="12291" max="12291" width="11.42578125" style="135" customWidth="1"/>
    <col min="12292" max="12292" width="15.5703125" style="135" customWidth="1"/>
    <col min="12293" max="12293" width="11.5703125" style="135" customWidth="1"/>
    <col min="12294" max="12294" width="10.140625" style="135" customWidth="1"/>
    <col min="12295" max="12295" width="17.85546875" style="135" customWidth="1"/>
    <col min="12296" max="12296" width="14.42578125" style="135" customWidth="1"/>
    <col min="12297" max="12299" width="11.42578125" style="135" customWidth="1"/>
    <col min="12300" max="12544" width="9" style="135"/>
    <col min="12545" max="12545" width="18" style="135" customWidth="1"/>
    <col min="12546" max="12546" width="10.42578125" style="135" customWidth="1"/>
    <col min="12547" max="12547" width="11.42578125" style="135" customWidth="1"/>
    <col min="12548" max="12548" width="15.5703125" style="135" customWidth="1"/>
    <col min="12549" max="12549" width="11.5703125" style="135" customWidth="1"/>
    <col min="12550" max="12550" width="10.140625" style="135" customWidth="1"/>
    <col min="12551" max="12551" width="17.85546875" style="135" customWidth="1"/>
    <col min="12552" max="12552" width="14.42578125" style="135" customWidth="1"/>
    <col min="12553" max="12555" width="11.42578125" style="135" customWidth="1"/>
    <col min="12556" max="12800" width="9" style="135"/>
    <col min="12801" max="12801" width="18" style="135" customWidth="1"/>
    <col min="12802" max="12802" width="10.42578125" style="135" customWidth="1"/>
    <col min="12803" max="12803" width="11.42578125" style="135" customWidth="1"/>
    <col min="12804" max="12804" width="15.5703125" style="135" customWidth="1"/>
    <col min="12805" max="12805" width="11.5703125" style="135" customWidth="1"/>
    <col min="12806" max="12806" width="10.140625" style="135" customWidth="1"/>
    <col min="12807" max="12807" width="17.85546875" style="135" customWidth="1"/>
    <col min="12808" max="12808" width="14.42578125" style="135" customWidth="1"/>
    <col min="12809" max="12811" width="11.42578125" style="135" customWidth="1"/>
    <col min="12812" max="13056" width="9" style="135"/>
    <col min="13057" max="13057" width="18" style="135" customWidth="1"/>
    <col min="13058" max="13058" width="10.42578125" style="135" customWidth="1"/>
    <col min="13059" max="13059" width="11.42578125" style="135" customWidth="1"/>
    <col min="13060" max="13060" width="15.5703125" style="135" customWidth="1"/>
    <col min="13061" max="13061" width="11.5703125" style="135" customWidth="1"/>
    <col min="13062" max="13062" width="10.140625" style="135" customWidth="1"/>
    <col min="13063" max="13063" width="17.85546875" style="135" customWidth="1"/>
    <col min="13064" max="13064" width="14.42578125" style="135" customWidth="1"/>
    <col min="13065" max="13067" width="11.42578125" style="135" customWidth="1"/>
    <col min="13068" max="13312" width="9" style="135"/>
    <col min="13313" max="13313" width="18" style="135" customWidth="1"/>
    <col min="13314" max="13314" width="10.42578125" style="135" customWidth="1"/>
    <col min="13315" max="13315" width="11.42578125" style="135" customWidth="1"/>
    <col min="13316" max="13316" width="15.5703125" style="135" customWidth="1"/>
    <col min="13317" max="13317" width="11.5703125" style="135" customWidth="1"/>
    <col min="13318" max="13318" width="10.140625" style="135" customWidth="1"/>
    <col min="13319" max="13319" width="17.85546875" style="135" customWidth="1"/>
    <col min="13320" max="13320" width="14.42578125" style="135" customWidth="1"/>
    <col min="13321" max="13323" width="11.42578125" style="135" customWidth="1"/>
    <col min="13324" max="13568" width="9" style="135"/>
    <col min="13569" max="13569" width="18" style="135" customWidth="1"/>
    <col min="13570" max="13570" width="10.42578125" style="135" customWidth="1"/>
    <col min="13571" max="13571" width="11.42578125" style="135" customWidth="1"/>
    <col min="13572" max="13572" width="15.5703125" style="135" customWidth="1"/>
    <col min="13573" max="13573" width="11.5703125" style="135" customWidth="1"/>
    <col min="13574" max="13574" width="10.140625" style="135" customWidth="1"/>
    <col min="13575" max="13575" width="17.85546875" style="135" customWidth="1"/>
    <col min="13576" max="13576" width="14.42578125" style="135" customWidth="1"/>
    <col min="13577" max="13579" width="11.42578125" style="135" customWidth="1"/>
    <col min="13580" max="13824" width="9" style="135"/>
    <col min="13825" max="13825" width="18" style="135" customWidth="1"/>
    <col min="13826" max="13826" width="10.42578125" style="135" customWidth="1"/>
    <col min="13827" max="13827" width="11.42578125" style="135" customWidth="1"/>
    <col min="13828" max="13828" width="15.5703125" style="135" customWidth="1"/>
    <col min="13829" max="13829" width="11.5703125" style="135" customWidth="1"/>
    <col min="13830" max="13830" width="10.140625" style="135" customWidth="1"/>
    <col min="13831" max="13831" width="17.85546875" style="135" customWidth="1"/>
    <col min="13832" max="13832" width="14.42578125" style="135" customWidth="1"/>
    <col min="13833" max="13835" width="11.42578125" style="135" customWidth="1"/>
    <col min="13836" max="14080" width="9" style="135"/>
    <col min="14081" max="14081" width="18" style="135" customWidth="1"/>
    <col min="14082" max="14082" width="10.42578125" style="135" customWidth="1"/>
    <col min="14083" max="14083" width="11.42578125" style="135" customWidth="1"/>
    <col min="14084" max="14084" width="15.5703125" style="135" customWidth="1"/>
    <col min="14085" max="14085" width="11.5703125" style="135" customWidth="1"/>
    <col min="14086" max="14086" width="10.140625" style="135" customWidth="1"/>
    <col min="14087" max="14087" width="17.85546875" style="135" customWidth="1"/>
    <col min="14088" max="14088" width="14.42578125" style="135" customWidth="1"/>
    <col min="14089" max="14091" width="11.42578125" style="135" customWidth="1"/>
    <col min="14092" max="14336" width="9" style="135"/>
    <col min="14337" max="14337" width="18" style="135" customWidth="1"/>
    <col min="14338" max="14338" width="10.42578125" style="135" customWidth="1"/>
    <col min="14339" max="14339" width="11.42578125" style="135" customWidth="1"/>
    <col min="14340" max="14340" width="15.5703125" style="135" customWidth="1"/>
    <col min="14341" max="14341" width="11.5703125" style="135" customWidth="1"/>
    <col min="14342" max="14342" width="10.140625" style="135" customWidth="1"/>
    <col min="14343" max="14343" width="17.85546875" style="135" customWidth="1"/>
    <col min="14344" max="14344" width="14.42578125" style="135" customWidth="1"/>
    <col min="14345" max="14347" width="11.42578125" style="135" customWidth="1"/>
    <col min="14348" max="14592" width="9" style="135"/>
    <col min="14593" max="14593" width="18" style="135" customWidth="1"/>
    <col min="14594" max="14594" width="10.42578125" style="135" customWidth="1"/>
    <col min="14595" max="14595" width="11.42578125" style="135" customWidth="1"/>
    <col min="14596" max="14596" width="15.5703125" style="135" customWidth="1"/>
    <col min="14597" max="14597" width="11.5703125" style="135" customWidth="1"/>
    <col min="14598" max="14598" width="10.140625" style="135" customWidth="1"/>
    <col min="14599" max="14599" width="17.85546875" style="135" customWidth="1"/>
    <col min="14600" max="14600" width="14.42578125" style="135" customWidth="1"/>
    <col min="14601" max="14603" width="11.42578125" style="135" customWidth="1"/>
    <col min="14604" max="14848" width="9" style="135"/>
    <col min="14849" max="14849" width="18" style="135" customWidth="1"/>
    <col min="14850" max="14850" width="10.42578125" style="135" customWidth="1"/>
    <col min="14851" max="14851" width="11.42578125" style="135" customWidth="1"/>
    <col min="14852" max="14852" width="15.5703125" style="135" customWidth="1"/>
    <col min="14853" max="14853" width="11.5703125" style="135" customWidth="1"/>
    <col min="14854" max="14854" width="10.140625" style="135" customWidth="1"/>
    <col min="14855" max="14855" width="17.85546875" style="135" customWidth="1"/>
    <col min="14856" max="14856" width="14.42578125" style="135" customWidth="1"/>
    <col min="14857" max="14859" width="11.42578125" style="135" customWidth="1"/>
    <col min="14860" max="15104" width="9" style="135"/>
    <col min="15105" max="15105" width="18" style="135" customWidth="1"/>
    <col min="15106" max="15106" width="10.42578125" style="135" customWidth="1"/>
    <col min="15107" max="15107" width="11.42578125" style="135" customWidth="1"/>
    <col min="15108" max="15108" width="15.5703125" style="135" customWidth="1"/>
    <col min="15109" max="15109" width="11.5703125" style="135" customWidth="1"/>
    <col min="15110" max="15110" width="10.140625" style="135" customWidth="1"/>
    <col min="15111" max="15111" width="17.85546875" style="135" customWidth="1"/>
    <col min="15112" max="15112" width="14.42578125" style="135" customWidth="1"/>
    <col min="15113" max="15115" width="11.42578125" style="135" customWidth="1"/>
    <col min="15116" max="15360" width="9" style="135"/>
    <col min="15361" max="15361" width="18" style="135" customWidth="1"/>
    <col min="15362" max="15362" width="10.42578125" style="135" customWidth="1"/>
    <col min="15363" max="15363" width="11.42578125" style="135" customWidth="1"/>
    <col min="15364" max="15364" width="15.5703125" style="135" customWidth="1"/>
    <col min="15365" max="15365" width="11.5703125" style="135" customWidth="1"/>
    <col min="15366" max="15366" width="10.140625" style="135" customWidth="1"/>
    <col min="15367" max="15367" width="17.85546875" style="135" customWidth="1"/>
    <col min="15368" max="15368" width="14.42578125" style="135" customWidth="1"/>
    <col min="15369" max="15371" width="11.42578125" style="135" customWidth="1"/>
    <col min="15372" max="15616" width="9" style="135"/>
    <col min="15617" max="15617" width="18" style="135" customWidth="1"/>
    <col min="15618" max="15618" width="10.42578125" style="135" customWidth="1"/>
    <col min="15619" max="15619" width="11.42578125" style="135" customWidth="1"/>
    <col min="15620" max="15620" width="15.5703125" style="135" customWidth="1"/>
    <col min="15621" max="15621" width="11.5703125" style="135" customWidth="1"/>
    <col min="15622" max="15622" width="10.140625" style="135" customWidth="1"/>
    <col min="15623" max="15623" width="17.85546875" style="135" customWidth="1"/>
    <col min="15624" max="15624" width="14.42578125" style="135" customWidth="1"/>
    <col min="15625" max="15627" width="11.42578125" style="135" customWidth="1"/>
    <col min="15628" max="15872" width="9" style="135"/>
    <col min="15873" max="15873" width="18" style="135" customWidth="1"/>
    <col min="15874" max="15874" width="10.42578125" style="135" customWidth="1"/>
    <col min="15875" max="15875" width="11.42578125" style="135" customWidth="1"/>
    <col min="15876" max="15876" width="15.5703125" style="135" customWidth="1"/>
    <col min="15877" max="15877" width="11.5703125" style="135" customWidth="1"/>
    <col min="15878" max="15878" width="10.140625" style="135" customWidth="1"/>
    <col min="15879" max="15879" width="17.85546875" style="135" customWidth="1"/>
    <col min="15880" max="15880" width="14.42578125" style="135" customWidth="1"/>
    <col min="15881" max="15883" width="11.42578125" style="135" customWidth="1"/>
    <col min="15884" max="16128" width="9" style="135"/>
    <col min="16129" max="16129" width="18" style="135" customWidth="1"/>
    <col min="16130" max="16130" width="10.42578125" style="135" customWidth="1"/>
    <col min="16131" max="16131" width="11.42578125" style="135" customWidth="1"/>
    <col min="16132" max="16132" width="15.5703125" style="135" customWidth="1"/>
    <col min="16133" max="16133" width="11.5703125" style="135" customWidth="1"/>
    <col min="16134" max="16134" width="10.140625" style="135" customWidth="1"/>
    <col min="16135" max="16135" width="17.85546875" style="135" customWidth="1"/>
    <col min="16136" max="16136" width="14.42578125" style="135" customWidth="1"/>
    <col min="16137" max="16139" width="11.42578125" style="135" customWidth="1"/>
    <col min="16140" max="16384" width="9" style="135"/>
  </cols>
  <sheetData>
    <row r="1" spans="1:11" s="124" customFormat="1" ht="46.35" customHeight="1" x14ac:dyDescent="0.2">
      <c r="A1" s="260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s="124" customFormat="1" ht="11.45" customHeight="1" x14ac:dyDescent="0.25">
      <c r="C2" s="125"/>
      <c r="D2" s="125"/>
      <c r="E2" s="125"/>
      <c r="G2" s="125"/>
      <c r="H2" s="125"/>
      <c r="I2" s="125"/>
      <c r="J2" s="126"/>
      <c r="K2" s="127" t="s">
        <v>76</v>
      </c>
    </row>
    <row r="3" spans="1:11" s="128" customFormat="1" ht="21.75" customHeight="1" x14ac:dyDescent="0.2">
      <c r="A3" s="261"/>
      <c r="B3" s="254" t="s">
        <v>21</v>
      </c>
      <c r="C3" s="266" t="s">
        <v>77</v>
      </c>
      <c r="D3" s="266" t="s">
        <v>78</v>
      </c>
      <c r="E3" s="266" t="s">
        <v>79</v>
      </c>
      <c r="F3" s="266" t="s">
        <v>80</v>
      </c>
      <c r="G3" s="266" t="s">
        <v>81</v>
      </c>
      <c r="H3" s="266" t="s">
        <v>8</v>
      </c>
      <c r="I3" s="267" t="s">
        <v>16</v>
      </c>
      <c r="J3" s="265" t="s">
        <v>82</v>
      </c>
      <c r="K3" s="266" t="s">
        <v>12</v>
      </c>
    </row>
    <row r="4" spans="1:11" s="129" customFormat="1" ht="9" customHeight="1" x14ac:dyDescent="0.2">
      <c r="A4" s="262"/>
      <c r="B4" s="255"/>
      <c r="C4" s="266"/>
      <c r="D4" s="266"/>
      <c r="E4" s="266"/>
      <c r="F4" s="266"/>
      <c r="G4" s="266"/>
      <c r="H4" s="266"/>
      <c r="I4" s="268"/>
      <c r="J4" s="265"/>
      <c r="K4" s="266"/>
    </row>
    <row r="5" spans="1:11" s="129" customFormat="1" ht="54.75" customHeight="1" x14ac:dyDescent="0.2">
      <c r="A5" s="262"/>
      <c r="B5" s="256"/>
      <c r="C5" s="266"/>
      <c r="D5" s="266"/>
      <c r="E5" s="266"/>
      <c r="F5" s="266"/>
      <c r="G5" s="266"/>
      <c r="H5" s="266"/>
      <c r="I5" s="269"/>
      <c r="J5" s="265"/>
      <c r="K5" s="266"/>
    </row>
    <row r="6" spans="1:11" s="131" customFormat="1" ht="12.75" customHeight="1" x14ac:dyDescent="0.2">
      <c r="A6" s="130" t="s">
        <v>3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</row>
    <row r="7" spans="1:11" s="133" customFormat="1" ht="17.850000000000001" customHeight="1" x14ac:dyDescent="0.25">
      <c r="A7" s="132" t="s">
        <v>72</v>
      </c>
      <c r="B7" s="291">
        <f>SUM(B8:B35)</f>
        <v>10550</v>
      </c>
      <c r="C7" s="291">
        <f t="shared" ref="C7:K7" si="0">SUM(C8:C35)</f>
        <v>8807</v>
      </c>
      <c r="D7" s="291">
        <f t="shared" si="0"/>
        <v>1948</v>
      </c>
      <c r="E7" s="291">
        <f t="shared" si="0"/>
        <v>1630</v>
      </c>
      <c r="F7" s="291">
        <f t="shared" si="0"/>
        <v>315</v>
      </c>
      <c r="G7" s="291">
        <f t="shared" si="0"/>
        <v>81</v>
      </c>
      <c r="H7" s="291">
        <f t="shared" si="0"/>
        <v>6145</v>
      </c>
      <c r="I7" s="291">
        <f t="shared" si="0"/>
        <v>5219</v>
      </c>
      <c r="J7" s="291">
        <f t="shared" si="0"/>
        <v>4387</v>
      </c>
      <c r="K7" s="291">
        <f t="shared" si="0"/>
        <v>3911</v>
      </c>
    </row>
    <row r="8" spans="1:11" ht="15" customHeight="1" x14ac:dyDescent="0.25">
      <c r="A8" s="134" t="s">
        <v>34</v>
      </c>
      <c r="B8" s="292">
        <f>УСЬОГО!C8-'!!12-жінки'!B8</f>
        <v>2960</v>
      </c>
      <c r="C8" s="292">
        <f>УСЬОГО!F8-'!!12-жінки'!C8</f>
        <v>2401</v>
      </c>
      <c r="D8" s="292">
        <f>УСЬОГО!I8-'!!12-жінки'!D8</f>
        <v>317</v>
      </c>
      <c r="E8" s="292">
        <f>УСЬОГО!L8-'!!12-жінки'!E8</f>
        <v>300</v>
      </c>
      <c r="F8" s="292">
        <f>УСЬОГО!O8-'!!12-жінки'!F8</f>
        <v>109</v>
      </c>
      <c r="G8" s="292">
        <f>УСЬОГО!R8-'!!12-жінки'!G8</f>
        <v>0</v>
      </c>
      <c r="H8" s="292">
        <f>УСЬОГО!U8-'!!12-жінки'!H8</f>
        <v>1140</v>
      </c>
      <c r="I8" s="292">
        <f>УСЬОГО!X8-'!!12-жінки'!I8</f>
        <v>1627</v>
      </c>
      <c r="J8" s="292">
        <f>УСЬОГО!AA8-'!!12-жінки'!J8</f>
        <v>1249</v>
      </c>
      <c r="K8" s="292">
        <f>УСЬОГО!AD8-'!!12-жінки'!K8</f>
        <v>1099</v>
      </c>
    </row>
    <row r="9" spans="1:11" ht="15" customHeight="1" x14ac:dyDescent="0.25">
      <c r="A9" s="134" t="s">
        <v>35</v>
      </c>
      <c r="B9" s="292">
        <f>УСЬОГО!C9-'!!12-жінки'!B9</f>
        <v>372</v>
      </c>
      <c r="C9" s="292">
        <f>УСЬОГО!F9-'!!12-жінки'!C9</f>
        <v>309</v>
      </c>
      <c r="D9" s="292">
        <f>УСЬОГО!I9-'!!12-жінки'!D9</f>
        <v>54</v>
      </c>
      <c r="E9" s="292">
        <f>УСЬОГО!L9-'!!12-жінки'!E9</f>
        <v>41</v>
      </c>
      <c r="F9" s="292">
        <f>УСЬОГО!O9-'!!12-жінки'!F9</f>
        <v>3</v>
      </c>
      <c r="G9" s="292">
        <f>УСЬОГО!R9-'!!12-жінки'!G9</f>
        <v>27</v>
      </c>
      <c r="H9" s="292">
        <f>УСЬОГО!U9-'!!12-жінки'!H9</f>
        <v>211</v>
      </c>
      <c r="I9" s="292">
        <f>УСЬОГО!X9-'!!12-жінки'!I9</f>
        <v>188</v>
      </c>
      <c r="J9" s="292">
        <f>УСЬОГО!AA9-'!!12-жінки'!J9</f>
        <v>169</v>
      </c>
      <c r="K9" s="292">
        <f>УСЬОГО!AD9-'!!12-жінки'!K9</f>
        <v>124</v>
      </c>
    </row>
    <row r="10" spans="1:11" ht="15" customHeight="1" x14ac:dyDescent="0.25">
      <c r="A10" s="134" t="s">
        <v>36</v>
      </c>
      <c r="B10" s="292">
        <f>УСЬОГО!C10-'!!12-жінки'!B10</f>
        <v>57</v>
      </c>
      <c r="C10" s="292">
        <f>УСЬОГО!F10-'!!12-жінки'!C10</f>
        <v>51</v>
      </c>
      <c r="D10" s="292">
        <f>УСЬОГО!I10-'!!12-жінки'!D10</f>
        <v>6</v>
      </c>
      <c r="E10" s="292">
        <f>УСЬОГО!L10-'!!12-жінки'!E10</f>
        <v>6</v>
      </c>
      <c r="F10" s="292">
        <f>УСЬОГО!O10-'!!12-жінки'!F10</f>
        <v>1</v>
      </c>
      <c r="G10" s="292">
        <f>УСЬОГО!R10-'!!12-жінки'!G10</f>
        <v>1</v>
      </c>
      <c r="H10" s="292">
        <f>УСЬОГО!U10-'!!12-жінки'!H10</f>
        <v>39</v>
      </c>
      <c r="I10" s="292">
        <f>УСЬОГО!X10-'!!12-жінки'!I10</f>
        <v>29</v>
      </c>
      <c r="J10" s="292">
        <f>УСЬОГО!AA10-'!!12-жінки'!J10</f>
        <v>27</v>
      </c>
      <c r="K10" s="292">
        <f>УСЬОГО!AD10-'!!12-жінки'!K10</f>
        <v>23</v>
      </c>
    </row>
    <row r="11" spans="1:11" ht="15" customHeight="1" x14ac:dyDescent="0.25">
      <c r="A11" s="134" t="s">
        <v>37</v>
      </c>
      <c r="B11" s="292">
        <f>УСЬОГО!C11-'!!12-жінки'!B11</f>
        <v>257</v>
      </c>
      <c r="C11" s="292">
        <f>УСЬОГО!F11-'!!12-жінки'!C11</f>
        <v>206</v>
      </c>
      <c r="D11" s="292">
        <f>УСЬОГО!I11-'!!12-жінки'!D11</f>
        <v>29</v>
      </c>
      <c r="E11" s="292">
        <f>УСЬОГО!L11-'!!12-жінки'!E11</f>
        <v>25</v>
      </c>
      <c r="F11" s="292">
        <f>УСЬОГО!O11-'!!12-жінки'!F11</f>
        <v>3</v>
      </c>
      <c r="G11" s="292">
        <f>УСЬОГО!R11-'!!12-жінки'!G11</f>
        <v>0</v>
      </c>
      <c r="H11" s="292">
        <f>УСЬОГО!U11-'!!12-жінки'!H11</f>
        <v>148</v>
      </c>
      <c r="I11" s="292">
        <f>УСЬОГО!X11-'!!12-жінки'!I11</f>
        <v>156</v>
      </c>
      <c r="J11" s="292">
        <f>УСЬОГО!AA11-'!!12-жінки'!J11</f>
        <v>130</v>
      </c>
      <c r="K11" s="292">
        <f>УСЬОГО!AD11-'!!12-жінки'!K11</f>
        <v>115</v>
      </c>
    </row>
    <row r="12" spans="1:11" ht="15" customHeight="1" x14ac:dyDescent="0.25">
      <c r="A12" s="134" t="s">
        <v>38</v>
      </c>
      <c r="B12" s="292">
        <f>УСЬОГО!C12-'!!12-жінки'!B12</f>
        <v>206</v>
      </c>
      <c r="C12" s="292">
        <f>УСЬОГО!F12-'!!12-жінки'!C12</f>
        <v>156</v>
      </c>
      <c r="D12" s="292">
        <f>УСЬОГО!I12-'!!12-жінки'!D12</f>
        <v>54</v>
      </c>
      <c r="E12" s="292">
        <f>УСЬОГО!L12-'!!12-жінки'!E12</f>
        <v>32</v>
      </c>
      <c r="F12" s="292">
        <f>УСЬОГО!O12-'!!12-жінки'!F12</f>
        <v>9</v>
      </c>
      <c r="G12" s="292">
        <f>УСЬОГО!R12-'!!12-жінки'!G12</f>
        <v>3</v>
      </c>
      <c r="H12" s="292">
        <f>УСЬОГО!U12-'!!12-жінки'!H12</f>
        <v>132</v>
      </c>
      <c r="I12" s="292">
        <f>УСЬОГО!X12-'!!12-жінки'!I12</f>
        <v>94</v>
      </c>
      <c r="J12" s="292">
        <f>УСЬОГО!AA12-'!!12-жінки'!J12</f>
        <v>75</v>
      </c>
      <c r="K12" s="292">
        <f>УСЬОГО!AD12-'!!12-жінки'!K12</f>
        <v>67</v>
      </c>
    </row>
    <row r="13" spans="1:11" ht="15" customHeight="1" x14ac:dyDescent="0.25">
      <c r="A13" s="134" t="s">
        <v>39</v>
      </c>
      <c r="B13" s="292">
        <f>УСЬОГО!C13-'!!12-жінки'!B13</f>
        <v>103</v>
      </c>
      <c r="C13" s="292">
        <f>УСЬОГО!F13-'!!12-жінки'!C13</f>
        <v>94</v>
      </c>
      <c r="D13" s="292">
        <f>УСЬОГО!I13-'!!12-жінки'!D13</f>
        <v>22</v>
      </c>
      <c r="E13" s="292">
        <f>УСЬОГО!L13-'!!12-жінки'!E13</f>
        <v>21</v>
      </c>
      <c r="F13" s="292">
        <f>УСЬОГО!O13-'!!12-жінки'!F13</f>
        <v>3</v>
      </c>
      <c r="G13" s="292">
        <f>УСЬОГО!R13-'!!12-жінки'!G13</f>
        <v>0</v>
      </c>
      <c r="H13" s="292">
        <f>УСЬОГО!U13-'!!12-жінки'!H13</f>
        <v>86</v>
      </c>
      <c r="I13" s="292">
        <f>УСЬОГО!X13-'!!12-жінки'!I13</f>
        <v>52</v>
      </c>
      <c r="J13" s="292">
        <f>УСЬОГО!AA13-'!!12-жінки'!J13</f>
        <v>47</v>
      </c>
      <c r="K13" s="292">
        <f>УСЬОГО!AD13-'!!12-жінки'!K13</f>
        <v>43</v>
      </c>
    </row>
    <row r="14" spans="1:11" ht="15" customHeight="1" x14ac:dyDescent="0.25">
      <c r="A14" s="134" t="s">
        <v>40</v>
      </c>
      <c r="B14" s="292">
        <f>УСЬОГО!C14-'!!12-жінки'!B14</f>
        <v>67</v>
      </c>
      <c r="C14" s="292">
        <f>УСЬОГО!F14-'!!12-жінки'!C14</f>
        <v>61</v>
      </c>
      <c r="D14" s="292">
        <f>УСЬОГО!I14-'!!12-жінки'!D14</f>
        <v>10</v>
      </c>
      <c r="E14" s="292">
        <f>УСЬОГО!L14-'!!12-жінки'!E14</f>
        <v>8</v>
      </c>
      <c r="F14" s="292">
        <f>УСЬОГО!O14-'!!12-жінки'!F14</f>
        <v>1</v>
      </c>
      <c r="G14" s="292">
        <f>УСЬОГО!R14-'!!12-жінки'!G14</f>
        <v>0</v>
      </c>
      <c r="H14" s="292">
        <f>УСЬОГО!U14-'!!12-жінки'!H14</f>
        <v>55</v>
      </c>
      <c r="I14" s="292">
        <f>УСЬОГО!X14-'!!12-жінки'!I14</f>
        <v>32</v>
      </c>
      <c r="J14" s="292">
        <f>УСЬОГО!AA14-'!!12-жінки'!J14</f>
        <v>32</v>
      </c>
      <c r="K14" s="292">
        <f>УСЬОГО!AD14-'!!12-жінки'!K14</f>
        <v>27</v>
      </c>
    </row>
    <row r="15" spans="1:11" ht="15" customHeight="1" x14ac:dyDescent="0.25">
      <c r="A15" s="134" t="s">
        <v>41</v>
      </c>
      <c r="B15" s="292">
        <f>УСЬОГО!C15-'!!12-жінки'!B15</f>
        <v>414</v>
      </c>
      <c r="C15" s="292">
        <f>УСЬОГО!F15-'!!12-жінки'!C15</f>
        <v>352</v>
      </c>
      <c r="D15" s="292">
        <f>УСЬОГО!I15-'!!12-жінки'!D15</f>
        <v>120</v>
      </c>
      <c r="E15" s="292">
        <f>УСЬОГО!L15-'!!12-жінки'!E15</f>
        <v>105</v>
      </c>
      <c r="F15" s="292">
        <f>УСЬОГО!O15-'!!12-жінки'!F15</f>
        <v>6</v>
      </c>
      <c r="G15" s="292">
        <f>УСЬОГО!R15-'!!12-жінки'!G15</f>
        <v>1</v>
      </c>
      <c r="H15" s="292">
        <f>УСЬОГО!U15-'!!12-жінки'!H15</f>
        <v>265</v>
      </c>
      <c r="I15" s="292">
        <f>УСЬОГО!X15-'!!12-жінки'!I15</f>
        <v>149</v>
      </c>
      <c r="J15" s="292">
        <f>УСЬОГО!AA15-'!!12-жінки'!J15</f>
        <v>123</v>
      </c>
      <c r="K15" s="292">
        <f>УСЬОГО!AD15-'!!12-жінки'!K15</f>
        <v>98</v>
      </c>
    </row>
    <row r="16" spans="1:11" ht="15" customHeight="1" x14ac:dyDescent="0.25">
      <c r="A16" s="134" t="s">
        <v>42</v>
      </c>
      <c r="B16" s="292">
        <f>УСЬОГО!C16-'!!12-жінки'!B16</f>
        <v>516</v>
      </c>
      <c r="C16" s="292">
        <f>УСЬОГО!F16-'!!12-жінки'!C16</f>
        <v>438</v>
      </c>
      <c r="D16" s="292">
        <f>УСЬОГО!I16-'!!12-жінки'!D16</f>
        <v>172</v>
      </c>
      <c r="E16" s="292">
        <f>УСЬОГО!L16-'!!12-жінки'!E16</f>
        <v>153</v>
      </c>
      <c r="F16" s="292">
        <f>УСЬОГО!O16-'!!12-жінки'!F16</f>
        <v>9</v>
      </c>
      <c r="G16" s="292">
        <f>УСЬОГО!R16-'!!12-жінки'!G16</f>
        <v>21</v>
      </c>
      <c r="H16" s="292">
        <f>УСЬОГО!U16-'!!12-жінки'!H16</f>
        <v>376</v>
      </c>
      <c r="I16" s="292">
        <f>УСЬОГО!X16-'!!12-жінки'!I16</f>
        <v>184</v>
      </c>
      <c r="J16" s="292">
        <f>УСЬОГО!AA16-'!!12-жінки'!J16</f>
        <v>144</v>
      </c>
      <c r="K16" s="292">
        <f>УСЬОГО!AD16-'!!12-жінки'!K16</f>
        <v>123</v>
      </c>
    </row>
    <row r="17" spans="1:20" ht="15" customHeight="1" x14ac:dyDescent="0.25">
      <c r="A17" s="134" t="s">
        <v>43</v>
      </c>
      <c r="B17" s="292">
        <f>УСЬОГО!C17-'!!12-жінки'!B17</f>
        <v>591</v>
      </c>
      <c r="C17" s="292">
        <f>УСЬОГО!F17-'!!12-жінки'!C17</f>
        <v>513</v>
      </c>
      <c r="D17" s="292">
        <f>УСЬОГО!I17-'!!12-жінки'!D17</f>
        <v>110</v>
      </c>
      <c r="E17" s="292">
        <f>УСЬОГО!L17-'!!12-жінки'!E17</f>
        <v>93</v>
      </c>
      <c r="F17" s="292">
        <f>УСЬОГО!O17-'!!12-жінки'!F17</f>
        <v>13</v>
      </c>
      <c r="G17" s="292">
        <f>УСЬОГО!R17-'!!12-жінки'!G17</f>
        <v>0</v>
      </c>
      <c r="H17" s="292">
        <f>УСЬОГО!U17-'!!12-жінки'!H17</f>
        <v>329</v>
      </c>
      <c r="I17" s="292">
        <f>УСЬОГО!X17-'!!12-жінки'!I17</f>
        <v>271</v>
      </c>
      <c r="J17" s="292">
        <f>УСЬОГО!AA17-'!!12-жінки'!J17</f>
        <v>247</v>
      </c>
      <c r="K17" s="292">
        <f>УСЬОГО!AD17-'!!12-жінки'!K17</f>
        <v>229</v>
      </c>
    </row>
    <row r="18" spans="1:20" ht="15" customHeight="1" x14ac:dyDescent="0.25">
      <c r="A18" s="134" t="s">
        <v>44</v>
      </c>
      <c r="B18" s="292">
        <f>УСЬОГО!C18-'!!12-жінки'!B18</f>
        <v>353</v>
      </c>
      <c r="C18" s="292">
        <f>УСЬОГО!F18-'!!12-жінки'!C18</f>
        <v>305</v>
      </c>
      <c r="D18" s="292">
        <f>УСЬОГО!I18-'!!12-жінки'!D18</f>
        <v>71</v>
      </c>
      <c r="E18" s="292">
        <f>УСЬОГО!L18-'!!12-жінки'!E18</f>
        <v>60</v>
      </c>
      <c r="F18" s="292">
        <f>УСЬОГО!O18-'!!12-жінки'!F18</f>
        <v>1</v>
      </c>
      <c r="G18" s="292">
        <f>УСЬОГО!R18-'!!12-жінки'!G18</f>
        <v>0</v>
      </c>
      <c r="H18" s="292">
        <f>УСЬОГО!U18-'!!12-жінки'!H18</f>
        <v>231</v>
      </c>
      <c r="I18" s="292">
        <f>УСЬОГО!X18-'!!12-жінки'!I18</f>
        <v>169</v>
      </c>
      <c r="J18" s="292">
        <f>УСЬОГО!AA18-'!!12-жінки'!J18</f>
        <v>154</v>
      </c>
      <c r="K18" s="292">
        <f>УСЬОГО!AD18-'!!12-жінки'!K18</f>
        <v>144</v>
      </c>
    </row>
    <row r="19" spans="1:20" ht="15" customHeight="1" x14ac:dyDescent="0.25">
      <c r="A19" s="134" t="s">
        <v>45</v>
      </c>
      <c r="B19" s="292">
        <f>УСЬОГО!C19-'!!12-жінки'!B19</f>
        <v>392</v>
      </c>
      <c r="C19" s="292">
        <f>УСЬОГО!F19-'!!12-жінки'!C19</f>
        <v>334</v>
      </c>
      <c r="D19" s="292">
        <f>УСЬОГО!I19-'!!12-жінки'!D19</f>
        <v>107</v>
      </c>
      <c r="E19" s="292">
        <f>УСЬОГО!L19-'!!12-жінки'!E19</f>
        <v>94</v>
      </c>
      <c r="F19" s="292">
        <f>УСЬОГО!O19-'!!12-жінки'!F19</f>
        <v>31</v>
      </c>
      <c r="G19" s="292">
        <f>УСЬОГО!R19-'!!12-жінки'!G19</f>
        <v>2</v>
      </c>
      <c r="H19" s="292">
        <f>УСЬОГО!U19-'!!12-жінки'!H19</f>
        <v>270</v>
      </c>
      <c r="I19" s="292">
        <f>УСЬОГО!X19-'!!12-жінки'!I19</f>
        <v>190</v>
      </c>
      <c r="J19" s="292">
        <f>УСЬОГО!AA19-'!!12-жінки'!J19</f>
        <v>161</v>
      </c>
      <c r="K19" s="292">
        <f>УСЬОГО!AD19-'!!12-жінки'!K19</f>
        <v>143</v>
      </c>
    </row>
    <row r="20" spans="1:20" ht="15" customHeight="1" x14ac:dyDescent="0.25">
      <c r="A20" s="134" t="s">
        <v>46</v>
      </c>
      <c r="B20" s="292">
        <f>УСЬОГО!C20-'!!12-жінки'!B20</f>
        <v>216</v>
      </c>
      <c r="C20" s="292">
        <f>УСЬОГО!F20-'!!12-жінки'!C20</f>
        <v>175</v>
      </c>
      <c r="D20" s="292">
        <f>УСЬОГО!I20-'!!12-жінки'!D20</f>
        <v>45</v>
      </c>
      <c r="E20" s="292">
        <f>УСЬОГО!L20-'!!12-жінки'!E20</f>
        <v>33</v>
      </c>
      <c r="F20" s="292">
        <f>УСЬОГО!O20-'!!12-жінки'!F20</f>
        <v>2</v>
      </c>
      <c r="G20" s="292">
        <f>УСЬОГО!R20-'!!12-жінки'!G20</f>
        <v>0</v>
      </c>
      <c r="H20" s="292">
        <f>УСЬОГО!U20-'!!12-жінки'!H20</f>
        <v>126</v>
      </c>
      <c r="I20" s="292">
        <f>УСЬОГО!X20-'!!12-жінки'!I20</f>
        <v>114</v>
      </c>
      <c r="J20" s="292">
        <f>УСЬОГО!AA20-'!!12-жінки'!J20</f>
        <v>100</v>
      </c>
      <c r="K20" s="292">
        <f>УСЬОГО!AD20-'!!12-жінки'!K20</f>
        <v>97</v>
      </c>
    </row>
    <row r="21" spans="1:20" ht="15" customHeight="1" x14ac:dyDescent="0.25">
      <c r="A21" s="134" t="s">
        <v>47</v>
      </c>
      <c r="B21" s="292">
        <f>УСЬОГО!C21-'!!12-жінки'!B21</f>
        <v>138</v>
      </c>
      <c r="C21" s="292">
        <f>УСЬОГО!F21-'!!12-жінки'!C21</f>
        <v>128</v>
      </c>
      <c r="D21" s="292">
        <f>УСЬОГО!I21-'!!12-жінки'!D21</f>
        <v>22</v>
      </c>
      <c r="E21" s="292">
        <f>УСЬОГО!L21-'!!12-жінки'!E21</f>
        <v>17</v>
      </c>
      <c r="F21" s="292">
        <f>УСЬОГО!O21-'!!12-жінки'!F21</f>
        <v>12</v>
      </c>
      <c r="G21" s="292">
        <f>УСЬОГО!R21-'!!12-жінки'!G21</f>
        <v>0</v>
      </c>
      <c r="H21" s="292">
        <f>УСЬОГО!U21-'!!12-жінки'!H21</f>
        <v>94</v>
      </c>
      <c r="I21" s="292">
        <f>УСЬОГО!X21-'!!12-жінки'!I21</f>
        <v>62</v>
      </c>
      <c r="J21" s="292">
        <f>УСЬОГО!AA21-'!!12-жінки'!J21</f>
        <v>58</v>
      </c>
      <c r="K21" s="292">
        <f>УСЬОГО!AD21-'!!12-жінки'!K21</f>
        <v>53</v>
      </c>
    </row>
    <row r="22" spans="1:20" ht="15" customHeight="1" x14ac:dyDescent="0.25">
      <c r="A22" s="134" t="s">
        <v>48</v>
      </c>
      <c r="B22" s="292">
        <f>УСЬОГО!C22-'!!12-жінки'!B22</f>
        <v>460</v>
      </c>
      <c r="C22" s="292">
        <f>УСЬОГО!F22-'!!12-жінки'!C22</f>
        <v>379</v>
      </c>
      <c r="D22" s="292">
        <f>УСЬОГО!I22-'!!12-жінки'!D22</f>
        <v>96</v>
      </c>
      <c r="E22" s="292">
        <f>УСЬОГО!L22-'!!12-жінки'!E22</f>
        <v>72</v>
      </c>
      <c r="F22" s="292">
        <f>УСЬОГО!O22-'!!12-жінки'!F22</f>
        <v>0</v>
      </c>
      <c r="G22" s="292">
        <f>УСЬОГО!R22-'!!12-жінки'!G22</f>
        <v>0</v>
      </c>
      <c r="H22" s="292">
        <f>УСЬОГО!U22-'!!12-жінки'!H22</f>
        <v>300</v>
      </c>
      <c r="I22" s="292">
        <f>УСЬОГО!X22-'!!12-жінки'!I22</f>
        <v>242</v>
      </c>
      <c r="J22" s="292">
        <f>УСЬОГО!AA22-'!!12-жінки'!J22</f>
        <v>210</v>
      </c>
      <c r="K22" s="292">
        <f>УСЬОГО!AD22-'!!12-жінки'!K22</f>
        <v>185</v>
      </c>
    </row>
    <row r="23" spans="1:20" ht="15" customHeight="1" x14ac:dyDescent="0.25">
      <c r="A23" s="134" t="s">
        <v>49</v>
      </c>
      <c r="B23" s="292">
        <f>УСЬОГО!C23-'!!12-жінки'!B23</f>
        <v>322</v>
      </c>
      <c r="C23" s="292">
        <f>УСЬОГО!F23-'!!12-жінки'!C23</f>
        <v>304</v>
      </c>
      <c r="D23" s="292">
        <f>УСЬОГО!I23-'!!12-жінки'!D23</f>
        <v>52</v>
      </c>
      <c r="E23" s="292">
        <f>УСЬОГО!L23-'!!12-жінки'!E23</f>
        <v>50</v>
      </c>
      <c r="F23" s="292">
        <f>УСЬОГО!O23-'!!12-жінки'!F23</f>
        <v>8</v>
      </c>
      <c r="G23" s="292">
        <f>УСЬОГО!R23-'!!12-жінки'!G23</f>
        <v>0</v>
      </c>
      <c r="H23" s="292">
        <f>УСЬОГО!U23-'!!12-жінки'!H23</f>
        <v>219</v>
      </c>
      <c r="I23" s="292">
        <f>УСЬОГО!X23-'!!12-жінки'!I23</f>
        <v>140</v>
      </c>
      <c r="J23" s="292">
        <f>УСЬОГО!AA23-'!!12-жінки'!J23</f>
        <v>135</v>
      </c>
      <c r="K23" s="292">
        <f>УСЬОГО!AD23-'!!12-жінки'!K23</f>
        <v>121</v>
      </c>
    </row>
    <row r="24" spans="1:20" ht="15" customHeight="1" x14ac:dyDescent="0.25">
      <c r="A24" s="134" t="s">
        <v>50</v>
      </c>
      <c r="B24" s="292">
        <f>УСЬОГО!C24-'!!12-жінки'!B24</f>
        <v>388</v>
      </c>
      <c r="C24" s="292">
        <f>УСЬОГО!F24-'!!12-жінки'!C24</f>
        <v>308</v>
      </c>
      <c r="D24" s="292">
        <f>УСЬОГО!I24-'!!12-жінки'!D24</f>
        <v>66</v>
      </c>
      <c r="E24" s="292">
        <f>УСЬОГО!L24-'!!12-жінки'!E24</f>
        <v>52</v>
      </c>
      <c r="F24" s="292">
        <f>УСЬОГО!O24-'!!12-жінки'!F24</f>
        <v>13</v>
      </c>
      <c r="G24" s="292">
        <f>УСЬОГО!R24-'!!12-жінки'!G24</f>
        <v>0</v>
      </c>
      <c r="H24" s="292">
        <f>УСЬОГО!U24-'!!12-жінки'!H24</f>
        <v>253</v>
      </c>
      <c r="I24" s="292">
        <f>УСЬОГО!X24-'!!12-жінки'!I24</f>
        <v>184</v>
      </c>
      <c r="J24" s="292">
        <f>УСЬОГО!AA24-'!!12-жінки'!J24</f>
        <v>163</v>
      </c>
      <c r="K24" s="292">
        <f>УСЬОГО!AD24-'!!12-жінки'!K24</f>
        <v>152</v>
      </c>
    </row>
    <row r="25" spans="1:20" ht="15" customHeight="1" x14ac:dyDescent="0.25">
      <c r="A25" s="134" t="s">
        <v>51</v>
      </c>
      <c r="B25" s="292">
        <f>УСЬОГО!C25-'!!12-жінки'!B25</f>
        <v>163</v>
      </c>
      <c r="C25" s="292">
        <f>УСЬОГО!F25-'!!12-жінки'!C25</f>
        <v>150</v>
      </c>
      <c r="D25" s="292">
        <f>УСЬОГО!I25-'!!12-жінки'!D25</f>
        <v>59</v>
      </c>
      <c r="E25" s="292">
        <f>УСЬОГО!L25-'!!12-жінки'!E25</f>
        <v>56</v>
      </c>
      <c r="F25" s="292">
        <f>УСЬОГО!O25-'!!12-жінки'!F25</f>
        <v>3</v>
      </c>
      <c r="G25" s="292">
        <f>УСЬОГО!R25-'!!12-жінки'!G25</f>
        <v>0</v>
      </c>
      <c r="H25" s="292">
        <f>УСЬОГО!U25-'!!12-жінки'!H25</f>
        <v>114</v>
      </c>
      <c r="I25" s="292">
        <f>УСЬОГО!X25-'!!12-жінки'!I25</f>
        <v>60</v>
      </c>
      <c r="J25" s="292">
        <f>УСЬОГО!AA25-'!!12-жінки'!J25</f>
        <v>52</v>
      </c>
      <c r="K25" s="292">
        <f>УСЬОГО!AD25-'!!12-жінки'!K25</f>
        <v>51</v>
      </c>
    </row>
    <row r="26" spans="1:20" ht="15" customHeight="1" x14ac:dyDescent="0.25">
      <c r="A26" s="134" t="s">
        <v>52</v>
      </c>
      <c r="B26" s="292">
        <f>УСЬОГО!C26-'!!12-жінки'!B26</f>
        <v>380</v>
      </c>
      <c r="C26" s="292">
        <f>УСЬОГО!F26-'!!12-жінки'!C26</f>
        <v>341</v>
      </c>
      <c r="D26" s="292">
        <f>УСЬОГО!I26-'!!12-жінки'!D26</f>
        <v>77</v>
      </c>
      <c r="E26" s="292">
        <f>УСЬОГО!L26-'!!12-жінки'!E26</f>
        <v>68</v>
      </c>
      <c r="F26" s="292">
        <f>УСЬОГО!O26-'!!12-жінки'!F26</f>
        <v>2</v>
      </c>
      <c r="G26" s="292">
        <f>УСЬОГО!R26-'!!12-жінки'!G26</f>
        <v>0</v>
      </c>
      <c r="H26" s="292">
        <f>УСЬОГО!U26-'!!12-жінки'!H26</f>
        <v>245</v>
      </c>
      <c r="I26" s="292">
        <f>УСЬОГО!X26-'!!12-жінки'!I26</f>
        <v>209</v>
      </c>
      <c r="J26" s="292">
        <f>УСЬОГО!AA26-'!!12-жінки'!J26</f>
        <v>193</v>
      </c>
      <c r="K26" s="292">
        <f>УСЬОГО!AD26-'!!12-жінки'!K26</f>
        <v>165</v>
      </c>
    </row>
    <row r="27" spans="1:20" ht="15" customHeight="1" x14ac:dyDescent="0.25">
      <c r="A27" s="134" t="s">
        <v>53</v>
      </c>
      <c r="B27" s="292">
        <f>УСЬОГО!C27-'!!12-жінки'!B27</f>
        <v>166</v>
      </c>
      <c r="C27" s="292">
        <f>УСЬОГО!F27-'!!12-жінки'!C27</f>
        <v>154</v>
      </c>
      <c r="D27" s="292">
        <f>УСЬОГО!I27-'!!12-жінки'!D27</f>
        <v>33</v>
      </c>
      <c r="E27" s="292">
        <f>УСЬОГО!L27-'!!12-жінки'!E27</f>
        <v>30</v>
      </c>
      <c r="F27" s="292">
        <f>УСЬОГО!O27-'!!12-жінки'!F27</f>
        <v>21</v>
      </c>
      <c r="G27" s="292">
        <f>УСЬОГО!R27-'!!12-жінки'!G27</f>
        <v>25</v>
      </c>
      <c r="H27" s="292">
        <f>УСЬОГО!U27-'!!12-жінки'!H27</f>
        <v>140</v>
      </c>
      <c r="I27" s="292">
        <f>УСЬОГО!X27-'!!12-жінки'!I27</f>
        <v>70</v>
      </c>
      <c r="J27" s="292">
        <f>УСЬОГО!AA27-'!!12-жінки'!J27</f>
        <v>69</v>
      </c>
      <c r="K27" s="292">
        <f>УСЬОГО!AD27-'!!12-жінки'!K27</f>
        <v>58</v>
      </c>
      <c r="T27" s="135" t="s">
        <v>151</v>
      </c>
    </row>
    <row r="28" spans="1:20" ht="15" customHeight="1" x14ac:dyDescent="0.25">
      <c r="A28" s="134" t="s">
        <v>54</v>
      </c>
      <c r="B28" s="292">
        <f>УСЬОГО!C28-'!!12-жінки'!B28</f>
        <v>185</v>
      </c>
      <c r="C28" s="292">
        <f>УСЬОГО!F28-'!!12-жінки'!C28</f>
        <v>153</v>
      </c>
      <c r="D28" s="292">
        <f>УСЬОГО!I28-'!!12-жінки'!D28</f>
        <v>36</v>
      </c>
      <c r="E28" s="292">
        <f>УСЬОГО!L28-'!!12-жінки'!E28</f>
        <v>24</v>
      </c>
      <c r="F28" s="292">
        <f>УСЬОГО!O28-'!!12-жінки'!F28</f>
        <v>14</v>
      </c>
      <c r="G28" s="292">
        <f>УСЬОГО!R28-'!!12-жінки'!G28</f>
        <v>0</v>
      </c>
      <c r="H28" s="292">
        <f>УСЬОГО!U28-'!!12-жінки'!H28</f>
        <v>147</v>
      </c>
      <c r="I28" s="292">
        <f>УСЬОГО!X28-'!!12-жінки'!I28</f>
        <v>88</v>
      </c>
      <c r="J28" s="292">
        <f>УСЬОГО!AA28-'!!12-жінки'!J28</f>
        <v>88</v>
      </c>
      <c r="K28" s="292">
        <f>УСЬОГО!AD28-'!!12-жінки'!K28</f>
        <v>86</v>
      </c>
    </row>
    <row r="29" spans="1:20" ht="15" customHeight="1" x14ac:dyDescent="0.25">
      <c r="A29" s="134" t="s">
        <v>55</v>
      </c>
      <c r="B29" s="292">
        <f>УСЬОГО!C29-'!!12-жінки'!B29</f>
        <v>228</v>
      </c>
      <c r="C29" s="292">
        <f>УСЬОГО!F29-'!!12-жінки'!C29</f>
        <v>203</v>
      </c>
      <c r="D29" s="292">
        <f>УСЬОГО!I29-'!!12-жінки'!D29</f>
        <v>25</v>
      </c>
      <c r="E29" s="292">
        <f>УСЬОГО!L29-'!!12-жінки'!E29</f>
        <v>25</v>
      </c>
      <c r="F29" s="292">
        <f>УСЬОГО!O29-'!!12-жінки'!F29</f>
        <v>10</v>
      </c>
      <c r="G29" s="292">
        <f>УСЬОГО!R29-'!!12-жінки'!G29</f>
        <v>0</v>
      </c>
      <c r="H29" s="292">
        <f>УСЬОГО!U29-'!!12-жінки'!H29</f>
        <v>154</v>
      </c>
      <c r="I29" s="292">
        <f>УСЬОГО!X29-'!!12-жінки'!I29</f>
        <v>123</v>
      </c>
      <c r="J29" s="292">
        <f>УСЬОГО!AA29-'!!12-жінки'!J29</f>
        <v>112</v>
      </c>
      <c r="K29" s="292">
        <f>УСЬОГО!AD29-'!!12-жінки'!K29</f>
        <v>106</v>
      </c>
    </row>
    <row r="30" spans="1:20" ht="15" customHeight="1" x14ac:dyDescent="0.25">
      <c r="A30" s="136" t="s">
        <v>56</v>
      </c>
      <c r="B30" s="292">
        <f>УСЬОГО!C30-'!!12-жінки'!B30</f>
        <v>219</v>
      </c>
      <c r="C30" s="292">
        <f>УСЬОГО!F30-'!!12-жінки'!C30</f>
        <v>189</v>
      </c>
      <c r="D30" s="292">
        <f>УСЬОГО!I30-'!!12-жінки'!D30</f>
        <v>62</v>
      </c>
      <c r="E30" s="292">
        <f>УСЬОГО!L30-'!!12-жінки'!E30</f>
        <v>55</v>
      </c>
      <c r="F30" s="292">
        <f>УСЬОГО!O30-'!!12-жінки'!F30</f>
        <v>1</v>
      </c>
      <c r="G30" s="292">
        <f>УСЬОГО!R30-'!!12-жінки'!G30</f>
        <v>0</v>
      </c>
      <c r="H30" s="292">
        <f>УСЬОГО!U30-'!!12-жінки'!H30</f>
        <v>154</v>
      </c>
      <c r="I30" s="292">
        <f>УСЬОГО!X30-'!!12-жінки'!I30</f>
        <v>97</v>
      </c>
      <c r="J30" s="292">
        <f>УСЬОГО!AA30-'!!12-жінки'!J30</f>
        <v>89</v>
      </c>
      <c r="K30" s="292">
        <f>УСЬОГО!AD30-'!!12-жінки'!K30</f>
        <v>82</v>
      </c>
    </row>
    <row r="31" spans="1:20" ht="15" customHeight="1" x14ac:dyDescent="0.25">
      <c r="A31" s="137" t="s">
        <v>57</v>
      </c>
      <c r="B31" s="292">
        <f>УСЬОГО!C31-'!!12-жінки'!B31</f>
        <v>276</v>
      </c>
      <c r="C31" s="292">
        <f>УСЬОГО!F31-'!!12-жінки'!C31</f>
        <v>182</v>
      </c>
      <c r="D31" s="292">
        <f>УСЬОГО!I31-'!!12-жінки'!D31</f>
        <v>50</v>
      </c>
      <c r="E31" s="292">
        <f>УСЬОГО!L31-'!!12-жінки'!E31</f>
        <v>42</v>
      </c>
      <c r="F31" s="292">
        <f>УСЬОГО!O31-'!!12-жінки'!F31</f>
        <v>0</v>
      </c>
      <c r="G31" s="292">
        <f>УСЬОГО!R31-'!!12-жінки'!G31</f>
        <v>0</v>
      </c>
      <c r="H31" s="292">
        <f>УСЬОГО!U31-'!!12-жінки'!H31</f>
        <v>156</v>
      </c>
      <c r="I31" s="292">
        <f>УСЬОГО!X31-'!!12-жінки'!I31</f>
        <v>142</v>
      </c>
      <c r="J31" s="292">
        <f>УСЬОГО!AA31-'!!12-жінки'!J31</f>
        <v>88</v>
      </c>
      <c r="K31" s="292">
        <f>УСЬОГО!AD31-'!!12-жінки'!K31</f>
        <v>78</v>
      </c>
    </row>
    <row r="32" spans="1:20" ht="15" customHeight="1" x14ac:dyDescent="0.25">
      <c r="A32" s="137" t="s">
        <v>58</v>
      </c>
      <c r="B32" s="292">
        <f>УСЬОГО!C32-'!!12-жінки'!B32</f>
        <v>221</v>
      </c>
      <c r="C32" s="292">
        <f>УСЬОГО!F32-'!!12-жінки'!C32</f>
        <v>145</v>
      </c>
      <c r="D32" s="292">
        <f>УСЬОГО!I32-'!!12-жінки'!D32</f>
        <v>87</v>
      </c>
      <c r="E32" s="292">
        <f>УСЬОГО!L32-'!!12-жінки'!E32</f>
        <v>60</v>
      </c>
      <c r="F32" s="292">
        <f>УСЬОГО!O32-'!!12-жінки'!F32</f>
        <v>7</v>
      </c>
      <c r="G32" s="292">
        <f>УСЬОГО!R32-'!!12-жінки'!G32</f>
        <v>0</v>
      </c>
      <c r="H32" s="292">
        <f>УСЬОГО!U32-'!!12-жінки'!H32</f>
        <v>134</v>
      </c>
      <c r="I32" s="292">
        <f>УСЬОГО!X32-'!!12-жінки'!I32</f>
        <v>102</v>
      </c>
      <c r="J32" s="292">
        <f>УСЬОГО!AA32-'!!12-жінки'!J32</f>
        <v>58</v>
      </c>
      <c r="K32" s="292">
        <f>УСЬОГО!AD32-'!!12-жінки'!K32</f>
        <v>54</v>
      </c>
    </row>
    <row r="33" spans="1:11" ht="15" customHeight="1" x14ac:dyDescent="0.25">
      <c r="A33" s="137" t="s">
        <v>59</v>
      </c>
      <c r="B33" s="292">
        <f>УСЬОГО!C33-'!!12-жінки'!B33</f>
        <v>395</v>
      </c>
      <c r="C33" s="292">
        <f>УСЬОГО!F33-'!!12-жінки'!C33</f>
        <v>364</v>
      </c>
      <c r="D33" s="292">
        <f>УСЬОГО!I33-'!!12-жінки'!D33</f>
        <v>80</v>
      </c>
      <c r="E33" s="292">
        <f>УСЬОГО!L33-'!!12-жінки'!E33</f>
        <v>65</v>
      </c>
      <c r="F33" s="292">
        <f>УСЬОГО!O33-'!!12-жінки'!F33</f>
        <v>15</v>
      </c>
      <c r="G33" s="292">
        <f>УСЬОГО!R33-'!!12-жінки'!G33</f>
        <v>0</v>
      </c>
      <c r="H33" s="292">
        <f>УСЬОГО!U33-'!!12-жінки'!H33</f>
        <v>302</v>
      </c>
      <c r="I33" s="292">
        <f>УСЬОГО!X33-'!!12-жінки'!I33</f>
        <v>187</v>
      </c>
      <c r="J33" s="292">
        <f>УСЬОГО!AA33-'!!12-жінки'!J33</f>
        <v>179</v>
      </c>
      <c r="K33" s="292">
        <f>УСЬОГО!AD33-'!!12-жінки'!K33</f>
        <v>170</v>
      </c>
    </row>
    <row r="34" spans="1:11" ht="15" customHeight="1" x14ac:dyDescent="0.25">
      <c r="A34" s="137" t="s">
        <v>60</v>
      </c>
      <c r="B34" s="292">
        <f>УСЬОГО!C34-'!!12-жінки'!B34</f>
        <v>324</v>
      </c>
      <c r="C34" s="292">
        <f>УСЬОГО!F34-'!!12-жінки'!C34</f>
        <v>252</v>
      </c>
      <c r="D34" s="292">
        <f>УСЬОГО!I34-'!!12-жінки'!D34</f>
        <v>52</v>
      </c>
      <c r="E34" s="292">
        <f>УСЬОГО!L34-'!!12-жінки'!E34</f>
        <v>16</v>
      </c>
      <c r="F34" s="292">
        <f>УСЬОГО!O34-'!!12-жінки'!F34</f>
        <v>1</v>
      </c>
      <c r="G34" s="292">
        <f>УСЬОГО!R34-'!!12-жінки'!G34</f>
        <v>0</v>
      </c>
      <c r="H34" s="292">
        <f>УСЬОГО!U34-'!!12-жінки'!H34</f>
        <v>187</v>
      </c>
      <c r="I34" s="292">
        <f>УСЬОГО!X34-'!!12-жінки'!I34</f>
        <v>175</v>
      </c>
      <c r="J34" s="292">
        <f>УСЬОГО!AA34-'!!12-жінки'!J34</f>
        <v>155</v>
      </c>
      <c r="K34" s="292">
        <f>УСЬОГО!AD34-'!!12-жінки'!K34</f>
        <v>145</v>
      </c>
    </row>
    <row r="35" spans="1:11" ht="15" customHeight="1" x14ac:dyDescent="0.25">
      <c r="A35" s="137" t="s">
        <v>61</v>
      </c>
      <c r="B35" s="292">
        <f>УСЬОГО!C35-'!!12-жінки'!B35</f>
        <v>181</v>
      </c>
      <c r="C35" s="292">
        <f>УСЬОГО!F35-'!!12-жінки'!C35</f>
        <v>160</v>
      </c>
      <c r="D35" s="292">
        <f>УСЬОГО!I35-'!!12-жінки'!D35</f>
        <v>34</v>
      </c>
      <c r="E35" s="292">
        <f>УСЬОГО!L35-'!!12-жінки'!E35</f>
        <v>27</v>
      </c>
      <c r="F35" s="292">
        <f>УСЬОГО!O35-'!!12-жінки'!F35</f>
        <v>17</v>
      </c>
      <c r="G35" s="292">
        <f>УСЬОГО!R35-'!!12-жінки'!G35</f>
        <v>1</v>
      </c>
      <c r="H35" s="292">
        <f>УСЬОГО!U35-'!!12-жінки'!H35</f>
        <v>138</v>
      </c>
      <c r="I35" s="292">
        <f>УСЬОГО!X35-'!!12-жінки'!I35</f>
        <v>83</v>
      </c>
      <c r="J35" s="292">
        <f>УСЬОГО!AA35-'!!12-жінки'!J35</f>
        <v>80</v>
      </c>
      <c r="K35" s="292">
        <f>УСЬОГО!AD35-'!!12-жінки'!K35</f>
        <v>73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1"/>
  <sheetViews>
    <sheetView view="pageBreakPreview" zoomScale="80" zoomScaleNormal="70" zoomScaleSheetLayoutView="80" workbookViewId="0">
      <selection activeCell="B18" sqref="B18"/>
    </sheetView>
  </sheetViews>
  <sheetFormatPr defaultColWidth="8" defaultRowHeight="12.75" x14ac:dyDescent="0.2"/>
  <cols>
    <col min="1" max="1" width="52.5703125" style="3" customWidth="1"/>
    <col min="2" max="2" width="14.42578125" style="18" customWidth="1"/>
    <col min="3" max="3" width="14.5703125" style="18" customWidth="1"/>
    <col min="4" max="4" width="9.5703125" style="3" customWidth="1"/>
    <col min="5" max="5" width="12.140625" style="3" customWidth="1"/>
    <col min="6" max="7" width="14.42578125" style="3" customWidth="1"/>
    <col min="8" max="8" width="10" style="3" customWidth="1"/>
    <col min="9" max="9" width="12.140625" style="3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7" customHeight="1" x14ac:dyDescent="0.2">
      <c r="A1" s="191" t="s">
        <v>65</v>
      </c>
      <c r="B1" s="191"/>
      <c r="C1" s="191"/>
      <c r="D1" s="191"/>
      <c r="E1" s="191"/>
      <c r="F1" s="191"/>
      <c r="G1" s="191"/>
      <c r="H1" s="191"/>
      <c r="I1" s="191"/>
    </row>
    <row r="2" spans="1:11" ht="23.25" customHeight="1" x14ac:dyDescent="0.2">
      <c r="A2" s="191" t="s">
        <v>66</v>
      </c>
      <c r="B2" s="191"/>
      <c r="C2" s="191"/>
      <c r="D2" s="191"/>
      <c r="E2" s="191"/>
      <c r="F2" s="191"/>
      <c r="G2" s="191"/>
      <c r="H2" s="191"/>
      <c r="I2" s="191"/>
    </row>
    <row r="3" spans="1:11" ht="3.6" customHeight="1" x14ac:dyDescent="0.2">
      <c r="A3" s="270"/>
      <c r="B3" s="270"/>
      <c r="C3" s="270"/>
      <c r="D3" s="270"/>
      <c r="E3" s="270"/>
    </row>
    <row r="4" spans="1:11" s="4" customFormat="1" ht="25.5" customHeight="1" x14ac:dyDescent="0.25">
      <c r="A4" s="196" t="s">
        <v>0</v>
      </c>
      <c r="B4" s="272" t="s">
        <v>5</v>
      </c>
      <c r="C4" s="272"/>
      <c r="D4" s="272"/>
      <c r="E4" s="272"/>
      <c r="F4" s="272" t="s">
        <v>6</v>
      </c>
      <c r="G4" s="272"/>
      <c r="H4" s="272"/>
      <c r="I4" s="272"/>
    </row>
    <row r="5" spans="1:11" s="4" customFormat="1" ht="23.25" customHeight="1" x14ac:dyDescent="0.25">
      <c r="A5" s="271"/>
      <c r="B5" s="192" t="s">
        <v>102</v>
      </c>
      <c r="C5" s="192" t="s">
        <v>103</v>
      </c>
      <c r="D5" s="234" t="s">
        <v>1</v>
      </c>
      <c r="E5" s="235"/>
      <c r="F5" s="192" t="s">
        <v>102</v>
      </c>
      <c r="G5" s="192" t="s">
        <v>103</v>
      </c>
      <c r="H5" s="234" t="s">
        <v>1</v>
      </c>
      <c r="I5" s="235"/>
    </row>
    <row r="6" spans="1:11" s="4" customFormat="1" ht="31.35" customHeight="1" x14ac:dyDescent="0.25">
      <c r="A6" s="197"/>
      <c r="B6" s="193"/>
      <c r="C6" s="193"/>
      <c r="D6" s="5" t="s">
        <v>2</v>
      </c>
      <c r="E6" s="6" t="s">
        <v>25</v>
      </c>
      <c r="F6" s="193"/>
      <c r="G6" s="193"/>
      <c r="H6" s="5" t="s">
        <v>2</v>
      </c>
      <c r="I6" s="6" t="s">
        <v>25</v>
      </c>
    </row>
    <row r="7" spans="1:11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25">
      <c r="A8" s="10" t="s">
        <v>26</v>
      </c>
      <c r="B8" s="187">
        <f>'12-жінки-ЦЗ'!B7</f>
        <v>52192</v>
      </c>
      <c r="C8" s="82">
        <f>'12-жінки-ЦЗ'!C7</f>
        <v>16013</v>
      </c>
      <c r="D8" s="11">
        <f>C8*100/B8</f>
        <v>30.680947271612506</v>
      </c>
      <c r="E8" s="90">
        <f>C8-B8</f>
        <v>-36179</v>
      </c>
      <c r="F8" s="188">
        <f>'13-чоловіки-ЦЗ'!B7</f>
        <v>65875</v>
      </c>
      <c r="G8" s="74">
        <f>'13-чоловіки-ЦЗ'!C7</f>
        <v>10550</v>
      </c>
      <c r="H8" s="11">
        <f>G8*100/F8</f>
        <v>16.015180265654649</v>
      </c>
      <c r="I8" s="90">
        <f>G8-F8</f>
        <v>-55325</v>
      </c>
      <c r="J8" s="25"/>
      <c r="K8" s="23"/>
    </row>
    <row r="9" spans="1:11" s="4" customFormat="1" ht="28.5" customHeight="1" x14ac:dyDescent="0.25">
      <c r="A9" s="10" t="s">
        <v>27</v>
      </c>
      <c r="B9" s="99">
        <f>'12-жінки-ЦЗ'!E7</f>
        <v>27836</v>
      </c>
      <c r="C9" s="74">
        <f>'12-жінки-ЦЗ'!F7</f>
        <v>14204</v>
      </c>
      <c r="D9" s="11">
        <f t="shared" ref="D9:D13" si="0">C9*100/B9</f>
        <v>51.027446472194278</v>
      </c>
      <c r="E9" s="90">
        <f t="shared" ref="E9:E13" si="1">C9-B9</f>
        <v>-13632</v>
      </c>
      <c r="F9" s="74">
        <f>'13-чоловіки-ЦЗ'!E7</f>
        <v>17769</v>
      </c>
      <c r="G9" s="74">
        <f>'13-чоловіки-ЦЗ'!F7</f>
        <v>8807</v>
      </c>
      <c r="H9" s="11">
        <f t="shared" ref="H9:H13" si="2">G9*100/F9</f>
        <v>49.563847149530083</v>
      </c>
      <c r="I9" s="90">
        <f t="shared" ref="I9:I13" si="3">G9-F9</f>
        <v>-8962</v>
      </c>
      <c r="J9" s="23"/>
      <c r="K9" s="23"/>
    </row>
    <row r="10" spans="1:11" s="4" customFormat="1" ht="52.5" customHeight="1" x14ac:dyDescent="0.25">
      <c r="A10" s="14" t="s">
        <v>28</v>
      </c>
      <c r="B10" s="99">
        <f>'12-жінки-ЦЗ'!H7</f>
        <v>5123</v>
      </c>
      <c r="C10" s="74">
        <f>'12-жінки-ЦЗ'!I7</f>
        <v>2377</v>
      </c>
      <c r="D10" s="11">
        <f t="shared" si="0"/>
        <v>46.398594573492097</v>
      </c>
      <c r="E10" s="90">
        <f t="shared" si="1"/>
        <v>-2746</v>
      </c>
      <c r="F10" s="74">
        <f>'13-чоловіки-ЦЗ'!H7</f>
        <v>5644</v>
      </c>
      <c r="G10" s="74">
        <f>'13-чоловіки-ЦЗ'!I7</f>
        <v>1948</v>
      </c>
      <c r="H10" s="11">
        <f t="shared" si="2"/>
        <v>34.514528703047482</v>
      </c>
      <c r="I10" s="90">
        <f t="shared" si="3"/>
        <v>-3696</v>
      </c>
      <c r="J10" s="23"/>
      <c r="K10" s="23"/>
    </row>
    <row r="11" spans="1:11" s="4" customFormat="1" ht="31.7" customHeight="1" x14ac:dyDescent="0.25">
      <c r="A11" s="15" t="s">
        <v>29</v>
      </c>
      <c r="B11" s="99">
        <f>'12-жінки-ЦЗ'!K7</f>
        <v>1211</v>
      </c>
      <c r="C11" s="74">
        <f>'12-жінки-ЦЗ'!L7</f>
        <v>720</v>
      </c>
      <c r="D11" s="11">
        <f t="shared" si="0"/>
        <v>59.454995871180842</v>
      </c>
      <c r="E11" s="90">
        <f t="shared" si="1"/>
        <v>-491</v>
      </c>
      <c r="F11" s="74">
        <f>'13-чоловіки-ЦЗ'!K7</f>
        <v>600</v>
      </c>
      <c r="G11" s="74">
        <f>'13-чоловіки-ЦЗ'!L7</f>
        <v>315</v>
      </c>
      <c r="H11" s="11">
        <f t="shared" si="2"/>
        <v>52.5</v>
      </c>
      <c r="I11" s="90">
        <f t="shared" si="3"/>
        <v>-285</v>
      </c>
      <c r="J11" s="23"/>
      <c r="K11" s="23"/>
    </row>
    <row r="12" spans="1:11" s="4" customFormat="1" ht="45.75" customHeight="1" x14ac:dyDescent="0.25">
      <c r="A12" s="15" t="s">
        <v>20</v>
      </c>
      <c r="B12" s="99">
        <f>'12-жінки-ЦЗ'!N7</f>
        <v>116</v>
      </c>
      <c r="C12" s="74">
        <f>'12-жінки-ЦЗ'!O7</f>
        <v>18</v>
      </c>
      <c r="D12" s="11">
        <f t="shared" si="0"/>
        <v>15.517241379310345</v>
      </c>
      <c r="E12" s="90">
        <f t="shared" si="1"/>
        <v>-98</v>
      </c>
      <c r="F12" s="74">
        <f>'13-чоловіки-ЦЗ'!N7</f>
        <v>110</v>
      </c>
      <c r="G12" s="74">
        <f>'13-чоловіки-ЦЗ'!O7</f>
        <v>81</v>
      </c>
      <c r="H12" s="11">
        <f t="shared" si="2"/>
        <v>73.63636363636364</v>
      </c>
      <c r="I12" s="90">
        <f t="shared" si="3"/>
        <v>-29</v>
      </c>
      <c r="J12" s="23"/>
      <c r="K12" s="23"/>
    </row>
    <row r="13" spans="1:11" s="4" customFormat="1" ht="55.5" customHeight="1" x14ac:dyDescent="0.25">
      <c r="A13" s="15" t="s">
        <v>30</v>
      </c>
      <c r="B13" s="99">
        <f>'12-жінки-ЦЗ'!Q7</f>
        <v>18161</v>
      </c>
      <c r="C13" s="74">
        <f>'12-жінки-ЦЗ'!R7</f>
        <v>9842</v>
      </c>
      <c r="D13" s="11">
        <f t="shared" si="0"/>
        <v>54.193051043444747</v>
      </c>
      <c r="E13" s="90">
        <f t="shared" si="1"/>
        <v>-8319</v>
      </c>
      <c r="F13" s="74">
        <f>'13-чоловіки-ЦЗ'!Q7</f>
        <v>11668</v>
      </c>
      <c r="G13" s="74">
        <f>'13-чоловіки-ЦЗ'!R7</f>
        <v>6145</v>
      </c>
      <c r="H13" s="11">
        <f t="shared" si="2"/>
        <v>52.665409667466577</v>
      </c>
      <c r="I13" s="90">
        <f t="shared" si="3"/>
        <v>-5523</v>
      </c>
      <c r="J13" s="23"/>
      <c r="K13" s="23"/>
    </row>
    <row r="14" spans="1:11" s="4" customFormat="1" ht="12.75" customHeight="1" x14ac:dyDescent="0.25">
      <c r="A14" s="198" t="s">
        <v>4</v>
      </c>
      <c r="B14" s="199"/>
      <c r="C14" s="199"/>
      <c r="D14" s="199"/>
      <c r="E14" s="199"/>
      <c r="F14" s="199"/>
      <c r="G14" s="199"/>
      <c r="H14" s="199"/>
      <c r="I14" s="199"/>
      <c r="J14" s="23"/>
      <c r="K14" s="23"/>
    </row>
    <row r="15" spans="1:11" s="4" customFormat="1" ht="18" customHeight="1" x14ac:dyDescent="0.25">
      <c r="A15" s="200"/>
      <c r="B15" s="201"/>
      <c r="C15" s="201"/>
      <c r="D15" s="201"/>
      <c r="E15" s="201"/>
      <c r="F15" s="201"/>
      <c r="G15" s="201"/>
      <c r="H15" s="201"/>
      <c r="I15" s="201"/>
      <c r="J15" s="23"/>
      <c r="K15" s="23"/>
    </row>
    <row r="16" spans="1:11" s="4" customFormat="1" ht="20.25" customHeight="1" x14ac:dyDescent="0.25">
      <c r="A16" s="196" t="s">
        <v>0</v>
      </c>
      <c r="B16" s="202" t="s">
        <v>104</v>
      </c>
      <c r="C16" s="202" t="s">
        <v>105</v>
      </c>
      <c r="D16" s="234" t="s">
        <v>1</v>
      </c>
      <c r="E16" s="235"/>
      <c r="F16" s="202" t="s">
        <v>104</v>
      </c>
      <c r="G16" s="202" t="s">
        <v>105</v>
      </c>
      <c r="H16" s="234" t="s">
        <v>1</v>
      </c>
      <c r="I16" s="235"/>
      <c r="J16" s="23"/>
      <c r="K16" s="23"/>
    </row>
    <row r="17" spans="1:11" ht="35.450000000000003" customHeight="1" x14ac:dyDescent="0.3">
      <c r="A17" s="197"/>
      <c r="B17" s="202"/>
      <c r="C17" s="202"/>
      <c r="D17" s="21" t="s">
        <v>2</v>
      </c>
      <c r="E17" s="6" t="s">
        <v>25</v>
      </c>
      <c r="F17" s="202"/>
      <c r="G17" s="202"/>
      <c r="H17" s="21" t="s">
        <v>2</v>
      </c>
      <c r="I17" s="6" t="s">
        <v>25</v>
      </c>
      <c r="J17" s="24"/>
      <c r="K17" s="24"/>
    </row>
    <row r="18" spans="1:11" ht="24" customHeight="1" x14ac:dyDescent="0.3">
      <c r="A18" s="10" t="s">
        <v>31</v>
      </c>
      <c r="B18" s="187">
        <f>'12-жінки-ЦЗ'!T7</f>
        <v>0</v>
      </c>
      <c r="C18" s="82">
        <f>'12-жінки-ЦЗ'!U7</f>
        <v>8425</v>
      </c>
      <c r="D18" s="17" t="e">
        <f t="shared" ref="D18:D20" si="4">C18*100/B18</f>
        <v>#DIV/0!</v>
      </c>
      <c r="E18" s="90">
        <f t="shared" ref="E18:E20" si="5">C18-B18</f>
        <v>8425</v>
      </c>
      <c r="F18" s="189">
        <f>'13-чоловіки-ЦЗ'!T7</f>
        <v>95427</v>
      </c>
      <c r="G18" s="83">
        <f>'13-чоловіки-ЦЗ'!U7</f>
        <v>5219</v>
      </c>
      <c r="H18" s="16">
        <f t="shared" ref="H18:H20" si="6">G18*100/F18</f>
        <v>5.4691020361113729</v>
      </c>
      <c r="I18" s="90">
        <f t="shared" ref="I18:I20" si="7">G18-F18</f>
        <v>-90208</v>
      </c>
      <c r="J18" s="24"/>
      <c r="K18" s="24"/>
    </row>
    <row r="19" spans="1:11" ht="25.5" customHeight="1" x14ac:dyDescent="0.3">
      <c r="A19" s="1" t="s">
        <v>27</v>
      </c>
      <c r="B19" s="100">
        <f>'12-жінки-ЦЗ'!W7</f>
        <v>16213</v>
      </c>
      <c r="C19" s="82">
        <f>'12-жінки-ЦЗ'!X7</f>
        <v>7376</v>
      </c>
      <c r="D19" s="17">
        <f t="shared" si="4"/>
        <v>45.49435638068217</v>
      </c>
      <c r="E19" s="90">
        <f t="shared" si="5"/>
        <v>-8837</v>
      </c>
      <c r="F19" s="83">
        <f>'13-чоловіки-ЦЗ'!W7</f>
        <v>9646</v>
      </c>
      <c r="G19" s="83">
        <f>'13-чоловіки-ЦЗ'!X7</f>
        <v>4387</v>
      </c>
      <c r="H19" s="16">
        <f t="shared" si="6"/>
        <v>45.4799917064068</v>
      </c>
      <c r="I19" s="90">
        <f t="shared" si="7"/>
        <v>-5259</v>
      </c>
      <c r="J19" s="24"/>
      <c r="K19" s="24"/>
    </row>
    <row r="20" spans="1:11" ht="20.25" x14ac:dyDescent="0.3">
      <c r="A20" s="1" t="s">
        <v>32</v>
      </c>
      <c r="B20" s="100">
        <f>'12-жінки-ЦЗ'!Z7</f>
        <v>14280</v>
      </c>
      <c r="C20" s="82">
        <f>'12-жінки-ЦЗ'!AA7</f>
        <v>6538</v>
      </c>
      <c r="D20" s="17">
        <f t="shared" si="4"/>
        <v>45.784313725490193</v>
      </c>
      <c r="E20" s="90">
        <f t="shared" si="5"/>
        <v>-7742</v>
      </c>
      <c r="F20" s="83">
        <f>'13-чоловіки-ЦЗ'!Z7</f>
        <v>8558</v>
      </c>
      <c r="G20" s="83">
        <f>'13-чоловіки-ЦЗ'!AA7</f>
        <v>3911</v>
      </c>
      <c r="H20" s="16">
        <f t="shared" si="6"/>
        <v>45.699929890161251</v>
      </c>
      <c r="I20" s="90">
        <f t="shared" si="7"/>
        <v>-4647</v>
      </c>
      <c r="J20" s="24"/>
      <c r="K20" s="24"/>
    </row>
    <row r="21" spans="1:11" ht="20.25" x14ac:dyDescent="0.3">
      <c r="C21" s="19"/>
      <c r="J21" s="24"/>
      <c r="K21" s="2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F88"/>
  <sheetViews>
    <sheetView view="pageBreakPreview" zoomScale="83" zoomScaleNormal="75" zoomScaleSheetLayoutView="83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AD20" sqref="AD20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6.5703125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4" width="10" style="44" customWidth="1"/>
    <col min="15" max="15" width="9.140625" style="44" customWidth="1"/>
    <col min="16" max="16" width="8.140625" style="44" customWidth="1"/>
    <col min="17" max="18" width="9.5703125" style="44" customWidth="1"/>
    <col min="19" max="19" width="8.140625" style="44" customWidth="1"/>
    <col min="20" max="20" width="10.5703125" style="44" hidden="1" customWidth="1"/>
    <col min="21" max="21" width="24.140625" style="44" customWidth="1"/>
    <col min="22" max="22" width="13.57031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41.25" customHeight="1" x14ac:dyDescent="0.35">
      <c r="B1" s="203" t="s">
        <v>114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7"/>
      <c r="O1" s="27"/>
      <c r="P1" s="27"/>
      <c r="Q1" s="27"/>
      <c r="R1" s="27"/>
      <c r="S1" s="27"/>
      <c r="T1" s="27"/>
      <c r="U1" s="27"/>
      <c r="V1" s="27"/>
      <c r="W1" s="27"/>
      <c r="X1" s="212"/>
      <c r="Y1" s="212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04"/>
      <c r="Y2" s="204"/>
      <c r="Z2" s="211"/>
      <c r="AA2" s="211"/>
      <c r="AB2" s="59" t="s">
        <v>7</v>
      </c>
      <c r="AC2" s="59"/>
    </row>
    <row r="3" spans="1:32" s="32" customFormat="1" ht="67.7" customHeight="1" x14ac:dyDescent="0.25">
      <c r="A3" s="205"/>
      <c r="B3" s="167"/>
      <c r="C3" s="163" t="s">
        <v>96</v>
      </c>
      <c r="D3" s="167"/>
      <c r="E3" s="238" t="s">
        <v>22</v>
      </c>
      <c r="F3" s="238"/>
      <c r="G3" s="238"/>
      <c r="H3" s="238" t="s">
        <v>13</v>
      </c>
      <c r="I3" s="238"/>
      <c r="J3" s="238"/>
      <c r="K3" s="238" t="s">
        <v>9</v>
      </c>
      <c r="L3" s="238"/>
      <c r="M3" s="238"/>
      <c r="N3" s="238" t="s">
        <v>10</v>
      </c>
      <c r="O3" s="238"/>
      <c r="P3" s="238"/>
      <c r="Q3" s="239" t="s">
        <v>8</v>
      </c>
      <c r="R3" s="240"/>
      <c r="S3" s="241"/>
      <c r="T3" s="167" t="s">
        <v>16</v>
      </c>
      <c r="U3" s="163" t="s">
        <v>99</v>
      </c>
      <c r="V3" s="167"/>
      <c r="W3" s="238" t="s">
        <v>11</v>
      </c>
      <c r="X3" s="238"/>
      <c r="Y3" s="238"/>
      <c r="Z3" s="238" t="s">
        <v>12</v>
      </c>
      <c r="AA3" s="238"/>
      <c r="AB3" s="238"/>
    </row>
    <row r="4" spans="1:32" s="33" customFormat="1" ht="19.5" customHeight="1" x14ac:dyDescent="0.25">
      <c r="A4" s="205"/>
      <c r="B4" s="242" t="s">
        <v>62</v>
      </c>
      <c r="C4" s="242" t="s">
        <v>94</v>
      </c>
      <c r="D4" s="210" t="s">
        <v>2</v>
      </c>
      <c r="E4" s="242" t="s">
        <v>62</v>
      </c>
      <c r="F4" s="242" t="s">
        <v>94</v>
      </c>
      <c r="G4" s="210" t="s">
        <v>2</v>
      </c>
      <c r="H4" s="242" t="s">
        <v>62</v>
      </c>
      <c r="I4" s="242" t="s">
        <v>94</v>
      </c>
      <c r="J4" s="210" t="s">
        <v>2</v>
      </c>
      <c r="K4" s="242" t="s">
        <v>62</v>
      </c>
      <c r="L4" s="242" t="s">
        <v>94</v>
      </c>
      <c r="M4" s="210" t="s">
        <v>2</v>
      </c>
      <c r="N4" s="242" t="s">
        <v>62</v>
      </c>
      <c r="O4" s="242" t="s">
        <v>94</v>
      </c>
      <c r="P4" s="210" t="s">
        <v>2</v>
      </c>
      <c r="Q4" s="242" t="s">
        <v>62</v>
      </c>
      <c r="R4" s="242" t="s">
        <v>94</v>
      </c>
      <c r="S4" s="210" t="s">
        <v>2</v>
      </c>
      <c r="T4" s="273" t="s">
        <v>62</v>
      </c>
      <c r="U4" s="242" t="s">
        <v>94</v>
      </c>
      <c r="V4" s="210" t="s">
        <v>2</v>
      </c>
      <c r="W4" s="242" t="s">
        <v>62</v>
      </c>
      <c r="X4" s="242" t="s">
        <v>94</v>
      </c>
      <c r="Y4" s="210" t="s">
        <v>2</v>
      </c>
      <c r="Z4" s="242" t="s">
        <v>62</v>
      </c>
      <c r="AA4" s="242" t="s">
        <v>94</v>
      </c>
      <c r="AB4" s="210" t="s">
        <v>2</v>
      </c>
    </row>
    <row r="5" spans="1:32" s="33" customFormat="1" ht="4.5" customHeight="1" x14ac:dyDescent="0.25">
      <c r="A5" s="205"/>
      <c r="B5" s="242"/>
      <c r="C5" s="242"/>
      <c r="D5" s="210"/>
      <c r="E5" s="242"/>
      <c r="F5" s="242"/>
      <c r="G5" s="210"/>
      <c r="H5" s="242"/>
      <c r="I5" s="242"/>
      <c r="J5" s="210"/>
      <c r="K5" s="242"/>
      <c r="L5" s="242"/>
      <c r="M5" s="210"/>
      <c r="N5" s="242"/>
      <c r="O5" s="242"/>
      <c r="P5" s="210"/>
      <c r="Q5" s="242"/>
      <c r="R5" s="242"/>
      <c r="S5" s="210"/>
      <c r="T5" s="273"/>
      <c r="U5" s="242"/>
      <c r="V5" s="210"/>
      <c r="W5" s="242"/>
      <c r="X5" s="242"/>
      <c r="Y5" s="210"/>
      <c r="Z5" s="242"/>
      <c r="AA5" s="242"/>
      <c r="AB5" s="210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159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52192</v>
      </c>
      <c r="C7" s="35">
        <f>SUM(C8:C35)</f>
        <v>16013</v>
      </c>
      <c r="D7" s="36">
        <f>C7*100/B7</f>
        <v>30.680947271612506</v>
      </c>
      <c r="E7" s="35">
        <f>SUM(E8:E35)</f>
        <v>27836</v>
      </c>
      <c r="F7" s="35">
        <f>SUM(F8:F35)</f>
        <v>14204</v>
      </c>
      <c r="G7" s="36">
        <f>F7*100/E7</f>
        <v>51.027446472194278</v>
      </c>
      <c r="H7" s="35">
        <f>SUM(H8:H35)</f>
        <v>5123</v>
      </c>
      <c r="I7" s="35">
        <f>SUM(I8:I35)</f>
        <v>2377</v>
      </c>
      <c r="J7" s="36">
        <f>I7*100/H7</f>
        <v>46.398594573492097</v>
      </c>
      <c r="K7" s="35">
        <f>SUM(K8:K35)</f>
        <v>1211</v>
      </c>
      <c r="L7" s="35">
        <f>SUM(L8:L35)</f>
        <v>720</v>
      </c>
      <c r="M7" s="36">
        <f>L7*100/K7</f>
        <v>59.454995871180842</v>
      </c>
      <c r="N7" s="35">
        <f>SUM(N8:N35)</f>
        <v>116</v>
      </c>
      <c r="O7" s="35">
        <f>SUM(O8:O35)</f>
        <v>18</v>
      </c>
      <c r="P7" s="36">
        <f>O7*100/N7</f>
        <v>15.517241379310345</v>
      </c>
      <c r="Q7" s="35">
        <f>SUM(Q8:Q35)</f>
        <v>18161</v>
      </c>
      <c r="R7" s="35">
        <f>SUM(R8:R35)</f>
        <v>9842</v>
      </c>
      <c r="S7" s="36">
        <f>R7*100/Q7</f>
        <v>54.193051043444747</v>
      </c>
      <c r="T7" s="160">
        <f>SUM(T8:T35)</f>
        <v>0</v>
      </c>
      <c r="U7" s="35">
        <f>SUM(U8:U35)</f>
        <v>8425</v>
      </c>
      <c r="V7" s="36" t="e">
        <f>U7*100/T7</f>
        <v>#DIV/0!</v>
      </c>
      <c r="W7" s="35">
        <f>SUM(W8:W35)</f>
        <v>16213</v>
      </c>
      <c r="X7" s="35">
        <f>SUM(X8:X35)</f>
        <v>7376</v>
      </c>
      <c r="Y7" s="36">
        <f>X7*100/W7</f>
        <v>45.49435638068217</v>
      </c>
      <c r="Z7" s="35">
        <f>SUM(Z8:Z35)</f>
        <v>14280</v>
      </c>
      <c r="AA7" s="35">
        <f>SUM(AA8:AA35)</f>
        <v>6538</v>
      </c>
      <c r="AB7" s="36">
        <f>AA7*100/Z7</f>
        <v>45.784313725490193</v>
      </c>
      <c r="AC7" s="37"/>
      <c r="AF7" s="42"/>
    </row>
    <row r="8" spans="1:32" s="42" customFormat="1" ht="17.100000000000001" customHeight="1" x14ac:dyDescent="0.25">
      <c r="A8" s="61" t="s">
        <v>34</v>
      </c>
      <c r="B8" s="39">
        <v>13636</v>
      </c>
      <c r="C8" s="39">
        <f>'!!12-жінки'!B8</f>
        <v>4501</v>
      </c>
      <c r="D8" s="40">
        <f t="shared" ref="D8:D35" si="0">C8*100/B8</f>
        <v>33.008213552361397</v>
      </c>
      <c r="E8" s="39">
        <v>7773</v>
      </c>
      <c r="F8" s="39">
        <f>'!!12-жінки'!C8</f>
        <v>3869</v>
      </c>
      <c r="G8" s="40">
        <f t="shared" ref="G8:G35" si="1">F8*100/E8</f>
        <v>49.77486170075904</v>
      </c>
      <c r="H8" s="39">
        <v>554</v>
      </c>
      <c r="I8" s="39">
        <f>'!!12-жінки'!D8</f>
        <v>543</v>
      </c>
      <c r="J8" s="40">
        <f t="shared" ref="J8:J35" si="2">I8*100/H8</f>
        <v>98.014440433212997</v>
      </c>
      <c r="K8" s="39">
        <v>325</v>
      </c>
      <c r="L8" s="39">
        <f>'!!12-жінки'!F8</f>
        <v>248</v>
      </c>
      <c r="M8" s="40">
        <f t="shared" ref="M8" si="3">L8*100/K8</f>
        <v>76.307692307692307</v>
      </c>
      <c r="N8" s="39">
        <v>24</v>
      </c>
      <c r="O8" s="39">
        <f>'!!12-жінки'!G8</f>
        <v>0</v>
      </c>
      <c r="P8" s="91">
        <f>IF(ISERROR(O8*100/N8),"-",(O8*100/N8))</f>
        <v>0</v>
      </c>
      <c r="Q8" s="39">
        <v>3218</v>
      </c>
      <c r="R8" s="60">
        <f>'!!12-жінки'!H8</f>
        <v>1935</v>
      </c>
      <c r="S8" s="40">
        <f t="shared" ref="S8:S35" si="4">R8*100/Q8</f>
        <v>60.130515848353014</v>
      </c>
      <c r="T8" s="39"/>
      <c r="U8" s="60">
        <f>'!!12-жінки'!I8</f>
        <v>2471</v>
      </c>
      <c r="V8" s="40" t="e">
        <f t="shared" ref="V8:V35" si="5">U8*100/T8</f>
        <v>#DIV/0!</v>
      </c>
      <c r="W8" s="39">
        <v>4517</v>
      </c>
      <c r="X8" s="60">
        <f>'!!12-жінки'!J8</f>
        <v>2016</v>
      </c>
      <c r="Y8" s="40">
        <f t="shared" ref="Y8:Y35" si="6">X8*100/W8</f>
        <v>44.631392517157408</v>
      </c>
      <c r="Z8" s="39">
        <v>3875</v>
      </c>
      <c r="AA8" s="60">
        <f>'!!12-жінки'!K8</f>
        <v>1761</v>
      </c>
      <c r="AB8" s="40">
        <f t="shared" ref="AB8:AB35" si="7">AA8*100/Z8</f>
        <v>45.445161290322581</v>
      </c>
      <c r="AC8" s="37"/>
      <c r="AD8" s="41"/>
    </row>
    <row r="9" spans="1:32" s="43" customFormat="1" ht="17.100000000000001" customHeight="1" x14ac:dyDescent="0.25">
      <c r="A9" s="61" t="s">
        <v>35</v>
      </c>
      <c r="B9" s="39">
        <v>2055</v>
      </c>
      <c r="C9" s="39">
        <f>'!!12-жінки'!B9</f>
        <v>549</v>
      </c>
      <c r="D9" s="40">
        <f t="shared" si="0"/>
        <v>26.715328467153284</v>
      </c>
      <c r="E9" s="39">
        <v>1061</v>
      </c>
      <c r="F9" s="39">
        <f>'!!12-жінки'!C9</f>
        <v>499</v>
      </c>
      <c r="G9" s="40">
        <f t="shared" si="1"/>
        <v>47.031102733270501</v>
      </c>
      <c r="H9" s="39">
        <v>175</v>
      </c>
      <c r="I9" s="39">
        <f>'!!12-жінки'!D9</f>
        <v>84</v>
      </c>
      <c r="J9" s="40">
        <f t="shared" si="2"/>
        <v>48</v>
      </c>
      <c r="K9" s="39">
        <v>27</v>
      </c>
      <c r="L9" s="39">
        <f>'!!12-жінки'!F9</f>
        <v>22</v>
      </c>
      <c r="M9" s="40">
        <f t="shared" ref="M9:M35" si="8">IF(ISERROR(L9*100/K9),"-",(L9*100/K9))</f>
        <v>81.481481481481481</v>
      </c>
      <c r="N9" s="39">
        <v>0</v>
      </c>
      <c r="O9" s="39">
        <f>'!!12-жінки'!G9</f>
        <v>1</v>
      </c>
      <c r="P9" s="40" t="str">
        <f t="shared" ref="P9:P35" si="9">IF(ISERROR(O9*100/N9),"-",(O9*100/N9))</f>
        <v>-</v>
      </c>
      <c r="Q9" s="39">
        <v>660</v>
      </c>
      <c r="R9" s="60">
        <f>'!!12-жінки'!H9</f>
        <v>349</v>
      </c>
      <c r="S9" s="40">
        <f t="shared" si="4"/>
        <v>52.878787878787875</v>
      </c>
      <c r="T9" s="39"/>
      <c r="U9" s="60">
        <f>'!!12-жінки'!I9</f>
        <v>282</v>
      </c>
      <c r="V9" s="40" t="e">
        <f t="shared" si="5"/>
        <v>#DIV/0!</v>
      </c>
      <c r="W9" s="39">
        <v>614</v>
      </c>
      <c r="X9" s="60">
        <f>'!!12-жінки'!J9</f>
        <v>261</v>
      </c>
      <c r="Y9" s="40">
        <f t="shared" si="6"/>
        <v>42.508143322475568</v>
      </c>
      <c r="Z9" s="39">
        <v>466</v>
      </c>
      <c r="AA9" s="60">
        <f>'!!12-жінки'!K9</f>
        <v>204</v>
      </c>
      <c r="AB9" s="40">
        <f t="shared" si="7"/>
        <v>43.776824034334766</v>
      </c>
      <c r="AC9" s="37"/>
      <c r="AD9" s="41"/>
    </row>
    <row r="10" spans="1:32" s="42" customFormat="1" ht="17.100000000000001" customHeight="1" x14ac:dyDescent="0.25">
      <c r="A10" s="61" t="s">
        <v>36</v>
      </c>
      <c r="B10" s="39">
        <v>225</v>
      </c>
      <c r="C10" s="39">
        <f>'!!12-жінки'!B10</f>
        <v>66</v>
      </c>
      <c r="D10" s="40">
        <f t="shared" si="0"/>
        <v>29.333333333333332</v>
      </c>
      <c r="E10" s="39">
        <v>191</v>
      </c>
      <c r="F10" s="39">
        <f>'!!12-жінки'!C10</f>
        <v>65</v>
      </c>
      <c r="G10" s="40">
        <f t="shared" si="1"/>
        <v>34.031413612565444</v>
      </c>
      <c r="H10" s="39">
        <v>26</v>
      </c>
      <c r="I10" s="39">
        <f>'!!12-жінки'!D10</f>
        <v>8</v>
      </c>
      <c r="J10" s="40">
        <f t="shared" si="2"/>
        <v>30.76923076923077</v>
      </c>
      <c r="K10" s="39">
        <v>4</v>
      </c>
      <c r="L10" s="39">
        <f>'!!12-жінки'!F10</f>
        <v>2</v>
      </c>
      <c r="M10" s="40">
        <f t="shared" si="8"/>
        <v>50</v>
      </c>
      <c r="N10" s="39">
        <v>14</v>
      </c>
      <c r="O10" s="39">
        <f>'!!12-жінки'!G10</f>
        <v>0</v>
      </c>
      <c r="P10" s="91">
        <f t="shared" si="9"/>
        <v>0</v>
      </c>
      <c r="Q10" s="39">
        <v>152</v>
      </c>
      <c r="R10" s="60">
        <f>'!!12-жінки'!H10</f>
        <v>53</v>
      </c>
      <c r="S10" s="40">
        <f t="shared" si="4"/>
        <v>34.868421052631582</v>
      </c>
      <c r="T10" s="39"/>
      <c r="U10" s="60">
        <f>'!!12-жінки'!I10</f>
        <v>41</v>
      </c>
      <c r="V10" s="40" t="e">
        <f t="shared" si="5"/>
        <v>#DIV/0!</v>
      </c>
      <c r="W10" s="39">
        <v>80</v>
      </c>
      <c r="X10" s="60">
        <f>'!!12-жінки'!J10</f>
        <v>41</v>
      </c>
      <c r="Y10" s="40">
        <f t="shared" si="6"/>
        <v>51.25</v>
      </c>
      <c r="Z10" s="39">
        <v>70</v>
      </c>
      <c r="AA10" s="60">
        <f>'!!12-жінки'!K10</f>
        <v>33</v>
      </c>
      <c r="AB10" s="40">
        <f t="shared" si="7"/>
        <v>47.142857142857146</v>
      </c>
      <c r="AC10" s="37"/>
      <c r="AD10" s="41"/>
    </row>
    <row r="11" spans="1:32" s="42" customFormat="1" ht="17.100000000000001" customHeight="1" x14ac:dyDescent="0.25">
      <c r="A11" s="61" t="s">
        <v>37</v>
      </c>
      <c r="B11" s="39">
        <v>964</v>
      </c>
      <c r="C11" s="39">
        <f>'!!12-жінки'!B11</f>
        <v>431</v>
      </c>
      <c r="D11" s="40">
        <f t="shared" si="0"/>
        <v>44.709543568464731</v>
      </c>
      <c r="E11" s="39">
        <v>465</v>
      </c>
      <c r="F11" s="39">
        <f>'!!12-жінки'!C11</f>
        <v>377</v>
      </c>
      <c r="G11" s="40">
        <f t="shared" si="1"/>
        <v>81.075268817204304</v>
      </c>
      <c r="H11" s="39">
        <v>114</v>
      </c>
      <c r="I11" s="39">
        <f>'!!12-жінки'!D11</f>
        <v>52</v>
      </c>
      <c r="J11" s="40">
        <f t="shared" si="2"/>
        <v>45.614035087719301</v>
      </c>
      <c r="K11" s="39">
        <v>14</v>
      </c>
      <c r="L11" s="39">
        <f>'!!12-жінки'!F11</f>
        <v>15</v>
      </c>
      <c r="M11" s="40">
        <f t="shared" si="8"/>
        <v>107.14285714285714</v>
      </c>
      <c r="N11" s="39">
        <v>2</v>
      </c>
      <c r="O11" s="39">
        <f>'!!12-жінки'!G11</f>
        <v>0</v>
      </c>
      <c r="P11" s="40">
        <f t="shared" si="9"/>
        <v>0</v>
      </c>
      <c r="Q11" s="39">
        <v>390</v>
      </c>
      <c r="R11" s="60">
        <f>'!!12-жінки'!H11</f>
        <v>268</v>
      </c>
      <c r="S11" s="40">
        <f t="shared" si="4"/>
        <v>68.717948717948715</v>
      </c>
      <c r="T11" s="39"/>
      <c r="U11" s="60">
        <f>'!!12-жінки'!I11</f>
        <v>244</v>
      </c>
      <c r="V11" s="40" t="e">
        <f t="shared" si="5"/>
        <v>#DIV/0!</v>
      </c>
      <c r="W11" s="39">
        <v>253</v>
      </c>
      <c r="X11" s="60">
        <f>'!!12-жінки'!J11</f>
        <v>207</v>
      </c>
      <c r="Y11" s="40">
        <f t="shared" si="6"/>
        <v>81.818181818181813</v>
      </c>
      <c r="Z11" s="39">
        <v>215</v>
      </c>
      <c r="AA11" s="60">
        <f>'!!12-жінки'!K11</f>
        <v>168</v>
      </c>
      <c r="AB11" s="40">
        <f t="shared" si="7"/>
        <v>78.139534883720927</v>
      </c>
      <c r="AC11" s="37"/>
      <c r="AD11" s="41"/>
    </row>
    <row r="12" spans="1:32" s="42" customFormat="1" ht="17.100000000000001" customHeight="1" x14ac:dyDescent="0.25">
      <c r="A12" s="61" t="s">
        <v>38</v>
      </c>
      <c r="B12" s="39">
        <v>2066</v>
      </c>
      <c r="C12" s="39">
        <f>'!!12-жінки'!B12</f>
        <v>420</v>
      </c>
      <c r="D12" s="40">
        <f t="shared" si="0"/>
        <v>20.329138431752177</v>
      </c>
      <c r="E12" s="39">
        <v>815</v>
      </c>
      <c r="F12" s="39">
        <f>'!!12-жінки'!C12</f>
        <v>368</v>
      </c>
      <c r="G12" s="40">
        <f t="shared" si="1"/>
        <v>45.153374233128837</v>
      </c>
      <c r="H12" s="39">
        <v>217</v>
      </c>
      <c r="I12" s="39">
        <f>'!!12-жінки'!D12</f>
        <v>94</v>
      </c>
      <c r="J12" s="40">
        <f t="shared" si="2"/>
        <v>43.317972350230413</v>
      </c>
      <c r="K12" s="39">
        <v>93</v>
      </c>
      <c r="L12" s="39">
        <f>'!!12-жінки'!F12</f>
        <v>37</v>
      </c>
      <c r="M12" s="40">
        <f t="shared" si="8"/>
        <v>39.784946236559136</v>
      </c>
      <c r="N12" s="39">
        <v>4</v>
      </c>
      <c r="O12" s="39">
        <f>'!!12-жінки'!G12</f>
        <v>2</v>
      </c>
      <c r="P12" s="91">
        <f t="shared" si="9"/>
        <v>50</v>
      </c>
      <c r="Q12" s="39">
        <v>670</v>
      </c>
      <c r="R12" s="60">
        <f>'!!12-жінки'!H12</f>
        <v>317</v>
      </c>
      <c r="S12" s="40">
        <f t="shared" si="4"/>
        <v>47.313432835820898</v>
      </c>
      <c r="T12" s="39"/>
      <c r="U12" s="60">
        <f>'!!12-жінки'!I12</f>
        <v>189</v>
      </c>
      <c r="V12" s="40" t="e">
        <f t="shared" si="5"/>
        <v>#DIV/0!</v>
      </c>
      <c r="W12" s="39">
        <v>445</v>
      </c>
      <c r="X12" s="60">
        <f>'!!12-жінки'!J12</f>
        <v>163</v>
      </c>
      <c r="Y12" s="40">
        <f t="shared" si="6"/>
        <v>36.629213483146067</v>
      </c>
      <c r="Z12" s="39">
        <v>364</v>
      </c>
      <c r="AA12" s="60">
        <f>'!!12-жінки'!K12</f>
        <v>145</v>
      </c>
      <c r="AB12" s="40">
        <f t="shared" si="7"/>
        <v>39.835164835164832</v>
      </c>
      <c r="AC12" s="37"/>
      <c r="AD12" s="41"/>
    </row>
    <row r="13" spans="1:32" s="42" customFormat="1" ht="17.100000000000001" customHeight="1" x14ac:dyDescent="0.25">
      <c r="A13" s="61" t="s">
        <v>39</v>
      </c>
      <c r="B13" s="39">
        <v>778</v>
      </c>
      <c r="C13" s="39">
        <f>'!!12-жінки'!B13</f>
        <v>177</v>
      </c>
      <c r="D13" s="40">
        <f t="shared" si="0"/>
        <v>22.750642673521853</v>
      </c>
      <c r="E13" s="39">
        <v>416</v>
      </c>
      <c r="F13" s="39">
        <f>'!!12-жінки'!C13</f>
        <v>165</v>
      </c>
      <c r="G13" s="40">
        <f t="shared" si="1"/>
        <v>39.66346153846154</v>
      </c>
      <c r="H13" s="39">
        <v>73</v>
      </c>
      <c r="I13" s="39">
        <f>'!!12-жінки'!D13</f>
        <v>41</v>
      </c>
      <c r="J13" s="40">
        <f t="shared" si="2"/>
        <v>56.164383561643838</v>
      </c>
      <c r="K13" s="39">
        <v>13</v>
      </c>
      <c r="L13" s="39">
        <f>'!!12-жінки'!F13</f>
        <v>5</v>
      </c>
      <c r="M13" s="40">
        <f t="shared" si="8"/>
        <v>38.46153846153846</v>
      </c>
      <c r="N13" s="39">
        <v>2</v>
      </c>
      <c r="O13" s="39">
        <f>'!!12-жінки'!G13</f>
        <v>0</v>
      </c>
      <c r="P13" s="91">
        <f t="shared" si="9"/>
        <v>0</v>
      </c>
      <c r="Q13" s="39">
        <v>346</v>
      </c>
      <c r="R13" s="60">
        <f>'!!12-жінки'!H13</f>
        <v>146</v>
      </c>
      <c r="S13" s="40">
        <f t="shared" si="4"/>
        <v>42.196531791907518</v>
      </c>
      <c r="T13" s="39"/>
      <c r="U13" s="60">
        <f>'!!12-жінки'!I13</f>
        <v>73</v>
      </c>
      <c r="V13" s="40" t="e">
        <f t="shared" si="5"/>
        <v>#DIV/0!</v>
      </c>
      <c r="W13" s="39">
        <v>199</v>
      </c>
      <c r="X13" s="60">
        <f>'!!12-жінки'!J13</f>
        <v>68</v>
      </c>
      <c r="Y13" s="40">
        <f t="shared" si="6"/>
        <v>34.170854271356781</v>
      </c>
      <c r="Z13" s="39">
        <v>181</v>
      </c>
      <c r="AA13" s="60">
        <f>'!!12-жінки'!K13</f>
        <v>56</v>
      </c>
      <c r="AB13" s="40">
        <f t="shared" si="7"/>
        <v>30.939226519337016</v>
      </c>
      <c r="AC13" s="37"/>
      <c r="AD13" s="41"/>
    </row>
    <row r="14" spans="1:32" s="42" customFormat="1" ht="17.100000000000001" customHeight="1" x14ac:dyDescent="0.25">
      <c r="A14" s="61" t="s">
        <v>40</v>
      </c>
      <c r="B14" s="39">
        <v>555</v>
      </c>
      <c r="C14" s="39">
        <f>'!!12-жінки'!B14</f>
        <v>178</v>
      </c>
      <c r="D14" s="40">
        <f t="shared" si="0"/>
        <v>32.072072072072075</v>
      </c>
      <c r="E14" s="39">
        <v>380</v>
      </c>
      <c r="F14" s="39">
        <f>'!!12-жінки'!C14</f>
        <v>160</v>
      </c>
      <c r="G14" s="40">
        <f t="shared" si="1"/>
        <v>42.10526315789474</v>
      </c>
      <c r="H14" s="39">
        <v>61</v>
      </c>
      <c r="I14" s="39">
        <f>'!!12-жінки'!D14</f>
        <v>30</v>
      </c>
      <c r="J14" s="40">
        <f t="shared" si="2"/>
        <v>49.180327868852459</v>
      </c>
      <c r="K14" s="39">
        <v>3</v>
      </c>
      <c r="L14" s="39">
        <f>'!!12-жінки'!F14</f>
        <v>5</v>
      </c>
      <c r="M14" s="40">
        <f t="shared" si="8"/>
        <v>166.66666666666666</v>
      </c>
      <c r="N14" s="39">
        <v>0</v>
      </c>
      <c r="O14" s="39">
        <f>'!!12-жінки'!G14</f>
        <v>0</v>
      </c>
      <c r="P14" s="40" t="str">
        <f t="shared" si="9"/>
        <v>-</v>
      </c>
      <c r="Q14" s="39">
        <v>325</v>
      </c>
      <c r="R14" s="60">
        <f>'!!12-жінки'!H14</f>
        <v>142</v>
      </c>
      <c r="S14" s="40">
        <f t="shared" si="4"/>
        <v>43.692307692307693</v>
      </c>
      <c r="T14" s="39"/>
      <c r="U14" s="60">
        <f>'!!12-жінки'!I14</f>
        <v>96</v>
      </c>
      <c r="V14" s="40" t="e">
        <f t="shared" si="5"/>
        <v>#DIV/0!</v>
      </c>
      <c r="W14" s="39">
        <v>202</v>
      </c>
      <c r="X14" s="60">
        <f>'!!12-жінки'!J14</f>
        <v>93</v>
      </c>
      <c r="Y14" s="40">
        <f t="shared" si="6"/>
        <v>46.039603960396036</v>
      </c>
      <c r="Z14" s="39">
        <v>151</v>
      </c>
      <c r="AA14" s="60">
        <f>'!!12-жінки'!K14</f>
        <v>77</v>
      </c>
      <c r="AB14" s="40">
        <f t="shared" si="7"/>
        <v>50.993377483443709</v>
      </c>
      <c r="AC14" s="37"/>
      <c r="AD14" s="41"/>
    </row>
    <row r="15" spans="1:32" s="42" customFormat="1" ht="17.100000000000001" customHeight="1" x14ac:dyDescent="0.25">
      <c r="A15" s="61" t="s">
        <v>41</v>
      </c>
      <c r="B15" s="39">
        <v>3730</v>
      </c>
      <c r="C15" s="39">
        <f>'!!12-жінки'!B15</f>
        <v>660</v>
      </c>
      <c r="D15" s="40">
        <f t="shared" si="0"/>
        <v>17.694369973190348</v>
      </c>
      <c r="E15" s="39">
        <v>1052</v>
      </c>
      <c r="F15" s="39">
        <f>'!!12-жінки'!C15</f>
        <v>583</v>
      </c>
      <c r="G15" s="40">
        <f t="shared" si="1"/>
        <v>55.418250950570339</v>
      </c>
      <c r="H15" s="39">
        <v>185</v>
      </c>
      <c r="I15" s="39">
        <f>'!!12-жінки'!D15</f>
        <v>128</v>
      </c>
      <c r="J15" s="40">
        <f t="shared" si="2"/>
        <v>69.189189189189193</v>
      </c>
      <c r="K15" s="39">
        <v>53</v>
      </c>
      <c r="L15" s="39">
        <f>'!!12-жінки'!F15</f>
        <v>26</v>
      </c>
      <c r="M15" s="40">
        <f t="shared" si="8"/>
        <v>49.056603773584904</v>
      </c>
      <c r="N15" s="39">
        <v>0</v>
      </c>
      <c r="O15" s="39">
        <f>'!!12-жінки'!G15</f>
        <v>0</v>
      </c>
      <c r="P15" s="91" t="str">
        <f t="shared" si="9"/>
        <v>-</v>
      </c>
      <c r="Q15" s="39">
        <v>683</v>
      </c>
      <c r="R15" s="60">
        <f>'!!12-жінки'!H15</f>
        <v>454</v>
      </c>
      <c r="S15" s="40">
        <f t="shared" si="4"/>
        <v>66.471449487554906</v>
      </c>
      <c r="T15" s="39"/>
      <c r="U15" s="60">
        <f>'!!12-жінки'!I15</f>
        <v>333</v>
      </c>
      <c r="V15" s="40" t="e">
        <f t="shared" si="5"/>
        <v>#DIV/0!</v>
      </c>
      <c r="W15" s="39">
        <v>602</v>
      </c>
      <c r="X15" s="60">
        <f>'!!12-жінки'!J15</f>
        <v>288</v>
      </c>
      <c r="Y15" s="40">
        <f t="shared" si="6"/>
        <v>47.840531561461795</v>
      </c>
      <c r="Z15" s="39">
        <v>533</v>
      </c>
      <c r="AA15" s="60">
        <f>'!!12-жінки'!K15</f>
        <v>246</v>
      </c>
      <c r="AB15" s="40">
        <f t="shared" si="7"/>
        <v>46.153846153846153</v>
      </c>
      <c r="AC15" s="37"/>
      <c r="AD15" s="41"/>
    </row>
    <row r="16" spans="1:32" s="42" customFormat="1" ht="17.100000000000001" customHeight="1" x14ac:dyDescent="0.25">
      <c r="A16" s="61" t="s">
        <v>42</v>
      </c>
      <c r="B16" s="39">
        <v>1827</v>
      </c>
      <c r="C16" s="39">
        <f>'!!12-жінки'!B16</f>
        <v>654</v>
      </c>
      <c r="D16" s="40">
        <f t="shared" si="0"/>
        <v>35.79638752052545</v>
      </c>
      <c r="E16" s="39">
        <v>1131</v>
      </c>
      <c r="F16" s="39">
        <f>'!!12-жінки'!C16</f>
        <v>579</v>
      </c>
      <c r="G16" s="40">
        <f t="shared" si="1"/>
        <v>51.193633952254643</v>
      </c>
      <c r="H16" s="39">
        <v>359</v>
      </c>
      <c r="I16" s="39">
        <f>'!!12-жінки'!D16</f>
        <v>129</v>
      </c>
      <c r="J16" s="40">
        <f t="shared" si="2"/>
        <v>35.933147632311979</v>
      </c>
      <c r="K16" s="39">
        <v>82</v>
      </c>
      <c r="L16" s="39">
        <f>'!!12-жінки'!F16</f>
        <v>23</v>
      </c>
      <c r="M16" s="40">
        <f t="shared" si="8"/>
        <v>28.048780487804876</v>
      </c>
      <c r="N16" s="39">
        <v>27</v>
      </c>
      <c r="O16" s="39">
        <f>'!!12-жінки'!G16</f>
        <v>6</v>
      </c>
      <c r="P16" s="40">
        <f t="shared" si="9"/>
        <v>22.222222222222221</v>
      </c>
      <c r="Q16" s="39">
        <v>895</v>
      </c>
      <c r="R16" s="60">
        <f>'!!12-жінки'!H16</f>
        <v>490</v>
      </c>
      <c r="S16" s="40">
        <f t="shared" si="4"/>
        <v>54.74860335195531</v>
      </c>
      <c r="T16" s="39"/>
      <c r="U16" s="60">
        <f>'!!12-жінки'!I16</f>
        <v>294</v>
      </c>
      <c r="V16" s="40" t="e">
        <f t="shared" si="5"/>
        <v>#DIV/0!</v>
      </c>
      <c r="W16" s="39">
        <v>503</v>
      </c>
      <c r="X16" s="60">
        <f>'!!12-жінки'!J16</f>
        <v>251</v>
      </c>
      <c r="Y16" s="40">
        <f t="shared" si="6"/>
        <v>49.900596421471171</v>
      </c>
      <c r="Z16" s="39">
        <v>435</v>
      </c>
      <c r="AA16" s="60">
        <f>'!!12-жінки'!K16</f>
        <v>217</v>
      </c>
      <c r="AB16" s="40">
        <f t="shared" si="7"/>
        <v>49.885057471264368</v>
      </c>
      <c r="AC16" s="37"/>
      <c r="AD16" s="41"/>
    </row>
    <row r="17" spans="1:30" s="42" customFormat="1" ht="17.100000000000001" customHeight="1" x14ac:dyDescent="0.25">
      <c r="A17" s="61" t="s">
        <v>43</v>
      </c>
      <c r="B17" s="39">
        <v>3954</v>
      </c>
      <c r="C17" s="39">
        <f>'!!12-жінки'!B17</f>
        <v>887</v>
      </c>
      <c r="D17" s="40">
        <f t="shared" si="0"/>
        <v>22.432979261507334</v>
      </c>
      <c r="E17" s="39">
        <v>1382</v>
      </c>
      <c r="F17" s="39">
        <f>'!!12-жінки'!C17</f>
        <v>813</v>
      </c>
      <c r="G17" s="40">
        <f t="shared" si="1"/>
        <v>58.827785817655574</v>
      </c>
      <c r="H17" s="39">
        <v>230</v>
      </c>
      <c r="I17" s="39">
        <f>'!!12-жінки'!D17</f>
        <v>109</v>
      </c>
      <c r="J17" s="40">
        <f t="shared" si="2"/>
        <v>47.391304347826086</v>
      </c>
      <c r="K17" s="39">
        <v>52</v>
      </c>
      <c r="L17" s="39">
        <f>'!!12-жінки'!F17</f>
        <v>18</v>
      </c>
      <c r="M17" s="40">
        <f t="shared" si="8"/>
        <v>34.615384615384613</v>
      </c>
      <c r="N17" s="39">
        <v>2</v>
      </c>
      <c r="O17" s="39">
        <f>'!!12-жінки'!G17</f>
        <v>0</v>
      </c>
      <c r="P17" s="91">
        <f t="shared" si="9"/>
        <v>0</v>
      </c>
      <c r="Q17" s="39">
        <v>690</v>
      </c>
      <c r="R17" s="60">
        <f>'!!12-жінки'!H17</f>
        <v>482</v>
      </c>
      <c r="S17" s="40">
        <f t="shared" si="4"/>
        <v>69.85507246376811</v>
      </c>
      <c r="T17" s="39"/>
      <c r="U17" s="60">
        <f>'!!12-жінки'!I17</f>
        <v>444</v>
      </c>
      <c r="V17" s="40" t="e">
        <f t="shared" si="5"/>
        <v>#DIV/0!</v>
      </c>
      <c r="W17" s="39">
        <v>887</v>
      </c>
      <c r="X17" s="60">
        <f>'!!12-жінки'!J17</f>
        <v>415</v>
      </c>
      <c r="Y17" s="40">
        <f t="shared" si="6"/>
        <v>46.786922209695604</v>
      </c>
      <c r="Z17" s="39">
        <v>805</v>
      </c>
      <c r="AA17" s="60">
        <f>'!!12-жінки'!K17</f>
        <v>368</v>
      </c>
      <c r="AB17" s="40">
        <f t="shared" si="7"/>
        <v>45.714285714285715</v>
      </c>
      <c r="AC17" s="37"/>
      <c r="AD17" s="41"/>
    </row>
    <row r="18" spans="1:30" s="42" customFormat="1" ht="17.100000000000001" customHeight="1" x14ac:dyDescent="0.25">
      <c r="A18" s="61" t="s">
        <v>44</v>
      </c>
      <c r="B18" s="39">
        <v>1127</v>
      </c>
      <c r="C18" s="39">
        <f>'!!12-жінки'!B18</f>
        <v>633</v>
      </c>
      <c r="D18" s="40">
        <f t="shared" si="0"/>
        <v>56.16681455190772</v>
      </c>
      <c r="E18" s="39">
        <v>1015</v>
      </c>
      <c r="F18" s="39">
        <f>'!!12-жінки'!C18</f>
        <v>583</v>
      </c>
      <c r="G18" s="40">
        <f t="shared" si="1"/>
        <v>57.438423645320199</v>
      </c>
      <c r="H18" s="39">
        <v>307</v>
      </c>
      <c r="I18" s="39">
        <f>'!!12-жінки'!D18</f>
        <v>118</v>
      </c>
      <c r="J18" s="40">
        <f t="shared" si="2"/>
        <v>38.436482084690553</v>
      </c>
      <c r="K18" s="39">
        <v>36</v>
      </c>
      <c r="L18" s="39">
        <f>'!!12-жінки'!F18</f>
        <v>13</v>
      </c>
      <c r="M18" s="40">
        <f t="shared" si="8"/>
        <v>36.111111111111114</v>
      </c>
      <c r="N18" s="39">
        <v>2</v>
      </c>
      <c r="O18" s="39">
        <f>'!!12-жінки'!G18</f>
        <v>0</v>
      </c>
      <c r="P18" s="40">
        <f t="shared" si="9"/>
        <v>0</v>
      </c>
      <c r="Q18" s="39">
        <v>664</v>
      </c>
      <c r="R18" s="60">
        <f>'!!12-жінки'!H18</f>
        <v>445</v>
      </c>
      <c r="S18" s="40">
        <f t="shared" si="4"/>
        <v>67.018072289156621</v>
      </c>
      <c r="T18" s="39"/>
      <c r="U18" s="60">
        <f>'!!12-жінки'!I18</f>
        <v>332</v>
      </c>
      <c r="V18" s="40" t="e">
        <f t="shared" si="5"/>
        <v>#DIV/0!</v>
      </c>
      <c r="W18" s="39">
        <v>477</v>
      </c>
      <c r="X18" s="60">
        <f>'!!12-жінки'!J18</f>
        <v>301</v>
      </c>
      <c r="Y18" s="40">
        <f t="shared" si="6"/>
        <v>63.102725366876314</v>
      </c>
      <c r="Z18" s="39">
        <v>452</v>
      </c>
      <c r="AA18" s="60">
        <f>'!!12-жінки'!K18</f>
        <v>277</v>
      </c>
      <c r="AB18" s="40">
        <f t="shared" si="7"/>
        <v>61.283185840707965</v>
      </c>
      <c r="AC18" s="37"/>
      <c r="AD18" s="41"/>
    </row>
    <row r="19" spans="1:30" s="42" customFormat="1" ht="17.100000000000001" customHeight="1" x14ac:dyDescent="0.25">
      <c r="A19" s="61" t="s">
        <v>45</v>
      </c>
      <c r="B19" s="39">
        <v>2020</v>
      </c>
      <c r="C19" s="39">
        <f>'!!12-жінки'!B19</f>
        <v>438</v>
      </c>
      <c r="D19" s="40">
        <f t="shared" si="0"/>
        <v>21.683168316831683</v>
      </c>
      <c r="E19" s="39">
        <v>852</v>
      </c>
      <c r="F19" s="39">
        <f>'!!12-жінки'!C19</f>
        <v>372</v>
      </c>
      <c r="G19" s="40">
        <f t="shared" si="1"/>
        <v>43.661971830985912</v>
      </c>
      <c r="H19" s="39">
        <v>341</v>
      </c>
      <c r="I19" s="39">
        <f>'!!12-жінки'!D19</f>
        <v>79</v>
      </c>
      <c r="J19" s="40">
        <f t="shared" si="2"/>
        <v>23.167155425219942</v>
      </c>
      <c r="K19" s="39">
        <v>46</v>
      </c>
      <c r="L19" s="39">
        <f>'!!12-жінки'!F19</f>
        <v>21</v>
      </c>
      <c r="M19" s="40">
        <f t="shared" si="8"/>
        <v>45.652173913043477</v>
      </c>
      <c r="N19" s="39">
        <v>11</v>
      </c>
      <c r="O19" s="39">
        <f>'!!12-жінки'!G19</f>
        <v>5</v>
      </c>
      <c r="P19" s="40">
        <f t="shared" si="9"/>
        <v>45.454545454545453</v>
      </c>
      <c r="Q19" s="39">
        <v>682</v>
      </c>
      <c r="R19" s="60">
        <f>'!!12-жінки'!H19</f>
        <v>270</v>
      </c>
      <c r="S19" s="40">
        <f t="shared" si="4"/>
        <v>39.589442815249264</v>
      </c>
      <c r="T19" s="39"/>
      <c r="U19" s="60">
        <f>'!!12-жінки'!I19</f>
        <v>202</v>
      </c>
      <c r="V19" s="40" t="e">
        <f t="shared" si="5"/>
        <v>#DIV/0!</v>
      </c>
      <c r="W19" s="39">
        <v>476</v>
      </c>
      <c r="X19" s="60">
        <f>'!!12-жінки'!J19</f>
        <v>172</v>
      </c>
      <c r="Y19" s="40">
        <f t="shared" si="6"/>
        <v>36.134453781512605</v>
      </c>
      <c r="Z19" s="39">
        <v>412</v>
      </c>
      <c r="AA19" s="60">
        <f>'!!12-жінки'!K19</f>
        <v>158</v>
      </c>
      <c r="AB19" s="40">
        <f t="shared" si="7"/>
        <v>38.349514563106794</v>
      </c>
      <c r="AC19" s="37"/>
      <c r="AD19" s="41"/>
    </row>
    <row r="20" spans="1:30" s="42" customFormat="1" ht="17.100000000000001" customHeight="1" x14ac:dyDescent="0.25">
      <c r="A20" s="61" t="s">
        <v>46</v>
      </c>
      <c r="B20" s="39">
        <v>1136</v>
      </c>
      <c r="C20" s="39">
        <f>'!!12-жінки'!B20</f>
        <v>280</v>
      </c>
      <c r="D20" s="40">
        <f t="shared" si="0"/>
        <v>24.64788732394366</v>
      </c>
      <c r="E20" s="39">
        <v>501</v>
      </c>
      <c r="F20" s="39">
        <f>'!!12-жінки'!C20</f>
        <v>249</v>
      </c>
      <c r="G20" s="40">
        <f t="shared" si="1"/>
        <v>49.700598802395213</v>
      </c>
      <c r="H20" s="39">
        <v>72</v>
      </c>
      <c r="I20" s="39">
        <f>'!!12-жінки'!D20</f>
        <v>54</v>
      </c>
      <c r="J20" s="40">
        <f t="shared" si="2"/>
        <v>75</v>
      </c>
      <c r="K20" s="39">
        <v>5</v>
      </c>
      <c r="L20" s="39">
        <f>'!!12-жінки'!F20</f>
        <v>14</v>
      </c>
      <c r="M20" s="40">
        <f t="shared" si="8"/>
        <v>280</v>
      </c>
      <c r="N20" s="39">
        <v>1</v>
      </c>
      <c r="O20" s="39">
        <f>'!!12-жінки'!G20</f>
        <v>0</v>
      </c>
      <c r="P20" s="40">
        <f t="shared" si="9"/>
        <v>0</v>
      </c>
      <c r="Q20" s="39">
        <v>298</v>
      </c>
      <c r="R20" s="60">
        <f>'!!12-жінки'!H20</f>
        <v>174</v>
      </c>
      <c r="S20" s="40">
        <f t="shared" si="4"/>
        <v>58.38926174496644</v>
      </c>
      <c r="T20" s="39"/>
      <c r="U20" s="60">
        <f>'!!12-жінки'!I20</f>
        <v>138</v>
      </c>
      <c r="V20" s="40" t="e">
        <f t="shared" si="5"/>
        <v>#DIV/0!</v>
      </c>
      <c r="W20" s="39">
        <v>322</v>
      </c>
      <c r="X20" s="60">
        <f>'!!12-жінки'!J20</f>
        <v>128</v>
      </c>
      <c r="Y20" s="40">
        <f t="shared" si="6"/>
        <v>39.751552795031053</v>
      </c>
      <c r="Z20" s="39">
        <v>302</v>
      </c>
      <c r="AA20" s="60">
        <f>'!!12-жінки'!K20</f>
        <v>118</v>
      </c>
      <c r="AB20" s="40">
        <f t="shared" si="7"/>
        <v>39.072847682119203</v>
      </c>
      <c r="AC20" s="37"/>
      <c r="AD20" s="41"/>
    </row>
    <row r="21" spans="1:30" s="42" customFormat="1" ht="17.100000000000001" customHeight="1" x14ac:dyDescent="0.25">
      <c r="A21" s="61" t="s">
        <v>47</v>
      </c>
      <c r="B21" s="39">
        <v>759</v>
      </c>
      <c r="C21" s="39">
        <f>'!!12-жінки'!B21</f>
        <v>273</v>
      </c>
      <c r="D21" s="40">
        <f t="shared" si="0"/>
        <v>35.968379446640313</v>
      </c>
      <c r="E21" s="39">
        <v>576</v>
      </c>
      <c r="F21" s="39">
        <f>'!!12-жінки'!C21</f>
        <v>237</v>
      </c>
      <c r="G21" s="40">
        <f t="shared" si="1"/>
        <v>41.145833333333336</v>
      </c>
      <c r="H21" s="39">
        <v>86</v>
      </c>
      <c r="I21" s="39">
        <f>'!!12-жінки'!D21</f>
        <v>47</v>
      </c>
      <c r="J21" s="40">
        <f t="shared" si="2"/>
        <v>54.651162790697676</v>
      </c>
      <c r="K21" s="39">
        <v>23</v>
      </c>
      <c r="L21" s="39">
        <f>'!!12-жінки'!F21</f>
        <v>10</v>
      </c>
      <c r="M21" s="40">
        <f t="shared" si="8"/>
        <v>43.478260869565219</v>
      </c>
      <c r="N21" s="39">
        <v>0</v>
      </c>
      <c r="O21" s="39">
        <f>'!!12-жінки'!G21</f>
        <v>0</v>
      </c>
      <c r="P21" s="91" t="str">
        <f t="shared" si="9"/>
        <v>-</v>
      </c>
      <c r="Q21" s="39">
        <v>486</v>
      </c>
      <c r="R21" s="60">
        <f>'!!12-жінки'!H21</f>
        <v>179</v>
      </c>
      <c r="S21" s="40">
        <f t="shared" si="4"/>
        <v>36.831275720164612</v>
      </c>
      <c r="T21" s="39"/>
      <c r="U21" s="60">
        <f>'!!12-жінки'!I21</f>
        <v>128</v>
      </c>
      <c r="V21" s="40" t="e">
        <f t="shared" si="5"/>
        <v>#DIV/0!</v>
      </c>
      <c r="W21" s="39">
        <v>381</v>
      </c>
      <c r="X21" s="60">
        <f>'!!12-жінки'!J21</f>
        <v>122</v>
      </c>
      <c r="Y21" s="40">
        <f t="shared" si="6"/>
        <v>32.020997375328086</v>
      </c>
      <c r="Z21" s="39">
        <v>367</v>
      </c>
      <c r="AA21" s="60">
        <f>'!!12-жінки'!K21</f>
        <v>121</v>
      </c>
      <c r="AB21" s="40">
        <f t="shared" si="7"/>
        <v>32.970027247956402</v>
      </c>
      <c r="AC21" s="37"/>
      <c r="AD21" s="41"/>
    </row>
    <row r="22" spans="1:30" s="42" customFormat="1" ht="17.100000000000001" customHeight="1" x14ac:dyDescent="0.25">
      <c r="A22" s="61" t="s">
        <v>48</v>
      </c>
      <c r="B22" s="39">
        <v>1912</v>
      </c>
      <c r="C22" s="39">
        <f>'!!12-жінки'!B22</f>
        <v>606</v>
      </c>
      <c r="D22" s="40">
        <f t="shared" si="0"/>
        <v>31.694560669456067</v>
      </c>
      <c r="E22" s="39">
        <v>984</v>
      </c>
      <c r="F22" s="39">
        <f>'!!12-жінки'!C22</f>
        <v>543</v>
      </c>
      <c r="G22" s="40">
        <f t="shared" si="1"/>
        <v>55.18292682926829</v>
      </c>
      <c r="H22" s="39">
        <v>305</v>
      </c>
      <c r="I22" s="39">
        <f>'!!12-жінки'!D22</f>
        <v>119</v>
      </c>
      <c r="J22" s="40">
        <f t="shared" si="2"/>
        <v>39.016393442622949</v>
      </c>
      <c r="K22" s="39">
        <v>43</v>
      </c>
      <c r="L22" s="39">
        <f>'!!12-жінки'!F22</f>
        <v>6</v>
      </c>
      <c r="M22" s="40">
        <f t="shared" si="8"/>
        <v>13.953488372093023</v>
      </c>
      <c r="N22" s="39">
        <v>2</v>
      </c>
      <c r="O22" s="39">
        <f>'!!12-жінки'!G22</f>
        <v>0</v>
      </c>
      <c r="P22" s="91">
        <f t="shared" si="9"/>
        <v>0</v>
      </c>
      <c r="Q22" s="39">
        <v>760</v>
      </c>
      <c r="R22" s="60">
        <f>'!!12-жінки'!H22</f>
        <v>438</v>
      </c>
      <c r="S22" s="40">
        <f t="shared" si="4"/>
        <v>57.631578947368418</v>
      </c>
      <c r="T22" s="39"/>
      <c r="U22" s="60">
        <f>'!!12-жінки'!I22</f>
        <v>317</v>
      </c>
      <c r="V22" s="40" t="e">
        <f t="shared" si="5"/>
        <v>#DIV/0!</v>
      </c>
      <c r="W22" s="39">
        <v>589</v>
      </c>
      <c r="X22" s="60">
        <f>'!!12-жінки'!J22</f>
        <v>272</v>
      </c>
      <c r="Y22" s="40">
        <f t="shared" si="6"/>
        <v>46.179966044142617</v>
      </c>
      <c r="Z22" s="39">
        <v>521</v>
      </c>
      <c r="AA22" s="60">
        <f>'!!12-жінки'!K22</f>
        <v>232</v>
      </c>
      <c r="AB22" s="40">
        <f t="shared" si="7"/>
        <v>44.529750479846449</v>
      </c>
      <c r="AC22" s="37"/>
      <c r="AD22" s="41"/>
    </row>
    <row r="23" spans="1:30" s="42" customFormat="1" ht="17.100000000000001" customHeight="1" x14ac:dyDescent="0.25">
      <c r="A23" s="61" t="s">
        <v>49</v>
      </c>
      <c r="B23" s="39">
        <v>1216</v>
      </c>
      <c r="C23" s="39">
        <f>'!!12-жінки'!B23</f>
        <v>656</v>
      </c>
      <c r="D23" s="40">
        <f t="shared" si="0"/>
        <v>53.94736842105263</v>
      </c>
      <c r="E23" s="39">
        <v>1242</v>
      </c>
      <c r="F23" s="39">
        <f>'!!12-жінки'!C23</f>
        <v>625</v>
      </c>
      <c r="G23" s="40">
        <f t="shared" si="1"/>
        <v>50.32206119162641</v>
      </c>
      <c r="H23" s="39">
        <v>146</v>
      </c>
      <c r="I23" s="39">
        <f>'!!12-жінки'!D23</f>
        <v>106</v>
      </c>
      <c r="J23" s="40">
        <f t="shared" si="2"/>
        <v>72.602739726027394</v>
      </c>
      <c r="K23" s="39">
        <v>50</v>
      </c>
      <c r="L23" s="39">
        <f>'!!12-жінки'!F23</f>
        <v>47</v>
      </c>
      <c r="M23" s="40">
        <f t="shared" si="8"/>
        <v>94</v>
      </c>
      <c r="N23" s="39">
        <v>0</v>
      </c>
      <c r="O23" s="39">
        <f>'!!12-жінки'!G23</f>
        <v>0</v>
      </c>
      <c r="P23" s="40" t="str">
        <f t="shared" si="9"/>
        <v>-</v>
      </c>
      <c r="Q23" s="39">
        <v>970</v>
      </c>
      <c r="R23" s="60">
        <f>'!!12-жінки'!H23</f>
        <v>491</v>
      </c>
      <c r="S23" s="40">
        <f t="shared" si="4"/>
        <v>50.618556701030926</v>
      </c>
      <c r="T23" s="39"/>
      <c r="U23" s="60">
        <f>'!!12-жінки'!I23</f>
        <v>329</v>
      </c>
      <c r="V23" s="40" t="e">
        <f t="shared" si="5"/>
        <v>#DIV/0!</v>
      </c>
      <c r="W23" s="39">
        <v>822</v>
      </c>
      <c r="X23" s="60">
        <f>'!!12-жінки'!J23</f>
        <v>312</v>
      </c>
      <c r="Y23" s="40">
        <f t="shared" si="6"/>
        <v>37.956204379562045</v>
      </c>
      <c r="Z23" s="39">
        <v>706</v>
      </c>
      <c r="AA23" s="60">
        <f>'!!12-жінки'!K23</f>
        <v>274</v>
      </c>
      <c r="AB23" s="40">
        <f t="shared" si="7"/>
        <v>38.81019830028329</v>
      </c>
      <c r="AC23" s="37"/>
      <c r="AD23" s="41"/>
    </row>
    <row r="24" spans="1:30" s="42" customFormat="1" ht="17.100000000000001" customHeight="1" x14ac:dyDescent="0.25">
      <c r="A24" s="61" t="s">
        <v>50</v>
      </c>
      <c r="B24" s="39">
        <v>901</v>
      </c>
      <c r="C24" s="39">
        <f>'!!12-жінки'!B24</f>
        <v>610</v>
      </c>
      <c r="D24" s="40">
        <f t="shared" si="0"/>
        <v>67.702552719200881</v>
      </c>
      <c r="E24" s="39">
        <v>945</v>
      </c>
      <c r="F24" s="39">
        <f>'!!12-жінки'!C24</f>
        <v>508</v>
      </c>
      <c r="G24" s="40">
        <f t="shared" si="1"/>
        <v>53.75661375661376</v>
      </c>
      <c r="H24" s="39">
        <v>199</v>
      </c>
      <c r="I24" s="39">
        <f>'!!12-жінки'!D24</f>
        <v>54</v>
      </c>
      <c r="J24" s="40">
        <f t="shared" si="2"/>
        <v>27.1356783919598</v>
      </c>
      <c r="K24" s="39">
        <v>39</v>
      </c>
      <c r="L24" s="39">
        <f>'!!12-жінки'!F24</f>
        <v>12</v>
      </c>
      <c r="M24" s="40">
        <f t="shared" si="8"/>
        <v>30.76923076923077</v>
      </c>
      <c r="N24" s="39">
        <v>1</v>
      </c>
      <c r="O24" s="39">
        <f>'!!12-жінки'!G24</f>
        <v>0</v>
      </c>
      <c r="P24" s="91">
        <f t="shared" si="9"/>
        <v>0</v>
      </c>
      <c r="Q24" s="39">
        <v>816</v>
      </c>
      <c r="R24" s="60">
        <f>'!!12-жінки'!H24</f>
        <v>422</v>
      </c>
      <c r="S24" s="40">
        <f t="shared" si="4"/>
        <v>51.715686274509807</v>
      </c>
      <c r="T24" s="39"/>
      <c r="U24" s="60">
        <f>'!!12-жінки'!I24</f>
        <v>367</v>
      </c>
      <c r="V24" s="40" t="e">
        <f t="shared" si="5"/>
        <v>#DIV/0!</v>
      </c>
      <c r="W24" s="39">
        <v>536</v>
      </c>
      <c r="X24" s="60">
        <f>'!!12-жінки'!J24</f>
        <v>308</v>
      </c>
      <c r="Y24" s="40">
        <f t="shared" si="6"/>
        <v>57.462686567164177</v>
      </c>
      <c r="Z24" s="39">
        <v>504</v>
      </c>
      <c r="AA24" s="60">
        <f>'!!12-жінки'!K24</f>
        <v>292</v>
      </c>
      <c r="AB24" s="40">
        <f t="shared" si="7"/>
        <v>57.936507936507937</v>
      </c>
      <c r="AC24" s="37"/>
      <c r="AD24" s="41"/>
    </row>
    <row r="25" spans="1:30" s="42" customFormat="1" ht="17.100000000000001" customHeight="1" x14ac:dyDescent="0.25">
      <c r="A25" s="61" t="s">
        <v>51</v>
      </c>
      <c r="B25" s="39">
        <v>2130</v>
      </c>
      <c r="C25" s="39">
        <f>'!!12-жінки'!B25</f>
        <v>208</v>
      </c>
      <c r="D25" s="40">
        <f t="shared" si="0"/>
        <v>9.7652582159624419</v>
      </c>
      <c r="E25" s="39">
        <v>494</v>
      </c>
      <c r="F25" s="39">
        <f>'!!12-жінки'!C25</f>
        <v>193</v>
      </c>
      <c r="G25" s="40">
        <f t="shared" si="1"/>
        <v>39.068825910931174</v>
      </c>
      <c r="H25" s="39">
        <v>155</v>
      </c>
      <c r="I25" s="39">
        <f>'!!12-жінки'!D25</f>
        <v>43</v>
      </c>
      <c r="J25" s="40">
        <f t="shared" si="2"/>
        <v>27.741935483870968</v>
      </c>
      <c r="K25" s="39">
        <v>18</v>
      </c>
      <c r="L25" s="39">
        <f>'!!12-жінки'!F25</f>
        <v>9</v>
      </c>
      <c r="M25" s="40">
        <f t="shared" si="8"/>
        <v>50</v>
      </c>
      <c r="N25" s="39">
        <v>0</v>
      </c>
      <c r="O25" s="39">
        <f>'!!12-жінки'!G25</f>
        <v>0</v>
      </c>
      <c r="P25" s="91" t="str">
        <f t="shared" si="9"/>
        <v>-</v>
      </c>
      <c r="Q25" s="39">
        <v>365</v>
      </c>
      <c r="R25" s="60">
        <f>'!!12-жінки'!H25</f>
        <v>125</v>
      </c>
      <c r="S25" s="40">
        <f t="shared" si="4"/>
        <v>34.246575342465754</v>
      </c>
      <c r="T25" s="39"/>
      <c r="U25" s="60">
        <f>'!!12-жінки'!I25</f>
        <v>84</v>
      </c>
      <c r="V25" s="40" t="e">
        <f t="shared" si="5"/>
        <v>#DIV/0!</v>
      </c>
      <c r="W25" s="39">
        <v>296</v>
      </c>
      <c r="X25" s="60">
        <f>'!!12-жінки'!J25</f>
        <v>73</v>
      </c>
      <c r="Y25" s="40">
        <f t="shared" si="6"/>
        <v>24.662162162162161</v>
      </c>
      <c r="Z25" s="39">
        <v>266</v>
      </c>
      <c r="AA25" s="60">
        <f>'!!12-жінки'!K25</f>
        <v>70</v>
      </c>
      <c r="AB25" s="40">
        <f t="shared" si="7"/>
        <v>26.315789473684209</v>
      </c>
      <c r="AC25" s="37"/>
      <c r="AD25" s="41"/>
    </row>
    <row r="26" spans="1:30" s="42" customFormat="1" ht="17.100000000000001" customHeight="1" x14ac:dyDescent="0.25">
      <c r="A26" s="61" t="s">
        <v>52</v>
      </c>
      <c r="B26" s="39">
        <v>1034</v>
      </c>
      <c r="C26" s="39">
        <f>'!!12-жінки'!B26</f>
        <v>512</v>
      </c>
      <c r="D26" s="40">
        <f t="shared" si="0"/>
        <v>49.516441005802704</v>
      </c>
      <c r="E26" s="39">
        <v>623</v>
      </c>
      <c r="F26" s="39">
        <f>'!!12-жінки'!C26</f>
        <v>463</v>
      </c>
      <c r="G26" s="40">
        <f t="shared" si="1"/>
        <v>74.317817014446234</v>
      </c>
      <c r="H26" s="39">
        <v>103</v>
      </c>
      <c r="I26" s="39">
        <f>'!!12-жінки'!D26</f>
        <v>65</v>
      </c>
      <c r="J26" s="40">
        <f t="shared" si="2"/>
        <v>63.106796116504853</v>
      </c>
      <c r="K26" s="39">
        <v>17</v>
      </c>
      <c r="L26" s="39">
        <f>'!!12-жінки'!F26</f>
        <v>24</v>
      </c>
      <c r="M26" s="40">
        <f t="shared" si="8"/>
        <v>141.1764705882353</v>
      </c>
      <c r="N26" s="39">
        <v>0</v>
      </c>
      <c r="O26" s="39">
        <f>'!!12-жінки'!G26</f>
        <v>1</v>
      </c>
      <c r="P26" s="91" t="str">
        <f t="shared" si="9"/>
        <v>-</v>
      </c>
      <c r="Q26" s="39">
        <v>463</v>
      </c>
      <c r="R26" s="60">
        <f>'!!12-жінки'!H26</f>
        <v>281</v>
      </c>
      <c r="S26" s="40">
        <f t="shared" si="4"/>
        <v>60.691144708423323</v>
      </c>
      <c r="T26" s="39"/>
      <c r="U26" s="60">
        <f>'!!12-жінки'!I26</f>
        <v>290</v>
      </c>
      <c r="V26" s="40" t="e">
        <f t="shared" si="5"/>
        <v>#DIV/0!</v>
      </c>
      <c r="W26" s="39">
        <v>393</v>
      </c>
      <c r="X26" s="60">
        <f>'!!12-жінки'!J26</f>
        <v>263</v>
      </c>
      <c r="Y26" s="40">
        <f t="shared" si="6"/>
        <v>66.921119592875314</v>
      </c>
      <c r="Z26" s="39">
        <v>339</v>
      </c>
      <c r="AA26" s="60">
        <f>'!!12-жінки'!K26</f>
        <v>226</v>
      </c>
      <c r="AB26" s="40">
        <f t="shared" si="7"/>
        <v>66.666666666666671</v>
      </c>
      <c r="AC26" s="37"/>
      <c r="AD26" s="41"/>
    </row>
    <row r="27" spans="1:30" s="42" customFormat="1" ht="17.100000000000001" customHeight="1" x14ac:dyDescent="0.25">
      <c r="A27" s="61" t="s">
        <v>53</v>
      </c>
      <c r="B27" s="39">
        <v>1019</v>
      </c>
      <c r="C27" s="39">
        <f>'!!12-жінки'!B27</f>
        <v>252</v>
      </c>
      <c r="D27" s="40">
        <f t="shared" si="0"/>
        <v>24.730127576054954</v>
      </c>
      <c r="E27" s="39">
        <v>582</v>
      </c>
      <c r="F27" s="39">
        <f>'!!12-жінки'!C27</f>
        <v>244</v>
      </c>
      <c r="G27" s="40">
        <f t="shared" si="1"/>
        <v>41.924398625429554</v>
      </c>
      <c r="H27" s="39">
        <v>131</v>
      </c>
      <c r="I27" s="39">
        <f>'!!12-жінки'!D27</f>
        <v>55</v>
      </c>
      <c r="J27" s="40">
        <f t="shared" si="2"/>
        <v>41.984732824427482</v>
      </c>
      <c r="K27" s="39">
        <v>64</v>
      </c>
      <c r="L27" s="39">
        <f>'!!12-жінки'!F27</f>
        <v>47</v>
      </c>
      <c r="M27" s="40">
        <f t="shared" si="8"/>
        <v>73.4375</v>
      </c>
      <c r="N27" s="39">
        <v>3</v>
      </c>
      <c r="O27" s="39">
        <f>'!!12-жінки'!G27</f>
        <v>0</v>
      </c>
      <c r="P27" s="91">
        <f t="shared" si="9"/>
        <v>0</v>
      </c>
      <c r="Q27" s="39">
        <v>408</v>
      </c>
      <c r="R27" s="60">
        <f>'!!12-жінки'!H27</f>
        <v>203</v>
      </c>
      <c r="S27" s="40">
        <f t="shared" si="4"/>
        <v>49.754901960784316</v>
      </c>
      <c r="T27" s="39"/>
      <c r="U27" s="60">
        <f>'!!12-жінки'!I27</f>
        <v>104</v>
      </c>
      <c r="V27" s="40" t="e">
        <f t="shared" si="5"/>
        <v>#DIV/0!</v>
      </c>
      <c r="W27" s="39">
        <v>347</v>
      </c>
      <c r="X27" s="60">
        <f>'!!12-жінки'!J27</f>
        <v>104</v>
      </c>
      <c r="Y27" s="40">
        <f t="shared" si="6"/>
        <v>29.971181556195965</v>
      </c>
      <c r="Z27" s="39">
        <v>333</v>
      </c>
      <c r="AA27" s="60">
        <f>'!!12-жінки'!K27</f>
        <v>94</v>
      </c>
      <c r="AB27" s="40">
        <f t="shared" si="7"/>
        <v>28.228228228228229</v>
      </c>
      <c r="AC27" s="37"/>
      <c r="AD27" s="41"/>
    </row>
    <row r="28" spans="1:30" s="42" customFormat="1" ht="17.100000000000001" customHeight="1" x14ac:dyDescent="0.25">
      <c r="A28" s="61" t="s">
        <v>54</v>
      </c>
      <c r="B28" s="39">
        <v>725</v>
      </c>
      <c r="C28" s="39">
        <f>'!!12-жінки'!B28</f>
        <v>320</v>
      </c>
      <c r="D28" s="40">
        <f t="shared" si="0"/>
        <v>44.137931034482762</v>
      </c>
      <c r="E28" s="39">
        <v>427</v>
      </c>
      <c r="F28" s="39">
        <f>'!!12-жінки'!C28</f>
        <v>289</v>
      </c>
      <c r="G28" s="40">
        <f t="shared" si="1"/>
        <v>67.681498829039811</v>
      </c>
      <c r="H28" s="39">
        <v>160</v>
      </c>
      <c r="I28" s="39">
        <f>'!!12-жінки'!D28</f>
        <v>50</v>
      </c>
      <c r="J28" s="40">
        <f t="shared" si="2"/>
        <v>31.25</v>
      </c>
      <c r="K28" s="39">
        <v>19</v>
      </c>
      <c r="L28" s="39">
        <f>'!!12-жінки'!F28</f>
        <v>10</v>
      </c>
      <c r="M28" s="40">
        <f t="shared" si="8"/>
        <v>52.631578947368418</v>
      </c>
      <c r="N28" s="39">
        <v>0</v>
      </c>
      <c r="O28" s="39">
        <f>'!!12-жінки'!G28</f>
        <v>0</v>
      </c>
      <c r="P28" s="40" t="str">
        <f t="shared" si="9"/>
        <v>-</v>
      </c>
      <c r="Q28" s="39">
        <v>388</v>
      </c>
      <c r="R28" s="60">
        <f>'!!12-жінки'!H28</f>
        <v>270</v>
      </c>
      <c r="S28" s="40">
        <f t="shared" si="4"/>
        <v>69.587628865979383</v>
      </c>
      <c r="T28" s="39"/>
      <c r="U28" s="60">
        <f>'!!12-жінки'!I28</f>
        <v>170</v>
      </c>
      <c r="V28" s="40" t="e">
        <f t="shared" si="5"/>
        <v>#DIV/0!</v>
      </c>
      <c r="W28" s="39">
        <v>253</v>
      </c>
      <c r="X28" s="60">
        <f>'!!12-жінки'!J28</f>
        <v>170</v>
      </c>
      <c r="Y28" s="40">
        <f t="shared" si="6"/>
        <v>67.193675889328063</v>
      </c>
      <c r="Z28" s="39">
        <v>234</v>
      </c>
      <c r="AA28" s="60">
        <f>'!!12-жінки'!K28</f>
        <v>164</v>
      </c>
      <c r="AB28" s="40">
        <f t="shared" si="7"/>
        <v>70.085470085470092</v>
      </c>
      <c r="AC28" s="37"/>
      <c r="AD28" s="41"/>
    </row>
    <row r="29" spans="1:30" s="42" customFormat="1" ht="17.100000000000001" customHeight="1" x14ac:dyDescent="0.25">
      <c r="A29" s="61" t="s">
        <v>55</v>
      </c>
      <c r="B29" s="39">
        <v>1099</v>
      </c>
      <c r="C29" s="39">
        <f>'!!12-жінки'!B29</f>
        <v>371</v>
      </c>
      <c r="D29" s="40">
        <f t="shared" si="0"/>
        <v>33.757961783439491</v>
      </c>
      <c r="E29" s="39">
        <v>913</v>
      </c>
      <c r="F29" s="39">
        <f>'!!12-жінки'!C29</f>
        <v>350</v>
      </c>
      <c r="G29" s="40">
        <f t="shared" si="1"/>
        <v>38.33515881708653</v>
      </c>
      <c r="H29" s="39">
        <v>97</v>
      </c>
      <c r="I29" s="39">
        <f>'!!12-жінки'!D29</f>
        <v>60</v>
      </c>
      <c r="J29" s="40">
        <f t="shared" si="2"/>
        <v>61.855670103092784</v>
      </c>
      <c r="K29" s="39">
        <v>53</v>
      </c>
      <c r="L29" s="39">
        <f>'!!12-жінки'!F29</f>
        <v>41</v>
      </c>
      <c r="M29" s="40">
        <f t="shared" si="8"/>
        <v>77.35849056603773</v>
      </c>
      <c r="N29" s="39">
        <v>1</v>
      </c>
      <c r="O29" s="39">
        <f>'!!12-жінки'!G29</f>
        <v>0</v>
      </c>
      <c r="P29" s="40">
        <f t="shared" si="9"/>
        <v>0</v>
      </c>
      <c r="Q29" s="39">
        <v>667</v>
      </c>
      <c r="R29" s="60">
        <f>'!!12-жінки'!H29</f>
        <v>245</v>
      </c>
      <c r="S29" s="40">
        <f t="shared" si="4"/>
        <v>36.731634182908543</v>
      </c>
      <c r="T29" s="39"/>
      <c r="U29" s="60">
        <f>'!!12-жінки'!I29</f>
        <v>217</v>
      </c>
      <c r="V29" s="40" t="e">
        <f t="shared" si="5"/>
        <v>#DIV/0!</v>
      </c>
      <c r="W29" s="39">
        <v>539</v>
      </c>
      <c r="X29" s="60">
        <f>'!!12-жінки'!J29</f>
        <v>202</v>
      </c>
      <c r="Y29" s="40">
        <f t="shared" si="6"/>
        <v>37.476808905380331</v>
      </c>
      <c r="Z29" s="39">
        <v>498</v>
      </c>
      <c r="AA29" s="60">
        <f>'!!12-жінки'!K29</f>
        <v>190</v>
      </c>
      <c r="AB29" s="40">
        <f t="shared" si="7"/>
        <v>38.152610441767067</v>
      </c>
      <c r="AC29" s="37"/>
      <c r="AD29" s="41"/>
    </row>
    <row r="30" spans="1:30" s="42" customFormat="1" ht="17.100000000000001" customHeight="1" x14ac:dyDescent="0.25">
      <c r="A30" s="61" t="s">
        <v>56</v>
      </c>
      <c r="B30" s="39">
        <v>1360</v>
      </c>
      <c r="C30" s="39">
        <f>'!!12-жінки'!B30</f>
        <v>268</v>
      </c>
      <c r="D30" s="40">
        <f t="shared" si="0"/>
        <v>19.705882352941178</v>
      </c>
      <c r="E30" s="39">
        <v>408</v>
      </c>
      <c r="F30" s="39">
        <f>'!!12-жінки'!C30</f>
        <v>248</v>
      </c>
      <c r="G30" s="40">
        <f t="shared" si="1"/>
        <v>60.784313725490193</v>
      </c>
      <c r="H30" s="39">
        <v>121</v>
      </c>
      <c r="I30" s="39">
        <f>'!!12-жінки'!D30</f>
        <v>28</v>
      </c>
      <c r="J30" s="40">
        <f t="shared" si="2"/>
        <v>23.140495867768596</v>
      </c>
      <c r="K30" s="39">
        <v>11</v>
      </c>
      <c r="L30" s="39">
        <f>'!!12-жінки'!F30</f>
        <v>5</v>
      </c>
      <c r="M30" s="40">
        <f t="shared" si="8"/>
        <v>45.454545454545453</v>
      </c>
      <c r="N30" s="39">
        <v>0</v>
      </c>
      <c r="O30" s="39">
        <f>'!!12-жінки'!G30</f>
        <v>0</v>
      </c>
      <c r="P30" s="91" t="str">
        <f t="shared" si="9"/>
        <v>-</v>
      </c>
      <c r="Q30" s="39">
        <v>357</v>
      </c>
      <c r="R30" s="60">
        <f>'!!12-жінки'!H30</f>
        <v>197</v>
      </c>
      <c r="S30" s="40">
        <f t="shared" si="4"/>
        <v>55.182072829131656</v>
      </c>
      <c r="T30" s="39"/>
      <c r="U30" s="60">
        <f>'!!12-жінки'!I30</f>
        <v>154</v>
      </c>
      <c r="V30" s="40" t="e">
        <f t="shared" si="5"/>
        <v>#DIV/0!</v>
      </c>
      <c r="W30" s="39">
        <v>258</v>
      </c>
      <c r="X30" s="60">
        <f>'!!12-жінки'!J30</f>
        <v>149</v>
      </c>
      <c r="Y30" s="40">
        <f t="shared" si="6"/>
        <v>57.751937984496124</v>
      </c>
      <c r="Z30" s="39">
        <v>244</v>
      </c>
      <c r="AA30" s="60">
        <f>'!!12-жінки'!K30</f>
        <v>137</v>
      </c>
      <c r="AB30" s="40">
        <f t="shared" si="7"/>
        <v>56.147540983606561</v>
      </c>
      <c r="AC30" s="37"/>
      <c r="AD30" s="41"/>
    </row>
    <row r="31" spans="1:30" s="42" customFormat="1" ht="17.100000000000001" customHeight="1" x14ac:dyDescent="0.25">
      <c r="A31" s="61" t="s">
        <v>57</v>
      </c>
      <c r="B31" s="39">
        <v>1278</v>
      </c>
      <c r="C31" s="39">
        <f>'!!12-жінки'!B31</f>
        <v>415</v>
      </c>
      <c r="D31" s="40">
        <f t="shared" si="0"/>
        <v>32.472613458528954</v>
      </c>
      <c r="E31" s="39">
        <v>548</v>
      </c>
      <c r="F31" s="39">
        <f>'!!12-жінки'!C31</f>
        <v>296</v>
      </c>
      <c r="G31" s="40">
        <f t="shared" si="1"/>
        <v>54.014598540145982</v>
      </c>
      <c r="H31" s="39">
        <v>172</v>
      </c>
      <c r="I31" s="39">
        <f>'!!12-жінки'!D31</f>
        <v>54</v>
      </c>
      <c r="J31" s="40">
        <f t="shared" si="2"/>
        <v>31.395348837209301</v>
      </c>
      <c r="K31" s="39">
        <v>13</v>
      </c>
      <c r="L31" s="39">
        <f>'!!12-жінки'!F31</f>
        <v>6</v>
      </c>
      <c r="M31" s="40">
        <f t="shared" si="8"/>
        <v>46.153846153846153</v>
      </c>
      <c r="N31" s="39">
        <v>8</v>
      </c>
      <c r="O31" s="39">
        <f>'!!12-жінки'!G31</f>
        <v>0</v>
      </c>
      <c r="P31" s="91">
        <f t="shared" si="9"/>
        <v>0</v>
      </c>
      <c r="Q31" s="39">
        <v>496</v>
      </c>
      <c r="R31" s="60">
        <f>'!!12-жінки'!H31</f>
        <v>224</v>
      </c>
      <c r="S31" s="40">
        <f t="shared" si="4"/>
        <v>45.161290322580648</v>
      </c>
      <c r="T31" s="39"/>
      <c r="U31" s="60">
        <f>'!!12-жінки'!I31</f>
        <v>214</v>
      </c>
      <c r="V31" s="40" t="e">
        <f t="shared" si="5"/>
        <v>#DIV/0!</v>
      </c>
      <c r="W31" s="39">
        <v>368</v>
      </c>
      <c r="X31" s="60">
        <f>'!!12-жінки'!J31</f>
        <v>145</v>
      </c>
      <c r="Y31" s="40">
        <f t="shared" si="6"/>
        <v>39.402173913043477</v>
      </c>
      <c r="Z31" s="39">
        <v>338</v>
      </c>
      <c r="AA31" s="60">
        <f>'!!12-жінки'!K31</f>
        <v>131</v>
      </c>
      <c r="AB31" s="40">
        <f t="shared" si="7"/>
        <v>38.757396449704139</v>
      </c>
      <c r="AC31" s="37"/>
      <c r="AD31" s="41"/>
    </row>
    <row r="32" spans="1:30" s="42" customFormat="1" ht="17.100000000000001" customHeight="1" x14ac:dyDescent="0.25">
      <c r="A32" s="61" t="s">
        <v>58</v>
      </c>
      <c r="B32" s="39">
        <v>1702</v>
      </c>
      <c r="C32" s="39">
        <f>'!!12-жінки'!B32</f>
        <v>300</v>
      </c>
      <c r="D32" s="40">
        <f t="shared" si="0"/>
        <v>17.626321974148063</v>
      </c>
      <c r="E32" s="39">
        <v>601</v>
      </c>
      <c r="F32" s="39">
        <f>'!!12-жінки'!C32</f>
        <v>239</v>
      </c>
      <c r="G32" s="40">
        <f t="shared" si="1"/>
        <v>39.767054908485854</v>
      </c>
      <c r="H32" s="39">
        <v>191</v>
      </c>
      <c r="I32" s="39">
        <f>'!!12-жінки'!D32</f>
        <v>78</v>
      </c>
      <c r="J32" s="40">
        <f t="shared" si="2"/>
        <v>40.837696335078533</v>
      </c>
      <c r="K32" s="39">
        <v>58</v>
      </c>
      <c r="L32" s="39">
        <f>'!!12-жінки'!F32</f>
        <v>17</v>
      </c>
      <c r="M32" s="40">
        <f t="shared" si="8"/>
        <v>29.310344827586206</v>
      </c>
      <c r="N32" s="39">
        <v>6</v>
      </c>
      <c r="O32" s="39">
        <f>'!!12-жінки'!G32</f>
        <v>0</v>
      </c>
      <c r="P32" s="91">
        <f t="shared" si="9"/>
        <v>0</v>
      </c>
      <c r="Q32" s="39">
        <v>440</v>
      </c>
      <c r="R32" s="60">
        <f>'!!12-жінки'!H32</f>
        <v>211</v>
      </c>
      <c r="S32" s="40">
        <f t="shared" si="4"/>
        <v>47.954545454545453</v>
      </c>
      <c r="T32" s="39"/>
      <c r="U32" s="60">
        <f>'!!12-жінки'!I32</f>
        <v>151</v>
      </c>
      <c r="V32" s="40" t="e">
        <f t="shared" si="5"/>
        <v>#DIV/0!</v>
      </c>
      <c r="W32" s="39">
        <v>288</v>
      </c>
      <c r="X32" s="60">
        <f>'!!12-жінки'!J32</f>
        <v>115</v>
      </c>
      <c r="Y32" s="40">
        <f t="shared" si="6"/>
        <v>39.930555555555557</v>
      </c>
      <c r="Z32" s="39">
        <v>264</v>
      </c>
      <c r="AA32" s="60">
        <f>'!!12-жінки'!K32</f>
        <v>106</v>
      </c>
      <c r="AB32" s="40">
        <f t="shared" si="7"/>
        <v>40.151515151515149</v>
      </c>
      <c r="AC32" s="37"/>
      <c r="AD32" s="41"/>
    </row>
    <row r="33" spans="1:30" s="42" customFormat="1" ht="17.100000000000001" customHeight="1" x14ac:dyDescent="0.25">
      <c r="A33" s="61" t="s">
        <v>59</v>
      </c>
      <c r="B33" s="39">
        <v>1270</v>
      </c>
      <c r="C33" s="39">
        <f>'!!12-жінки'!B33</f>
        <v>653</v>
      </c>
      <c r="D33" s="40">
        <f t="shared" si="0"/>
        <v>51.417322834645667</v>
      </c>
      <c r="E33" s="39">
        <v>1006</v>
      </c>
      <c r="F33" s="39">
        <f>'!!12-жінки'!C33</f>
        <v>628</v>
      </c>
      <c r="G33" s="40">
        <f t="shared" si="1"/>
        <v>62.42544731610338</v>
      </c>
      <c r="H33" s="39">
        <v>200</v>
      </c>
      <c r="I33" s="39">
        <f>'!!12-жінки'!D33</f>
        <v>74</v>
      </c>
      <c r="J33" s="40">
        <f t="shared" si="2"/>
        <v>37</v>
      </c>
      <c r="K33" s="39">
        <v>15</v>
      </c>
      <c r="L33" s="39">
        <f>'!!12-жінки'!F33</f>
        <v>8</v>
      </c>
      <c r="M33" s="40">
        <f t="shared" si="8"/>
        <v>53.333333333333336</v>
      </c>
      <c r="N33" s="39">
        <v>1</v>
      </c>
      <c r="O33" s="39">
        <f>'!!12-жінки'!G33</f>
        <v>0</v>
      </c>
      <c r="P33" s="40">
        <f t="shared" si="9"/>
        <v>0</v>
      </c>
      <c r="Q33" s="39">
        <v>856</v>
      </c>
      <c r="R33" s="60">
        <f>'!!12-жінки'!H33</f>
        <v>542</v>
      </c>
      <c r="S33" s="40">
        <f t="shared" si="4"/>
        <v>63.317757009345797</v>
      </c>
      <c r="T33" s="39"/>
      <c r="U33" s="60">
        <f>'!!12-жінки'!I33</f>
        <v>394</v>
      </c>
      <c r="V33" s="40" t="e">
        <f t="shared" si="5"/>
        <v>#DIV/0!</v>
      </c>
      <c r="W33" s="39">
        <v>636</v>
      </c>
      <c r="X33" s="60">
        <f>'!!12-жінки'!J33</f>
        <v>383</v>
      </c>
      <c r="Y33" s="40">
        <f t="shared" si="6"/>
        <v>60.220125786163521</v>
      </c>
      <c r="Z33" s="39">
        <v>584</v>
      </c>
      <c r="AA33" s="60">
        <f>'!!12-жінки'!K33</f>
        <v>353</v>
      </c>
      <c r="AB33" s="40">
        <f t="shared" si="7"/>
        <v>60.445205479452056</v>
      </c>
      <c r="AC33" s="37"/>
      <c r="AD33" s="41"/>
    </row>
    <row r="34" spans="1:30" s="42" customFormat="1" ht="17.100000000000001" customHeight="1" x14ac:dyDescent="0.25">
      <c r="A34" s="61" t="s">
        <v>60</v>
      </c>
      <c r="B34" s="39">
        <v>970</v>
      </c>
      <c r="C34" s="39">
        <f>'!!12-жінки'!B34</f>
        <v>460</v>
      </c>
      <c r="D34" s="40">
        <f t="shared" si="0"/>
        <v>47.422680412371136</v>
      </c>
      <c r="E34" s="39">
        <v>884</v>
      </c>
      <c r="F34" s="39">
        <f>'!!12-жінки'!C34</f>
        <v>432</v>
      </c>
      <c r="G34" s="40">
        <f t="shared" si="1"/>
        <v>48.868778280542983</v>
      </c>
      <c r="H34" s="39">
        <v>209</v>
      </c>
      <c r="I34" s="39">
        <f>'!!12-жінки'!D34</f>
        <v>40</v>
      </c>
      <c r="J34" s="40">
        <f t="shared" si="2"/>
        <v>19.138755980861244</v>
      </c>
      <c r="K34" s="39">
        <v>8</v>
      </c>
      <c r="L34" s="39">
        <f>'!!12-жінки'!F34</f>
        <v>3</v>
      </c>
      <c r="M34" s="40">
        <f t="shared" si="8"/>
        <v>37.5</v>
      </c>
      <c r="N34" s="39">
        <v>3</v>
      </c>
      <c r="O34" s="39">
        <f>'!!12-жінки'!G34</f>
        <v>3</v>
      </c>
      <c r="P34" s="91">
        <f t="shared" si="9"/>
        <v>100</v>
      </c>
      <c r="Q34" s="39">
        <v>722</v>
      </c>
      <c r="R34" s="60">
        <f>'!!12-жінки'!H34</f>
        <v>318</v>
      </c>
      <c r="S34" s="40">
        <f t="shared" si="4"/>
        <v>44.044321329639892</v>
      </c>
      <c r="T34" s="39"/>
      <c r="U34" s="60">
        <f>'!!12-жінки'!I34</f>
        <v>274</v>
      </c>
      <c r="V34" s="40" t="e">
        <f t="shared" si="5"/>
        <v>#DIV/0!</v>
      </c>
      <c r="W34" s="39">
        <v>621</v>
      </c>
      <c r="X34" s="60">
        <f>'!!12-жінки'!J34</f>
        <v>264</v>
      </c>
      <c r="Y34" s="40">
        <f t="shared" si="6"/>
        <v>42.512077294685987</v>
      </c>
      <c r="Z34" s="39">
        <v>532</v>
      </c>
      <c r="AA34" s="60">
        <f>'!!12-жінки'!K34</f>
        <v>242</v>
      </c>
      <c r="AB34" s="40">
        <f t="shared" si="7"/>
        <v>45.488721804511279</v>
      </c>
      <c r="AC34" s="37"/>
      <c r="AD34" s="41"/>
    </row>
    <row r="35" spans="1:30" s="42" customFormat="1" ht="17.100000000000001" customHeight="1" x14ac:dyDescent="0.25">
      <c r="A35" s="61" t="s">
        <v>61</v>
      </c>
      <c r="B35" s="39">
        <v>744</v>
      </c>
      <c r="C35" s="39">
        <f>'!!12-жінки'!B35</f>
        <v>235</v>
      </c>
      <c r="D35" s="40">
        <f t="shared" si="0"/>
        <v>31.586021505376344</v>
      </c>
      <c r="E35" s="39">
        <v>569</v>
      </c>
      <c r="F35" s="39">
        <f>'!!12-жінки'!C35</f>
        <v>227</v>
      </c>
      <c r="G35" s="40">
        <f t="shared" si="1"/>
        <v>39.894551845342704</v>
      </c>
      <c r="H35" s="39">
        <v>134</v>
      </c>
      <c r="I35" s="39">
        <f>'!!12-жінки'!D35</f>
        <v>35</v>
      </c>
      <c r="J35" s="40">
        <f t="shared" si="2"/>
        <v>26.119402985074625</v>
      </c>
      <c r="K35" s="39">
        <v>27</v>
      </c>
      <c r="L35" s="39">
        <f>'!!12-жінки'!F35</f>
        <v>26</v>
      </c>
      <c r="M35" s="40">
        <f t="shared" si="8"/>
        <v>96.296296296296291</v>
      </c>
      <c r="N35" s="39">
        <v>2</v>
      </c>
      <c r="O35" s="39">
        <f>'!!12-жінки'!G35</f>
        <v>0</v>
      </c>
      <c r="P35" s="40">
        <f t="shared" si="9"/>
        <v>0</v>
      </c>
      <c r="Q35" s="39">
        <v>294</v>
      </c>
      <c r="R35" s="60">
        <f>'!!12-жінки'!H35</f>
        <v>171</v>
      </c>
      <c r="S35" s="40">
        <f t="shared" si="4"/>
        <v>58.163265306122447</v>
      </c>
      <c r="T35" s="39"/>
      <c r="U35" s="60">
        <f>'!!12-жінки'!I35</f>
        <v>93</v>
      </c>
      <c r="V35" s="40" t="e">
        <f t="shared" si="5"/>
        <v>#DIV/0!</v>
      </c>
      <c r="W35" s="39">
        <v>309</v>
      </c>
      <c r="X35" s="60">
        <f>'!!12-жінки'!J35</f>
        <v>90</v>
      </c>
      <c r="Y35" s="40">
        <f t="shared" si="6"/>
        <v>29.126213592233011</v>
      </c>
      <c r="Z35" s="39">
        <v>289</v>
      </c>
      <c r="AA35" s="60">
        <f>'!!12-жінки'!K35</f>
        <v>78</v>
      </c>
      <c r="AB35" s="40">
        <f t="shared" si="7"/>
        <v>26.989619377162629</v>
      </c>
      <c r="AC35" s="37"/>
      <c r="AD35" s="41"/>
    </row>
    <row r="36" spans="1:30" ht="15" customHeight="1" x14ac:dyDescent="0.2">
      <c r="A36" s="45"/>
      <c r="B36" s="45"/>
      <c r="C36" s="218" t="s">
        <v>97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"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0">
    <mergeCell ref="C36:M39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3333FF"/>
  </sheetPr>
  <dimension ref="A1:AF85"/>
  <sheetViews>
    <sheetView view="pageBreakPreview" zoomScaleNormal="75" zoomScaleSheetLayoutView="100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4.5703125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4" width="10" style="44" customWidth="1"/>
    <col min="15" max="15" width="9.140625" style="44" customWidth="1"/>
    <col min="16" max="16" width="8.140625" style="44" customWidth="1"/>
    <col min="17" max="18" width="9.5703125" style="44" customWidth="1"/>
    <col min="19" max="19" width="8.140625" style="44" customWidth="1"/>
    <col min="20" max="20" width="10.5703125" style="44" hidden="1" customWidth="1"/>
    <col min="21" max="21" width="23.140625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40.5" customHeight="1" x14ac:dyDescent="0.35">
      <c r="B1" s="203" t="s">
        <v>115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7"/>
      <c r="O1" s="27"/>
      <c r="P1" s="27"/>
      <c r="Q1" s="27"/>
      <c r="R1" s="27"/>
      <c r="S1" s="27"/>
      <c r="T1" s="27"/>
      <c r="U1" s="27"/>
      <c r="V1" s="27"/>
      <c r="W1" s="27"/>
      <c r="X1" s="212"/>
      <c r="Y1" s="212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04"/>
      <c r="Y2" s="204"/>
      <c r="Z2" s="211"/>
      <c r="AA2" s="211"/>
      <c r="AB2" s="59" t="s">
        <v>7</v>
      </c>
      <c r="AC2" s="59"/>
    </row>
    <row r="3" spans="1:32" s="32" customFormat="1" ht="67.7" customHeight="1" x14ac:dyDescent="0.25">
      <c r="A3" s="205"/>
      <c r="B3" s="167"/>
      <c r="C3" s="163" t="s">
        <v>96</v>
      </c>
      <c r="D3" s="167"/>
      <c r="E3" s="238" t="s">
        <v>22</v>
      </c>
      <c r="F3" s="238"/>
      <c r="G3" s="238"/>
      <c r="H3" s="238" t="s">
        <v>13</v>
      </c>
      <c r="I3" s="238"/>
      <c r="J3" s="238"/>
      <c r="K3" s="238" t="s">
        <v>9</v>
      </c>
      <c r="L3" s="238"/>
      <c r="M3" s="238"/>
      <c r="N3" s="238" t="s">
        <v>10</v>
      </c>
      <c r="O3" s="238"/>
      <c r="P3" s="238"/>
      <c r="Q3" s="239" t="s">
        <v>8</v>
      </c>
      <c r="R3" s="240"/>
      <c r="S3" s="241"/>
      <c r="T3" s="167" t="s">
        <v>16</v>
      </c>
      <c r="U3" s="163" t="s">
        <v>99</v>
      </c>
      <c r="V3" s="167"/>
      <c r="W3" s="238" t="s">
        <v>11</v>
      </c>
      <c r="X3" s="238"/>
      <c r="Y3" s="238"/>
      <c r="Z3" s="238" t="s">
        <v>12</v>
      </c>
      <c r="AA3" s="238"/>
      <c r="AB3" s="238"/>
    </row>
    <row r="4" spans="1:32" s="33" customFormat="1" ht="18.75" customHeight="1" x14ac:dyDescent="0.25">
      <c r="A4" s="205"/>
      <c r="B4" s="242" t="s">
        <v>62</v>
      </c>
      <c r="C4" s="242" t="s">
        <v>94</v>
      </c>
      <c r="D4" s="210" t="s">
        <v>2</v>
      </c>
      <c r="E4" s="242" t="s">
        <v>62</v>
      </c>
      <c r="F4" s="242" t="s">
        <v>94</v>
      </c>
      <c r="G4" s="210" t="s">
        <v>2</v>
      </c>
      <c r="H4" s="242" t="s">
        <v>62</v>
      </c>
      <c r="I4" s="242" t="s">
        <v>94</v>
      </c>
      <c r="J4" s="210" t="s">
        <v>2</v>
      </c>
      <c r="K4" s="242" t="s">
        <v>62</v>
      </c>
      <c r="L4" s="242" t="s">
        <v>94</v>
      </c>
      <c r="M4" s="210" t="s">
        <v>2</v>
      </c>
      <c r="N4" s="242" t="s">
        <v>62</v>
      </c>
      <c r="O4" s="242" t="s">
        <v>94</v>
      </c>
      <c r="P4" s="210" t="s">
        <v>2</v>
      </c>
      <c r="Q4" s="242" t="s">
        <v>62</v>
      </c>
      <c r="R4" s="242" t="s">
        <v>94</v>
      </c>
      <c r="S4" s="210" t="s">
        <v>2</v>
      </c>
      <c r="T4" s="242" t="s">
        <v>62</v>
      </c>
      <c r="U4" s="242" t="s">
        <v>94</v>
      </c>
      <c r="V4" s="210" t="s">
        <v>2</v>
      </c>
      <c r="W4" s="242" t="s">
        <v>62</v>
      </c>
      <c r="X4" s="242" t="s">
        <v>94</v>
      </c>
      <c r="Y4" s="210" t="s">
        <v>2</v>
      </c>
      <c r="Z4" s="242" t="s">
        <v>62</v>
      </c>
      <c r="AA4" s="242" t="s">
        <v>94</v>
      </c>
      <c r="AB4" s="210" t="s">
        <v>2</v>
      </c>
    </row>
    <row r="5" spans="1:32" s="33" customFormat="1" ht="15.75" hidden="1" customHeight="1" x14ac:dyDescent="0.25">
      <c r="A5" s="205"/>
      <c r="B5" s="242"/>
      <c r="C5" s="242"/>
      <c r="D5" s="210"/>
      <c r="E5" s="242"/>
      <c r="F5" s="242"/>
      <c r="G5" s="210"/>
      <c r="H5" s="242"/>
      <c r="I5" s="242"/>
      <c r="J5" s="210"/>
      <c r="K5" s="242"/>
      <c r="L5" s="242"/>
      <c r="M5" s="210"/>
      <c r="N5" s="242"/>
      <c r="O5" s="242"/>
      <c r="P5" s="210"/>
      <c r="Q5" s="242"/>
      <c r="R5" s="242"/>
      <c r="S5" s="210"/>
      <c r="T5" s="242"/>
      <c r="U5" s="242"/>
      <c r="V5" s="210"/>
      <c r="W5" s="242"/>
      <c r="X5" s="242"/>
      <c r="Y5" s="210"/>
      <c r="Z5" s="242"/>
      <c r="AA5" s="242"/>
      <c r="AB5" s="210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97">
        <f>SUM(B8:B35)</f>
        <v>65875</v>
      </c>
      <c r="C7" s="97">
        <f>SUM(C8:C35)</f>
        <v>10550</v>
      </c>
      <c r="D7" s="36">
        <f>C7*100/B7</f>
        <v>16.015180265654649</v>
      </c>
      <c r="E7" s="97">
        <f>SUM(E8:E35)</f>
        <v>17769</v>
      </c>
      <c r="F7" s="97">
        <f>SUM(F8:F35)</f>
        <v>8807</v>
      </c>
      <c r="G7" s="36">
        <f>F7*100/E7</f>
        <v>49.563847149530083</v>
      </c>
      <c r="H7" s="97">
        <f>SUM(H8:H35)</f>
        <v>5644</v>
      </c>
      <c r="I7" s="97">
        <f>SUM(I8:I35)</f>
        <v>1948</v>
      </c>
      <c r="J7" s="36">
        <f>I7*100/H7</f>
        <v>34.514528703047482</v>
      </c>
      <c r="K7" s="97">
        <f>SUM(K8:K35)</f>
        <v>600</v>
      </c>
      <c r="L7" s="97">
        <f>SUM(L8:L35)</f>
        <v>315</v>
      </c>
      <c r="M7" s="36">
        <f>L7*100/K7</f>
        <v>52.5</v>
      </c>
      <c r="N7" s="97">
        <f>SUM(N8:N35)</f>
        <v>110</v>
      </c>
      <c r="O7" s="97">
        <f>SUM(O8:O35)</f>
        <v>81</v>
      </c>
      <c r="P7" s="36">
        <f>O7*100/N7</f>
        <v>73.63636363636364</v>
      </c>
      <c r="Q7" s="97">
        <f>SUM(Q8:Q35)</f>
        <v>11668</v>
      </c>
      <c r="R7" s="97">
        <f>SUM(R8:R35)</f>
        <v>6145</v>
      </c>
      <c r="S7" s="36">
        <f>R7*100/Q7</f>
        <v>52.665409667466577</v>
      </c>
      <c r="T7" s="97">
        <f>SUM(T8:T35)</f>
        <v>95427</v>
      </c>
      <c r="U7" s="97">
        <f>SUM(U8:U35)</f>
        <v>5219</v>
      </c>
      <c r="V7" s="36">
        <f>U7*100/T7</f>
        <v>5.4691020361113729</v>
      </c>
      <c r="W7" s="97">
        <f>SUM(W8:W35)</f>
        <v>9646</v>
      </c>
      <c r="X7" s="97">
        <f>SUM(X8:X35)</f>
        <v>4387</v>
      </c>
      <c r="Y7" s="36">
        <f>X7*100/W7</f>
        <v>45.4799917064068</v>
      </c>
      <c r="Z7" s="97">
        <f>SUM(Z8:Z35)</f>
        <v>8558</v>
      </c>
      <c r="AA7" s="97">
        <f>SUM(AA8:AA35)</f>
        <v>3911</v>
      </c>
      <c r="AB7" s="36">
        <f>AA7*100/Z7</f>
        <v>45.699929890161251</v>
      </c>
      <c r="AC7" s="37"/>
      <c r="AF7" s="42"/>
    </row>
    <row r="8" spans="1:32" s="42" customFormat="1" ht="15.75" customHeight="1" x14ac:dyDescent="0.25">
      <c r="A8" s="61" t="s">
        <v>34</v>
      </c>
      <c r="B8" s="101">
        <f>УСЬОГО!B8-'12-жінки-ЦЗ'!B8</f>
        <v>14632</v>
      </c>
      <c r="C8" s="101">
        <f>УСЬОГО!C8-'12-жінки-ЦЗ'!C8</f>
        <v>2960</v>
      </c>
      <c r="D8" s="102">
        <f t="shared" ref="D8:D35" si="0">C8*100/B8</f>
        <v>20.229633679606341</v>
      </c>
      <c r="E8" s="101">
        <f>УСЬОГО!E8-'12-жінки-ЦЗ'!E8</f>
        <v>4860</v>
      </c>
      <c r="F8" s="101">
        <f>УСЬОГО!F8-'12-жінки-ЦЗ'!F8</f>
        <v>2401</v>
      </c>
      <c r="G8" s="103">
        <f t="shared" ref="G8:G35" si="1">F8*100/E8</f>
        <v>49.403292181069958</v>
      </c>
      <c r="H8" s="101">
        <f>УСЬОГО!H8-'12-жінки-ЦЗ'!H8</f>
        <v>997</v>
      </c>
      <c r="I8" s="101">
        <f>УСЬОГО!I8-'12-жінки-ЦЗ'!I8</f>
        <v>317</v>
      </c>
      <c r="J8" s="103">
        <f t="shared" ref="J8:J35" si="2">I8*100/H8</f>
        <v>31.795386158475427</v>
      </c>
      <c r="K8" s="101">
        <f>УСЬОГО!N8-'12-жінки-ЦЗ'!K8</f>
        <v>143</v>
      </c>
      <c r="L8" s="101">
        <f>УСЬОГО!O8-'12-жінки-ЦЗ'!L8</f>
        <v>109</v>
      </c>
      <c r="M8" s="103">
        <f t="shared" ref="M8:M35" si="3">L8*100/K8</f>
        <v>76.223776223776227</v>
      </c>
      <c r="N8" s="101">
        <f>УСЬОГО!Q8-'12-жінки-ЦЗ'!N8</f>
        <v>8</v>
      </c>
      <c r="O8" s="101">
        <f>УСЬОГО!R8-'12-жінки-ЦЗ'!O8</f>
        <v>0</v>
      </c>
      <c r="P8" s="103">
        <f>IF(ISERROR(O8*100/N8),"-",(O8*100/N8))</f>
        <v>0</v>
      </c>
      <c r="Q8" s="101">
        <f>УСЬОГО!T8-'12-жінки-ЦЗ'!Q8</f>
        <v>2147</v>
      </c>
      <c r="R8" s="104">
        <f>УСЬОГО!U8-'12-жінки-ЦЗ'!R8</f>
        <v>1140</v>
      </c>
      <c r="S8" s="103">
        <f t="shared" ref="S8:S35" si="4">R8*100/Q8</f>
        <v>53.097345132743364</v>
      </c>
      <c r="T8" s="101">
        <f>УСЬОГО!W8-'12-жінки-ЦЗ'!T8</f>
        <v>22858</v>
      </c>
      <c r="U8" s="104">
        <f>УСЬОГО!X8-'12-жінки-ЦЗ'!U8</f>
        <v>1627</v>
      </c>
      <c r="V8" s="103">
        <f t="shared" ref="V8:V35" si="5">U8*100/T8</f>
        <v>7.1178580803219882</v>
      </c>
      <c r="W8" s="101">
        <f>УСЬОГО!Z8-'12-жінки-ЦЗ'!W8</f>
        <v>2828</v>
      </c>
      <c r="X8" s="104">
        <f>УСЬОГО!AA8-'12-жінки-ЦЗ'!X8</f>
        <v>1249</v>
      </c>
      <c r="Y8" s="103">
        <f t="shared" ref="Y8:Y35" si="6">X8*100/W8</f>
        <v>44.165487977369168</v>
      </c>
      <c r="Z8" s="101">
        <f>УСЬОГО!AC8-'12-жінки-ЦЗ'!Z8</f>
        <v>2432</v>
      </c>
      <c r="AA8" s="104">
        <f>УСЬОГО!AD8-'12-жінки-ЦЗ'!AA8</f>
        <v>1099</v>
      </c>
      <c r="AB8" s="103">
        <f t="shared" ref="AB8:AB35" si="7">AA8*100/Z8</f>
        <v>45.189144736842103</v>
      </c>
      <c r="AC8" s="37"/>
      <c r="AD8" s="41"/>
    </row>
    <row r="9" spans="1:32" s="43" customFormat="1" ht="15.75" customHeight="1" x14ac:dyDescent="0.25">
      <c r="A9" s="61" t="s">
        <v>35</v>
      </c>
      <c r="B9" s="101">
        <f>УСЬОГО!B9-'12-жінки-ЦЗ'!B9</f>
        <v>2444</v>
      </c>
      <c r="C9" s="101">
        <f>УСЬОГО!C9-'12-жінки-ЦЗ'!C9</f>
        <v>372</v>
      </c>
      <c r="D9" s="102">
        <f t="shared" si="0"/>
        <v>15.220949263502455</v>
      </c>
      <c r="E9" s="101">
        <f>УСЬОГО!E9-'12-жінки-ЦЗ'!E9</f>
        <v>661</v>
      </c>
      <c r="F9" s="101">
        <f>УСЬОГО!F9-'12-жінки-ЦЗ'!F9</f>
        <v>309</v>
      </c>
      <c r="G9" s="103">
        <f t="shared" si="1"/>
        <v>46.74735249621785</v>
      </c>
      <c r="H9" s="101">
        <f>УСЬОГО!H9-'12-жінки-ЦЗ'!H9</f>
        <v>158</v>
      </c>
      <c r="I9" s="101">
        <f>УСЬОГО!I9-'12-жінки-ЦЗ'!I9</f>
        <v>54</v>
      </c>
      <c r="J9" s="103">
        <f t="shared" si="2"/>
        <v>34.177215189873415</v>
      </c>
      <c r="K9" s="101">
        <f>УСЬОГО!N9-'12-жінки-ЦЗ'!K9</f>
        <v>2</v>
      </c>
      <c r="L9" s="101">
        <f>УСЬОГО!O9-'12-жінки-ЦЗ'!L9</f>
        <v>3</v>
      </c>
      <c r="M9" s="103" t="s">
        <v>67</v>
      </c>
      <c r="N9" s="101">
        <f>УСЬОГО!Q9-'12-жінки-ЦЗ'!N9</f>
        <v>3</v>
      </c>
      <c r="O9" s="101">
        <f>УСЬОГО!R9-'12-жінки-ЦЗ'!O9</f>
        <v>27</v>
      </c>
      <c r="P9" s="103">
        <f t="shared" ref="P9:P35" si="8">IF(ISERROR(O9*100/N9),"-",(O9*100/N9))</f>
        <v>900</v>
      </c>
      <c r="Q9" s="101">
        <f>УСЬОГО!T9-'12-жінки-ЦЗ'!Q9</f>
        <v>392</v>
      </c>
      <c r="R9" s="104">
        <f>УСЬОГО!U9-'12-жінки-ЦЗ'!R9</f>
        <v>211</v>
      </c>
      <c r="S9" s="103">
        <f t="shared" si="4"/>
        <v>53.826530612244895</v>
      </c>
      <c r="T9" s="101">
        <f>УСЬОГО!W9-'12-жінки-ЦЗ'!T9</f>
        <v>3710</v>
      </c>
      <c r="U9" s="104">
        <f>УСЬОГО!X9-'12-жінки-ЦЗ'!U9</f>
        <v>188</v>
      </c>
      <c r="V9" s="103">
        <f t="shared" si="5"/>
        <v>5.0673854447439357</v>
      </c>
      <c r="W9" s="101">
        <f>УСЬОГО!Z9-'12-жінки-ЦЗ'!W9</f>
        <v>352</v>
      </c>
      <c r="X9" s="104">
        <f>УСЬОГО!AA9-'12-жінки-ЦЗ'!X9</f>
        <v>169</v>
      </c>
      <c r="Y9" s="103">
        <f t="shared" si="6"/>
        <v>48.011363636363633</v>
      </c>
      <c r="Z9" s="101">
        <f>УСЬОГО!AC9-'12-жінки-ЦЗ'!Z9</f>
        <v>257</v>
      </c>
      <c r="AA9" s="104">
        <f>УСЬОГО!AD9-'12-жінки-ЦЗ'!AA9</f>
        <v>124</v>
      </c>
      <c r="AB9" s="103">
        <f t="shared" si="7"/>
        <v>48.249027237354085</v>
      </c>
      <c r="AC9" s="37"/>
      <c r="AD9" s="41"/>
    </row>
    <row r="10" spans="1:32" s="42" customFormat="1" ht="15.75" customHeight="1" x14ac:dyDescent="0.25">
      <c r="A10" s="61" t="s">
        <v>36</v>
      </c>
      <c r="B10" s="101">
        <f>УСЬОГО!B10-'12-жінки-ЦЗ'!B10</f>
        <v>288</v>
      </c>
      <c r="C10" s="101">
        <f>УСЬОГО!C10-'12-жінки-ЦЗ'!C10</f>
        <v>57</v>
      </c>
      <c r="D10" s="102">
        <f t="shared" si="0"/>
        <v>19.791666666666668</v>
      </c>
      <c r="E10" s="101">
        <f>УСЬОГО!E10-'12-жінки-ЦЗ'!E10</f>
        <v>124</v>
      </c>
      <c r="F10" s="101">
        <f>УСЬОГО!F10-'12-жінки-ЦЗ'!F10</f>
        <v>51</v>
      </c>
      <c r="G10" s="103">
        <f t="shared" si="1"/>
        <v>41.12903225806452</v>
      </c>
      <c r="H10" s="101">
        <f>УСЬОГО!H10-'12-жінки-ЦЗ'!H10</f>
        <v>32</v>
      </c>
      <c r="I10" s="101">
        <f>УСЬОГО!I10-'12-жінки-ЦЗ'!I10</f>
        <v>6</v>
      </c>
      <c r="J10" s="103">
        <f t="shared" si="2"/>
        <v>18.75</v>
      </c>
      <c r="K10" s="101">
        <f>УСЬОГО!N10-'12-жінки-ЦЗ'!K10</f>
        <v>1</v>
      </c>
      <c r="L10" s="101">
        <f>УСЬОГО!O10-'12-жінки-ЦЗ'!L10</f>
        <v>1</v>
      </c>
      <c r="M10" s="103" t="s">
        <v>67</v>
      </c>
      <c r="N10" s="101">
        <f>УСЬОГО!Q10-'12-жінки-ЦЗ'!N10</f>
        <v>5</v>
      </c>
      <c r="O10" s="101">
        <f>УСЬОГО!R10-'12-жінки-ЦЗ'!O10</f>
        <v>1</v>
      </c>
      <c r="P10" s="105">
        <f t="shared" si="8"/>
        <v>20</v>
      </c>
      <c r="Q10" s="101">
        <f>УСЬОГО!T10-'12-жінки-ЦЗ'!Q10</f>
        <v>100</v>
      </c>
      <c r="R10" s="104">
        <f>УСЬОГО!U10-'12-жінки-ЦЗ'!R10</f>
        <v>39</v>
      </c>
      <c r="S10" s="103">
        <f t="shared" si="4"/>
        <v>39</v>
      </c>
      <c r="T10" s="101">
        <f>УСЬОГО!W10-'12-жінки-ЦЗ'!T10</f>
        <v>314</v>
      </c>
      <c r="U10" s="104">
        <f>УСЬОГО!X10-'12-жінки-ЦЗ'!U10</f>
        <v>29</v>
      </c>
      <c r="V10" s="103">
        <f t="shared" si="5"/>
        <v>9.2356687898089174</v>
      </c>
      <c r="W10" s="101">
        <f>УСЬОГО!Z10-'12-жінки-ЦЗ'!W10</f>
        <v>53</v>
      </c>
      <c r="X10" s="104">
        <f>УСЬОГО!AA10-'12-жінки-ЦЗ'!X10</f>
        <v>27</v>
      </c>
      <c r="Y10" s="103">
        <f t="shared" si="6"/>
        <v>50.943396226415096</v>
      </c>
      <c r="Z10" s="101">
        <f>УСЬОГО!AC10-'12-жінки-ЦЗ'!Z10</f>
        <v>50</v>
      </c>
      <c r="AA10" s="104">
        <f>УСЬОГО!AD10-'12-жінки-ЦЗ'!AA10</f>
        <v>23</v>
      </c>
      <c r="AB10" s="103">
        <f t="shared" si="7"/>
        <v>46</v>
      </c>
      <c r="AC10" s="37"/>
      <c r="AD10" s="41"/>
    </row>
    <row r="11" spans="1:32" s="42" customFormat="1" ht="15.75" customHeight="1" x14ac:dyDescent="0.25">
      <c r="A11" s="61" t="s">
        <v>37</v>
      </c>
      <c r="B11" s="101">
        <f>УСЬОГО!B11-'12-жінки-ЦЗ'!B11</f>
        <v>1150</v>
      </c>
      <c r="C11" s="101">
        <f>УСЬОГО!C11-'12-жінки-ЦЗ'!C11</f>
        <v>257</v>
      </c>
      <c r="D11" s="102">
        <f t="shared" si="0"/>
        <v>22.347826086956523</v>
      </c>
      <c r="E11" s="101">
        <f>УСЬОГО!E11-'12-жінки-ЦЗ'!E11</f>
        <v>395</v>
      </c>
      <c r="F11" s="101">
        <f>УСЬОГО!F11-'12-жінки-ЦЗ'!F11</f>
        <v>206</v>
      </c>
      <c r="G11" s="103">
        <f t="shared" si="1"/>
        <v>52.151898734177216</v>
      </c>
      <c r="H11" s="101">
        <f>УСЬОГО!H11-'12-жінки-ЦЗ'!H11</f>
        <v>89</v>
      </c>
      <c r="I11" s="101">
        <f>УСЬОГО!I11-'12-жінки-ЦЗ'!I11</f>
        <v>29</v>
      </c>
      <c r="J11" s="103">
        <f t="shared" si="2"/>
        <v>32.584269662921351</v>
      </c>
      <c r="K11" s="101">
        <f>УСЬОГО!N11-'12-жінки-ЦЗ'!K11</f>
        <v>2</v>
      </c>
      <c r="L11" s="101">
        <f>УСЬОГО!O11-'12-жінки-ЦЗ'!L11</f>
        <v>3</v>
      </c>
      <c r="M11" s="103">
        <f t="shared" si="3"/>
        <v>150</v>
      </c>
      <c r="N11" s="101">
        <f>УСЬОГО!Q11-'12-жінки-ЦЗ'!N11</f>
        <v>0</v>
      </c>
      <c r="O11" s="101">
        <f>УСЬОГО!R11-'12-жінки-ЦЗ'!O11</f>
        <v>0</v>
      </c>
      <c r="P11" s="105" t="str">
        <f t="shared" si="8"/>
        <v>-</v>
      </c>
      <c r="Q11" s="101">
        <f>УСЬОГО!T11-'12-жінки-ЦЗ'!Q11</f>
        <v>305</v>
      </c>
      <c r="R11" s="104">
        <f>УСЬОГО!U11-'12-жінки-ЦЗ'!R11</f>
        <v>148</v>
      </c>
      <c r="S11" s="103">
        <f t="shared" si="4"/>
        <v>48.524590163934427</v>
      </c>
      <c r="T11" s="101">
        <f>УСЬОГО!W11-'12-жінки-ЦЗ'!T11</f>
        <v>1614</v>
      </c>
      <c r="U11" s="104">
        <f>УСЬОГО!X11-'12-жінки-ЦЗ'!U11</f>
        <v>156</v>
      </c>
      <c r="V11" s="103">
        <f t="shared" si="5"/>
        <v>9.6654275092936803</v>
      </c>
      <c r="W11" s="101">
        <f>УСЬОГО!Z11-'12-жінки-ЦЗ'!W11</f>
        <v>173</v>
      </c>
      <c r="X11" s="104">
        <f>УСЬОГО!AA11-'12-жінки-ЦЗ'!X11</f>
        <v>130</v>
      </c>
      <c r="Y11" s="103">
        <f t="shared" si="6"/>
        <v>75.144508670520224</v>
      </c>
      <c r="Z11" s="101">
        <f>УСЬОГО!AC11-'12-жінки-ЦЗ'!Z11</f>
        <v>152</v>
      </c>
      <c r="AA11" s="104">
        <f>УСЬОГО!AD11-'12-жінки-ЦЗ'!AA11</f>
        <v>115</v>
      </c>
      <c r="AB11" s="103">
        <f t="shared" si="7"/>
        <v>75.65789473684211</v>
      </c>
      <c r="AC11" s="37"/>
      <c r="AD11" s="41"/>
    </row>
    <row r="12" spans="1:32" s="42" customFormat="1" ht="15.75" customHeight="1" x14ac:dyDescent="0.25">
      <c r="A12" s="61" t="s">
        <v>38</v>
      </c>
      <c r="B12" s="101">
        <f>УСЬОГО!B12-'12-жінки-ЦЗ'!B12</f>
        <v>2557</v>
      </c>
      <c r="C12" s="101">
        <f>УСЬОГО!C12-'12-жінки-ЦЗ'!C12</f>
        <v>206</v>
      </c>
      <c r="D12" s="102">
        <f t="shared" si="0"/>
        <v>8.0563159953070009</v>
      </c>
      <c r="E12" s="101">
        <f>УСЬОГО!E12-'12-жінки-ЦЗ'!E12</f>
        <v>378</v>
      </c>
      <c r="F12" s="101">
        <f>УСЬОГО!F12-'12-жінки-ЦЗ'!F12</f>
        <v>156</v>
      </c>
      <c r="G12" s="103">
        <f t="shared" si="1"/>
        <v>41.269841269841272</v>
      </c>
      <c r="H12" s="101">
        <f>УСЬОГО!H12-'12-жінки-ЦЗ'!H12</f>
        <v>138</v>
      </c>
      <c r="I12" s="101">
        <f>УСЬОГО!I12-'12-жінки-ЦЗ'!I12</f>
        <v>54</v>
      </c>
      <c r="J12" s="103">
        <f t="shared" si="2"/>
        <v>39.130434782608695</v>
      </c>
      <c r="K12" s="101">
        <f>УСЬОГО!N12-'12-жінки-ЦЗ'!K12</f>
        <v>14</v>
      </c>
      <c r="L12" s="101">
        <f>УСЬОГО!O12-'12-жінки-ЦЗ'!L12</f>
        <v>9</v>
      </c>
      <c r="M12" s="103">
        <f t="shared" si="3"/>
        <v>64.285714285714292</v>
      </c>
      <c r="N12" s="101">
        <f>УСЬОГО!Q12-'12-жінки-ЦЗ'!N12</f>
        <v>3</v>
      </c>
      <c r="O12" s="101">
        <f>УСЬОГО!R12-'12-жінки-ЦЗ'!O12</f>
        <v>3</v>
      </c>
      <c r="P12" s="103">
        <f t="shared" si="8"/>
        <v>100</v>
      </c>
      <c r="Q12" s="101">
        <f>УСЬОГО!T12-'12-жінки-ЦЗ'!Q12</f>
        <v>295</v>
      </c>
      <c r="R12" s="104">
        <f>УСЬОГО!U12-'12-жінки-ЦЗ'!R12</f>
        <v>132</v>
      </c>
      <c r="S12" s="103">
        <f t="shared" si="4"/>
        <v>44.745762711864408</v>
      </c>
      <c r="T12" s="101">
        <f>УСЬОГО!W12-'12-жінки-ЦЗ'!T12</f>
        <v>4059</v>
      </c>
      <c r="U12" s="104">
        <f>УСЬОГО!X12-'12-жінки-ЦЗ'!U12</f>
        <v>94</v>
      </c>
      <c r="V12" s="103">
        <f t="shared" si="5"/>
        <v>2.3158413402315841</v>
      </c>
      <c r="W12" s="101">
        <f>УСЬОГО!Z12-'12-жінки-ЦЗ'!W12</f>
        <v>196</v>
      </c>
      <c r="X12" s="104">
        <f>УСЬОГО!AA12-'12-жінки-ЦЗ'!X12</f>
        <v>75</v>
      </c>
      <c r="Y12" s="103">
        <f t="shared" si="6"/>
        <v>38.265306122448976</v>
      </c>
      <c r="Z12" s="101">
        <f>УСЬОГО!AC12-'12-жінки-ЦЗ'!Z12</f>
        <v>166</v>
      </c>
      <c r="AA12" s="104">
        <f>УСЬОГО!AD12-'12-жінки-ЦЗ'!AA12</f>
        <v>67</v>
      </c>
      <c r="AB12" s="103">
        <f t="shared" si="7"/>
        <v>40.361445783132531</v>
      </c>
      <c r="AC12" s="37"/>
      <c r="AD12" s="41"/>
    </row>
    <row r="13" spans="1:32" s="42" customFormat="1" ht="15.75" customHeight="1" x14ac:dyDescent="0.25">
      <c r="A13" s="61" t="s">
        <v>39</v>
      </c>
      <c r="B13" s="101">
        <f>УСЬОГО!B13-'12-жінки-ЦЗ'!B13</f>
        <v>819</v>
      </c>
      <c r="C13" s="101">
        <f>УСЬОГО!C13-'12-жінки-ЦЗ'!C13</f>
        <v>103</v>
      </c>
      <c r="D13" s="102">
        <f t="shared" si="0"/>
        <v>12.576312576312576</v>
      </c>
      <c r="E13" s="101">
        <f>УСЬОГО!E13-'12-жінки-ЦЗ'!E13</f>
        <v>283</v>
      </c>
      <c r="F13" s="101">
        <f>УСЬОГО!F13-'12-жінки-ЦЗ'!F13</f>
        <v>94</v>
      </c>
      <c r="G13" s="103">
        <f t="shared" si="1"/>
        <v>33.215547703180214</v>
      </c>
      <c r="H13" s="101">
        <f>УСЬОГО!H13-'12-жінки-ЦЗ'!H13</f>
        <v>74</v>
      </c>
      <c r="I13" s="101">
        <f>УСЬОГО!I13-'12-жінки-ЦЗ'!I13</f>
        <v>22</v>
      </c>
      <c r="J13" s="103">
        <f t="shared" si="2"/>
        <v>29.72972972972973</v>
      </c>
      <c r="K13" s="101">
        <f>УСЬОГО!N13-'12-жінки-ЦЗ'!K13</f>
        <v>9</v>
      </c>
      <c r="L13" s="101">
        <f>УСЬОГО!O13-'12-жінки-ЦЗ'!L13</f>
        <v>3</v>
      </c>
      <c r="M13" s="103">
        <f t="shared" si="3"/>
        <v>33.333333333333336</v>
      </c>
      <c r="N13" s="101">
        <f>УСЬОГО!Q13-'12-жінки-ЦЗ'!N13</f>
        <v>2</v>
      </c>
      <c r="O13" s="101">
        <f>УСЬОГО!R13-'12-жінки-ЦЗ'!O13</f>
        <v>0</v>
      </c>
      <c r="P13" s="105">
        <f t="shared" si="8"/>
        <v>0</v>
      </c>
      <c r="Q13" s="101">
        <f>УСЬОГО!T13-'12-жінки-ЦЗ'!Q13</f>
        <v>241</v>
      </c>
      <c r="R13" s="104">
        <f>УСЬОГО!U13-'12-жінки-ЦЗ'!R13</f>
        <v>86</v>
      </c>
      <c r="S13" s="103">
        <f t="shared" si="4"/>
        <v>35.684647302904565</v>
      </c>
      <c r="T13" s="101">
        <f>УСЬОГО!W13-'12-жінки-ЦЗ'!T13</f>
        <v>1170</v>
      </c>
      <c r="U13" s="104">
        <f>УСЬОГО!X13-'12-жінки-ЦЗ'!U13</f>
        <v>52</v>
      </c>
      <c r="V13" s="103">
        <f t="shared" si="5"/>
        <v>4.4444444444444446</v>
      </c>
      <c r="W13" s="101">
        <f>УСЬОГО!Z13-'12-жінки-ЦЗ'!W13</f>
        <v>125</v>
      </c>
      <c r="X13" s="104">
        <f>УСЬОГО!AA13-'12-жінки-ЦЗ'!X13</f>
        <v>47</v>
      </c>
      <c r="Y13" s="103">
        <f t="shared" si="6"/>
        <v>37.6</v>
      </c>
      <c r="Z13" s="101">
        <f>УСЬОГО!AC13-'12-жінки-ЦЗ'!Z13</f>
        <v>111</v>
      </c>
      <c r="AA13" s="104">
        <f>УСЬОГО!AD13-'12-жінки-ЦЗ'!AA13</f>
        <v>43</v>
      </c>
      <c r="AB13" s="103">
        <f t="shared" si="7"/>
        <v>38.738738738738739</v>
      </c>
      <c r="AC13" s="37"/>
      <c r="AD13" s="41"/>
    </row>
    <row r="14" spans="1:32" s="42" customFormat="1" ht="15.75" customHeight="1" x14ac:dyDescent="0.25">
      <c r="A14" s="61" t="s">
        <v>40</v>
      </c>
      <c r="B14" s="101">
        <f>УСЬОГО!B14-'12-жінки-ЦЗ'!B14</f>
        <v>643</v>
      </c>
      <c r="C14" s="101">
        <f>УСЬОГО!C14-'12-жінки-ЦЗ'!C14</f>
        <v>67</v>
      </c>
      <c r="D14" s="102">
        <f t="shared" si="0"/>
        <v>10.419906687402799</v>
      </c>
      <c r="E14" s="101">
        <f>УСЬОГО!E14-'12-жінки-ЦЗ'!E14</f>
        <v>286</v>
      </c>
      <c r="F14" s="101">
        <f>УСЬОГО!F14-'12-жінки-ЦЗ'!F14</f>
        <v>61</v>
      </c>
      <c r="G14" s="103">
        <f t="shared" si="1"/>
        <v>21.32867132867133</v>
      </c>
      <c r="H14" s="101">
        <f>УСЬОГО!H14-'12-жінки-ЦЗ'!H14</f>
        <v>57</v>
      </c>
      <c r="I14" s="101">
        <f>УСЬОГО!I14-'12-жінки-ЦЗ'!I14</f>
        <v>10</v>
      </c>
      <c r="J14" s="103">
        <f t="shared" si="2"/>
        <v>17.543859649122808</v>
      </c>
      <c r="K14" s="101">
        <f>УСЬОГО!N14-'12-жінки-ЦЗ'!K14</f>
        <v>2</v>
      </c>
      <c r="L14" s="101">
        <f>УСЬОГО!O14-'12-жінки-ЦЗ'!L14</f>
        <v>1</v>
      </c>
      <c r="M14" s="103">
        <f t="shared" si="3"/>
        <v>50</v>
      </c>
      <c r="N14" s="101">
        <f>УСЬОГО!Q14-'12-жінки-ЦЗ'!N14</f>
        <v>2</v>
      </c>
      <c r="O14" s="101">
        <f>УСЬОГО!R14-'12-жінки-ЦЗ'!O14</f>
        <v>0</v>
      </c>
      <c r="P14" s="105">
        <f t="shared" si="8"/>
        <v>0</v>
      </c>
      <c r="Q14" s="101">
        <f>УСЬОГО!T14-'12-жінки-ЦЗ'!Q14</f>
        <v>253</v>
      </c>
      <c r="R14" s="104">
        <f>УСЬОГО!U14-'12-жінки-ЦЗ'!R14</f>
        <v>55</v>
      </c>
      <c r="S14" s="103">
        <f t="shared" si="4"/>
        <v>21.739130434782609</v>
      </c>
      <c r="T14" s="101">
        <f>УСЬОГО!W14-'12-жінки-ЦЗ'!T14</f>
        <v>813</v>
      </c>
      <c r="U14" s="104">
        <f>УСЬОГО!X14-'12-жінки-ЦЗ'!U14</f>
        <v>32</v>
      </c>
      <c r="V14" s="103">
        <f t="shared" si="5"/>
        <v>3.9360393603936039</v>
      </c>
      <c r="W14" s="101">
        <f>УСЬОГО!Z14-'12-жінки-ЦЗ'!W14</f>
        <v>129</v>
      </c>
      <c r="X14" s="104">
        <f>УСЬОГО!AA14-'12-жінки-ЦЗ'!X14</f>
        <v>32</v>
      </c>
      <c r="Y14" s="103">
        <f t="shared" si="6"/>
        <v>24.806201550387598</v>
      </c>
      <c r="Z14" s="101">
        <f>УСЬОГО!AC14-'12-жінки-ЦЗ'!Z14</f>
        <v>106</v>
      </c>
      <c r="AA14" s="104">
        <f>УСЬОГО!AD14-'12-жінки-ЦЗ'!AA14</f>
        <v>27</v>
      </c>
      <c r="AB14" s="103">
        <f t="shared" si="7"/>
        <v>25.471698113207548</v>
      </c>
      <c r="AC14" s="37"/>
      <c r="AD14" s="41"/>
    </row>
    <row r="15" spans="1:32" s="42" customFormat="1" ht="15.75" customHeight="1" x14ac:dyDescent="0.25">
      <c r="A15" s="61" t="s">
        <v>41</v>
      </c>
      <c r="B15" s="101">
        <f>УСЬОГО!B15-'12-жінки-ЦЗ'!B15</f>
        <v>5059</v>
      </c>
      <c r="C15" s="101">
        <f>УСЬОГО!C15-'12-жінки-ЦЗ'!C15</f>
        <v>414</v>
      </c>
      <c r="D15" s="102">
        <f t="shared" si="0"/>
        <v>8.1834354615536675</v>
      </c>
      <c r="E15" s="101">
        <f>УСЬОГО!E15-'12-жінки-ЦЗ'!E15</f>
        <v>475</v>
      </c>
      <c r="F15" s="101">
        <f>УСЬОГО!F15-'12-жінки-ЦЗ'!F15</f>
        <v>352</v>
      </c>
      <c r="G15" s="103">
        <f t="shared" si="1"/>
        <v>74.10526315789474</v>
      </c>
      <c r="H15" s="101">
        <f>УСЬОГО!H15-'12-жінки-ЦЗ'!H15</f>
        <v>313</v>
      </c>
      <c r="I15" s="101">
        <f>УСЬОГО!I15-'12-жінки-ЦЗ'!I15</f>
        <v>120</v>
      </c>
      <c r="J15" s="103">
        <f t="shared" si="2"/>
        <v>38.338658146964853</v>
      </c>
      <c r="K15" s="101">
        <f>УСЬОГО!N15-'12-жінки-ЦЗ'!K15</f>
        <v>10</v>
      </c>
      <c r="L15" s="101">
        <f>УСЬОГО!O15-'12-жінки-ЦЗ'!L15</f>
        <v>6</v>
      </c>
      <c r="M15" s="103">
        <f t="shared" si="3"/>
        <v>60</v>
      </c>
      <c r="N15" s="101">
        <f>УСЬОГО!Q15-'12-жінки-ЦЗ'!N15</f>
        <v>3</v>
      </c>
      <c r="O15" s="101">
        <f>УСЬОГО!R15-'12-жінки-ЦЗ'!O15</f>
        <v>1</v>
      </c>
      <c r="P15" s="105">
        <f t="shared" si="8"/>
        <v>33.333333333333336</v>
      </c>
      <c r="Q15" s="101">
        <f>УСЬОГО!T15-'12-жінки-ЦЗ'!Q15</f>
        <v>307</v>
      </c>
      <c r="R15" s="104">
        <f>УСЬОГО!U15-'12-жінки-ЦЗ'!R15</f>
        <v>265</v>
      </c>
      <c r="S15" s="103">
        <f t="shared" si="4"/>
        <v>86.31921824104235</v>
      </c>
      <c r="T15" s="101">
        <f>УСЬОГО!W15-'12-жінки-ЦЗ'!T15</f>
        <v>7697</v>
      </c>
      <c r="U15" s="104">
        <f>УСЬОГО!X15-'12-жінки-ЦЗ'!U15</f>
        <v>149</v>
      </c>
      <c r="V15" s="103">
        <f t="shared" si="5"/>
        <v>1.9358191503183058</v>
      </c>
      <c r="W15" s="101">
        <f>УСЬОГО!Z15-'12-жінки-ЦЗ'!W15</f>
        <v>251</v>
      </c>
      <c r="X15" s="104">
        <f>УСЬОГО!AA15-'12-жінки-ЦЗ'!X15</f>
        <v>123</v>
      </c>
      <c r="Y15" s="103">
        <f t="shared" si="6"/>
        <v>49.003984063745023</v>
      </c>
      <c r="Z15" s="101">
        <f>УСЬОГО!AC15-'12-жінки-ЦЗ'!Z15</f>
        <v>232</v>
      </c>
      <c r="AA15" s="104">
        <f>УСЬОГО!AD15-'12-жінки-ЦЗ'!AA15</f>
        <v>98</v>
      </c>
      <c r="AB15" s="103">
        <f t="shared" si="7"/>
        <v>42.241379310344826</v>
      </c>
      <c r="AC15" s="37"/>
      <c r="AD15" s="41"/>
    </row>
    <row r="16" spans="1:32" s="42" customFormat="1" ht="15.75" customHeight="1" x14ac:dyDescent="0.25">
      <c r="A16" s="61" t="s">
        <v>42</v>
      </c>
      <c r="B16" s="101">
        <f>УСЬОГО!B16-'12-жінки-ЦЗ'!B16</f>
        <v>2647</v>
      </c>
      <c r="C16" s="101">
        <f>УСЬОГО!C16-'12-жінки-ЦЗ'!C16</f>
        <v>516</v>
      </c>
      <c r="D16" s="102">
        <f t="shared" si="0"/>
        <v>19.49376652814507</v>
      </c>
      <c r="E16" s="101">
        <f>УСЬОГО!E16-'12-жінки-ЦЗ'!E16</f>
        <v>721</v>
      </c>
      <c r="F16" s="101">
        <f>УСЬОГО!F16-'12-жінки-ЦЗ'!F16</f>
        <v>438</v>
      </c>
      <c r="G16" s="103">
        <f t="shared" si="1"/>
        <v>60.74895977808599</v>
      </c>
      <c r="H16" s="101">
        <f>УСЬОГО!H16-'12-жінки-ЦЗ'!H16</f>
        <v>406</v>
      </c>
      <c r="I16" s="101">
        <f>УСЬОГО!I16-'12-жінки-ЦЗ'!I16</f>
        <v>172</v>
      </c>
      <c r="J16" s="103">
        <f t="shared" si="2"/>
        <v>42.364532019704434</v>
      </c>
      <c r="K16" s="101">
        <f>УСЬОГО!N16-'12-жінки-ЦЗ'!K16</f>
        <v>41</v>
      </c>
      <c r="L16" s="101">
        <f>УСЬОГО!O16-'12-жінки-ЦЗ'!L16</f>
        <v>9</v>
      </c>
      <c r="M16" s="103">
        <f t="shared" si="3"/>
        <v>21.951219512195124</v>
      </c>
      <c r="N16" s="101">
        <f>УСЬОГО!Q16-'12-жінки-ЦЗ'!N16</f>
        <v>15</v>
      </c>
      <c r="O16" s="101">
        <f>УСЬОГО!R16-'12-жінки-ЦЗ'!O16</f>
        <v>21</v>
      </c>
      <c r="P16" s="103">
        <f t="shared" si="8"/>
        <v>140</v>
      </c>
      <c r="Q16" s="101">
        <f>УСЬОГО!T16-'12-жінки-ЦЗ'!Q16</f>
        <v>565</v>
      </c>
      <c r="R16" s="104">
        <f>УСЬОГО!U16-'12-жінки-ЦЗ'!R16</f>
        <v>376</v>
      </c>
      <c r="S16" s="103">
        <f t="shared" si="4"/>
        <v>66.548672566371678</v>
      </c>
      <c r="T16" s="101">
        <f>УСЬОГО!W16-'12-жінки-ЦЗ'!T16</f>
        <v>3366</v>
      </c>
      <c r="U16" s="104">
        <f>УСЬОГО!X16-'12-жінки-ЦЗ'!U16</f>
        <v>184</v>
      </c>
      <c r="V16" s="103">
        <f t="shared" si="5"/>
        <v>5.4664289958407606</v>
      </c>
      <c r="W16" s="101">
        <f>УСЬОГО!Z16-'12-жінки-ЦЗ'!W16</f>
        <v>269</v>
      </c>
      <c r="X16" s="104">
        <f>УСЬОГО!AA16-'12-жінки-ЦЗ'!X16</f>
        <v>144</v>
      </c>
      <c r="Y16" s="103">
        <f t="shared" si="6"/>
        <v>53.531598513011154</v>
      </c>
      <c r="Z16" s="101">
        <f>УСЬОГО!AC16-'12-жінки-ЦЗ'!Z16</f>
        <v>233</v>
      </c>
      <c r="AA16" s="104">
        <f>УСЬОГО!AD16-'12-жінки-ЦЗ'!AA16</f>
        <v>123</v>
      </c>
      <c r="AB16" s="103">
        <f t="shared" si="7"/>
        <v>52.789699570815451</v>
      </c>
      <c r="AC16" s="37"/>
      <c r="AD16" s="41"/>
    </row>
    <row r="17" spans="1:30" s="42" customFormat="1" ht="15.75" customHeight="1" x14ac:dyDescent="0.25">
      <c r="A17" s="61" t="s">
        <v>43</v>
      </c>
      <c r="B17" s="101">
        <f>УСЬОГО!B17-'12-жінки-ЦЗ'!B17</f>
        <v>4442</v>
      </c>
      <c r="C17" s="101">
        <f>УСЬОГО!C17-'12-жінки-ЦЗ'!C17</f>
        <v>591</v>
      </c>
      <c r="D17" s="102">
        <f t="shared" si="0"/>
        <v>13.304817649707338</v>
      </c>
      <c r="E17" s="101">
        <f>УСЬОГО!E17-'12-жінки-ЦЗ'!E17</f>
        <v>845</v>
      </c>
      <c r="F17" s="101">
        <f>УСЬОГО!F17-'12-жінки-ЦЗ'!F17</f>
        <v>513</v>
      </c>
      <c r="G17" s="103">
        <f t="shared" si="1"/>
        <v>60.710059171597635</v>
      </c>
      <c r="H17" s="101">
        <f>УСЬОГО!H17-'12-жінки-ЦЗ'!H17</f>
        <v>275</v>
      </c>
      <c r="I17" s="101">
        <f>УСЬОГО!I17-'12-жінки-ЦЗ'!I17</f>
        <v>110</v>
      </c>
      <c r="J17" s="103">
        <f t="shared" si="2"/>
        <v>40</v>
      </c>
      <c r="K17" s="101">
        <f>УСЬОГО!N17-'12-жінки-ЦЗ'!K17</f>
        <v>36</v>
      </c>
      <c r="L17" s="101">
        <f>УСЬОГО!O17-'12-жінки-ЦЗ'!L17</f>
        <v>13</v>
      </c>
      <c r="M17" s="103">
        <f t="shared" si="3"/>
        <v>36.111111111111114</v>
      </c>
      <c r="N17" s="101">
        <f>УСЬОГО!Q17-'12-жінки-ЦЗ'!N17</f>
        <v>1</v>
      </c>
      <c r="O17" s="101">
        <f>УСЬОГО!R17-'12-жінки-ЦЗ'!O17</f>
        <v>0</v>
      </c>
      <c r="P17" s="105">
        <f t="shared" si="8"/>
        <v>0</v>
      </c>
      <c r="Q17" s="101">
        <f>УСЬОГО!T17-'12-жінки-ЦЗ'!Q17</f>
        <v>413</v>
      </c>
      <c r="R17" s="104">
        <f>УСЬОГО!U17-'12-жінки-ЦЗ'!R17</f>
        <v>329</v>
      </c>
      <c r="S17" s="103">
        <f t="shared" si="4"/>
        <v>79.66101694915254</v>
      </c>
      <c r="T17" s="101">
        <f>УСЬОГО!W17-'12-жінки-ЦЗ'!T17</f>
        <v>7264</v>
      </c>
      <c r="U17" s="104">
        <f>УСЬОГО!X17-'12-жінки-ЦЗ'!U17</f>
        <v>271</v>
      </c>
      <c r="V17" s="103">
        <f t="shared" si="5"/>
        <v>3.730726872246696</v>
      </c>
      <c r="W17" s="101">
        <f>УСЬОГО!Z17-'12-жінки-ЦЗ'!W17</f>
        <v>463</v>
      </c>
      <c r="X17" s="104">
        <f>УСЬОГО!AA17-'12-жінки-ЦЗ'!X17</f>
        <v>247</v>
      </c>
      <c r="Y17" s="103">
        <f t="shared" si="6"/>
        <v>53.347732181425485</v>
      </c>
      <c r="Z17" s="101">
        <f>УСЬОГО!AC17-'12-жінки-ЦЗ'!Z17</f>
        <v>411</v>
      </c>
      <c r="AA17" s="104">
        <f>УСЬОГО!AD17-'12-жінки-ЦЗ'!AA17</f>
        <v>229</v>
      </c>
      <c r="AB17" s="103">
        <f t="shared" si="7"/>
        <v>55.717761557177617</v>
      </c>
      <c r="AC17" s="37"/>
      <c r="AD17" s="41"/>
    </row>
    <row r="18" spans="1:30" s="42" customFormat="1" ht="15.75" customHeight="1" x14ac:dyDescent="0.25">
      <c r="A18" s="61" t="s">
        <v>44</v>
      </c>
      <c r="B18" s="101">
        <f>УСЬОГО!B18-'12-жінки-ЦЗ'!B18</f>
        <v>1945</v>
      </c>
      <c r="C18" s="101">
        <f>УСЬОГО!C18-'12-жінки-ЦЗ'!C18</f>
        <v>353</v>
      </c>
      <c r="D18" s="102">
        <f t="shared" si="0"/>
        <v>18.14910025706941</v>
      </c>
      <c r="E18" s="101">
        <f>УСЬОГО!E18-'12-жінки-ЦЗ'!E18</f>
        <v>769</v>
      </c>
      <c r="F18" s="101">
        <f>УСЬОГО!F18-'12-жінки-ЦЗ'!F18</f>
        <v>305</v>
      </c>
      <c r="G18" s="103">
        <f t="shared" si="1"/>
        <v>39.661898569570873</v>
      </c>
      <c r="H18" s="101">
        <f>УСЬОГО!H18-'12-жінки-ЦЗ'!H18</f>
        <v>295</v>
      </c>
      <c r="I18" s="101">
        <f>УСЬОГО!I18-'12-жінки-ЦЗ'!I18</f>
        <v>71</v>
      </c>
      <c r="J18" s="103">
        <f t="shared" si="2"/>
        <v>24.067796610169491</v>
      </c>
      <c r="K18" s="101">
        <f>УСЬОГО!N18-'12-жінки-ЦЗ'!K18</f>
        <v>14</v>
      </c>
      <c r="L18" s="101">
        <f>УСЬОГО!O18-'12-жінки-ЦЗ'!L18</f>
        <v>1</v>
      </c>
      <c r="M18" s="103">
        <f t="shared" si="3"/>
        <v>7.1428571428571432</v>
      </c>
      <c r="N18" s="101">
        <f>УСЬОГО!Q18-'12-жінки-ЦЗ'!N18</f>
        <v>2</v>
      </c>
      <c r="O18" s="101">
        <f>УСЬОГО!R18-'12-жінки-ЦЗ'!O18</f>
        <v>0</v>
      </c>
      <c r="P18" s="103">
        <f t="shared" si="8"/>
        <v>0</v>
      </c>
      <c r="Q18" s="101">
        <f>УСЬОГО!T18-'12-жінки-ЦЗ'!Q18</f>
        <v>477</v>
      </c>
      <c r="R18" s="104">
        <f>УСЬОГО!U18-'12-жінки-ЦЗ'!R18</f>
        <v>231</v>
      </c>
      <c r="S18" s="103">
        <f t="shared" si="4"/>
        <v>48.427672955974842</v>
      </c>
      <c r="T18" s="101">
        <f>УСЬОГО!W18-'12-жінки-ЦЗ'!T18</f>
        <v>1971</v>
      </c>
      <c r="U18" s="104">
        <f>УСЬОГО!X18-'12-жінки-ЦЗ'!U18</f>
        <v>169</v>
      </c>
      <c r="V18" s="103">
        <f t="shared" si="5"/>
        <v>8.5743277524099444</v>
      </c>
      <c r="W18" s="101">
        <f>УСЬОГО!Z18-'12-жінки-ЦЗ'!W18</f>
        <v>319</v>
      </c>
      <c r="X18" s="104">
        <f>УСЬОГО!AA18-'12-жінки-ЦЗ'!X18</f>
        <v>154</v>
      </c>
      <c r="Y18" s="103">
        <f t="shared" si="6"/>
        <v>48.275862068965516</v>
      </c>
      <c r="Z18" s="101">
        <f>УСЬОГО!AC18-'12-жінки-ЦЗ'!Z18</f>
        <v>303</v>
      </c>
      <c r="AA18" s="104">
        <f>УСЬОГО!AD18-'12-жінки-ЦЗ'!AA18</f>
        <v>144</v>
      </c>
      <c r="AB18" s="103">
        <f t="shared" si="7"/>
        <v>47.524752475247524</v>
      </c>
      <c r="AC18" s="37"/>
      <c r="AD18" s="41"/>
    </row>
    <row r="19" spans="1:30" s="42" customFormat="1" ht="15.75" customHeight="1" x14ac:dyDescent="0.25">
      <c r="A19" s="61" t="s">
        <v>45</v>
      </c>
      <c r="B19" s="101">
        <f>УСЬОГО!B19-'12-жінки-ЦЗ'!B19</f>
        <v>2650</v>
      </c>
      <c r="C19" s="101">
        <f>УСЬОГО!C19-'12-жінки-ЦЗ'!C19</f>
        <v>392</v>
      </c>
      <c r="D19" s="102">
        <f t="shared" si="0"/>
        <v>14.79245283018868</v>
      </c>
      <c r="E19" s="101">
        <f>УСЬОГО!E19-'12-жінки-ЦЗ'!E19</f>
        <v>644</v>
      </c>
      <c r="F19" s="101">
        <f>УСЬОГО!F19-'12-жінки-ЦЗ'!F19</f>
        <v>334</v>
      </c>
      <c r="G19" s="103">
        <f t="shared" si="1"/>
        <v>51.863354037267079</v>
      </c>
      <c r="H19" s="101">
        <f>УСЬОГО!H19-'12-жінки-ЦЗ'!H19</f>
        <v>330</v>
      </c>
      <c r="I19" s="101">
        <f>УСЬОГО!I19-'12-жінки-ЦЗ'!I19</f>
        <v>107</v>
      </c>
      <c r="J19" s="103">
        <f t="shared" si="2"/>
        <v>32.424242424242422</v>
      </c>
      <c r="K19" s="101">
        <f>УСЬОГО!N19-'12-жінки-ЦЗ'!K19</f>
        <v>41</v>
      </c>
      <c r="L19" s="101">
        <f>УСЬОГО!O19-'12-жінки-ЦЗ'!L19</f>
        <v>31</v>
      </c>
      <c r="M19" s="103">
        <f t="shared" si="3"/>
        <v>75.609756097560975</v>
      </c>
      <c r="N19" s="101">
        <f>УСЬОГО!Q19-'12-жінки-ЦЗ'!N19</f>
        <v>0</v>
      </c>
      <c r="O19" s="101">
        <f>УСЬОГО!R19-'12-жінки-ЦЗ'!O19</f>
        <v>2</v>
      </c>
      <c r="P19" s="103" t="str">
        <f t="shared" si="8"/>
        <v>-</v>
      </c>
      <c r="Q19" s="101">
        <f>УСЬОГО!T19-'12-жінки-ЦЗ'!Q19</f>
        <v>539</v>
      </c>
      <c r="R19" s="104">
        <f>УСЬОГО!U19-'12-жінки-ЦЗ'!R19</f>
        <v>270</v>
      </c>
      <c r="S19" s="103">
        <f t="shared" si="4"/>
        <v>50.092764378478662</v>
      </c>
      <c r="T19" s="101">
        <f>УСЬОГО!W19-'12-жінки-ЦЗ'!T19</f>
        <v>3788</v>
      </c>
      <c r="U19" s="104">
        <f>УСЬОГО!X19-'12-жінки-ЦЗ'!U19</f>
        <v>190</v>
      </c>
      <c r="V19" s="103">
        <f t="shared" si="5"/>
        <v>5.0158394931362196</v>
      </c>
      <c r="W19" s="101">
        <f>УСЬОГО!Z19-'12-жінки-ЦЗ'!W19</f>
        <v>336</v>
      </c>
      <c r="X19" s="104">
        <f>УСЬОГО!AA19-'12-жінки-ЦЗ'!X19</f>
        <v>161</v>
      </c>
      <c r="Y19" s="103">
        <f t="shared" si="6"/>
        <v>47.916666666666664</v>
      </c>
      <c r="Z19" s="101">
        <f>УСЬОГО!AC19-'12-жінки-ЦЗ'!Z19</f>
        <v>309</v>
      </c>
      <c r="AA19" s="104">
        <f>УСЬОГО!AD19-'12-жінки-ЦЗ'!AA19</f>
        <v>143</v>
      </c>
      <c r="AB19" s="103">
        <f t="shared" si="7"/>
        <v>46.278317152103561</v>
      </c>
      <c r="AC19" s="37"/>
      <c r="AD19" s="41"/>
    </row>
    <row r="20" spans="1:30" s="42" customFormat="1" ht="15.75" customHeight="1" x14ac:dyDescent="0.25">
      <c r="A20" s="61" t="s">
        <v>46</v>
      </c>
      <c r="B20" s="101">
        <f>УСЬОГО!B20-'12-жінки-ЦЗ'!B20</f>
        <v>1572</v>
      </c>
      <c r="C20" s="101">
        <f>УСЬОГО!C20-'12-жінки-ЦЗ'!C20</f>
        <v>216</v>
      </c>
      <c r="D20" s="102">
        <f t="shared" si="0"/>
        <v>13.740458015267176</v>
      </c>
      <c r="E20" s="101">
        <f>УСЬОГО!E20-'12-жінки-ЦЗ'!E20</f>
        <v>358</v>
      </c>
      <c r="F20" s="101">
        <f>УСЬОГО!F20-'12-жінки-ЦЗ'!F20</f>
        <v>175</v>
      </c>
      <c r="G20" s="103">
        <f t="shared" si="1"/>
        <v>48.882681564245807</v>
      </c>
      <c r="H20" s="101">
        <f>УСЬОГО!H20-'12-жінки-ЦЗ'!H20</f>
        <v>150</v>
      </c>
      <c r="I20" s="101">
        <f>УСЬОГО!I20-'12-жінки-ЦЗ'!I20</f>
        <v>45</v>
      </c>
      <c r="J20" s="103">
        <f t="shared" si="2"/>
        <v>30</v>
      </c>
      <c r="K20" s="101">
        <f>УСЬОГО!N20-'12-жінки-ЦЗ'!K20</f>
        <v>33</v>
      </c>
      <c r="L20" s="101">
        <f>УСЬОГО!O20-'12-жінки-ЦЗ'!L20</f>
        <v>2</v>
      </c>
      <c r="M20" s="103">
        <f t="shared" si="3"/>
        <v>6.0606060606060606</v>
      </c>
      <c r="N20" s="101">
        <f>УСЬОГО!Q20-'12-жінки-ЦЗ'!N20</f>
        <v>1</v>
      </c>
      <c r="O20" s="101">
        <f>УСЬОГО!R20-'12-жінки-ЦЗ'!O20</f>
        <v>0</v>
      </c>
      <c r="P20" s="103">
        <f t="shared" si="8"/>
        <v>0</v>
      </c>
      <c r="Q20" s="101">
        <f>УСЬОГО!T20-'12-жінки-ЦЗ'!Q20</f>
        <v>208</v>
      </c>
      <c r="R20" s="104">
        <f>УСЬОГО!U20-'12-жінки-ЦЗ'!R20</f>
        <v>126</v>
      </c>
      <c r="S20" s="103">
        <f t="shared" si="4"/>
        <v>60.57692307692308</v>
      </c>
      <c r="T20" s="101">
        <f>УСЬОГО!W20-'12-жінки-ЦЗ'!T20</f>
        <v>2359</v>
      </c>
      <c r="U20" s="104">
        <f>УСЬОГО!X20-'12-жінки-ЦЗ'!U20</f>
        <v>114</v>
      </c>
      <c r="V20" s="103">
        <f t="shared" si="5"/>
        <v>4.8325561678677404</v>
      </c>
      <c r="W20" s="101">
        <f>УСЬОГО!Z20-'12-жінки-ЦЗ'!W20</f>
        <v>203</v>
      </c>
      <c r="X20" s="104">
        <f>УСЬОГО!AA20-'12-жінки-ЦЗ'!X20</f>
        <v>100</v>
      </c>
      <c r="Y20" s="103">
        <f t="shared" si="6"/>
        <v>49.261083743842363</v>
      </c>
      <c r="Z20" s="101">
        <f>УСЬОГО!AC20-'12-жінки-ЦЗ'!Z20</f>
        <v>185</v>
      </c>
      <c r="AA20" s="104">
        <f>УСЬОГО!AD20-'12-жінки-ЦЗ'!AA20</f>
        <v>97</v>
      </c>
      <c r="AB20" s="103">
        <f t="shared" si="7"/>
        <v>52.432432432432435</v>
      </c>
      <c r="AC20" s="37"/>
      <c r="AD20" s="41"/>
    </row>
    <row r="21" spans="1:30" s="42" customFormat="1" ht="15.75" customHeight="1" x14ac:dyDescent="0.25">
      <c r="A21" s="61" t="s">
        <v>47</v>
      </c>
      <c r="B21" s="101">
        <f>УСЬОГО!B21-'12-жінки-ЦЗ'!B21</f>
        <v>1069</v>
      </c>
      <c r="C21" s="101">
        <f>УСЬОГО!C21-'12-жінки-ЦЗ'!C21</f>
        <v>138</v>
      </c>
      <c r="D21" s="102">
        <f t="shared" si="0"/>
        <v>12.909260991580917</v>
      </c>
      <c r="E21" s="101">
        <f>УСЬОГО!E21-'12-жінки-ЦЗ'!E21</f>
        <v>368</v>
      </c>
      <c r="F21" s="101">
        <f>УСЬОГО!F21-'12-жінки-ЦЗ'!F21</f>
        <v>128</v>
      </c>
      <c r="G21" s="103">
        <f t="shared" si="1"/>
        <v>34.782608695652172</v>
      </c>
      <c r="H21" s="101">
        <f>УСЬОГО!H21-'12-жінки-ЦЗ'!H21</f>
        <v>116</v>
      </c>
      <c r="I21" s="101">
        <f>УСЬОГО!I21-'12-жінки-ЦЗ'!I21</f>
        <v>22</v>
      </c>
      <c r="J21" s="103">
        <f t="shared" si="2"/>
        <v>18.96551724137931</v>
      </c>
      <c r="K21" s="101">
        <f>УСЬОГО!N21-'12-жінки-ЦЗ'!K21</f>
        <v>19</v>
      </c>
      <c r="L21" s="101">
        <f>УСЬОГО!O21-'12-жінки-ЦЗ'!L21</f>
        <v>12</v>
      </c>
      <c r="M21" s="103">
        <f t="shared" si="3"/>
        <v>63.157894736842103</v>
      </c>
      <c r="N21" s="101">
        <f>УСЬОГО!Q21-'12-жінки-ЦЗ'!N21</f>
        <v>0</v>
      </c>
      <c r="O21" s="101">
        <f>УСЬОГО!R21-'12-жінки-ЦЗ'!O21</f>
        <v>0</v>
      </c>
      <c r="P21" s="105" t="str">
        <f t="shared" si="8"/>
        <v>-</v>
      </c>
      <c r="Q21" s="101">
        <f>УСЬОГО!T21-'12-жінки-ЦЗ'!Q21</f>
        <v>305</v>
      </c>
      <c r="R21" s="104">
        <f>УСЬОГО!U21-'12-жінки-ЦЗ'!R21</f>
        <v>94</v>
      </c>
      <c r="S21" s="103">
        <f t="shared" si="4"/>
        <v>30.819672131147541</v>
      </c>
      <c r="T21" s="101">
        <f>УСЬОГО!W21-'12-жінки-ЦЗ'!T21</f>
        <v>1398</v>
      </c>
      <c r="U21" s="104">
        <f>УСЬОГО!X21-'12-жінки-ЦЗ'!U21</f>
        <v>62</v>
      </c>
      <c r="V21" s="103">
        <f t="shared" si="5"/>
        <v>4.4349070100143058</v>
      </c>
      <c r="W21" s="101">
        <f>УСЬОГО!Z21-'12-жінки-ЦЗ'!W21</f>
        <v>247</v>
      </c>
      <c r="X21" s="104">
        <f>УСЬОГО!AA21-'12-жінки-ЦЗ'!X21</f>
        <v>58</v>
      </c>
      <c r="Y21" s="103">
        <f t="shared" si="6"/>
        <v>23.481781376518217</v>
      </c>
      <c r="Z21" s="101">
        <f>УСЬОГО!AC21-'12-жінки-ЦЗ'!Z21</f>
        <v>231</v>
      </c>
      <c r="AA21" s="104">
        <f>УСЬОГО!AD21-'12-жінки-ЦЗ'!AA21</f>
        <v>53</v>
      </c>
      <c r="AB21" s="103">
        <f t="shared" si="7"/>
        <v>22.943722943722943</v>
      </c>
      <c r="AC21" s="37"/>
      <c r="AD21" s="41"/>
    </row>
    <row r="22" spans="1:30" s="42" customFormat="1" ht="15.75" customHeight="1" x14ac:dyDescent="0.25">
      <c r="A22" s="61" t="s">
        <v>48</v>
      </c>
      <c r="B22" s="101">
        <f>УСЬОГО!B22-'12-жінки-ЦЗ'!B22</f>
        <v>2895</v>
      </c>
      <c r="C22" s="101">
        <f>УСЬОГО!C22-'12-жінки-ЦЗ'!C22</f>
        <v>460</v>
      </c>
      <c r="D22" s="102">
        <f t="shared" si="0"/>
        <v>15.889464594127807</v>
      </c>
      <c r="E22" s="101">
        <f>УСЬОГО!E22-'12-жінки-ЦЗ'!E22</f>
        <v>765</v>
      </c>
      <c r="F22" s="101">
        <f>УСЬОГО!F22-'12-жінки-ЦЗ'!F22</f>
        <v>379</v>
      </c>
      <c r="G22" s="103">
        <f t="shared" si="1"/>
        <v>49.542483660130721</v>
      </c>
      <c r="H22" s="101">
        <f>УСЬОГО!H22-'12-жінки-ЦЗ'!H22</f>
        <v>318</v>
      </c>
      <c r="I22" s="101">
        <f>УСЬОГО!I22-'12-жінки-ЦЗ'!I22</f>
        <v>96</v>
      </c>
      <c r="J22" s="103">
        <f t="shared" si="2"/>
        <v>30.188679245283019</v>
      </c>
      <c r="K22" s="101">
        <f>УСЬОГО!N22-'12-жінки-ЦЗ'!K22</f>
        <v>18</v>
      </c>
      <c r="L22" s="101">
        <f>УСЬОГО!O22-'12-жінки-ЦЗ'!L22</f>
        <v>0</v>
      </c>
      <c r="M22" s="103">
        <f t="shared" si="3"/>
        <v>0</v>
      </c>
      <c r="N22" s="101">
        <f>УСЬОГО!Q22-'12-жінки-ЦЗ'!N22</f>
        <v>2</v>
      </c>
      <c r="O22" s="101">
        <f>УСЬОГО!R22-'12-жінки-ЦЗ'!O22</f>
        <v>0</v>
      </c>
      <c r="P22" s="103">
        <f t="shared" si="8"/>
        <v>0</v>
      </c>
      <c r="Q22" s="101">
        <f>УСЬОГО!T22-'12-жінки-ЦЗ'!Q22</f>
        <v>592</v>
      </c>
      <c r="R22" s="104">
        <f>УСЬОГО!U22-'12-жінки-ЦЗ'!R22</f>
        <v>300</v>
      </c>
      <c r="S22" s="103">
        <f t="shared" si="4"/>
        <v>50.675675675675677</v>
      </c>
      <c r="T22" s="101">
        <f>УСЬОГО!W22-'12-жінки-ЦЗ'!T22</f>
        <v>3883</v>
      </c>
      <c r="U22" s="104">
        <f>УСЬОГО!X22-'12-жінки-ЦЗ'!U22</f>
        <v>242</v>
      </c>
      <c r="V22" s="103">
        <f t="shared" si="5"/>
        <v>6.2322946175637393</v>
      </c>
      <c r="W22" s="101">
        <f>УСЬОГО!Z22-'12-жінки-ЦЗ'!W22</f>
        <v>418</v>
      </c>
      <c r="X22" s="104">
        <f>УСЬОГО!AA22-'12-жінки-ЦЗ'!X22</f>
        <v>210</v>
      </c>
      <c r="Y22" s="103">
        <f t="shared" si="6"/>
        <v>50.239234449760765</v>
      </c>
      <c r="Z22" s="101">
        <f>УСЬОГО!AC22-'12-жінки-ЦЗ'!Z22</f>
        <v>368</v>
      </c>
      <c r="AA22" s="104">
        <f>УСЬОГО!AD22-'12-жінки-ЦЗ'!AA22</f>
        <v>185</v>
      </c>
      <c r="AB22" s="103">
        <f t="shared" si="7"/>
        <v>50.271739130434781</v>
      </c>
      <c r="AC22" s="37"/>
      <c r="AD22" s="41"/>
    </row>
    <row r="23" spans="1:30" s="42" customFormat="1" ht="15.75" customHeight="1" x14ac:dyDescent="0.25">
      <c r="A23" s="61" t="s">
        <v>49</v>
      </c>
      <c r="B23" s="101">
        <f>УСЬОГО!B23-'12-жінки-ЦЗ'!B23</f>
        <v>1436</v>
      </c>
      <c r="C23" s="101">
        <f>УСЬОГО!C23-'12-жінки-ЦЗ'!C23</f>
        <v>322</v>
      </c>
      <c r="D23" s="102">
        <f t="shared" si="0"/>
        <v>22.423398328690809</v>
      </c>
      <c r="E23" s="101">
        <f>УСЬОГО!E23-'12-жінки-ЦЗ'!E23</f>
        <v>713</v>
      </c>
      <c r="F23" s="101">
        <f>УСЬОГО!F23-'12-жінки-ЦЗ'!F23</f>
        <v>304</v>
      </c>
      <c r="G23" s="103">
        <f t="shared" si="1"/>
        <v>42.636746143057501</v>
      </c>
      <c r="H23" s="101">
        <f>УСЬОГО!H23-'12-жінки-ЦЗ'!H23</f>
        <v>134</v>
      </c>
      <c r="I23" s="101">
        <f>УСЬОГО!I23-'12-жінки-ЦЗ'!I23</f>
        <v>52</v>
      </c>
      <c r="J23" s="103">
        <f t="shared" si="2"/>
        <v>38.805970149253731</v>
      </c>
      <c r="K23" s="101">
        <f>УСЬОГО!N23-'12-жінки-ЦЗ'!K23</f>
        <v>6</v>
      </c>
      <c r="L23" s="101">
        <f>УСЬОГО!O23-'12-жінки-ЦЗ'!L23</f>
        <v>8</v>
      </c>
      <c r="M23" s="103">
        <f t="shared" si="3"/>
        <v>133.33333333333334</v>
      </c>
      <c r="N23" s="101">
        <f>УСЬОГО!Q23-'12-жінки-ЦЗ'!N23</f>
        <v>2</v>
      </c>
      <c r="O23" s="101">
        <f>УСЬОГО!R23-'12-жінки-ЦЗ'!O23</f>
        <v>0</v>
      </c>
      <c r="P23" s="103">
        <f t="shared" si="8"/>
        <v>0</v>
      </c>
      <c r="Q23" s="101">
        <f>УСЬОГО!T23-'12-жінки-ЦЗ'!Q23</f>
        <v>519</v>
      </c>
      <c r="R23" s="104">
        <f>УСЬОГО!U23-'12-жінки-ЦЗ'!R23</f>
        <v>219</v>
      </c>
      <c r="S23" s="103">
        <f t="shared" si="4"/>
        <v>42.196531791907518</v>
      </c>
      <c r="T23" s="101">
        <f>УСЬОГО!W23-'12-жінки-ЦЗ'!T23</f>
        <v>1902</v>
      </c>
      <c r="U23" s="104">
        <f>УСЬОГО!X23-'12-жінки-ЦЗ'!U23</f>
        <v>140</v>
      </c>
      <c r="V23" s="103">
        <f t="shared" si="5"/>
        <v>7.3606729758149321</v>
      </c>
      <c r="W23" s="101">
        <f>УСЬОГО!Z23-'12-жінки-ЦЗ'!W23</f>
        <v>400</v>
      </c>
      <c r="X23" s="104">
        <f>УСЬОГО!AA23-'12-жінки-ЦЗ'!X23</f>
        <v>135</v>
      </c>
      <c r="Y23" s="103">
        <f t="shared" si="6"/>
        <v>33.75</v>
      </c>
      <c r="Z23" s="101">
        <f>УСЬОГО!AC23-'12-жінки-ЦЗ'!Z23</f>
        <v>343</v>
      </c>
      <c r="AA23" s="104">
        <f>УСЬОГО!AD23-'12-жінки-ЦЗ'!AA23</f>
        <v>121</v>
      </c>
      <c r="AB23" s="103">
        <f t="shared" si="7"/>
        <v>35.276967930029151</v>
      </c>
      <c r="AC23" s="37"/>
      <c r="AD23" s="41"/>
    </row>
    <row r="24" spans="1:30" s="42" customFormat="1" ht="15.75" customHeight="1" x14ac:dyDescent="0.25">
      <c r="A24" s="61" t="s">
        <v>50</v>
      </c>
      <c r="B24" s="101">
        <f>УСЬОГО!B24-'12-жінки-ЦЗ'!B24</f>
        <v>1434</v>
      </c>
      <c r="C24" s="101">
        <f>УСЬОГО!C24-'12-жінки-ЦЗ'!C24</f>
        <v>388</v>
      </c>
      <c r="D24" s="102">
        <f t="shared" si="0"/>
        <v>27.057182705718272</v>
      </c>
      <c r="E24" s="101">
        <f>УСЬОГО!E24-'12-жінки-ЦЗ'!E24</f>
        <v>591</v>
      </c>
      <c r="F24" s="101">
        <f>УСЬОГО!F24-'12-жінки-ЦЗ'!F24</f>
        <v>308</v>
      </c>
      <c r="G24" s="103">
        <f t="shared" si="1"/>
        <v>52.115059221658207</v>
      </c>
      <c r="H24" s="101">
        <f>УСЬОГО!H24-'12-жінки-ЦЗ'!H24</f>
        <v>184</v>
      </c>
      <c r="I24" s="101">
        <f>УСЬОГО!I24-'12-жінки-ЦЗ'!I24</f>
        <v>66</v>
      </c>
      <c r="J24" s="103">
        <f t="shared" si="2"/>
        <v>35.869565217391305</v>
      </c>
      <c r="K24" s="101">
        <f>УСЬОГО!N24-'12-жінки-ЦЗ'!K24</f>
        <v>11</v>
      </c>
      <c r="L24" s="101">
        <f>УСЬОГО!O24-'12-жінки-ЦЗ'!L24</f>
        <v>13</v>
      </c>
      <c r="M24" s="103">
        <f t="shared" si="3"/>
        <v>118.18181818181819</v>
      </c>
      <c r="N24" s="101">
        <f>УСЬОГО!Q24-'12-жінки-ЦЗ'!N24</f>
        <v>0</v>
      </c>
      <c r="O24" s="101">
        <f>УСЬОГО!R24-'12-жінки-ЦЗ'!O24</f>
        <v>0</v>
      </c>
      <c r="P24" s="105" t="str">
        <f t="shared" si="8"/>
        <v>-</v>
      </c>
      <c r="Q24" s="101">
        <f>УСЬОГО!T24-'12-жінки-ЦЗ'!Q24</f>
        <v>508</v>
      </c>
      <c r="R24" s="104">
        <f>УСЬОГО!U24-'12-жінки-ЦЗ'!R24</f>
        <v>253</v>
      </c>
      <c r="S24" s="103">
        <f t="shared" si="4"/>
        <v>49.803149606299215</v>
      </c>
      <c r="T24" s="101">
        <f>УСЬОГО!W24-'12-жінки-ЦЗ'!T24</f>
        <v>1554</v>
      </c>
      <c r="U24" s="104">
        <f>УСЬОГО!X24-'12-жінки-ЦЗ'!U24</f>
        <v>184</v>
      </c>
      <c r="V24" s="103">
        <f t="shared" si="5"/>
        <v>11.840411840411841</v>
      </c>
      <c r="W24" s="101">
        <f>УСЬОГО!Z24-'12-жінки-ЦЗ'!W24</f>
        <v>343</v>
      </c>
      <c r="X24" s="104">
        <f>УСЬОГО!AA24-'12-жінки-ЦЗ'!X24</f>
        <v>163</v>
      </c>
      <c r="Y24" s="103">
        <f t="shared" si="6"/>
        <v>47.521865889212826</v>
      </c>
      <c r="Z24" s="101">
        <f>УСЬОГО!AC24-'12-жінки-ЦЗ'!Z24</f>
        <v>331</v>
      </c>
      <c r="AA24" s="104">
        <f>УСЬОГО!AD24-'12-жінки-ЦЗ'!AA24</f>
        <v>152</v>
      </c>
      <c r="AB24" s="103">
        <f t="shared" si="7"/>
        <v>45.9214501510574</v>
      </c>
      <c r="AC24" s="37"/>
      <c r="AD24" s="41"/>
    </row>
    <row r="25" spans="1:30" s="42" customFormat="1" ht="15.75" customHeight="1" x14ac:dyDescent="0.25">
      <c r="A25" s="61" t="s">
        <v>51</v>
      </c>
      <c r="B25" s="101">
        <f>УСЬОГО!B25-'12-жінки-ЦЗ'!B25</f>
        <v>3261</v>
      </c>
      <c r="C25" s="101">
        <f>УСЬОГО!C25-'12-жінки-ЦЗ'!C25</f>
        <v>163</v>
      </c>
      <c r="D25" s="102">
        <f t="shared" si="0"/>
        <v>4.9984667279975463</v>
      </c>
      <c r="E25" s="101">
        <f>УСЬОГО!E25-'12-жінки-ЦЗ'!E25</f>
        <v>316</v>
      </c>
      <c r="F25" s="101">
        <f>УСЬОГО!F25-'12-жінки-ЦЗ'!F25</f>
        <v>150</v>
      </c>
      <c r="G25" s="103">
        <f t="shared" si="1"/>
        <v>47.468354430379748</v>
      </c>
      <c r="H25" s="101">
        <f>УСЬОГО!H25-'12-жінки-ЦЗ'!H25</f>
        <v>141</v>
      </c>
      <c r="I25" s="101">
        <f>УСЬОГО!I25-'12-жінки-ЦЗ'!I25</f>
        <v>59</v>
      </c>
      <c r="J25" s="103">
        <f t="shared" si="2"/>
        <v>41.843971631205676</v>
      </c>
      <c r="K25" s="101">
        <f>УСЬОГО!N25-'12-жінки-ЦЗ'!K25</f>
        <v>8</v>
      </c>
      <c r="L25" s="101">
        <f>УСЬОГО!O25-'12-жінки-ЦЗ'!L25</f>
        <v>3</v>
      </c>
      <c r="M25" s="103">
        <f t="shared" si="3"/>
        <v>37.5</v>
      </c>
      <c r="N25" s="101">
        <f>УСЬОГО!Q25-'12-жінки-ЦЗ'!N25</f>
        <v>0</v>
      </c>
      <c r="O25" s="101">
        <f>УСЬОГО!R25-'12-жінки-ЦЗ'!O25</f>
        <v>0</v>
      </c>
      <c r="P25" s="105" t="str">
        <f t="shared" si="8"/>
        <v>-</v>
      </c>
      <c r="Q25" s="101">
        <f>УСЬОГО!T25-'12-жінки-ЦЗ'!Q25</f>
        <v>229</v>
      </c>
      <c r="R25" s="104">
        <f>УСЬОГО!U25-'12-жінки-ЦЗ'!R25</f>
        <v>114</v>
      </c>
      <c r="S25" s="103">
        <f t="shared" si="4"/>
        <v>49.78165938864629</v>
      </c>
      <c r="T25" s="101">
        <f>УСЬОГО!W25-'12-жінки-ЦЗ'!T25</f>
        <v>4889</v>
      </c>
      <c r="U25" s="104">
        <f>УСЬОГО!X25-'12-жінки-ЦЗ'!U25</f>
        <v>60</v>
      </c>
      <c r="V25" s="103">
        <f t="shared" si="5"/>
        <v>1.2272448353446512</v>
      </c>
      <c r="W25" s="101">
        <f>УСЬОГО!Z25-'12-жінки-ЦЗ'!W25</f>
        <v>179</v>
      </c>
      <c r="X25" s="104">
        <f>УСЬОГО!AA25-'12-жінки-ЦЗ'!X25</f>
        <v>52</v>
      </c>
      <c r="Y25" s="103">
        <f t="shared" si="6"/>
        <v>29.050279329608937</v>
      </c>
      <c r="Z25" s="101">
        <f>УСЬОГО!AC25-'12-жінки-ЦЗ'!Z25</f>
        <v>162</v>
      </c>
      <c r="AA25" s="104">
        <f>УСЬОГО!AD25-'12-жінки-ЦЗ'!AA25</f>
        <v>51</v>
      </c>
      <c r="AB25" s="103">
        <f t="shared" si="7"/>
        <v>31.481481481481481</v>
      </c>
      <c r="AC25" s="37"/>
      <c r="AD25" s="41"/>
    </row>
    <row r="26" spans="1:30" s="42" customFormat="1" ht="15.75" customHeight="1" x14ac:dyDescent="0.25">
      <c r="A26" s="61" t="s">
        <v>52</v>
      </c>
      <c r="B26" s="101">
        <f>УСЬОГО!B26-'12-жінки-ЦЗ'!B26</f>
        <v>1637</v>
      </c>
      <c r="C26" s="101">
        <f>УСЬОГО!C26-'12-жінки-ЦЗ'!C26</f>
        <v>380</v>
      </c>
      <c r="D26" s="102">
        <f t="shared" si="0"/>
        <v>23.213194868662185</v>
      </c>
      <c r="E26" s="101">
        <f>УСЬОГО!E26-'12-жінки-ЦЗ'!E26</f>
        <v>595</v>
      </c>
      <c r="F26" s="101">
        <f>УСЬОГО!F26-'12-жінки-ЦЗ'!F26</f>
        <v>341</v>
      </c>
      <c r="G26" s="103">
        <f t="shared" si="1"/>
        <v>57.310924369747902</v>
      </c>
      <c r="H26" s="101">
        <f>УСЬОГО!H26-'12-жінки-ЦЗ'!H26</f>
        <v>181</v>
      </c>
      <c r="I26" s="101">
        <f>УСЬОГО!I26-'12-жінки-ЦЗ'!I26</f>
        <v>77</v>
      </c>
      <c r="J26" s="103">
        <f t="shared" si="2"/>
        <v>42.541436464088399</v>
      </c>
      <c r="K26" s="101">
        <f>УСЬОГО!N26-'12-жінки-ЦЗ'!K26</f>
        <v>7</v>
      </c>
      <c r="L26" s="101">
        <f>УСЬОГО!O26-'12-жінки-ЦЗ'!L26</f>
        <v>2</v>
      </c>
      <c r="M26" s="103">
        <f t="shared" si="3"/>
        <v>28.571428571428573</v>
      </c>
      <c r="N26" s="101">
        <f>УСЬОГО!Q26-'12-жінки-ЦЗ'!N26</f>
        <v>0</v>
      </c>
      <c r="O26" s="101">
        <f>УСЬОГО!R26-'12-жінки-ЦЗ'!O26</f>
        <v>0</v>
      </c>
      <c r="P26" s="103" t="str">
        <f t="shared" si="8"/>
        <v>-</v>
      </c>
      <c r="Q26" s="101">
        <f>УСЬОГО!T26-'12-жінки-ЦЗ'!Q26</f>
        <v>456</v>
      </c>
      <c r="R26" s="104">
        <f>УСЬОГО!U26-'12-жінки-ЦЗ'!R26</f>
        <v>245</v>
      </c>
      <c r="S26" s="103">
        <f t="shared" si="4"/>
        <v>53.728070175438596</v>
      </c>
      <c r="T26" s="101">
        <f>УСЬОГО!W26-'12-жінки-ЦЗ'!T26</f>
        <v>2168</v>
      </c>
      <c r="U26" s="104">
        <f>УСЬОГО!X26-'12-жінки-ЦЗ'!U26</f>
        <v>209</v>
      </c>
      <c r="V26" s="103">
        <f t="shared" si="5"/>
        <v>9.6402214022140225</v>
      </c>
      <c r="W26" s="101">
        <f>УСЬОГО!Z26-'12-жінки-ЦЗ'!W26</f>
        <v>335</v>
      </c>
      <c r="X26" s="104">
        <f>УСЬОГО!AA26-'12-жінки-ЦЗ'!X26</f>
        <v>193</v>
      </c>
      <c r="Y26" s="103">
        <f t="shared" si="6"/>
        <v>57.611940298507463</v>
      </c>
      <c r="Z26" s="101">
        <f>УСЬОГО!AC26-'12-жінки-ЦЗ'!Z26</f>
        <v>298</v>
      </c>
      <c r="AA26" s="104">
        <f>УСЬОГО!AD26-'12-жінки-ЦЗ'!AA26</f>
        <v>165</v>
      </c>
      <c r="AB26" s="103">
        <f t="shared" si="7"/>
        <v>55.369127516778526</v>
      </c>
      <c r="AC26" s="37"/>
      <c r="AD26" s="41"/>
    </row>
    <row r="27" spans="1:30" s="42" customFormat="1" ht="15.75" customHeight="1" x14ac:dyDescent="0.25">
      <c r="A27" s="61" t="s">
        <v>53</v>
      </c>
      <c r="B27" s="101">
        <f>УСЬОГО!B27-'12-жінки-ЦЗ'!B27</f>
        <v>1073</v>
      </c>
      <c r="C27" s="101">
        <f>УСЬОГО!C27-'12-жінки-ЦЗ'!C27</f>
        <v>166</v>
      </c>
      <c r="D27" s="102">
        <f t="shared" si="0"/>
        <v>15.470643056849953</v>
      </c>
      <c r="E27" s="101">
        <f>УСЬОГО!E27-'12-жінки-ЦЗ'!E27</f>
        <v>326</v>
      </c>
      <c r="F27" s="101">
        <f>УСЬОГО!F27-'12-жінки-ЦЗ'!F27</f>
        <v>154</v>
      </c>
      <c r="G27" s="103">
        <f t="shared" si="1"/>
        <v>47.239263803680984</v>
      </c>
      <c r="H27" s="101">
        <f>УСЬОГО!H27-'12-жінки-ЦЗ'!H27</f>
        <v>109</v>
      </c>
      <c r="I27" s="101">
        <f>УСЬОГО!I27-'12-жінки-ЦЗ'!I27</f>
        <v>33</v>
      </c>
      <c r="J27" s="103">
        <f t="shared" si="2"/>
        <v>30.275229357798164</v>
      </c>
      <c r="K27" s="101">
        <f>УСЬОГО!N27-'12-жінки-ЦЗ'!K27</f>
        <v>31</v>
      </c>
      <c r="L27" s="101">
        <f>УСЬОГО!O27-'12-жінки-ЦЗ'!L27</f>
        <v>21</v>
      </c>
      <c r="M27" s="103">
        <f t="shared" si="3"/>
        <v>67.741935483870961</v>
      </c>
      <c r="N27" s="101">
        <f>УСЬОГО!Q27-'12-жінки-ЦЗ'!N27</f>
        <v>35</v>
      </c>
      <c r="O27" s="101">
        <f>УСЬОГО!R27-'12-жінки-ЦЗ'!O27</f>
        <v>25</v>
      </c>
      <c r="P27" s="103">
        <f t="shared" si="8"/>
        <v>71.428571428571431</v>
      </c>
      <c r="Q27" s="101">
        <f>УСЬОГО!T27-'12-жінки-ЦЗ'!Q27</f>
        <v>247</v>
      </c>
      <c r="R27" s="104">
        <f>УСЬОГО!U27-'12-жінки-ЦЗ'!R27</f>
        <v>140</v>
      </c>
      <c r="S27" s="103">
        <f t="shared" si="4"/>
        <v>56.680161943319838</v>
      </c>
      <c r="T27" s="101">
        <f>УСЬОГО!W27-'12-жінки-ЦЗ'!T27</f>
        <v>1640</v>
      </c>
      <c r="U27" s="104">
        <f>УСЬОГО!X27-'12-жінки-ЦЗ'!U27</f>
        <v>70</v>
      </c>
      <c r="V27" s="103">
        <f t="shared" si="5"/>
        <v>4.2682926829268295</v>
      </c>
      <c r="W27" s="101">
        <f>УСЬОГО!Z27-'12-жінки-ЦЗ'!W27</f>
        <v>172</v>
      </c>
      <c r="X27" s="104">
        <f>УСЬОГО!AA27-'12-жінки-ЦЗ'!X27</f>
        <v>69</v>
      </c>
      <c r="Y27" s="103">
        <f t="shared" si="6"/>
        <v>40.116279069767444</v>
      </c>
      <c r="Z27" s="101">
        <f>УСЬОГО!AC27-'12-жінки-ЦЗ'!Z27</f>
        <v>165</v>
      </c>
      <c r="AA27" s="104">
        <f>УСЬОГО!AD27-'12-жінки-ЦЗ'!AA27</f>
        <v>58</v>
      </c>
      <c r="AB27" s="103">
        <f t="shared" si="7"/>
        <v>35.151515151515149</v>
      </c>
      <c r="AC27" s="37"/>
      <c r="AD27" s="41"/>
    </row>
    <row r="28" spans="1:30" s="42" customFormat="1" ht="15.75" customHeight="1" x14ac:dyDescent="0.25">
      <c r="A28" s="61" t="s">
        <v>54</v>
      </c>
      <c r="B28" s="101">
        <f>УСЬОГО!B28-'12-жінки-ЦЗ'!B28</f>
        <v>954</v>
      </c>
      <c r="C28" s="101">
        <f>УСЬОГО!C28-'12-жінки-ЦЗ'!C28</f>
        <v>185</v>
      </c>
      <c r="D28" s="102">
        <f t="shared" si="0"/>
        <v>19.392033542976939</v>
      </c>
      <c r="E28" s="101">
        <f>УСЬОГО!E28-'12-жінки-ЦЗ'!E28</f>
        <v>308</v>
      </c>
      <c r="F28" s="101">
        <f>УСЬОГО!F28-'12-жінки-ЦЗ'!F28</f>
        <v>153</v>
      </c>
      <c r="G28" s="103">
        <f t="shared" si="1"/>
        <v>49.675324675324674</v>
      </c>
      <c r="H28" s="101">
        <f>УСЬОГО!H28-'12-жінки-ЦЗ'!H28</f>
        <v>113</v>
      </c>
      <c r="I28" s="101">
        <f>УСЬОГО!I28-'12-жінки-ЦЗ'!I28</f>
        <v>36</v>
      </c>
      <c r="J28" s="103">
        <f t="shared" si="2"/>
        <v>31.858407079646017</v>
      </c>
      <c r="K28" s="101">
        <f>УСЬОГО!N28-'12-жінки-ЦЗ'!K28</f>
        <v>10</v>
      </c>
      <c r="L28" s="101">
        <f>УСЬОГО!O28-'12-жінки-ЦЗ'!L28</f>
        <v>14</v>
      </c>
      <c r="M28" s="103">
        <f t="shared" si="3"/>
        <v>140</v>
      </c>
      <c r="N28" s="101">
        <f>УСЬОГО!Q28-'12-жінки-ЦЗ'!N28</f>
        <v>4</v>
      </c>
      <c r="O28" s="101">
        <f>УСЬОГО!R28-'12-жінки-ЦЗ'!O28</f>
        <v>0</v>
      </c>
      <c r="P28" s="103">
        <f t="shared" si="8"/>
        <v>0</v>
      </c>
      <c r="Q28" s="101">
        <f>УСЬОГО!T28-'12-жінки-ЦЗ'!Q28</f>
        <v>287</v>
      </c>
      <c r="R28" s="104">
        <f>УСЬОГО!U28-'12-жінки-ЦЗ'!R28</f>
        <v>147</v>
      </c>
      <c r="S28" s="103">
        <f t="shared" si="4"/>
        <v>51.219512195121951</v>
      </c>
      <c r="T28" s="101">
        <f>УСЬОГО!W28-'12-жінки-ЦЗ'!T28</f>
        <v>1217</v>
      </c>
      <c r="U28" s="104">
        <f>УСЬОГО!X28-'12-жінки-ЦЗ'!U28</f>
        <v>88</v>
      </c>
      <c r="V28" s="103">
        <f t="shared" si="5"/>
        <v>7.2308956450287596</v>
      </c>
      <c r="W28" s="101">
        <f>УСЬОГО!Z28-'12-жінки-ЦЗ'!W28</f>
        <v>184</v>
      </c>
      <c r="X28" s="104">
        <f>УСЬОГО!AA28-'12-жінки-ЦЗ'!X28</f>
        <v>88</v>
      </c>
      <c r="Y28" s="103">
        <f t="shared" si="6"/>
        <v>47.826086956521742</v>
      </c>
      <c r="Z28" s="101">
        <f>УСЬОГО!AC28-'12-жінки-ЦЗ'!Z28</f>
        <v>177</v>
      </c>
      <c r="AA28" s="104">
        <f>УСЬОГО!AD28-'12-жінки-ЦЗ'!AA28</f>
        <v>86</v>
      </c>
      <c r="AB28" s="103">
        <f t="shared" si="7"/>
        <v>48.587570621468927</v>
      </c>
      <c r="AC28" s="37"/>
      <c r="AD28" s="41"/>
    </row>
    <row r="29" spans="1:30" s="42" customFormat="1" ht="15.75" customHeight="1" x14ac:dyDescent="0.25">
      <c r="A29" s="61" t="s">
        <v>55</v>
      </c>
      <c r="B29" s="101">
        <f>УСЬОГО!B29-'12-жінки-ЦЗ'!B29</f>
        <v>1374</v>
      </c>
      <c r="C29" s="101">
        <f>УСЬОГО!C29-'12-жінки-ЦЗ'!C29</f>
        <v>228</v>
      </c>
      <c r="D29" s="102">
        <f t="shared" si="0"/>
        <v>16.593886462882097</v>
      </c>
      <c r="E29" s="101">
        <f>УСЬОГО!E29-'12-жінки-ЦЗ'!E29</f>
        <v>494</v>
      </c>
      <c r="F29" s="101">
        <f>УСЬОГО!F29-'12-жінки-ЦЗ'!F29</f>
        <v>203</v>
      </c>
      <c r="G29" s="103">
        <f t="shared" si="1"/>
        <v>41.093117408906885</v>
      </c>
      <c r="H29" s="101">
        <f>УСЬОГО!H29-'12-жінки-ЦЗ'!H29</f>
        <v>161</v>
      </c>
      <c r="I29" s="101">
        <f>УСЬОГО!I29-'12-жінки-ЦЗ'!I29</f>
        <v>25</v>
      </c>
      <c r="J29" s="103">
        <f t="shared" si="2"/>
        <v>15.527950310559007</v>
      </c>
      <c r="K29" s="101">
        <f>УСЬОГО!N29-'12-жінки-ЦЗ'!K29</f>
        <v>19</v>
      </c>
      <c r="L29" s="101">
        <f>УСЬОГО!O29-'12-жінки-ЦЗ'!L29</f>
        <v>10</v>
      </c>
      <c r="M29" s="103">
        <f t="shared" si="3"/>
        <v>52.631578947368418</v>
      </c>
      <c r="N29" s="101">
        <f>УСЬОГО!Q29-'12-жінки-ЦЗ'!N29</f>
        <v>0</v>
      </c>
      <c r="O29" s="101">
        <f>УСЬОГО!R29-'12-жінки-ЦЗ'!O29</f>
        <v>0</v>
      </c>
      <c r="P29" s="103" t="str">
        <f t="shared" si="8"/>
        <v>-</v>
      </c>
      <c r="Q29" s="101">
        <f>УСЬОГО!T29-'12-жінки-ЦЗ'!Q29</f>
        <v>361</v>
      </c>
      <c r="R29" s="104">
        <f>УСЬОГО!U29-'12-жінки-ЦЗ'!R29</f>
        <v>154</v>
      </c>
      <c r="S29" s="103">
        <f t="shared" si="4"/>
        <v>42.659279778393355</v>
      </c>
      <c r="T29" s="101">
        <f>УСЬОГО!W29-'12-жінки-ЦЗ'!T29</f>
        <v>1800</v>
      </c>
      <c r="U29" s="104">
        <f>УСЬОГО!X29-'12-жінки-ЦЗ'!U29</f>
        <v>123</v>
      </c>
      <c r="V29" s="103">
        <f t="shared" si="5"/>
        <v>6.833333333333333</v>
      </c>
      <c r="W29" s="101">
        <f>УСЬОГО!Z29-'12-жінки-ЦЗ'!W29</f>
        <v>289</v>
      </c>
      <c r="X29" s="104">
        <f>УСЬОГО!AA29-'12-жінки-ЦЗ'!X29</f>
        <v>112</v>
      </c>
      <c r="Y29" s="103">
        <f t="shared" si="6"/>
        <v>38.754325259515568</v>
      </c>
      <c r="Z29" s="101">
        <f>УСЬОГО!AC29-'12-жінки-ЦЗ'!Z29</f>
        <v>274</v>
      </c>
      <c r="AA29" s="104">
        <f>УСЬОГО!AD29-'12-жінки-ЦЗ'!AA29</f>
        <v>106</v>
      </c>
      <c r="AB29" s="103">
        <f t="shared" si="7"/>
        <v>38.686131386861312</v>
      </c>
      <c r="AC29" s="37"/>
      <c r="AD29" s="41"/>
    </row>
    <row r="30" spans="1:30" s="42" customFormat="1" ht="15.75" customHeight="1" x14ac:dyDescent="0.25">
      <c r="A30" s="61" t="s">
        <v>56</v>
      </c>
      <c r="B30" s="101">
        <f>УСЬОГО!B30-'12-жінки-ЦЗ'!B30</f>
        <v>1963</v>
      </c>
      <c r="C30" s="101">
        <f>УСЬОГО!C30-'12-жінки-ЦЗ'!C30</f>
        <v>219</v>
      </c>
      <c r="D30" s="102">
        <f t="shared" si="0"/>
        <v>11.156393275598573</v>
      </c>
      <c r="E30" s="101">
        <f>УСЬОГО!E30-'12-жінки-ЦЗ'!E30</f>
        <v>361</v>
      </c>
      <c r="F30" s="101">
        <f>УСЬОГО!F30-'12-жінки-ЦЗ'!F30</f>
        <v>189</v>
      </c>
      <c r="G30" s="103">
        <f t="shared" si="1"/>
        <v>52.35457063711911</v>
      </c>
      <c r="H30" s="101">
        <f>УСЬОГО!H30-'12-жінки-ЦЗ'!H30</f>
        <v>135</v>
      </c>
      <c r="I30" s="101">
        <f>УСЬОГО!I30-'12-жінки-ЦЗ'!I30</f>
        <v>62</v>
      </c>
      <c r="J30" s="103">
        <f t="shared" si="2"/>
        <v>45.925925925925924</v>
      </c>
      <c r="K30" s="101">
        <f>УСЬОГО!N30-'12-жінки-ЦЗ'!K30</f>
        <v>40</v>
      </c>
      <c r="L30" s="101">
        <f>УСЬОГО!O30-'12-жінки-ЦЗ'!L30</f>
        <v>1</v>
      </c>
      <c r="M30" s="105" t="s">
        <v>67</v>
      </c>
      <c r="N30" s="101">
        <f>УСЬОГО!Q30-'12-жінки-ЦЗ'!N30</f>
        <v>8</v>
      </c>
      <c r="O30" s="101">
        <f>УСЬОГО!R30-'12-жінки-ЦЗ'!O30</f>
        <v>0</v>
      </c>
      <c r="P30" s="103">
        <f t="shared" si="8"/>
        <v>0</v>
      </c>
      <c r="Q30" s="101">
        <f>УСЬОГО!T30-'12-жінки-ЦЗ'!Q30</f>
        <v>308</v>
      </c>
      <c r="R30" s="104">
        <f>УСЬОГО!U30-'12-жінки-ЦЗ'!R30</f>
        <v>154</v>
      </c>
      <c r="S30" s="103">
        <f t="shared" si="4"/>
        <v>50</v>
      </c>
      <c r="T30" s="101">
        <f>УСЬОГО!W30-'12-жінки-ЦЗ'!T30</f>
        <v>3026</v>
      </c>
      <c r="U30" s="104">
        <f>УСЬОГО!X30-'12-жінки-ЦЗ'!U30</f>
        <v>97</v>
      </c>
      <c r="V30" s="103">
        <f t="shared" si="5"/>
        <v>3.205551883674818</v>
      </c>
      <c r="W30" s="101">
        <f>УСЬОГО!Z30-'12-жінки-ЦЗ'!W30</f>
        <v>218</v>
      </c>
      <c r="X30" s="104">
        <f>УСЬОГО!AA30-'12-жінки-ЦЗ'!X30</f>
        <v>89</v>
      </c>
      <c r="Y30" s="103">
        <f t="shared" si="6"/>
        <v>40.825688073394495</v>
      </c>
      <c r="Z30" s="101">
        <f>УСЬОГО!AC30-'12-жінки-ЦЗ'!Z30</f>
        <v>209</v>
      </c>
      <c r="AA30" s="104">
        <f>УСЬОГО!AD30-'12-жінки-ЦЗ'!AA30</f>
        <v>82</v>
      </c>
      <c r="AB30" s="103">
        <f t="shared" si="7"/>
        <v>39.23444976076555</v>
      </c>
      <c r="AC30" s="37"/>
      <c r="AD30" s="41"/>
    </row>
    <row r="31" spans="1:30" s="42" customFormat="1" ht="15.75" customHeight="1" x14ac:dyDescent="0.25">
      <c r="A31" s="61" t="s">
        <v>57</v>
      </c>
      <c r="B31" s="101">
        <f>УСЬОГО!B31-'12-жінки-ЦЗ'!B31</f>
        <v>1760</v>
      </c>
      <c r="C31" s="101">
        <f>УСЬОГО!C31-'12-жінки-ЦЗ'!C31</f>
        <v>276</v>
      </c>
      <c r="D31" s="102">
        <f t="shared" si="0"/>
        <v>15.681818181818182</v>
      </c>
      <c r="E31" s="101">
        <f>УСЬОГО!E31-'12-жінки-ЦЗ'!E31</f>
        <v>332</v>
      </c>
      <c r="F31" s="101">
        <f>УСЬОГО!F31-'12-жінки-ЦЗ'!F31</f>
        <v>182</v>
      </c>
      <c r="G31" s="103">
        <f t="shared" si="1"/>
        <v>54.819277108433738</v>
      </c>
      <c r="H31" s="101">
        <f>УСЬОГО!H31-'12-жінки-ЦЗ'!H31</f>
        <v>166</v>
      </c>
      <c r="I31" s="101">
        <f>УСЬОГО!I31-'12-жінки-ЦЗ'!I31</f>
        <v>50</v>
      </c>
      <c r="J31" s="103">
        <f t="shared" si="2"/>
        <v>30.120481927710845</v>
      </c>
      <c r="K31" s="101">
        <f>УСЬОГО!N31-'12-жінки-ЦЗ'!K31</f>
        <v>6</v>
      </c>
      <c r="L31" s="101">
        <f>УСЬОГО!O31-'12-жінки-ЦЗ'!L31</f>
        <v>0</v>
      </c>
      <c r="M31" s="103">
        <f t="shared" si="3"/>
        <v>0</v>
      </c>
      <c r="N31" s="101">
        <f>УСЬОГО!Q31-'12-жінки-ЦЗ'!N31</f>
        <v>7</v>
      </c>
      <c r="O31" s="101">
        <f>УСЬОГО!R31-'12-жінки-ЦЗ'!O31</f>
        <v>0</v>
      </c>
      <c r="P31" s="105">
        <f t="shared" si="8"/>
        <v>0</v>
      </c>
      <c r="Q31" s="101">
        <f>УСЬОГО!T31-'12-жінки-ЦЗ'!Q31</f>
        <v>285</v>
      </c>
      <c r="R31" s="104">
        <f>УСЬОГО!U31-'12-жінки-ЦЗ'!R31</f>
        <v>156</v>
      </c>
      <c r="S31" s="103">
        <f t="shared" si="4"/>
        <v>54.736842105263158</v>
      </c>
      <c r="T31" s="101">
        <f>УСЬОГО!W31-'12-жінки-ЦЗ'!T31</f>
        <v>2559</v>
      </c>
      <c r="U31" s="104">
        <f>УСЬОГО!X31-'12-жінки-ЦЗ'!U31</f>
        <v>142</v>
      </c>
      <c r="V31" s="103">
        <f t="shared" si="5"/>
        <v>5.5490425947635797</v>
      </c>
      <c r="W31" s="101">
        <f>УСЬОГО!Z31-'12-жінки-ЦЗ'!W31</f>
        <v>185</v>
      </c>
      <c r="X31" s="104">
        <f>УСЬОГО!AA31-'12-жінки-ЦЗ'!X31</f>
        <v>88</v>
      </c>
      <c r="Y31" s="103">
        <f t="shared" si="6"/>
        <v>47.567567567567565</v>
      </c>
      <c r="Z31" s="101">
        <f>УСЬОГО!AC31-'12-жінки-ЦЗ'!Z31</f>
        <v>160</v>
      </c>
      <c r="AA31" s="104">
        <f>УСЬОГО!AD31-'12-жінки-ЦЗ'!AA31</f>
        <v>78</v>
      </c>
      <c r="AB31" s="103">
        <f t="shared" si="7"/>
        <v>48.75</v>
      </c>
      <c r="AC31" s="37"/>
      <c r="AD31" s="41"/>
    </row>
    <row r="32" spans="1:30" s="42" customFormat="1" ht="15.75" customHeight="1" x14ac:dyDescent="0.25">
      <c r="A32" s="61" t="s">
        <v>58</v>
      </c>
      <c r="B32" s="101">
        <f>УСЬОГО!B32-'12-жінки-ЦЗ'!B32</f>
        <v>2157</v>
      </c>
      <c r="C32" s="101">
        <f>УСЬОГО!C32-'12-жінки-ЦЗ'!C32</f>
        <v>221</v>
      </c>
      <c r="D32" s="102">
        <f t="shared" si="0"/>
        <v>10.245711636532221</v>
      </c>
      <c r="E32" s="101">
        <f>УСЬОГО!E32-'12-жінки-ЦЗ'!E32</f>
        <v>356</v>
      </c>
      <c r="F32" s="101">
        <f>УСЬОГО!F32-'12-жінки-ЦЗ'!F32</f>
        <v>145</v>
      </c>
      <c r="G32" s="103">
        <f t="shared" si="1"/>
        <v>40.730337078651687</v>
      </c>
      <c r="H32" s="101">
        <f>УСЬОГО!H32-'12-жінки-ЦЗ'!H32</f>
        <v>150</v>
      </c>
      <c r="I32" s="101">
        <f>УСЬОГО!I32-'12-жінки-ЦЗ'!I32</f>
        <v>87</v>
      </c>
      <c r="J32" s="103">
        <f t="shared" si="2"/>
        <v>58</v>
      </c>
      <c r="K32" s="101">
        <f>УСЬОГО!N32-'12-жінки-ЦЗ'!K32</f>
        <v>32</v>
      </c>
      <c r="L32" s="101">
        <f>УСЬОГО!O32-'12-жінки-ЦЗ'!L32</f>
        <v>7</v>
      </c>
      <c r="M32" s="103">
        <f t="shared" si="3"/>
        <v>21.875</v>
      </c>
      <c r="N32" s="101">
        <f>УСЬОГО!Q32-'12-жінки-ЦЗ'!N32</f>
        <v>6</v>
      </c>
      <c r="O32" s="101">
        <f>УСЬОГО!R32-'12-жінки-ЦЗ'!O32</f>
        <v>0</v>
      </c>
      <c r="P32" s="105">
        <f t="shared" si="8"/>
        <v>0</v>
      </c>
      <c r="Q32" s="101">
        <f>УСЬОГО!T32-'12-жінки-ЦЗ'!Q32</f>
        <v>264</v>
      </c>
      <c r="R32" s="104">
        <f>УСЬОГО!U32-'12-жінки-ЦЗ'!R32</f>
        <v>134</v>
      </c>
      <c r="S32" s="103">
        <f t="shared" si="4"/>
        <v>50.757575757575758</v>
      </c>
      <c r="T32" s="101">
        <f>УСЬОГО!W32-'12-жінки-ЦЗ'!T32</f>
        <v>3143</v>
      </c>
      <c r="U32" s="104">
        <f>УСЬОГО!X32-'12-жінки-ЦЗ'!U32</f>
        <v>102</v>
      </c>
      <c r="V32" s="103">
        <f t="shared" si="5"/>
        <v>3.2453070314985681</v>
      </c>
      <c r="W32" s="101">
        <f>УСЬОГО!Z32-'12-жінки-ЦЗ'!W32</f>
        <v>140</v>
      </c>
      <c r="X32" s="104">
        <f>УСЬОГО!AA32-'12-жінки-ЦЗ'!X32</f>
        <v>58</v>
      </c>
      <c r="Y32" s="103">
        <f t="shared" si="6"/>
        <v>41.428571428571431</v>
      </c>
      <c r="Z32" s="101">
        <f>УСЬОГО!AC32-'12-жінки-ЦЗ'!Z32</f>
        <v>131</v>
      </c>
      <c r="AA32" s="104">
        <f>УСЬОГО!AD32-'12-жінки-ЦЗ'!AA32</f>
        <v>54</v>
      </c>
      <c r="AB32" s="103">
        <f t="shared" si="7"/>
        <v>41.221374045801525</v>
      </c>
      <c r="AC32" s="37"/>
      <c r="AD32" s="41"/>
    </row>
    <row r="33" spans="1:30" s="42" customFormat="1" ht="15.75" customHeight="1" x14ac:dyDescent="0.25">
      <c r="A33" s="61" t="s">
        <v>59</v>
      </c>
      <c r="B33" s="101">
        <f>УСЬОГО!B33-'12-жінки-ЦЗ'!B33</f>
        <v>1467</v>
      </c>
      <c r="C33" s="101">
        <f>УСЬОГО!C33-'12-жінки-ЦЗ'!C33</f>
        <v>395</v>
      </c>
      <c r="D33" s="102">
        <f t="shared" si="0"/>
        <v>26.92569870483981</v>
      </c>
      <c r="E33" s="101">
        <f>УСЬОГО!E33-'12-жінки-ЦЗ'!E33</f>
        <v>575</v>
      </c>
      <c r="F33" s="101">
        <f>УСЬОГО!F33-'12-жінки-ЦЗ'!F33</f>
        <v>364</v>
      </c>
      <c r="G33" s="103">
        <f t="shared" si="1"/>
        <v>63.304347826086953</v>
      </c>
      <c r="H33" s="101">
        <f>УСЬОГО!H33-'12-жінки-ЦЗ'!H33</f>
        <v>152</v>
      </c>
      <c r="I33" s="101">
        <f>УСЬОГО!I33-'12-жінки-ЦЗ'!I33</f>
        <v>80</v>
      </c>
      <c r="J33" s="103">
        <f t="shared" si="2"/>
        <v>52.631578947368418</v>
      </c>
      <c r="K33" s="101">
        <f>УСЬОГО!N33-'12-жінки-ЦЗ'!K33</f>
        <v>40</v>
      </c>
      <c r="L33" s="101">
        <f>УСЬОГО!O33-'12-жінки-ЦЗ'!L33</f>
        <v>15</v>
      </c>
      <c r="M33" s="103">
        <f t="shared" si="3"/>
        <v>37.5</v>
      </c>
      <c r="N33" s="101">
        <f>УСЬОГО!Q33-'12-жінки-ЦЗ'!N33</f>
        <v>1</v>
      </c>
      <c r="O33" s="101">
        <f>УСЬОГО!R33-'12-жінки-ЦЗ'!O33</f>
        <v>0</v>
      </c>
      <c r="P33" s="105">
        <f t="shared" si="8"/>
        <v>0</v>
      </c>
      <c r="Q33" s="101">
        <f>УСЬОГО!T33-'12-жінки-ЦЗ'!Q33</f>
        <v>477</v>
      </c>
      <c r="R33" s="104">
        <f>УСЬОГО!U33-'12-жінки-ЦЗ'!R33</f>
        <v>302</v>
      </c>
      <c r="S33" s="103">
        <f t="shared" si="4"/>
        <v>63.312368972746334</v>
      </c>
      <c r="T33" s="101">
        <f>УСЬОГО!W33-'12-жінки-ЦЗ'!T33</f>
        <v>2000</v>
      </c>
      <c r="U33" s="104">
        <f>УСЬОГО!X33-'12-жінки-ЦЗ'!U33</f>
        <v>187</v>
      </c>
      <c r="V33" s="103">
        <f t="shared" si="5"/>
        <v>9.35</v>
      </c>
      <c r="W33" s="101">
        <f>УСЬОГО!Z33-'12-жінки-ЦЗ'!W33</f>
        <v>337</v>
      </c>
      <c r="X33" s="104">
        <f>УСЬОГО!AA33-'12-жінки-ЦЗ'!X33</f>
        <v>179</v>
      </c>
      <c r="Y33" s="103">
        <f t="shared" si="6"/>
        <v>53.115727002967361</v>
      </c>
      <c r="Z33" s="101">
        <f>УСЬОГО!AC33-'12-жінки-ЦЗ'!Z33</f>
        <v>310</v>
      </c>
      <c r="AA33" s="104">
        <f>УСЬОГО!AD33-'12-жінки-ЦЗ'!AA33</f>
        <v>170</v>
      </c>
      <c r="AB33" s="103">
        <f t="shared" si="7"/>
        <v>54.838709677419352</v>
      </c>
      <c r="AC33" s="37"/>
      <c r="AD33" s="41"/>
    </row>
    <row r="34" spans="1:30" s="42" customFormat="1" ht="15.75" customHeight="1" x14ac:dyDescent="0.25">
      <c r="A34" s="61" t="s">
        <v>60</v>
      </c>
      <c r="B34" s="101">
        <f>УСЬОГО!B34-'12-жінки-ЦЗ'!B34</f>
        <v>1572</v>
      </c>
      <c r="C34" s="101">
        <f>УСЬОГО!C34-'12-жінки-ЦЗ'!C34</f>
        <v>324</v>
      </c>
      <c r="D34" s="102">
        <f t="shared" si="0"/>
        <v>20.610687022900763</v>
      </c>
      <c r="E34" s="101">
        <f>УСЬОГО!E34-'12-жінки-ЦЗ'!E34</f>
        <v>572</v>
      </c>
      <c r="F34" s="101">
        <f>УСЬОГО!F34-'12-жінки-ЦЗ'!F34</f>
        <v>252</v>
      </c>
      <c r="G34" s="103">
        <f t="shared" si="1"/>
        <v>44.055944055944053</v>
      </c>
      <c r="H34" s="101">
        <f>УСЬОГО!H34-'12-жінки-ЦЗ'!H34</f>
        <v>185</v>
      </c>
      <c r="I34" s="101">
        <f>УСЬОГО!I34-'12-жінки-ЦЗ'!I34</f>
        <v>52</v>
      </c>
      <c r="J34" s="103">
        <f t="shared" si="2"/>
        <v>28.108108108108109</v>
      </c>
      <c r="K34" s="101">
        <f>УСЬОГО!N34-'12-жінки-ЦЗ'!K34</f>
        <v>0</v>
      </c>
      <c r="L34" s="101">
        <f>УСЬОГО!O34-'12-жінки-ЦЗ'!L34</f>
        <v>1</v>
      </c>
      <c r="M34" s="103" t="s">
        <v>67</v>
      </c>
      <c r="N34" s="101">
        <f>УСЬОГО!Q34-'12-жінки-ЦЗ'!N34</f>
        <v>0</v>
      </c>
      <c r="O34" s="101">
        <f>УСЬОГО!R34-'12-жінки-ЦЗ'!O34</f>
        <v>0</v>
      </c>
      <c r="P34" s="105" t="str">
        <f t="shared" si="8"/>
        <v>-</v>
      </c>
      <c r="Q34" s="101">
        <f>УСЬОГО!T34-'12-жінки-ЦЗ'!Q34</f>
        <v>443</v>
      </c>
      <c r="R34" s="104">
        <f>УСЬОГО!U34-'12-жінки-ЦЗ'!R34</f>
        <v>187</v>
      </c>
      <c r="S34" s="103">
        <f t="shared" si="4"/>
        <v>42.212189616252822</v>
      </c>
      <c r="T34" s="101">
        <f>УСЬОГО!W34-'12-жінки-ЦЗ'!T34</f>
        <v>1940</v>
      </c>
      <c r="U34" s="104">
        <f>УСЬОГО!X34-'12-жінки-ЦЗ'!U34</f>
        <v>175</v>
      </c>
      <c r="V34" s="103">
        <f t="shared" si="5"/>
        <v>9.0206185567010309</v>
      </c>
      <c r="W34" s="101">
        <f>УСЬОГО!Z34-'12-жінки-ЦЗ'!W34</f>
        <v>327</v>
      </c>
      <c r="X34" s="104">
        <f>УСЬОГО!AA34-'12-жінки-ЦЗ'!X34</f>
        <v>155</v>
      </c>
      <c r="Y34" s="103">
        <f t="shared" si="6"/>
        <v>47.400611620795104</v>
      </c>
      <c r="Z34" s="101">
        <f>УСЬОГО!AC34-'12-жінки-ЦЗ'!Z34</f>
        <v>290</v>
      </c>
      <c r="AA34" s="104">
        <f>УСЬОГО!AD34-'12-жінки-ЦЗ'!AA34</f>
        <v>145</v>
      </c>
      <c r="AB34" s="103">
        <f t="shared" si="7"/>
        <v>50</v>
      </c>
      <c r="AC34" s="37"/>
      <c r="AD34" s="41"/>
    </row>
    <row r="35" spans="1:30" s="42" customFormat="1" ht="15.75" customHeight="1" x14ac:dyDescent="0.25">
      <c r="A35" s="61" t="s">
        <v>61</v>
      </c>
      <c r="B35" s="101">
        <f>УСЬОГО!B35-'12-жінки-ЦЗ'!B35</f>
        <v>975</v>
      </c>
      <c r="C35" s="101">
        <f>УСЬОГО!C35-'12-жінки-ЦЗ'!C35</f>
        <v>181</v>
      </c>
      <c r="D35" s="102">
        <f t="shared" si="0"/>
        <v>18.564102564102566</v>
      </c>
      <c r="E35" s="101">
        <f>УСЬОГО!E35-'12-жінки-ЦЗ'!E35</f>
        <v>298</v>
      </c>
      <c r="F35" s="101">
        <f>УСЬОГО!F35-'12-жінки-ЦЗ'!F35</f>
        <v>160</v>
      </c>
      <c r="G35" s="103">
        <f t="shared" si="1"/>
        <v>53.691275167785236</v>
      </c>
      <c r="H35" s="101">
        <f>УСЬОГО!H35-'12-жінки-ЦЗ'!H35</f>
        <v>85</v>
      </c>
      <c r="I35" s="101">
        <f>УСЬОГО!I35-'12-жінки-ЦЗ'!I35</f>
        <v>34</v>
      </c>
      <c r="J35" s="103">
        <f t="shared" si="2"/>
        <v>40</v>
      </c>
      <c r="K35" s="101">
        <f>УСЬОГО!N35-'12-жінки-ЦЗ'!K35</f>
        <v>5</v>
      </c>
      <c r="L35" s="101">
        <f>УСЬОГО!O35-'12-жінки-ЦЗ'!L35</f>
        <v>17</v>
      </c>
      <c r="M35" s="103">
        <f t="shared" si="3"/>
        <v>340</v>
      </c>
      <c r="N35" s="101">
        <f>УСЬОГО!Q35-'12-жінки-ЦЗ'!N35</f>
        <v>0</v>
      </c>
      <c r="O35" s="101">
        <f>УСЬОГО!R35-'12-жінки-ЦЗ'!O35</f>
        <v>1</v>
      </c>
      <c r="P35" s="103" t="str">
        <f t="shared" si="8"/>
        <v>-</v>
      </c>
      <c r="Q35" s="101">
        <f>УСЬОГО!T35-'12-жінки-ЦЗ'!Q35</f>
        <v>145</v>
      </c>
      <c r="R35" s="104">
        <f>УСЬОГО!U35-'12-жінки-ЦЗ'!R35</f>
        <v>138</v>
      </c>
      <c r="S35" s="103">
        <f t="shared" si="4"/>
        <v>95.172413793103445</v>
      </c>
      <c r="T35" s="101">
        <f>УСЬОГО!W35-'12-жінки-ЦЗ'!T35</f>
        <v>1325</v>
      </c>
      <c r="U35" s="104">
        <f>УСЬОГО!X35-'12-жінки-ЦЗ'!U35</f>
        <v>83</v>
      </c>
      <c r="V35" s="103">
        <f t="shared" si="5"/>
        <v>6.2641509433962268</v>
      </c>
      <c r="W35" s="101">
        <f>УСЬОГО!Z35-'12-жінки-ЦЗ'!W35</f>
        <v>175</v>
      </c>
      <c r="X35" s="104">
        <f>УСЬОГО!AA35-'12-жінки-ЦЗ'!X35</f>
        <v>80</v>
      </c>
      <c r="Y35" s="103">
        <f t="shared" si="6"/>
        <v>45.714285714285715</v>
      </c>
      <c r="Z35" s="101">
        <f>УСЬОГО!AC35-'12-жінки-ЦЗ'!Z35</f>
        <v>162</v>
      </c>
      <c r="AA35" s="104">
        <f>УСЬОГО!AD35-'12-жінки-ЦЗ'!AA35</f>
        <v>73</v>
      </c>
      <c r="AB35" s="103">
        <f t="shared" si="7"/>
        <v>45.061728395061728</v>
      </c>
      <c r="AC35" s="37"/>
      <c r="AD35" s="41"/>
    </row>
    <row r="36" spans="1:30" ht="69" customHeight="1" x14ac:dyDescent="0.25">
      <c r="A36" s="45"/>
      <c r="B36" s="45"/>
      <c r="C36" s="218" t="s">
        <v>97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</sheetData>
  <mergeCells count="40">
    <mergeCell ref="C36:M36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2"/>
  <sheetViews>
    <sheetView view="pageBreakPreview" zoomScale="80" zoomScaleNormal="70" zoomScaleSheetLayoutView="80" workbookViewId="0">
      <selection activeCell="T25" sqref="T25"/>
    </sheetView>
  </sheetViews>
  <sheetFormatPr defaultColWidth="8" defaultRowHeight="12.75" x14ac:dyDescent="0.2"/>
  <cols>
    <col min="1" max="1" width="57.42578125" style="52" customWidth="1"/>
    <col min="2" max="3" width="13.85546875" style="18" customWidth="1"/>
    <col min="4" max="4" width="8.85546875" style="52" customWidth="1"/>
    <col min="5" max="5" width="9.5703125" style="52" customWidth="1"/>
    <col min="6" max="7" width="13.85546875" style="52" customWidth="1"/>
    <col min="8" max="8" width="8.85546875" style="52" customWidth="1"/>
    <col min="9" max="10" width="10.85546875" style="52" customWidth="1"/>
    <col min="11" max="11" width="11.140625" style="52" customWidth="1"/>
    <col min="12" max="12" width="11.85546875" style="52" customWidth="1"/>
    <col min="13" max="16384" width="8" style="52"/>
  </cols>
  <sheetData>
    <row r="1" spans="1:19" ht="27" customHeight="1" x14ac:dyDescent="0.2">
      <c r="A1" s="275" t="s">
        <v>65</v>
      </c>
      <c r="B1" s="275"/>
      <c r="C1" s="275"/>
      <c r="D1" s="275"/>
      <c r="E1" s="275"/>
      <c r="F1" s="275"/>
      <c r="G1" s="275"/>
      <c r="H1" s="275"/>
      <c r="I1" s="275"/>
      <c r="J1" s="62"/>
    </row>
    <row r="2" spans="1:19" ht="23.25" customHeight="1" x14ac:dyDescent="0.2">
      <c r="A2" s="276" t="s">
        <v>17</v>
      </c>
      <c r="B2" s="275"/>
      <c r="C2" s="275"/>
      <c r="D2" s="275"/>
      <c r="E2" s="275"/>
      <c r="F2" s="275"/>
      <c r="G2" s="275"/>
      <c r="H2" s="275"/>
      <c r="I2" s="275"/>
      <c r="J2" s="62"/>
    </row>
    <row r="3" spans="1:19" ht="13.7" customHeight="1" x14ac:dyDescent="0.2">
      <c r="A3" s="277"/>
      <c r="B3" s="277"/>
      <c r="C3" s="277"/>
      <c r="D3" s="277"/>
      <c r="E3" s="277"/>
    </row>
    <row r="4" spans="1:19" s="47" customFormat="1" ht="30.75" customHeight="1" x14ac:dyDescent="0.25">
      <c r="A4" s="196" t="s">
        <v>0</v>
      </c>
      <c r="B4" s="278" t="s">
        <v>18</v>
      </c>
      <c r="C4" s="279"/>
      <c r="D4" s="279"/>
      <c r="E4" s="280"/>
      <c r="F4" s="278" t="s">
        <v>19</v>
      </c>
      <c r="G4" s="279"/>
      <c r="H4" s="279"/>
      <c r="I4" s="280"/>
      <c r="J4" s="63"/>
    </row>
    <row r="5" spans="1:19" s="47" customFormat="1" ht="23.25" customHeight="1" x14ac:dyDescent="0.25">
      <c r="A5" s="271"/>
      <c r="B5" s="192" t="s">
        <v>102</v>
      </c>
      <c r="C5" s="192" t="s">
        <v>103</v>
      </c>
      <c r="D5" s="194" t="s">
        <v>1</v>
      </c>
      <c r="E5" s="195"/>
      <c r="F5" s="192" t="s">
        <v>102</v>
      </c>
      <c r="G5" s="192" t="s">
        <v>103</v>
      </c>
      <c r="H5" s="194" t="s">
        <v>1</v>
      </c>
      <c r="I5" s="195"/>
      <c r="J5" s="64"/>
    </row>
    <row r="6" spans="1:19" s="47" customFormat="1" ht="36.75" customHeight="1" x14ac:dyDescent="0.25">
      <c r="A6" s="197"/>
      <c r="B6" s="193"/>
      <c r="C6" s="193"/>
      <c r="D6" s="5" t="s">
        <v>2</v>
      </c>
      <c r="E6" s="6" t="s">
        <v>25</v>
      </c>
      <c r="F6" s="193"/>
      <c r="G6" s="193"/>
      <c r="H6" s="5" t="s">
        <v>2</v>
      </c>
      <c r="I6" s="6" t="s">
        <v>25</v>
      </c>
      <c r="J6" s="65"/>
    </row>
    <row r="7" spans="1:19" s="53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23.1" customHeight="1" x14ac:dyDescent="0.25">
      <c r="A8" s="54" t="s">
        <v>98</v>
      </c>
      <c r="B8" s="82" t="s">
        <v>92</v>
      </c>
      <c r="C8" s="82">
        <f>'15-місто-ЦЗ'!C7</f>
        <v>16152</v>
      </c>
      <c r="D8" s="11" t="s">
        <v>92</v>
      </c>
      <c r="E8" s="75" t="s">
        <v>92</v>
      </c>
      <c r="F8" s="74" t="s">
        <v>92</v>
      </c>
      <c r="G8" s="74">
        <f>'16-село-ЦЗ'!C7</f>
        <v>10411</v>
      </c>
      <c r="H8" s="11" t="s">
        <v>92</v>
      </c>
      <c r="I8" s="75" t="s">
        <v>92</v>
      </c>
      <c r="J8" s="67"/>
      <c r="K8" s="95"/>
      <c r="L8" s="95"/>
      <c r="M8" s="55"/>
      <c r="R8" s="68"/>
      <c r="S8" s="68"/>
    </row>
    <row r="9" spans="1:19" s="47" customFormat="1" ht="23.1" customHeight="1" x14ac:dyDescent="0.25">
      <c r="A9" s="54" t="s">
        <v>27</v>
      </c>
      <c r="B9" s="74">
        <f>'15-місто-ЦЗ'!E7</f>
        <v>27941</v>
      </c>
      <c r="C9" s="74">
        <f>'15-місто-ЦЗ'!F7</f>
        <v>13871</v>
      </c>
      <c r="D9" s="11">
        <f t="shared" ref="D9:D13" si="0">C9*100/B9</f>
        <v>49.643892487742029</v>
      </c>
      <c r="E9" s="90">
        <f t="shared" ref="E9:E13" si="1">C9-B9</f>
        <v>-14070</v>
      </c>
      <c r="F9" s="74">
        <f>'16-село-ЦЗ'!E7</f>
        <v>17664</v>
      </c>
      <c r="G9" s="74">
        <f>'16-село-ЦЗ'!F7</f>
        <v>9140</v>
      </c>
      <c r="H9" s="11">
        <f t="shared" ref="H9:H13" si="2">G9*100/F9</f>
        <v>51.743659420289852</v>
      </c>
      <c r="I9" s="90">
        <f t="shared" ref="I9:I13" si="3">G9-F9</f>
        <v>-8524</v>
      </c>
      <c r="J9" s="67"/>
      <c r="K9" s="95"/>
      <c r="L9" s="95"/>
      <c r="M9" s="56"/>
      <c r="R9" s="68"/>
      <c r="S9" s="68"/>
    </row>
    <row r="10" spans="1:19" s="47" customFormat="1" ht="45" customHeight="1" x14ac:dyDescent="0.25">
      <c r="A10" s="57" t="s">
        <v>28</v>
      </c>
      <c r="B10" s="74">
        <f>'15-місто-ЦЗ'!H7</f>
        <v>6447</v>
      </c>
      <c r="C10" s="74">
        <f>'15-місто-ЦЗ'!I7</f>
        <v>2803</v>
      </c>
      <c r="D10" s="11">
        <f t="shared" si="0"/>
        <v>43.477586474329144</v>
      </c>
      <c r="E10" s="90">
        <f t="shared" si="1"/>
        <v>-3644</v>
      </c>
      <c r="F10" s="74">
        <f>'16-село-ЦЗ'!H7</f>
        <v>4320</v>
      </c>
      <c r="G10" s="74">
        <f>'16-село-ЦЗ'!I7</f>
        <v>1522</v>
      </c>
      <c r="H10" s="11">
        <f t="shared" si="2"/>
        <v>35.231481481481481</v>
      </c>
      <c r="I10" s="90">
        <f t="shared" si="3"/>
        <v>-2798</v>
      </c>
      <c r="J10" s="67"/>
      <c r="K10" s="95"/>
      <c r="L10" s="95"/>
      <c r="M10" s="56"/>
      <c r="R10" s="68"/>
      <c r="S10" s="68"/>
    </row>
    <row r="11" spans="1:19" s="47" customFormat="1" ht="21.75" customHeight="1" x14ac:dyDescent="0.25">
      <c r="A11" s="54" t="s">
        <v>29</v>
      </c>
      <c r="B11" s="74">
        <f>'15-місто-ЦЗ'!K7</f>
        <v>1082</v>
      </c>
      <c r="C11" s="74">
        <f>'15-місто-ЦЗ'!L7</f>
        <v>613</v>
      </c>
      <c r="D11" s="11">
        <f t="shared" si="0"/>
        <v>56.654343807763404</v>
      </c>
      <c r="E11" s="75">
        <f t="shared" si="1"/>
        <v>-469</v>
      </c>
      <c r="F11" s="74">
        <f>'16-село-ЦЗ'!K7</f>
        <v>729</v>
      </c>
      <c r="G11" s="74">
        <f>'16-село-ЦЗ'!L7</f>
        <v>422</v>
      </c>
      <c r="H11" s="11">
        <f t="shared" si="2"/>
        <v>57.887517146776403</v>
      </c>
      <c r="I11" s="90">
        <f t="shared" si="3"/>
        <v>-307</v>
      </c>
      <c r="J11" s="67"/>
      <c r="K11" s="95"/>
      <c r="L11" s="95"/>
      <c r="M11" s="56"/>
      <c r="R11" s="68"/>
      <c r="S11" s="68"/>
    </row>
    <row r="12" spans="1:19" s="47" customFormat="1" ht="40.35" customHeight="1" x14ac:dyDescent="0.25">
      <c r="A12" s="54" t="s">
        <v>20</v>
      </c>
      <c r="B12" s="74">
        <f>'15-місто-ЦЗ'!N7</f>
        <v>110</v>
      </c>
      <c r="C12" s="74">
        <f>'15-місто-ЦЗ'!O7</f>
        <v>47</v>
      </c>
      <c r="D12" s="11">
        <f t="shared" si="0"/>
        <v>42.727272727272727</v>
      </c>
      <c r="E12" s="75">
        <f t="shared" si="1"/>
        <v>-63</v>
      </c>
      <c r="F12" s="74">
        <f>'16-село-ЦЗ'!N7</f>
        <v>116</v>
      </c>
      <c r="G12" s="74">
        <f>'16-село-ЦЗ'!O7</f>
        <v>52</v>
      </c>
      <c r="H12" s="11">
        <f t="shared" si="2"/>
        <v>44.827586206896555</v>
      </c>
      <c r="I12" s="90">
        <f t="shared" si="3"/>
        <v>-64</v>
      </c>
      <c r="J12" s="67"/>
      <c r="K12" s="95"/>
      <c r="L12" s="95"/>
      <c r="M12" s="56"/>
      <c r="R12" s="68"/>
      <c r="S12" s="68"/>
    </row>
    <row r="13" spans="1:19" s="47" customFormat="1" ht="40.35" customHeight="1" x14ac:dyDescent="0.25">
      <c r="A13" s="54" t="s">
        <v>30</v>
      </c>
      <c r="B13" s="74">
        <f>'15-місто-ЦЗ'!Q7</f>
        <v>16984</v>
      </c>
      <c r="C13" s="74">
        <f>'15-місто-ЦЗ'!R7</f>
        <v>9236</v>
      </c>
      <c r="D13" s="11">
        <f t="shared" si="0"/>
        <v>54.380593499764487</v>
      </c>
      <c r="E13" s="90">
        <f t="shared" si="1"/>
        <v>-7748</v>
      </c>
      <c r="F13" s="74">
        <f>'16-село-ЦЗ'!Q7</f>
        <v>12845</v>
      </c>
      <c r="G13" s="74">
        <f>'16-село-ЦЗ'!R7</f>
        <v>6751</v>
      </c>
      <c r="H13" s="11">
        <f t="shared" si="2"/>
        <v>52.557415336706889</v>
      </c>
      <c r="I13" s="90">
        <f t="shared" si="3"/>
        <v>-6094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25">
      <c r="A14" s="198" t="s">
        <v>4</v>
      </c>
      <c r="B14" s="199"/>
      <c r="C14" s="199"/>
      <c r="D14" s="199"/>
      <c r="E14" s="199"/>
      <c r="F14" s="199"/>
      <c r="G14" s="199"/>
      <c r="H14" s="199"/>
      <c r="I14" s="199"/>
      <c r="J14" s="69"/>
      <c r="K14" s="25"/>
      <c r="L14" s="25"/>
      <c r="M14" s="56"/>
    </row>
    <row r="15" spans="1:19" s="47" customFormat="1" ht="18" customHeight="1" x14ac:dyDescent="0.25">
      <c r="A15" s="200"/>
      <c r="B15" s="201"/>
      <c r="C15" s="201"/>
      <c r="D15" s="201"/>
      <c r="E15" s="201"/>
      <c r="F15" s="201"/>
      <c r="G15" s="201"/>
      <c r="H15" s="201"/>
      <c r="I15" s="201"/>
      <c r="J15" s="69"/>
      <c r="K15" s="25"/>
      <c r="L15" s="25"/>
      <c r="M15" s="56"/>
    </row>
    <row r="16" spans="1:19" s="47" customFormat="1" ht="20.25" customHeight="1" x14ac:dyDescent="0.25">
      <c r="A16" s="196" t="s">
        <v>0</v>
      </c>
      <c r="B16" s="281" t="s">
        <v>104</v>
      </c>
      <c r="C16" s="281" t="s">
        <v>105</v>
      </c>
      <c r="D16" s="194" t="s">
        <v>1</v>
      </c>
      <c r="E16" s="195"/>
      <c r="F16" s="281" t="s">
        <v>104</v>
      </c>
      <c r="G16" s="281" t="s">
        <v>105</v>
      </c>
      <c r="H16" s="194" t="s">
        <v>1</v>
      </c>
      <c r="I16" s="195"/>
      <c r="J16" s="64"/>
      <c r="K16" s="25"/>
      <c r="L16" s="25"/>
      <c r="M16" s="56"/>
    </row>
    <row r="17" spans="1:13" ht="27" customHeight="1" x14ac:dyDescent="0.3">
      <c r="A17" s="197"/>
      <c r="B17" s="282"/>
      <c r="C17" s="282"/>
      <c r="D17" s="21" t="s">
        <v>2</v>
      </c>
      <c r="E17" s="6" t="s">
        <v>25</v>
      </c>
      <c r="F17" s="282"/>
      <c r="G17" s="282"/>
      <c r="H17" s="21" t="s">
        <v>2</v>
      </c>
      <c r="I17" s="6" t="s">
        <v>25</v>
      </c>
      <c r="J17" s="65"/>
      <c r="K17" s="70"/>
      <c r="L17" s="70"/>
      <c r="M17" s="58"/>
    </row>
    <row r="18" spans="1:13" ht="20.25" x14ac:dyDescent="0.3">
      <c r="A18" s="10" t="s">
        <v>91</v>
      </c>
      <c r="B18" s="82" t="s">
        <v>92</v>
      </c>
      <c r="C18" s="82">
        <f>'15-місто-ЦЗ'!U7</f>
        <v>8375</v>
      </c>
      <c r="D18" s="17" t="s">
        <v>92</v>
      </c>
      <c r="E18" s="90" t="s">
        <v>92</v>
      </c>
      <c r="F18" s="82" t="s">
        <v>92</v>
      </c>
      <c r="G18" s="82">
        <f>'16-село-ЦЗ'!U7</f>
        <v>5269</v>
      </c>
      <c r="H18" s="16" t="s">
        <v>92</v>
      </c>
      <c r="I18" s="75" t="s">
        <v>92</v>
      </c>
      <c r="J18" s="71"/>
      <c r="K18" s="96"/>
      <c r="L18" s="96"/>
      <c r="M18" s="58"/>
    </row>
    <row r="19" spans="1:13" ht="20.25" x14ac:dyDescent="0.3">
      <c r="A19" s="2" t="s">
        <v>27</v>
      </c>
      <c r="B19" s="82">
        <f>'15-місто-ЦЗ'!W7</f>
        <v>15519</v>
      </c>
      <c r="C19" s="82">
        <f>'15-місто-ЦЗ'!X7</f>
        <v>7028</v>
      </c>
      <c r="D19" s="17">
        <f t="shared" ref="D19:D20" si="4">C19*100/B19</f>
        <v>45.286423094271541</v>
      </c>
      <c r="E19" s="90">
        <f t="shared" ref="E19:E20" si="5">C19-B19</f>
        <v>-8491</v>
      </c>
      <c r="F19" s="82">
        <f>'16-село-ЦЗ'!W7</f>
        <v>10340</v>
      </c>
      <c r="G19" s="82">
        <f>'16-село-ЦЗ'!X7</f>
        <v>4735</v>
      </c>
      <c r="H19" s="16">
        <f t="shared" ref="H19:H20" si="6">G19*100/F19</f>
        <v>45.793036750483559</v>
      </c>
      <c r="I19" s="90">
        <f t="shared" ref="I19:I20" si="7">G19-F19</f>
        <v>-5605</v>
      </c>
      <c r="J19" s="71"/>
      <c r="K19" s="96"/>
      <c r="L19" s="96"/>
      <c r="M19" s="58"/>
    </row>
    <row r="20" spans="1:13" ht="20.25" x14ac:dyDescent="0.3">
      <c r="A20" s="2" t="s">
        <v>32</v>
      </c>
      <c r="B20" s="82">
        <f>'15-місто-ЦЗ'!Z7</f>
        <v>13442</v>
      </c>
      <c r="C20" s="82">
        <f>'15-місто-ЦЗ'!AA7</f>
        <v>6158</v>
      </c>
      <c r="D20" s="17">
        <f t="shared" si="4"/>
        <v>45.811635173337301</v>
      </c>
      <c r="E20" s="90">
        <f t="shared" si="5"/>
        <v>-7284</v>
      </c>
      <c r="F20" s="82">
        <f>'16-село-ЦЗ'!Z7</f>
        <v>9396</v>
      </c>
      <c r="G20" s="82">
        <f>'16-село-ЦЗ'!AA7</f>
        <v>4291</v>
      </c>
      <c r="H20" s="16">
        <f t="shared" si="6"/>
        <v>45.668369518944232</v>
      </c>
      <c r="I20" s="90">
        <f t="shared" si="7"/>
        <v>-5105</v>
      </c>
      <c r="J20" s="72"/>
      <c r="K20" s="96"/>
      <c r="L20" s="96"/>
      <c r="M20" s="58"/>
    </row>
    <row r="21" spans="1:13" ht="53.1" customHeight="1" x14ac:dyDescent="0.3">
      <c r="A21" s="190" t="s">
        <v>93</v>
      </c>
      <c r="B21" s="190"/>
      <c r="C21" s="190"/>
      <c r="D21" s="190"/>
      <c r="E21" s="190"/>
      <c r="F21" s="190"/>
      <c r="G21" s="190"/>
      <c r="H21" s="190"/>
      <c r="I21" s="190"/>
      <c r="K21" s="70"/>
      <c r="L21" s="70"/>
      <c r="M21" s="58"/>
    </row>
    <row r="22" spans="1:13" x14ac:dyDescent="0.2">
      <c r="K22" s="18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F12" sqref="F12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5.140625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140625" style="44" customWidth="1"/>
    <col min="16" max="16" width="8.140625" style="44" customWidth="1"/>
    <col min="17" max="18" width="12.42578125" style="44" customWidth="1"/>
    <col min="19" max="19" width="8.140625" style="44" customWidth="1"/>
    <col min="20" max="20" width="10.5703125" style="44" hidden="1" customWidth="1"/>
    <col min="21" max="21" width="18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03" t="s">
        <v>116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7"/>
      <c r="O1" s="27"/>
      <c r="P1" s="27"/>
      <c r="Q1" s="27"/>
      <c r="R1" s="27"/>
      <c r="S1" s="27"/>
      <c r="T1" s="27"/>
      <c r="U1" s="27"/>
      <c r="V1" s="27"/>
      <c r="W1" s="27"/>
      <c r="X1" s="212"/>
      <c r="Y1" s="212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04"/>
      <c r="Y2" s="204"/>
      <c r="Z2" s="211"/>
      <c r="AA2" s="211"/>
      <c r="AB2" s="59" t="s">
        <v>7</v>
      </c>
      <c r="AC2" s="59"/>
    </row>
    <row r="3" spans="1:32" s="32" customFormat="1" ht="57.2" customHeight="1" x14ac:dyDescent="0.25">
      <c r="A3" s="205"/>
      <c r="B3" s="167"/>
      <c r="C3" s="163" t="s">
        <v>96</v>
      </c>
      <c r="D3" s="167"/>
      <c r="E3" s="238" t="s">
        <v>22</v>
      </c>
      <c r="F3" s="238"/>
      <c r="G3" s="238"/>
      <c r="H3" s="238" t="s">
        <v>13</v>
      </c>
      <c r="I3" s="238"/>
      <c r="J3" s="238"/>
      <c r="K3" s="238" t="s">
        <v>9</v>
      </c>
      <c r="L3" s="238"/>
      <c r="M3" s="238"/>
      <c r="N3" s="238" t="s">
        <v>10</v>
      </c>
      <c r="O3" s="238"/>
      <c r="P3" s="238"/>
      <c r="Q3" s="239" t="s">
        <v>8</v>
      </c>
      <c r="R3" s="240"/>
      <c r="S3" s="241"/>
      <c r="T3" s="238" t="s">
        <v>16</v>
      </c>
      <c r="U3" s="238"/>
      <c r="V3" s="238"/>
      <c r="W3" s="238" t="s">
        <v>11</v>
      </c>
      <c r="X3" s="238"/>
      <c r="Y3" s="238"/>
      <c r="Z3" s="238" t="s">
        <v>12</v>
      </c>
      <c r="AA3" s="238"/>
      <c r="AB3" s="238"/>
    </row>
    <row r="4" spans="1:32" s="33" customFormat="1" ht="19.5" customHeight="1" x14ac:dyDescent="0.25">
      <c r="A4" s="205"/>
      <c r="B4" s="242" t="s">
        <v>62</v>
      </c>
      <c r="C4" s="209" t="s">
        <v>94</v>
      </c>
      <c r="D4" s="217" t="s">
        <v>2</v>
      </c>
      <c r="E4" s="209" t="s">
        <v>62</v>
      </c>
      <c r="F4" s="209" t="s">
        <v>94</v>
      </c>
      <c r="G4" s="217" t="s">
        <v>2</v>
      </c>
      <c r="H4" s="209" t="s">
        <v>62</v>
      </c>
      <c r="I4" s="209" t="s">
        <v>94</v>
      </c>
      <c r="J4" s="217" t="s">
        <v>2</v>
      </c>
      <c r="K4" s="209" t="s">
        <v>62</v>
      </c>
      <c r="L4" s="209" t="s">
        <v>94</v>
      </c>
      <c r="M4" s="217" t="s">
        <v>2</v>
      </c>
      <c r="N4" s="209" t="s">
        <v>62</v>
      </c>
      <c r="O4" s="209" t="s">
        <v>94</v>
      </c>
      <c r="P4" s="217" t="s">
        <v>2</v>
      </c>
      <c r="Q4" s="209" t="s">
        <v>62</v>
      </c>
      <c r="R4" s="209" t="s">
        <v>94</v>
      </c>
      <c r="S4" s="217" t="s">
        <v>2</v>
      </c>
      <c r="T4" s="209" t="s">
        <v>15</v>
      </c>
      <c r="U4" s="216" t="s">
        <v>95</v>
      </c>
      <c r="V4" s="217" t="s">
        <v>2</v>
      </c>
      <c r="W4" s="209" t="s">
        <v>62</v>
      </c>
      <c r="X4" s="209" t="s">
        <v>94</v>
      </c>
      <c r="Y4" s="217" t="s">
        <v>2</v>
      </c>
      <c r="Z4" s="209" t="s">
        <v>62</v>
      </c>
      <c r="AA4" s="209" t="s">
        <v>94</v>
      </c>
      <c r="AB4" s="217" t="s">
        <v>2</v>
      </c>
    </row>
    <row r="5" spans="1:32" s="33" customFormat="1" ht="15.75" customHeight="1" x14ac:dyDescent="0.25">
      <c r="A5" s="205"/>
      <c r="B5" s="242"/>
      <c r="C5" s="209"/>
      <c r="D5" s="217"/>
      <c r="E5" s="209"/>
      <c r="F5" s="209"/>
      <c r="G5" s="217"/>
      <c r="H5" s="209"/>
      <c r="I5" s="209"/>
      <c r="J5" s="217"/>
      <c r="K5" s="209"/>
      <c r="L5" s="209"/>
      <c r="M5" s="217"/>
      <c r="N5" s="209"/>
      <c r="O5" s="209"/>
      <c r="P5" s="217"/>
      <c r="Q5" s="209"/>
      <c r="R5" s="209"/>
      <c r="S5" s="217"/>
      <c r="T5" s="209"/>
      <c r="U5" s="216"/>
      <c r="V5" s="217"/>
      <c r="W5" s="209"/>
      <c r="X5" s="209"/>
      <c r="Y5" s="217"/>
      <c r="Z5" s="209"/>
      <c r="AA5" s="209"/>
      <c r="AB5" s="217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108">
        <f>SUM(B8:B35)</f>
        <v>78405</v>
      </c>
      <c r="C7" s="108">
        <f>SUM(C8:C35)</f>
        <v>16152</v>
      </c>
      <c r="D7" s="109">
        <f>C7*100/B7</f>
        <v>20.600726994451886</v>
      </c>
      <c r="E7" s="110">
        <f>SUM(E8:E35)</f>
        <v>27941</v>
      </c>
      <c r="F7" s="110">
        <f>SUM(F8:F35)</f>
        <v>13871</v>
      </c>
      <c r="G7" s="109">
        <f>F7*100/E7</f>
        <v>49.643892487742029</v>
      </c>
      <c r="H7" s="110">
        <f>SUM(H8:H35)</f>
        <v>6447</v>
      </c>
      <c r="I7" s="110">
        <f>SUM(I8:I35)</f>
        <v>2803</v>
      </c>
      <c r="J7" s="109">
        <f>I7*100/H7</f>
        <v>43.477586474329144</v>
      </c>
      <c r="K7" s="110">
        <f>SUM(K8:K35)</f>
        <v>1082</v>
      </c>
      <c r="L7" s="110">
        <f>SUM(L8:L35)</f>
        <v>613</v>
      </c>
      <c r="M7" s="109">
        <f>L7*100/K7</f>
        <v>56.654343807763404</v>
      </c>
      <c r="N7" s="110">
        <f>SUM(N8:N35)</f>
        <v>110</v>
      </c>
      <c r="O7" s="110">
        <f>SUM(O8:O35)</f>
        <v>47</v>
      </c>
      <c r="P7" s="109">
        <f>O7*100/N7</f>
        <v>42.727272727272727</v>
      </c>
      <c r="Q7" s="110">
        <f>SUM(Q8:Q35)</f>
        <v>16984</v>
      </c>
      <c r="R7" s="110">
        <f>SUM(R8:R35)</f>
        <v>9236</v>
      </c>
      <c r="S7" s="109">
        <f>R7*100/Q7</f>
        <v>54.380593499764487</v>
      </c>
      <c r="T7" s="110">
        <f>SUM(T8:T35)</f>
        <v>57786</v>
      </c>
      <c r="U7" s="110">
        <f>SUM(U8:U35)</f>
        <v>8375</v>
      </c>
      <c r="V7" s="109">
        <f>U7*100/T7</f>
        <v>14.493129823832762</v>
      </c>
      <c r="W7" s="110">
        <f>SUM(W8:W35)</f>
        <v>15519</v>
      </c>
      <c r="X7" s="110">
        <f>SUM(X8:X35)</f>
        <v>7028</v>
      </c>
      <c r="Y7" s="109">
        <f>X7*100/W7</f>
        <v>45.286423094271541</v>
      </c>
      <c r="Z7" s="110">
        <f>SUM(Z8:Z35)</f>
        <v>13442</v>
      </c>
      <c r="AA7" s="110">
        <f>SUM(AA8:AA35)</f>
        <v>6158</v>
      </c>
      <c r="AB7" s="109">
        <f>AA7*100/Z7</f>
        <v>45.811635173337301</v>
      </c>
      <c r="AC7" s="37"/>
      <c r="AF7" s="42"/>
    </row>
    <row r="8" spans="1:32" s="42" customFormat="1" ht="15" customHeight="1" x14ac:dyDescent="0.25">
      <c r="A8" s="61" t="s">
        <v>34</v>
      </c>
      <c r="B8" s="111">
        <f>УСЬОГО!B8-'16-село-ЦЗ'!B8</f>
        <v>25682</v>
      </c>
      <c r="C8" s="111">
        <f>УСЬОГО!C8-'16-село-ЦЗ'!C8</f>
        <v>6371</v>
      </c>
      <c r="D8" s="109">
        <f t="shared" ref="D8:D35" si="0">C8*100/B8</f>
        <v>24.807258001713262</v>
      </c>
      <c r="E8" s="111">
        <f>УСЬОГО!E8-'16-село-ЦЗ'!E8</f>
        <v>11079</v>
      </c>
      <c r="F8" s="111">
        <f>УСЬОГО!F8-'16-село-ЦЗ'!F8</f>
        <v>5349</v>
      </c>
      <c r="G8" s="112">
        <f t="shared" ref="G8:G35" si="1">F8*100/E8</f>
        <v>48.28053073382074</v>
      </c>
      <c r="H8" s="111">
        <f>УСЬОГО!H8-'16-село-ЦЗ'!H8</f>
        <v>1445</v>
      </c>
      <c r="I8" s="111">
        <f>УСЬОГО!I8-'16-село-ЦЗ'!I8</f>
        <v>781</v>
      </c>
      <c r="J8" s="112">
        <f t="shared" ref="J8:J35" si="2">I8*100/H8</f>
        <v>54.048442906574394</v>
      </c>
      <c r="K8" s="111">
        <f>УСЬОГО!N8-'16-село-ЦЗ'!K8</f>
        <v>392</v>
      </c>
      <c r="L8" s="111">
        <f>УСЬОГО!O8-'16-село-ЦЗ'!L8</f>
        <v>298</v>
      </c>
      <c r="M8" s="112">
        <f t="shared" ref="M8:M35" si="3">IF(ISERROR(L8*100/K8),"-",(L8*100/K8))</f>
        <v>76.020408163265301</v>
      </c>
      <c r="N8" s="111">
        <f>УСЬОГО!Q8-'16-село-ЦЗ'!N8</f>
        <v>29</v>
      </c>
      <c r="O8" s="111">
        <f>УСЬОГО!R8-'16-село-ЦЗ'!O8</f>
        <v>0</v>
      </c>
      <c r="P8" s="112">
        <f>IF(ISERROR(O8*100/N8),"-",(O8*100/N8))</f>
        <v>0</v>
      </c>
      <c r="Q8" s="111">
        <f>УСЬОГО!T8-'16-село-ЦЗ'!Q8</f>
        <v>4693</v>
      </c>
      <c r="R8" s="111">
        <f>УСЬОГО!U8-'16-село-ЦЗ'!R8</f>
        <v>2615</v>
      </c>
      <c r="S8" s="112">
        <f t="shared" ref="S8:S35" si="4">R8*100/Q8</f>
        <v>55.721287023226083</v>
      </c>
      <c r="T8" s="111">
        <f>УСЬОГО!W8-'16-село-ЦЗ'!T8</f>
        <v>20496</v>
      </c>
      <c r="U8" s="113">
        <f>УСЬОГО!X8-'16-село-ЦЗ'!U8</f>
        <v>3499</v>
      </c>
      <c r="V8" s="112">
        <f t="shared" ref="V8:V35" si="5">U8*100/T8</f>
        <v>17.071623731459798</v>
      </c>
      <c r="W8" s="111">
        <f>УСЬОГО!Z8-'16-село-ЦЗ'!W8</f>
        <v>6448</v>
      </c>
      <c r="X8" s="111">
        <f>УСЬОГО!AA8-'16-село-ЦЗ'!X8</f>
        <v>2777</v>
      </c>
      <c r="Y8" s="112">
        <f t="shared" ref="Y8:Y35" si="6">X8*100/W8</f>
        <v>43.067617866004966</v>
      </c>
      <c r="Z8" s="111">
        <f>УСЬОГО!AC8-'16-село-ЦЗ'!Z8</f>
        <v>5518</v>
      </c>
      <c r="AA8" s="111">
        <f>УСЬОГО!AD8-'16-село-ЦЗ'!AA8</f>
        <v>2432</v>
      </c>
      <c r="AB8" s="112">
        <f t="shared" ref="AB8:AB35" si="7">AA8*100/Z8</f>
        <v>44.073939833272924</v>
      </c>
      <c r="AC8" s="37"/>
      <c r="AD8" s="41"/>
    </row>
    <row r="9" spans="1:32" s="43" customFormat="1" ht="15" customHeight="1" x14ac:dyDescent="0.25">
      <c r="A9" s="61" t="s">
        <v>35</v>
      </c>
      <c r="B9" s="111">
        <f>УСЬОГО!B9-'16-село-ЦЗ'!B9</f>
        <v>3661</v>
      </c>
      <c r="C9" s="111">
        <f>УСЬОГО!C9-'16-село-ЦЗ'!C9</f>
        <v>793</v>
      </c>
      <c r="D9" s="109">
        <f t="shared" si="0"/>
        <v>21.660748429390878</v>
      </c>
      <c r="E9" s="111">
        <f>УСЬОГО!E9-'16-село-ЦЗ'!E9</f>
        <v>1409</v>
      </c>
      <c r="F9" s="111">
        <f>УСЬОГО!F9-'16-село-ЦЗ'!F9</f>
        <v>683</v>
      </c>
      <c r="G9" s="112">
        <f t="shared" si="1"/>
        <v>48.474095102909864</v>
      </c>
      <c r="H9" s="111">
        <f>УСЬОГО!H9-'16-село-ЦЗ'!H9</f>
        <v>276</v>
      </c>
      <c r="I9" s="111">
        <f>УСЬОГО!I9-'16-село-ЦЗ'!I9</f>
        <v>124</v>
      </c>
      <c r="J9" s="112">
        <f t="shared" si="2"/>
        <v>44.927536231884055</v>
      </c>
      <c r="K9" s="111">
        <f>УСЬОГО!N9-'16-село-ЦЗ'!K9</f>
        <v>27</v>
      </c>
      <c r="L9" s="111">
        <f>УСЬОГО!O9-'16-село-ЦЗ'!L9</f>
        <v>23</v>
      </c>
      <c r="M9" s="112">
        <f t="shared" si="3"/>
        <v>85.18518518518519</v>
      </c>
      <c r="N9" s="111">
        <f>УСЬОГО!Q9-'16-село-ЦЗ'!N9</f>
        <v>2</v>
      </c>
      <c r="O9" s="111">
        <f>УСЬОГО!R9-'16-село-ЦЗ'!O9</f>
        <v>25</v>
      </c>
      <c r="P9" s="112">
        <f t="shared" ref="P9:P35" si="8">IF(ISERROR(O9*100/N9),"-",(O9*100/N9))</f>
        <v>1250</v>
      </c>
      <c r="Q9" s="111">
        <f>УСЬОГО!T9-'16-село-ЦЗ'!Q9</f>
        <v>864</v>
      </c>
      <c r="R9" s="111">
        <f>УСЬОГО!U9-'16-село-ЦЗ'!R9</f>
        <v>474</v>
      </c>
      <c r="S9" s="112">
        <f t="shared" si="4"/>
        <v>54.861111111111114</v>
      </c>
      <c r="T9" s="111">
        <f>УСЬОГО!W9-'16-село-ЦЗ'!T9</f>
        <v>2916</v>
      </c>
      <c r="U9" s="113">
        <f>УСЬОГО!X9-'16-село-ЦЗ'!U9</f>
        <v>402</v>
      </c>
      <c r="V9" s="112">
        <f t="shared" si="5"/>
        <v>13.786008230452675</v>
      </c>
      <c r="W9" s="111">
        <f>УСЬОГО!Z9-'16-село-ЦЗ'!W9</f>
        <v>781</v>
      </c>
      <c r="X9" s="111">
        <f>УСЬОГО!AA9-'16-село-ЦЗ'!X9</f>
        <v>363</v>
      </c>
      <c r="Y9" s="112">
        <f t="shared" si="6"/>
        <v>46.478873239436616</v>
      </c>
      <c r="Z9" s="111">
        <f>УСЬОГО!AC9-'16-село-ЦЗ'!Z9</f>
        <v>579</v>
      </c>
      <c r="AA9" s="111">
        <f>УСЬОГО!AD9-'16-село-ЦЗ'!AA9</f>
        <v>276</v>
      </c>
      <c r="AB9" s="112">
        <f t="shared" si="7"/>
        <v>47.668393782383419</v>
      </c>
      <c r="AC9" s="37"/>
      <c r="AD9" s="41"/>
    </row>
    <row r="10" spans="1:32" s="42" customFormat="1" ht="15" customHeight="1" x14ac:dyDescent="0.25">
      <c r="A10" s="61" t="s">
        <v>36</v>
      </c>
      <c r="B10" s="111">
        <f>УСЬОГО!B10-'16-село-ЦЗ'!B10</f>
        <v>284</v>
      </c>
      <c r="C10" s="111">
        <f>УСЬОГО!C10-'16-село-ЦЗ'!C10</f>
        <v>29</v>
      </c>
      <c r="D10" s="109">
        <f t="shared" si="0"/>
        <v>10.211267605633802</v>
      </c>
      <c r="E10" s="111">
        <f>УСЬОГО!E10-'16-село-ЦЗ'!E10</f>
        <v>135</v>
      </c>
      <c r="F10" s="111">
        <f>УСЬОГО!F10-'16-село-ЦЗ'!F10</f>
        <v>57</v>
      </c>
      <c r="G10" s="112">
        <f t="shared" si="1"/>
        <v>42.222222222222221</v>
      </c>
      <c r="H10" s="111">
        <f>УСЬОГО!H10-'16-село-ЦЗ'!H10</f>
        <v>22</v>
      </c>
      <c r="I10" s="111">
        <f>УСЬОГО!I10-'16-село-ЦЗ'!I10</f>
        <v>1</v>
      </c>
      <c r="J10" s="112">
        <f t="shared" si="2"/>
        <v>4.5454545454545459</v>
      </c>
      <c r="K10" s="111">
        <f>УСЬОГО!N10-'16-село-ЦЗ'!K10</f>
        <v>0</v>
      </c>
      <c r="L10" s="111">
        <f>УСЬОГО!O10-'16-село-ЦЗ'!L10</f>
        <v>0</v>
      </c>
      <c r="M10" s="112" t="str">
        <f t="shared" si="3"/>
        <v>-</v>
      </c>
      <c r="N10" s="111">
        <f>УСЬОГО!Q10-'16-село-ЦЗ'!N10</f>
        <v>7</v>
      </c>
      <c r="O10" s="111">
        <f>УСЬОГО!R10-'16-село-ЦЗ'!O10</f>
        <v>0</v>
      </c>
      <c r="P10" s="112">
        <f t="shared" si="8"/>
        <v>0</v>
      </c>
      <c r="Q10" s="111">
        <f>УСЬОГО!T10-'16-село-ЦЗ'!Q10</f>
        <v>105</v>
      </c>
      <c r="R10" s="111">
        <f>УСЬОГО!U10-'16-село-ЦЗ'!R10</f>
        <v>49</v>
      </c>
      <c r="S10" s="112">
        <f t="shared" si="4"/>
        <v>46.666666666666664</v>
      </c>
      <c r="T10" s="111">
        <f>УСЬОГО!W10-'16-село-ЦЗ'!T10</f>
        <v>91</v>
      </c>
      <c r="U10" s="113">
        <f>УСЬОГО!X10-'16-село-ЦЗ'!U10</f>
        <v>28</v>
      </c>
      <c r="V10" s="112">
        <f t="shared" si="5"/>
        <v>30.76923076923077</v>
      </c>
      <c r="W10" s="111">
        <f>УСЬОГО!Z10-'16-село-ЦЗ'!W10</f>
        <v>48</v>
      </c>
      <c r="X10" s="111">
        <f>УСЬОГО!AA10-'16-село-ЦЗ'!X10</f>
        <v>39</v>
      </c>
      <c r="Y10" s="112">
        <f t="shared" si="6"/>
        <v>81.25</v>
      </c>
      <c r="Z10" s="111">
        <f>УСЬОГО!AC10-'16-село-ЦЗ'!Z10</f>
        <v>40</v>
      </c>
      <c r="AA10" s="111">
        <f>УСЬОГО!AD10-'16-село-ЦЗ'!AA10</f>
        <v>33</v>
      </c>
      <c r="AB10" s="112">
        <f t="shared" si="7"/>
        <v>82.5</v>
      </c>
      <c r="AC10" s="37"/>
      <c r="AD10" s="41"/>
    </row>
    <row r="11" spans="1:32" s="42" customFormat="1" ht="15" customHeight="1" x14ac:dyDescent="0.25">
      <c r="A11" s="61" t="s">
        <v>37</v>
      </c>
      <c r="B11" s="111">
        <f>УСЬОГО!B11-'16-село-ЦЗ'!B11</f>
        <v>1573</v>
      </c>
      <c r="C11" s="111">
        <f>УСЬОГО!C11-'16-село-ЦЗ'!C11</f>
        <v>513</v>
      </c>
      <c r="D11" s="109">
        <f t="shared" si="0"/>
        <v>32.612841703750796</v>
      </c>
      <c r="E11" s="111">
        <f>УСЬОГО!E11-'16-село-ЦЗ'!E11</f>
        <v>668</v>
      </c>
      <c r="F11" s="111">
        <f>УСЬОГО!F11-'16-село-ЦЗ'!F11</f>
        <v>436</v>
      </c>
      <c r="G11" s="112">
        <f t="shared" si="1"/>
        <v>65.269461077844312</v>
      </c>
      <c r="H11" s="111">
        <f>УСЬОГО!H11-'16-село-ЦЗ'!H11</f>
        <v>151</v>
      </c>
      <c r="I11" s="111">
        <f>УСЬОГО!I11-'16-село-ЦЗ'!I11</f>
        <v>63</v>
      </c>
      <c r="J11" s="112">
        <f t="shared" si="2"/>
        <v>41.721854304635762</v>
      </c>
      <c r="K11" s="111">
        <f>УСЬОГО!N11-'16-село-ЦЗ'!K11</f>
        <v>15</v>
      </c>
      <c r="L11" s="111">
        <f>УСЬОГО!O11-'16-село-ЦЗ'!L11</f>
        <v>14</v>
      </c>
      <c r="M11" s="112">
        <f t="shared" si="3"/>
        <v>93.333333333333329</v>
      </c>
      <c r="N11" s="111">
        <f>УСЬОГО!Q11-'16-село-ЦЗ'!N11</f>
        <v>2</v>
      </c>
      <c r="O11" s="111">
        <f>УСЬОГО!R11-'16-село-ЦЗ'!O11</f>
        <v>0</v>
      </c>
      <c r="P11" s="112">
        <f t="shared" si="8"/>
        <v>0</v>
      </c>
      <c r="Q11" s="111">
        <f>УСЬОГО!T11-'16-село-ЦЗ'!Q11</f>
        <v>543</v>
      </c>
      <c r="R11" s="111">
        <f>УСЬОГО!U11-'16-село-ЦЗ'!R11</f>
        <v>319</v>
      </c>
      <c r="S11" s="112">
        <f t="shared" si="4"/>
        <v>58.74769797421731</v>
      </c>
      <c r="T11" s="111">
        <f>УСЬОГО!W11-'16-село-ЦЗ'!T11</f>
        <v>1105</v>
      </c>
      <c r="U11" s="113">
        <f>УСЬОГО!X11-'16-село-ЦЗ'!U11</f>
        <v>300</v>
      </c>
      <c r="V11" s="112">
        <f t="shared" si="5"/>
        <v>27.149321266968325</v>
      </c>
      <c r="W11" s="111">
        <f>УСЬОГО!Z11-'16-село-ЦЗ'!W11</f>
        <v>339</v>
      </c>
      <c r="X11" s="111">
        <f>УСЬОГО!AA11-'16-село-ЦЗ'!X11</f>
        <v>254</v>
      </c>
      <c r="Y11" s="112">
        <f t="shared" si="6"/>
        <v>74.926253687315636</v>
      </c>
      <c r="Z11" s="111">
        <f>УСЬОГО!AC11-'16-село-ЦЗ'!Z11</f>
        <v>289</v>
      </c>
      <c r="AA11" s="111">
        <f>УСЬОГО!AD11-'16-село-ЦЗ'!AA11</f>
        <v>211</v>
      </c>
      <c r="AB11" s="112">
        <f t="shared" si="7"/>
        <v>73.010380622837374</v>
      </c>
      <c r="AC11" s="37"/>
      <c r="AD11" s="41"/>
    </row>
    <row r="12" spans="1:32" s="42" customFormat="1" ht="15" customHeight="1" x14ac:dyDescent="0.25">
      <c r="A12" s="61" t="s">
        <v>38</v>
      </c>
      <c r="B12" s="111">
        <f>УСЬОГО!B12-'16-село-ЦЗ'!B12</f>
        <v>3275</v>
      </c>
      <c r="C12" s="111">
        <f>УСЬОГО!C12-'16-село-ЦЗ'!C12</f>
        <v>434</v>
      </c>
      <c r="D12" s="109">
        <f t="shared" si="0"/>
        <v>13.251908396946565</v>
      </c>
      <c r="E12" s="111">
        <f>УСЬОГО!E12-'16-село-ЦЗ'!E12</f>
        <v>822</v>
      </c>
      <c r="F12" s="111">
        <f>УСЬОГО!F12-'16-село-ЦЗ'!F12</f>
        <v>377</v>
      </c>
      <c r="G12" s="112">
        <f t="shared" si="1"/>
        <v>45.863746958637471</v>
      </c>
      <c r="H12" s="111">
        <f>УСЬОГО!H12-'16-село-ЦЗ'!H12</f>
        <v>230</v>
      </c>
      <c r="I12" s="111">
        <f>УСЬОГО!I12-'16-село-ЦЗ'!I12</f>
        <v>103</v>
      </c>
      <c r="J12" s="112">
        <f t="shared" si="2"/>
        <v>44.782608695652172</v>
      </c>
      <c r="K12" s="111">
        <f>УСЬОГО!N12-'16-село-ЦЗ'!K12</f>
        <v>86</v>
      </c>
      <c r="L12" s="111">
        <f>УСЬОГО!O12-'16-село-ЦЗ'!L12</f>
        <v>37</v>
      </c>
      <c r="M12" s="112">
        <f t="shared" si="3"/>
        <v>43.02325581395349</v>
      </c>
      <c r="N12" s="111">
        <f>УСЬОГО!Q12-'16-село-ЦЗ'!N12</f>
        <v>7</v>
      </c>
      <c r="O12" s="111">
        <f>УСЬОГО!R12-'16-село-ЦЗ'!O12</f>
        <v>5</v>
      </c>
      <c r="P12" s="112">
        <f t="shared" si="8"/>
        <v>71.428571428571431</v>
      </c>
      <c r="Q12" s="111">
        <f>УСЬОГО!T12-'16-село-ЦЗ'!Q12</f>
        <v>666</v>
      </c>
      <c r="R12" s="111">
        <f>УСЬОГО!U12-'16-село-ЦЗ'!R12</f>
        <v>329</v>
      </c>
      <c r="S12" s="112">
        <f t="shared" si="4"/>
        <v>49.3993993993994</v>
      </c>
      <c r="T12" s="111">
        <f>УСЬОГО!W12-'16-село-ЦЗ'!T12</f>
        <v>2768</v>
      </c>
      <c r="U12" s="113">
        <f>УСЬОГО!X12-'16-село-ЦЗ'!U12</f>
        <v>200</v>
      </c>
      <c r="V12" s="112">
        <f t="shared" si="5"/>
        <v>7.2254335260115603</v>
      </c>
      <c r="W12" s="111">
        <f>УСЬОГО!Z12-'16-село-ЦЗ'!W12</f>
        <v>434</v>
      </c>
      <c r="X12" s="111">
        <f>УСЬОГО!AA12-'16-село-ЦЗ'!X12</f>
        <v>175</v>
      </c>
      <c r="Y12" s="112">
        <f t="shared" si="6"/>
        <v>40.322580645161288</v>
      </c>
      <c r="Z12" s="111">
        <f>УСЬОГО!AC12-'16-село-ЦЗ'!Z12</f>
        <v>349</v>
      </c>
      <c r="AA12" s="111">
        <f>УСЬОГО!AD12-'16-село-ЦЗ'!AA12</f>
        <v>151</v>
      </c>
      <c r="AB12" s="112">
        <f t="shared" si="7"/>
        <v>43.266475644699142</v>
      </c>
      <c r="AC12" s="37"/>
      <c r="AD12" s="41"/>
    </row>
    <row r="13" spans="1:32" s="42" customFormat="1" ht="15" customHeight="1" x14ac:dyDescent="0.25">
      <c r="A13" s="61" t="s">
        <v>39</v>
      </c>
      <c r="B13" s="111">
        <f>УСЬОГО!B13-'16-село-ЦЗ'!B13</f>
        <v>1286</v>
      </c>
      <c r="C13" s="111">
        <f>УСЬОГО!C13-'16-село-ЦЗ'!C13</f>
        <v>236</v>
      </c>
      <c r="D13" s="109">
        <f t="shared" si="0"/>
        <v>18.351477449455675</v>
      </c>
      <c r="E13" s="111">
        <f>УСЬОГО!E13-'16-село-ЦЗ'!E13</f>
        <v>530</v>
      </c>
      <c r="F13" s="111">
        <f>УСЬОГО!F13-'16-село-ЦЗ'!F13</f>
        <v>218</v>
      </c>
      <c r="G13" s="112">
        <f t="shared" si="1"/>
        <v>41.132075471698116</v>
      </c>
      <c r="H13" s="111">
        <f>УСЬОГО!H13-'16-село-ЦЗ'!H13</f>
        <v>118</v>
      </c>
      <c r="I13" s="111">
        <f>УСЬОГО!I13-'16-село-ЦЗ'!I13</f>
        <v>58</v>
      </c>
      <c r="J13" s="112">
        <f t="shared" si="2"/>
        <v>49.152542372881356</v>
      </c>
      <c r="K13" s="111">
        <f>УСЬОГО!N13-'16-село-ЦЗ'!K13</f>
        <v>20</v>
      </c>
      <c r="L13" s="111">
        <f>УСЬОГО!O13-'16-село-ЦЗ'!L13</f>
        <v>8</v>
      </c>
      <c r="M13" s="112">
        <f t="shared" si="3"/>
        <v>40</v>
      </c>
      <c r="N13" s="111">
        <f>УСЬОГО!Q13-'16-село-ЦЗ'!N13</f>
        <v>4</v>
      </c>
      <c r="O13" s="111">
        <f>УСЬОГО!R13-'16-село-ЦЗ'!O13</f>
        <v>0</v>
      </c>
      <c r="P13" s="112">
        <f t="shared" si="8"/>
        <v>0</v>
      </c>
      <c r="Q13" s="111">
        <f>УСЬОГО!T13-'16-село-ЦЗ'!Q13</f>
        <v>444</v>
      </c>
      <c r="R13" s="111">
        <f>УСЬОГО!U13-'16-село-ЦЗ'!R13</f>
        <v>196</v>
      </c>
      <c r="S13" s="112">
        <f t="shared" si="4"/>
        <v>44.144144144144143</v>
      </c>
      <c r="T13" s="111">
        <f>УСЬОГО!W13-'16-село-ЦЗ'!T13</f>
        <v>867</v>
      </c>
      <c r="U13" s="113">
        <f>УСЬОГО!X13-'16-село-ЦЗ'!U13</f>
        <v>106</v>
      </c>
      <c r="V13" s="112">
        <f t="shared" si="5"/>
        <v>12.226066897347174</v>
      </c>
      <c r="W13" s="111">
        <f>УСЬОГО!Z13-'16-село-ЦЗ'!W13</f>
        <v>245</v>
      </c>
      <c r="X13" s="111">
        <f>УСЬОГО!AA13-'16-село-ЦЗ'!X13</f>
        <v>97</v>
      </c>
      <c r="Y13" s="112">
        <f t="shared" si="6"/>
        <v>39.591836734693878</v>
      </c>
      <c r="Z13" s="111">
        <f>УСЬОГО!AC13-'16-село-ЦЗ'!Z13</f>
        <v>220</v>
      </c>
      <c r="AA13" s="111">
        <f>УСЬОГО!AD13-'16-село-ЦЗ'!AA13</f>
        <v>82</v>
      </c>
      <c r="AB13" s="112">
        <f t="shared" si="7"/>
        <v>37.272727272727273</v>
      </c>
      <c r="AC13" s="37"/>
      <c r="AD13" s="41"/>
    </row>
    <row r="14" spans="1:32" s="42" customFormat="1" ht="15" customHeight="1" x14ac:dyDescent="0.25">
      <c r="A14" s="61" t="s">
        <v>40</v>
      </c>
      <c r="B14" s="111">
        <f>УСЬОГО!B14-'16-село-ЦЗ'!B14</f>
        <v>1055</v>
      </c>
      <c r="C14" s="111">
        <f>УСЬОГО!C14-'16-село-ЦЗ'!C14</f>
        <v>211</v>
      </c>
      <c r="D14" s="109">
        <f t="shared" si="0"/>
        <v>20</v>
      </c>
      <c r="E14" s="111">
        <f>УСЬОГО!E14-'16-село-ЦЗ'!E14</f>
        <v>599</v>
      </c>
      <c r="F14" s="111">
        <f>УСЬОГО!F14-'16-село-ЦЗ'!F14</f>
        <v>195</v>
      </c>
      <c r="G14" s="112">
        <f t="shared" si="1"/>
        <v>32.554257095158597</v>
      </c>
      <c r="H14" s="111">
        <f>УСЬОГО!H14-'16-село-ЦЗ'!H14</f>
        <v>96</v>
      </c>
      <c r="I14" s="111">
        <f>УСЬОГО!I14-'16-село-ЦЗ'!I14</f>
        <v>33</v>
      </c>
      <c r="J14" s="112">
        <f t="shared" si="2"/>
        <v>34.375</v>
      </c>
      <c r="K14" s="111">
        <f>УСЬОГО!N14-'16-село-ЦЗ'!K14</f>
        <v>4</v>
      </c>
      <c r="L14" s="111">
        <f>УСЬОГО!O14-'16-село-ЦЗ'!L14</f>
        <v>6</v>
      </c>
      <c r="M14" s="112">
        <f t="shared" si="3"/>
        <v>150</v>
      </c>
      <c r="N14" s="111">
        <f>УСЬОГО!Q14-'16-село-ЦЗ'!N14</f>
        <v>0</v>
      </c>
      <c r="O14" s="111">
        <f>УСЬОГО!R14-'16-село-ЦЗ'!O14</f>
        <v>0</v>
      </c>
      <c r="P14" s="112" t="str">
        <f t="shared" si="8"/>
        <v>-</v>
      </c>
      <c r="Q14" s="111">
        <f>УСЬОГО!T14-'16-село-ЦЗ'!Q14</f>
        <v>517</v>
      </c>
      <c r="R14" s="111">
        <f>УСЬОГО!U14-'16-село-ЦЗ'!R14</f>
        <v>172</v>
      </c>
      <c r="S14" s="112">
        <f t="shared" si="4"/>
        <v>33.268858800773693</v>
      </c>
      <c r="T14" s="111">
        <f>УСЬОГО!W14-'16-село-ЦЗ'!T14</f>
        <v>688</v>
      </c>
      <c r="U14" s="113">
        <f>УСЬОГО!X14-'16-село-ЦЗ'!U14</f>
        <v>112</v>
      </c>
      <c r="V14" s="112">
        <f t="shared" si="5"/>
        <v>16.279069767441861</v>
      </c>
      <c r="W14" s="111">
        <f>УСЬОГО!Z14-'16-село-ЦЗ'!W14</f>
        <v>297</v>
      </c>
      <c r="X14" s="111">
        <f>УСЬОГО!AA14-'16-село-ЦЗ'!X14</f>
        <v>111</v>
      </c>
      <c r="Y14" s="112">
        <f t="shared" si="6"/>
        <v>37.373737373737377</v>
      </c>
      <c r="Z14" s="111">
        <f>УСЬОГО!AC14-'16-село-ЦЗ'!Z14</f>
        <v>227</v>
      </c>
      <c r="AA14" s="111">
        <f>УСЬОГО!AD14-'16-село-ЦЗ'!AA14</f>
        <v>93</v>
      </c>
      <c r="AB14" s="112">
        <f t="shared" si="7"/>
        <v>40.969162995594715</v>
      </c>
      <c r="AC14" s="37"/>
      <c r="AD14" s="41"/>
    </row>
    <row r="15" spans="1:32" s="42" customFormat="1" ht="15" customHeight="1" x14ac:dyDescent="0.25">
      <c r="A15" s="61" t="s">
        <v>41</v>
      </c>
      <c r="B15" s="111">
        <f>УСЬОГО!B15-'16-село-ЦЗ'!B15</f>
        <v>6612</v>
      </c>
      <c r="C15" s="111">
        <f>УСЬОГО!C15-'16-село-ЦЗ'!C15</f>
        <v>851</v>
      </c>
      <c r="D15" s="109">
        <f t="shared" si="0"/>
        <v>12.870538415003026</v>
      </c>
      <c r="E15" s="111">
        <f>УСЬОГО!E15-'16-село-ЦЗ'!E15</f>
        <v>1260</v>
      </c>
      <c r="F15" s="111">
        <f>УСЬОГО!F15-'16-село-ЦЗ'!F15</f>
        <v>749</v>
      </c>
      <c r="G15" s="112">
        <f t="shared" si="1"/>
        <v>59.444444444444443</v>
      </c>
      <c r="H15" s="111">
        <f>УСЬОГО!H15-'16-село-ЦЗ'!H15</f>
        <v>376</v>
      </c>
      <c r="I15" s="111">
        <f>УСЬОГО!I15-'16-село-ЦЗ'!I15</f>
        <v>200</v>
      </c>
      <c r="J15" s="112">
        <f t="shared" si="2"/>
        <v>53.191489361702125</v>
      </c>
      <c r="K15" s="111">
        <f>УСЬОГО!N15-'16-село-ЦЗ'!K15</f>
        <v>52</v>
      </c>
      <c r="L15" s="111">
        <f>УСЬОГО!O15-'16-село-ЦЗ'!L15</f>
        <v>27</v>
      </c>
      <c r="M15" s="112">
        <f t="shared" si="3"/>
        <v>51.92307692307692</v>
      </c>
      <c r="N15" s="111">
        <f>УСЬОГО!Q15-'16-село-ЦЗ'!N15</f>
        <v>2</v>
      </c>
      <c r="O15" s="111">
        <f>УСЬОГО!R15-'16-село-ЦЗ'!O15</f>
        <v>0</v>
      </c>
      <c r="P15" s="112">
        <f t="shared" si="8"/>
        <v>0</v>
      </c>
      <c r="Q15" s="111">
        <f>УСЬОГО!T15-'16-село-ЦЗ'!Q15</f>
        <v>811</v>
      </c>
      <c r="R15" s="111">
        <f>УСЬОГО!U15-'16-село-ЦЗ'!R15</f>
        <v>584</v>
      </c>
      <c r="S15" s="112">
        <f t="shared" si="4"/>
        <v>72.00986436498151</v>
      </c>
      <c r="T15" s="111">
        <f>УСЬОГО!W15-'16-село-ЦЗ'!T15</f>
        <v>5570</v>
      </c>
      <c r="U15" s="113">
        <f>УСЬОГО!X15-'16-село-ЦЗ'!U15</f>
        <v>383</v>
      </c>
      <c r="V15" s="112">
        <f t="shared" si="5"/>
        <v>6.8761220825852787</v>
      </c>
      <c r="W15" s="111">
        <f>УСЬОГО!Z15-'16-село-ЦЗ'!W15</f>
        <v>702</v>
      </c>
      <c r="X15" s="111">
        <f>УСЬОГО!AA15-'16-село-ЦЗ'!X15</f>
        <v>331</v>
      </c>
      <c r="Y15" s="112">
        <f t="shared" si="6"/>
        <v>47.150997150997149</v>
      </c>
      <c r="Z15" s="111">
        <f>УСЬОГО!AC15-'16-село-ЦЗ'!Z15</f>
        <v>626</v>
      </c>
      <c r="AA15" s="111">
        <f>УСЬОГО!AD15-'16-село-ЦЗ'!AA15</f>
        <v>279</v>
      </c>
      <c r="AB15" s="112">
        <f t="shared" si="7"/>
        <v>44.568690095846648</v>
      </c>
      <c r="AC15" s="37"/>
      <c r="AD15" s="41"/>
    </row>
    <row r="16" spans="1:32" s="42" customFormat="1" ht="15" customHeight="1" x14ac:dyDescent="0.25">
      <c r="A16" s="61" t="s">
        <v>42</v>
      </c>
      <c r="B16" s="111">
        <f>УСЬОГО!B16-'16-село-ЦЗ'!B16</f>
        <v>3174</v>
      </c>
      <c r="C16" s="111">
        <f>УСЬОГО!C16-'16-село-ЦЗ'!C16</f>
        <v>774</v>
      </c>
      <c r="D16" s="109">
        <f t="shared" si="0"/>
        <v>24.38563327032136</v>
      </c>
      <c r="E16" s="111">
        <f>УСЬОГО!E16-'16-село-ЦЗ'!E16</f>
        <v>1196</v>
      </c>
      <c r="F16" s="111">
        <f>УСЬОГО!F16-'16-село-ЦЗ'!F16</f>
        <v>675</v>
      </c>
      <c r="G16" s="112">
        <f t="shared" si="1"/>
        <v>56.438127090301002</v>
      </c>
      <c r="H16" s="111">
        <f>УСЬОГО!H16-'16-село-ЦЗ'!H16</f>
        <v>495</v>
      </c>
      <c r="I16" s="111">
        <f>УСЬОГО!I16-'16-село-ЦЗ'!I16</f>
        <v>195</v>
      </c>
      <c r="J16" s="112">
        <f t="shared" si="2"/>
        <v>39.393939393939391</v>
      </c>
      <c r="K16" s="111">
        <f>УСЬОГО!N16-'16-село-ЦЗ'!K16</f>
        <v>75</v>
      </c>
      <c r="L16" s="111">
        <f>УСЬОГО!O16-'16-село-ЦЗ'!L16</f>
        <v>19</v>
      </c>
      <c r="M16" s="112">
        <f t="shared" si="3"/>
        <v>25.333333333333332</v>
      </c>
      <c r="N16" s="111">
        <f>УСЬОГО!Q16-'16-село-ЦЗ'!N16</f>
        <v>33</v>
      </c>
      <c r="O16" s="111">
        <f>УСЬОГО!R16-'16-село-ЦЗ'!O16</f>
        <v>16</v>
      </c>
      <c r="P16" s="112">
        <f t="shared" si="8"/>
        <v>48.484848484848484</v>
      </c>
      <c r="Q16" s="111">
        <f>УСЬОГО!T16-'16-село-ЦЗ'!Q16</f>
        <v>947</v>
      </c>
      <c r="R16" s="111">
        <f>УСЬОГО!U16-'16-село-ЦЗ'!R16</f>
        <v>578</v>
      </c>
      <c r="S16" s="112">
        <f t="shared" si="4"/>
        <v>61.034846884899686</v>
      </c>
      <c r="T16" s="111">
        <f>УСЬОГО!W16-'16-село-ЦЗ'!T16</f>
        <v>2197</v>
      </c>
      <c r="U16" s="113">
        <f>УСЬОГО!X16-'16-село-ЦЗ'!U16</f>
        <v>334</v>
      </c>
      <c r="V16" s="112">
        <f t="shared" si="5"/>
        <v>15.202548930359582</v>
      </c>
      <c r="W16" s="111">
        <f>УСЬОГО!Z16-'16-село-ЦЗ'!W16</f>
        <v>484</v>
      </c>
      <c r="X16" s="111">
        <f>УСЬОГО!AA16-'16-село-ЦЗ'!X16</f>
        <v>279</v>
      </c>
      <c r="Y16" s="112">
        <f t="shared" si="6"/>
        <v>57.644628099173552</v>
      </c>
      <c r="Z16" s="111">
        <f>УСЬОГО!AC16-'16-село-ЦЗ'!Z16</f>
        <v>408</v>
      </c>
      <c r="AA16" s="111">
        <f>УСЬОГО!AD16-'16-село-ЦЗ'!AA16</f>
        <v>244</v>
      </c>
      <c r="AB16" s="112">
        <f t="shared" si="7"/>
        <v>59.803921568627452</v>
      </c>
      <c r="AC16" s="37"/>
      <c r="AD16" s="41"/>
    </row>
    <row r="17" spans="1:30" s="42" customFormat="1" ht="15" customHeight="1" x14ac:dyDescent="0.25">
      <c r="A17" s="61" t="s">
        <v>43</v>
      </c>
      <c r="B17" s="111">
        <f>УСЬОГО!B17-'16-село-ЦЗ'!B17</f>
        <v>4210</v>
      </c>
      <c r="C17" s="111">
        <f>УСЬОГО!C17-'16-село-ЦЗ'!C17</f>
        <v>640</v>
      </c>
      <c r="D17" s="109">
        <f t="shared" si="0"/>
        <v>15.20190023752969</v>
      </c>
      <c r="E17" s="111">
        <f>УСЬОГО!E17-'16-село-ЦЗ'!E17</f>
        <v>1049</v>
      </c>
      <c r="F17" s="111">
        <f>УСЬОГО!F17-'16-село-ЦЗ'!F17</f>
        <v>566</v>
      </c>
      <c r="G17" s="112">
        <f t="shared" si="1"/>
        <v>53.95614871306006</v>
      </c>
      <c r="H17" s="111">
        <f>УСЬОГО!H17-'16-село-ЦЗ'!H17</f>
        <v>258</v>
      </c>
      <c r="I17" s="111">
        <f>УСЬОГО!I17-'16-село-ЦЗ'!I17</f>
        <v>97</v>
      </c>
      <c r="J17" s="112">
        <f t="shared" si="2"/>
        <v>37.596899224806201</v>
      </c>
      <c r="K17" s="111">
        <f>УСЬОГО!N17-'16-село-ЦЗ'!K17</f>
        <v>41</v>
      </c>
      <c r="L17" s="111">
        <f>УСЬОГО!O17-'16-село-ЦЗ'!L17</f>
        <v>15</v>
      </c>
      <c r="M17" s="112">
        <f t="shared" si="3"/>
        <v>36.585365853658537</v>
      </c>
      <c r="N17" s="111">
        <f>УСЬОГО!Q17-'16-село-ЦЗ'!N17</f>
        <v>1</v>
      </c>
      <c r="O17" s="111">
        <f>УСЬОГО!R17-'16-село-ЦЗ'!O17</f>
        <v>0</v>
      </c>
      <c r="P17" s="112">
        <f t="shared" si="8"/>
        <v>0</v>
      </c>
      <c r="Q17" s="111">
        <f>УСЬОГО!T17-'16-село-ЦЗ'!Q17</f>
        <v>484</v>
      </c>
      <c r="R17" s="111">
        <f>УСЬОГО!U17-'16-село-ЦЗ'!R17</f>
        <v>340</v>
      </c>
      <c r="S17" s="112">
        <f t="shared" si="4"/>
        <v>70.247933884297524</v>
      </c>
      <c r="T17" s="111">
        <f>УСЬОГО!W17-'16-село-ЦЗ'!T17</f>
        <v>3225</v>
      </c>
      <c r="U17" s="113">
        <f>УСЬОГО!X17-'16-село-ЦЗ'!U17</f>
        <v>309</v>
      </c>
      <c r="V17" s="112">
        <f t="shared" si="5"/>
        <v>9.5813953488372086</v>
      </c>
      <c r="W17" s="111">
        <f>УСЬОГО!Z17-'16-село-ЦЗ'!W17</f>
        <v>604</v>
      </c>
      <c r="X17" s="111">
        <f>УСЬОГО!AA17-'16-село-ЦЗ'!X17</f>
        <v>281</v>
      </c>
      <c r="Y17" s="112">
        <f t="shared" si="6"/>
        <v>46.523178807947019</v>
      </c>
      <c r="Z17" s="111">
        <f>УСЬОГО!AC17-'16-село-ЦЗ'!Z17</f>
        <v>540</v>
      </c>
      <c r="AA17" s="111">
        <f>УСЬОГО!AD17-'16-село-ЦЗ'!AA17</f>
        <v>249</v>
      </c>
      <c r="AB17" s="112">
        <f t="shared" si="7"/>
        <v>46.111111111111114</v>
      </c>
      <c r="AC17" s="37"/>
      <c r="AD17" s="41"/>
    </row>
    <row r="18" spans="1:30" s="42" customFormat="1" ht="15" customHeight="1" x14ac:dyDescent="0.25">
      <c r="A18" s="61" t="s">
        <v>44</v>
      </c>
      <c r="B18" s="111">
        <f>УСЬОГО!B18-'16-село-ЦЗ'!B18</f>
        <v>2020</v>
      </c>
      <c r="C18" s="111">
        <f>УСЬОГО!C18-'16-село-ЦЗ'!C18</f>
        <v>576</v>
      </c>
      <c r="D18" s="109">
        <f t="shared" si="0"/>
        <v>28.514851485148515</v>
      </c>
      <c r="E18" s="111">
        <f>УСЬОГО!E18-'16-село-ЦЗ'!E18</f>
        <v>983</v>
      </c>
      <c r="F18" s="111">
        <f>УСЬОГО!F18-'16-село-ЦЗ'!F18</f>
        <v>524</v>
      </c>
      <c r="G18" s="112">
        <f t="shared" si="1"/>
        <v>53.306205493387587</v>
      </c>
      <c r="H18" s="111">
        <f>УСЬОГО!H18-'16-село-ЦЗ'!H18</f>
        <v>326</v>
      </c>
      <c r="I18" s="111">
        <f>УСЬОГО!I18-'16-село-ЦЗ'!I18</f>
        <v>117</v>
      </c>
      <c r="J18" s="112">
        <f t="shared" si="2"/>
        <v>35.889570552147241</v>
      </c>
      <c r="K18" s="111">
        <f>УСЬОГО!N18-'16-село-ЦЗ'!K18</f>
        <v>34</v>
      </c>
      <c r="L18" s="111">
        <f>УСЬОГО!O18-'16-село-ЦЗ'!L18</f>
        <v>5</v>
      </c>
      <c r="M18" s="112">
        <f t="shared" si="3"/>
        <v>14.705882352941176</v>
      </c>
      <c r="N18" s="111">
        <f>УСЬОГО!Q18-'16-село-ЦЗ'!N18</f>
        <v>3</v>
      </c>
      <c r="O18" s="111">
        <f>УСЬОГО!R18-'16-село-ЦЗ'!O18</f>
        <v>0</v>
      </c>
      <c r="P18" s="112">
        <f t="shared" si="8"/>
        <v>0</v>
      </c>
      <c r="Q18" s="111">
        <f>УСЬОГО!T18-'16-село-ЦЗ'!Q18</f>
        <v>595</v>
      </c>
      <c r="R18" s="111">
        <f>УСЬОГО!U18-'16-село-ЦЗ'!R18</f>
        <v>411</v>
      </c>
      <c r="S18" s="112">
        <f t="shared" si="4"/>
        <v>69.075630252100837</v>
      </c>
      <c r="T18" s="111">
        <f>УСЬОГО!W18-'16-село-ЦЗ'!T18</f>
        <v>976</v>
      </c>
      <c r="U18" s="113">
        <f>УСЬОГО!X18-'16-село-ЦЗ'!U18</f>
        <v>287</v>
      </c>
      <c r="V18" s="112">
        <f t="shared" si="5"/>
        <v>29.405737704918032</v>
      </c>
      <c r="W18" s="111">
        <f>УСЬОГО!Z18-'16-село-ЦЗ'!W18</f>
        <v>394</v>
      </c>
      <c r="X18" s="111">
        <f>УСЬОГО!AA18-'16-село-ЦЗ'!X18</f>
        <v>258</v>
      </c>
      <c r="Y18" s="112">
        <f t="shared" si="6"/>
        <v>65.482233502538065</v>
      </c>
      <c r="Z18" s="111">
        <f>УСЬОГО!AC18-'16-село-ЦЗ'!Z18</f>
        <v>366</v>
      </c>
      <c r="AA18" s="111">
        <f>УСЬОГО!AD18-'16-село-ЦЗ'!AA18</f>
        <v>236</v>
      </c>
      <c r="AB18" s="112">
        <f t="shared" si="7"/>
        <v>64.480874316939889</v>
      </c>
      <c r="AC18" s="37"/>
      <c r="AD18" s="41"/>
    </row>
    <row r="19" spans="1:30" s="42" customFormat="1" ht="15" customHeight="1" x14ac:dyDescent="0.25">
      <c r="A19" s="61" t="s">
        <v>45</v>
      </c>
      <c r="B19" s="111">
        <f>УСЬОГО!B19-'16-село-ЦЗ'!B19</f>
        <v>2595</v>
      </c>
      <c r="C19" s="111">
        <f>УСЬОГО!C19-'16-село-ЦЗ'!C19</f>
        <v>390</v>
      </c>
      <c r="D19" s="109">
        <f t="shared" si="0"/>
        <v>15.028901734104046</v>
      </c>
      <c r="E19" s="111">
        <f>УСЬОГО!E19-'16-село-ЦЗ'!E19</f>
        <v>658</v>
      </c>
      <c r="F19" s="111">
        <f>УСЬОГО!F19-'16-село-ЦЗ'!F19</f>
        <v>315</v>
      </c>
      <c r="G19" s="112">
        <f t="shared" si="1"/>
        <v>47.872340425531917</v>
      </c>
      <c r="H19" s="111">
        <f>УСЬОГО!H19-'16-село-ЦЗ'!H19</f>
        <v>306</v>
      </c>
      <c r="I19" s="111">
        <f>УСЬОГО!I19-'16-село-ЦЗ'!I19</f>
        <v>98</v>
      </c>
      <c r="J19" s="112">
        <f t="shared" si="2"/>
        <v>32.026143790849673</v>
      </c>
      <c r="K19" s="111">
        <f>УСЬОГО!N19-'16-село-ЦЗ'!K19</f>
        <v>32</v>
      </c>
      <c r="L19" s="111">
        <f>УСЬОГО!O19-'16-село-ЦЗ'!L19</f>
        <v>14</v>
      </c>
      <c r="M19" s="112">
        <f t="shared" si="3"/>
        <v>43.75</v>
      </c>
      <c r="N19" s="111">
        <f>УСЬОГО!Q19-'16-село-ЦЗ'!N19</f>
        <v>2</v>
      </c>
      <c r="O19" s="111">
        <f>УСЬОГО!R19-'16-село-ЦЗ'!O19</f>
        <v>0</v>
      </c>
      <c r="P19" s="112">
        <f t="shared" si="8"/>
        <v>0</v>
      </c>
      <c r="Q19" s="111">
        <f>УСЬОГО!T19-'16-село-ЦЗ'!Q19</f>
        <v>535</v>
      </c>
      <c r="R19" s="111">
        <f>УСЬОГО!U19-'16-село-ЦЗ'!R19</f>
        <v>238</v>
      </c>
      <c r="S19" s="112">
        <f t="shared" si="4"/>
        <v>44.485981308411212</v>
      </c>
      <c r="T19" s="111">
        <f>УСЬОГО!W19-'16-село-ЦЗ'!T19</f>
        <v>1868</v>
      </c>
      <c r="U19" s="113">
        <f>УСЬОГО!X19-'16-село-ЦЗ'!U19</f>
        <v>182</v>
      </c>
      <c r="V19" s="112">
        <f t="shared" si="5"/>
        <v>9.7430406852248392</v>
      </c>
      <c r="W19" s="111">
        <f>УСЬОГО!Z19-'16-село-ЦЗ'!W19</f>
        <v>359</v>
      </c>
      <c r="X19" s="111">
        <f>УСЬОГО!AA19-'16-село-ЦЗ'!X19</f>
        <v>145</v>
      </c>
      <c r="Y19" s="112">
        <f t="shared" si="6"/>
        <v>40.389972144846794</v>
      </c>
      <c r="Z19" s="111">
        <f>УСЬОГО!AC19-'16-село-ЦЗ'!Z19</f>
        <v>323</v>
      </c>
      <c r="AA19" s="111">
        <f>УСЬОГО!AD19-'16-село-ЦЗ'!AA19</f>
        <v>131</v>
      </c>
      <c r="AB19" s="112">
        <f t="shared" si="7"/>
        <v>40.557275541795669</v>
      </c>
      <c r="AC19" s="37"/>
      <c r="AD19" s="41"/>
    </row>
    <row r="20" spans="1:30" s="42" customFormat="1" ht="15" customHeight="1" x14ac:dyDescent="0.25">
      <c r="A20" s="61" t="s">
        <v>46</v>
      </c>
      <c r="B20" s="111">
        <f>УСЬОГО!B20-'16-село-ЦЗ'!B20</f>
        <v>1233</v>
      </c>
      <c r="C20" s="111">
        <f>УСЬОГО!C20-'16-село-ЦЗ'!C20</f>
        <v>212</v>
      </c>
      <c r="D20" s="109">
        <f t="shared" si="0"/>
        <v>17.193836171938361</v>
      </c>
      <c r="E20" s="111">
        <f>УСЬОГО!E20-'16-село-ЦЗ'!E20</f>
        <v>382</v>
      </c>
      <c r="F20" s="111">
        <f>УСЬОГО!F20-'16-село-ЦЗ'!F20</f>
        <v>184</v>
      </c>
      <c r="G20" s="112">
        <f t="shared" si="1"/>
        <v>48.167539267015705</v>
      </c>
      <c r="H20" s="111">
        <f>УСЬОГО!H20-'16-село-ЦЗ'!H20</f>
        <v>113</v>
      </c>
      <c r="I20" s="111">
        <f>УСЬОГО!I20-'16-село-ЦЗ'!I20</f>
        <v>52</v>
      </c>
      <c r="J20" s="112">
        <f t="shared" si="2"/>
        <v>46.017699115044245</v>
      </c>
      <c r="K20" s="111">
        <f>УСЬОГО!N20-'16-село-ЦЗ'!K20</f>
        <v>18</v>
      </c>
      <c r="L20" s="111">
        <f>УСЬОГО!O20-'16-село-ЦЗ'!L20</f>
        <v>11</v>
      </c>
      <c r="M20" s="112">
        <f t="shared" si="3"/>
        <v>61.111111111111114</v>
      </c>
      <c r="N20" s="111">
        <f>УСЬОГО!Q20-'16-село-ЦЗ'!N20</f>
        <v>1</v>
      </c>
      <c r="O20" s="111">
        <f>УСЬОГО!R20-'16-село-ЦЗ'!O20</f>
        <v>0</v>
      </c>
      <c r="P20" s="112">
        <f t="shared" si="8"/>
        <v>0</v>
      </c>
      <c r="Q20" s="111">
        <f>УСЬОГО!T20-'16-село-ЦЗ'!Q20</f>
        <v>223</v>
      </c>
      <c r="R20" s="111">
        <f>УСЬОГО!U20-'16-село-ЦЗ'!R20</f>
        <v>132</v>
      </c>
      <c r="S20" s="112">
        <f t="shared" si="4"/>
        <v>59.19282511210762</v>
      </c>
      <c r="T20" s="111">
        <f>УСЬОГО!W20-'16-село-ЦЗ'!T20</f>
        <v>705</v>
      </c>
      <c r="U20" s="113">
        <f>УСЬОГО!X20-'16-село-ЦЗ'!U20</f>
        <v>111</v>
      </c>
      <c r="V20" s="112">
        <f t="shared" si="5"/>
        <v>15.74468085106383</v>
      </c>
      <c r="W20" s="111">
        <f>УСЬОГО!Z20-'16-село-ЦЗ'!W20</f>
        <v>226</v>
      </c>
      <c r="X20" s="111">
        <f>УСЬОГО!AA20-'16-село-ЦЗ'!X20</f>
        <v>101</v>
      </c>
      <c r="Y20" s="112">
        <f t="shared" si="6"/>
        <v>44.690265486725664</v>
      </c>
      <c r="Z20" s="111">
        <f>УСЬОГО!AC20-'16-село-ЦЗ'!Z20</f>
        <v>206</v>
      </c>
      <c r="AA20" s="111">
        <f>УСЬОГО!AD20-'16-село-ЦЗ'!AA20</f>
        <v>94</v>
      </c>
      <c r="AB20" s="112">
        <f t="shared" si="7"/>
        <v>45.631067961165051</v>
      </c>
      <c r="AC20" s="37"/>
      <c r="AD20" s="41"/>
    </row>
    <row r="21" spans="1:30" s="42" customFormat="1" ht="15" customHeight="1" x14ac:dyDescent="0.25">
      <c r="A21" s="61" t="s">
        <v>47</v>
      </c>
      <c r="B21" s="111">
        <f>УСЬОГО!B21-'16-село-ЦЗ'!B21</f>
        <v>1033</v>
      </c>
      <c r="C21" s="111">
        <f>УСЬОГО!C21-'16-село-ЦЗ'!C21</f>
        <v>183</v>
      </c>
      <c r="D21" s="109">
        <f t="shared" si="0"/>
        <v>17.71539206195547</v>
      </c>
      <c r="E21" s="111">
        <f>УСЬОГО!E21-'16-село-ЦЗ'!E21</f>
        <v>427</v>
      </c>
      <c r="F21" s="111">
        <f>УСЬОГО!F21-'16-село-ЦЗ'!F21</f>
        <v>165</v>
      </c>
      <c r="G21" s="112">
        <f t="shared" si="1"/>
        <v>38.641686182669787</v>
      </c>
      <c r="H21" s="111">
        <f>УСЬОГО!H21-'16-село-ЦЗ'!H21</f>
        <v>121</v>
      </c>
      <c r="I21" s="111">
        <f>УСЬОГО!I21-'16-село-ЦЗ'!I21</f>
        <v>38</v>
      </c>
      <c r="J21" s="112">
        <f t="shared" si="2"/>
        <v>31.404958677685951</v>
      </c>
      <c r="K21" s="111">
        <f>УСЬОГО!N21-'16-село-ЦЗ'!K21</f>
        <v>9</v>
      </c>
      <c r="L21" s="111">
        <f>УСЬОГО!O21-'16-село-ЦЗ'!L21</f>
        <v>7</v>
      </c>
      <c r="M21" s="112">
        <f t="shared" si="3"/>
        <v>77.777777777777771</v>
      </c>
      <c r="N21" s="111">
        <f>УСЬОГО!Q21-'16-село-ЦЗ'!N21</f>
        <v>0</v>
      </c>
      <c r="O21" s="111">
        <f>УСЬОГО!R21-'16-село-ЦЗ'!O21</f>
        <v>0</v>
      </c>
      <c r="P21" s="112" t="str">
        <f t="shared" si="8"/>
        <v>-</v>
      </c>
      <c r="Q21" s="111">
        <f>УСЬОГО!T21-'16-село-ЦЗ'!Q21</f>
        <v>354</v>
      </c>
      <c r="R21" s="111">
        <f>УСЬОГО!U21-'16-село-ЦЗ'!R21</f>
        <v>120</v>
      </c>
      <c r="S21" s="112">
        <f t="shared" si="4"/>
        <v>33.898305084745765</v>
      </c>
      <c r="T21" s="111">
        <f>УСЬОГО!W21-'16-село-ЦЗ'!T21</f>
        <v>701</v>
      </c>
      <c r="U21" s="113">
        <f>УСЬОГО!X21-'16-село-ЦЗ'!U21</f>
        <v>86</v>
      </c>
      <c r="V21" s="112">
        <f t="shared" si="5"/>
        <v>12.268188302425107</v>
      </c>
      <c r="W21" s="111">
        <f>УСЬОГО!Z21-'16-село-ЦЗ'!W21</f>
        <v>277</v>
      </c>
      <c r="X21" s="111">
        <f>УСЬОГО!AA21-'16-село-ЦЗ'!X21</f>
        <v>83</v>
      </c>
      <c r="Y21" s="112">
        <f t="shared" si="6"/>
        <v>29.963898916967509</v>
      </c>
      <c r="Z21" s="111">
        <f>УСЬОГО!AC21-'16-село-ЦЗ'!Z21</f>
        <v>258</v>
      </c>
      <c r="AA21" s="111">
        <f>УСЬОГО!AD21-'16-село-ЦЗ'!AA21</f>
        <v>79</v>
      </c>
      <c r="AB21" s="112">
        <f t="shared" si="7"/>
        <v>30.620155038759691</v>
      </c>
      <c r="AC21" s="37"/>
      <c r="AD21" s="41"/>
    </row>
    <row r="22" spans="1:30" s="42" customFormat="1" ht="15" customHeight="1" x14ac:dyDescent="0.25">
      <c r="A22" s="61" t="s">
        <v>48</v>
      </c>
      <c r="B22" s="111">
        <f>УСЬОГО!B22-'16-село-ЦЗ'!B22</f>
        <v>2792</v>
      </c>
      <c r="C22" s="111">
        <f>УСЬОГО!C22-'16-село-ЦЗ'!C22</f>
        <v>527</v>
      </c>
      <c r="D22" s="109">
        <f t="shared" si="0"/>
        <v>18.875358166189113</v>
      </c>
      <c r="E22" s="111">
        <f>УСЬОГО!E22-'16-село-ЦЗ'!E22</f>
        <v>819</v>
      </c>
      <c r="F22" s="111">
        <f>УСЬОГО!F22-'16-село-ЦЗ'!F22</f>
        <v>450</v>
      </c>
      <c r="G22" s="112">
        <f t="shared" si="1"/>
        <v>54.945054945054942</v>
      </c>
      <c r="H22" s="111">
        <f>УСЬОГО!H22-'16-село-ЦЗ'!H22</f>
        <v>339</v>
      </c>
      <c r="I22" s="111">
        <f>УСЬОГО!I22-'16-село-ЦЗ'!I22</f>
        <v>116</v>
      </c>
      <c r="J22" s="112">
        <f t="shared" si="2"/>
        <v>34.21828908554572</v>
      </c>
      <c r="K22" s="111">
        <f>УСЬОГО!N22-'16-село-ЦЗ'!K22</f>
        <v>29</v>
      </c>
      <c r="L22" s="111">
        <f>УСЬОГО!O22-'16-село-ЦЗ'!L22</f>
        <v>4</v>
      </c>
      <c r="M22" s="112">
        <f t="shared" si="3"/>
        <v>13.793103448275861</v>
      </c>
      <c r="N22" s="111">
        <f>УСЬОГО!Q22-'16-село-ЦЗ'!N22</f>
        <v>3</v>
      </c>
      <c r="O22" s="111">
        <f>УСЬОГО!R22-'16-село-ЦЗ'!O22</f>
        <v>0</v>
      </c>
      <c r="P22" s="112">
        <f t="shared" si="8"/>
        <v>0</v>
      </c>
      <c r="Q22" s="111">
        <f>УСЬОГО!T22-'16-село-ЦЗ'!Q22</f>
        <v>629</v>
      </c>
      <c r="R22" s="111">
        <f>УСЬОГО!U22-'16-село-ЦЗ'!R22</f>
        <v>367</v>
      </c>
      <c r="S22" s="112">
        <f t="shared" si="4"/>
        <v>58.346581875993643</v>
      </c>
      <c r="T22" s="111">
        <f>УСЬОГО!W22-'16-село-ЦЗ'!T22</f>
        <v>2035</v>
      </c>
      <c r="U22" s="113">
        <f>УСЬОГО!X22-'16-село-ЦЗ'!U22</f>
        <v>290</v>
      </c>
      <c r="V22" s="112">
        <f t="shared" si="5"/>
        <v>14.25061425061425</v>
      </c>
      <c r="W22" s="111">
        <f>УСЬОГО!Z22-'16-село-ЦЗ'!W22</f>
        <v>454</v>
      </c>
      <c r="X22" s="111">
        <f>УСЬОГО!AA22-'16-село-ЦЗ'!X22</f>
        <v>239</v>
      </c>
      <c r="Y22" s="112">
        <f t="shared" si="6"/>
        <v>52.643171806167402</v>
      </c>
      <c r="Z22" s="111">
        <f>УСЬОГО!AC22-'16-село-ЦЗ'!Z22</f>
        <v>401</v>
      </c>
      <c r="AA22" s="111">
        <f>УСЬОГО!AD22-'16-село-ЦЗ'!AA22</f>
        <v>204</v>
      </c>
      <c r="AB22" s="112">
        <f t="shared" si="7"/>
        <v>50.872817955112218</v>
      </c>
      <c r="AC22" s="37"/>
      <c r="AD22" s="41"/>
    </row>
    <row r="23" spans="1:30" s="42" customFormat="1" ht="15" customHeight="1" x14ac:dyDescent="0.25">
      <c r="A23" s="61" t="s">
        <v>49</v>
      </c>
      <c r="B23" s="111">
        <f>УСЬОГО!B23-'16-село-ЦЗ'!B23</f>
        <v>1441</v>
      </c>
      <c r="C23" s="111">
        <f>УСЬОГО!C23-'16-село-ЦЗ'!C23</f>
        <v>353</v>
      </c>
      <c r="D23" s="109">
        <f t="shared" si="0"/>
        <v>24.496877168632892</v>
      </c>
      <c r="E23" s="111">
        <f>УСЬОГО!E23-'16-село-ЦЗ'!E23</f>
        <v>802</v>
      </c>
      <c r="F23" s="111">
        <f>УСЬОГО!F23-'16-село-ЦЗ'!F23</f>
        <v>332</v>
      </c>
      <c r="G23" s="112">
        <f t="shared" si="1"/>
        <v>41.396508728179548</v>
      </c>
      <c r="H23" s="111">
        <f>УСЬОГО!H23-'16-село-ЦЗ'!H23</f>
        <v>117</v>
      </c>
      <c r="I23" s="111">
        <f>УСЬОГО!I23-'16-село-ЦЗ'!I23</f>
        <v>52</v>
      </c>
      <c r="J23" s="112">
        <f t="shared" si="2"/>
        <v>44.444444444444443</v>
      </c>
      <c r="K23" s="111">
        <f>УСЬОГО!N23-'16-село-ЦЗ'!K23</f>
        <v>8</v>
      </c>
      <c r="L23" s="111">
        <f>УСЬОГО!O23-'16-село-ЦЗ'!L23</f>
        <v>10</v>
      </c>
      <c r="M23" s="112">
        <f t="shared" si="3"/>
        <v>125</v>
      </c>
      <c r="N23" s="111">
        <f>УСЬОГО!Q23-'16-село-ЦЗ'!N23</f>
        <v>0</v>
      </c>
      <c r="O23" s="111">
        <f>УСЬОГО!R23-'16-село-ЦЗ'!O23</f>
        <v>0</v>
      </c>
      <c r="P23" s="112" t="str">
        <f t="shared" si="8"/>
        <v>-</v>
      </c>
      <c r="Q23" s="111">
        <f>УСЬОГО!T23-'16-село-ЦЗ'!Q23</f>
        <v>604</v>
      </c>
      <c r="R23" s="111">
        <f>УСЬОГО!U23-'16-село-ЦЗ'!R23</f>
        <v>253</v>
      </c>
      <c r="S23" s="112">
        <f t="shared" si="4"/>
        <v>41.88741721854305</v>
      </c>
      <c r="T23" s="111">
        <f>УСЬОГО!W23-'16-село-ЦЗ'!T23</f>
        <v>926</v>
      </c>
      <c r="U23" s="113">
        <f>УСЬОГО!X23-'16-село-ЦЗ'!U23</f>
        <v>178</v>
      </c>
      <c r="V23" s="112">
        <f t="shared" si="5"/>
        <v>19.22246220302376</v>
      </c>
      <c r="W23" s="111">
        <f>УСЬОГО!Z23-'16-село-ЦЗ'!W23</f>
        <v>478</v>
      </c>
      <c r="X23" s="111">
        <f>УСЬОГО!AA23-'16-село-ЦЗ'!X23</f>
        <v>167</v>
      </c>
      <c r="Y23" s="112">
        <f t="shared" si="6"/>
        <v>34.937238493723846</v>
      </c>
      <c r="Z23" s="111">
        <f>УСЬОГО!AC23-'16-село-ЦЗ'!Z23</f>
        <v>415</v>
      </c>
      <c r="AA23" s="111">
        <f>УСЬОГО!AD23-'16-село-ЦЗ'!AA23</f>
        <v>146</v>
      </c>
      <c r="AB23" s="112">
        <f t="shared" si="7"/>
        <v>35.180722891566262</v>
      </c>
      <c r="AC23" s="37"/>
      <c r="AD23" s="41"/>
    </row>
    <row r="24" spans="1:30" s="42" customFormat="1" ht="15" customHeight="1" x14ac:dyDescent="0.25">
      <c r="A24" s="61" t="s">
        <v>50</v>
      </c>
      <c r="B24" s="111">
        <f>УСЬОГО!B24-'16-село-ЦЗ'!B24</f>
        <v>1375</v>
      </c>
      <c r="C24" s="111">
        <f>УСЬОГО!C24-'16-село-ЦЗ'!C24</f>
        <v>460</v>
      </c>
      <c r="D24" s="109">
        <f t="shared" si="0"/>
        <v>33.454545454545453</v>
      </c>
      <c r="E24" s="111">
        <f>УСЬОГО!E24-'16-село-ЦЗ'!E24</f>
        <v>675</v>
      </c>
      <c r="F24" s="111">
        <f>УСЬОГО!F24-'16-село-ЦЗ'!F24</f>
        <v>390</v>
      </c>
      <c r="G24" s="112">
        <f t="shared" si="1"/>
        <v>57.777777777777779</v>
      </c>
      <c r="H24" s="111">
        <f>УСЬОГО!H24-'16-село-ЦЗ'!H24</f>
        <v>147</v>
      </c>
      <c r="I24" s="111">
        <f>УСЬОГО!I24-'16-село-ЦЗ'!I24</f>
        <v>66</v>
      </c>
      <c r="J24" s="112">
        <f t="shared" si="2"/>
        <v>44.897959183673471</v>
      </c>
      <c r="K24" s="111">
        <f>УСЬОГО!N24-'16-село-ЦЗ'!K24</f>
        <v>15</v>
      </c>
      <c r="L24" s="111">
        <f>УСЬОГО!O24-'16-село-ЦЗ'!L24</f>
        <v>12</v>
      </c>
      <c r="M24" s="112">
        <f t="shared" si="3"/>
        <v>80</v>
      </c>
      <c r="N24" s="111">
        <f>УСЬОГО!Q24-'16-село-ЦЗ'!N24</f>
        <v>0</v>
      </c>
      <c r="O24" s="111">
        <f>УСЬОГО!R24-'16-село-ЦЗ'!O24</f>
        <v>0</v>
      </c>
      <c r="P24" s="112" t="str">
        <f t="shared" si="8"/>
        <v>-</v>
      </c>
      <c r="Q24" s="111">
        <f>УСЬОГО!T24-'16-село-ЦЗ'!Q24</f>
        <v>584</v>
      </c>
      <c r="R24" s="111">
        <f>УСЬОГО!U24-'16-село-ЦЗ'!R24</f>
        <v>326</v>
      </c>
      <c r="S24" s="112">
        <f t="shared" si="4"/>
        <v>55.821917808219176</v>
      </c>
      <c r="T24" s="111">
        <f>УСЬОГО!W24-'16-село-ЦЗ'!T24</f>
        <v>669</v>
      </c>
      <c r="U24" s="113">
        <f>УСЬОГО!X24-'16-село-ЦЗ'!U24</f>
        <v>264</v>
      </c>
      <c r="V24" s="112">
        <f t="shared" si="5"/>
        <v>39.461883408071749</v>
      </c>
      <c r="W24" s="111">
        <f>УСЬОГО!Z24-'16-село-ЦЗ'!W24</f>
        <v>390</v>
      </c>
      <c r="X24" s="111">
        <f>УСЬОГО!AA24-'16-село-ЦЗ'!X24</f>
        <v>226</v>
      </c>
      <c r="Y24" s="112">
        <f t="shared" si="6"/>
        <v>57.948717948717949</v>
      </c>
      <c r="Z24" s="111">
        <f>УСЬОГО!AC24-'16-село-ЦЗ'!Z24</f>
        <v>373</v>
      </c>
      <c r="AA24" s="111">
        <f>УСЬОГО!AD24-'16-село-ЦЗ'!AA24</f>
        <v>214</v>
      </c>
      <c r="AB24" s="112">
        <f t="shared" si="7"/>
        <v>57.372654155495979</v>
      </c>
      <c r="AC24" s="37"/>
      <c r="AD24" s="41"/>
    </row>
    <row r="25" spans="1:30" s="42" customFormat="1" ht="15" customHeight="1" x14ac:dyDescent="0.25">
      <c r="A25" s="61" t="s">
        <v>51</v>
      </c>
      <c r="B25" s="111">
        <f>УСЬОГО!B25-'16-село-ЦЗ'!B25</f>
        <v>2556</v>
      </c>
      <c r="C25" s="111">
        <f>УСЬОГО!C25-'16-село-ЦЗ'!C25</f>
        <v>163</v>
      </c>
      <c r="D25" s="109">
        <f t="shared" si="0"/>
        <v>6.3771517996870113</v>
      </c>
      <c r="E25" s="111">
        <f>УСЬОГО!E25-'16-село-ЦЗ'!E25</f>
        <v>412</v>
      </c>
      <c r="F25" s="111">
        <f>УСЬОГО!F25-'16-село-ЦЗ'!F25</f>
        <v>150</v>
      </c>
      <c r="G25" s="112">
        <f t="shared" si="1"/>
        <v>36.407766990291265</v>
      </c>
      <c r="H25" s="111">
        <f>УСЬОГО!H25-'16-село-ЦЗ'!H25</f>
        <v>128</v>
      </c>
      <c r="I25" s="111">
        <f>УСЬОГО!I25-'16-село-ЦЗ'!I25</f>
        <v>43</v>
      </c>
      <c r="J25" s="112">
        <f t="shared" si="2"/>
        <v>33.59375</v>
      </c>
      <c r="K25" s="111">
        <f>УСЬОГО!N25-'16-село-ЦЗ'!K25</f>
        <v>12</v>
      </c>
      <c r="L25" s="111">
        <f>УСЬОГО!O25-'16-село-ЦЗ'!L25</f>
        <v>6</v>
      </c>
      <c r="M25" s="112">
        <f t="shared" si="3"/>
        <v>50</v>
      </c>
      <c r="N25" s="111">
        <f>УСЬОГО!Q25-'16-село-ЦЗ'!N25</f>
        <v>0</v>
      </c>
      <c r="O25" s="111">
        <f>УСЬОГО!R25-'16-село-ЦЗ'!O25</f>
        <v>0</v>
      </c>
      <c r="P25" s="112" t="str">
        <f t="shared" si="8"/>
        <v>-</v>
      </c>
      <c r="Q25" s="111">
        <f>УСЬОГО!T25-'16-село-ЦЗ'!Q25</f>
        <v>297</v>
      </c>
      <c r="R25" s="111">
        <f>УСЬОГО!U25-'16-село-ЦЗ'!R25</f>
        <v>98</v>
      </c>
      <c r="S25" s="112">
        <f t="shared" si="4"/>
        <v>32.996632996632997</v>
      </c>
      <c r="T25" s="111">
        <f>УСЬОГО!W25-'16-село-ЦЗ'!T25</f>
        <v>2240</v>
      </c>
      <c r="U25" s="113">
        <f>УСЬОГО!X25-'16-село-ЦЗ'!U25</f>
        <v>73</v>
      </c>
      <c r="V25" s="112">
        <f t="shared" si="5"/>
        <v>3.2589285714285716</v>
      </c>
      <c r="W25" s="111">
        <f>УСЬОГО!Z25-'16-село-ЦЗ'!W25</f>
        <v>239</v>
      </c>
      <c r="X25" s="111">
        <f>УСЬОГО!AA25-'16-село-ЦЗ'!X25</f>
        <v>63</v>
      </c>
      <c r="Y25" s="112">
        <f t="shared" si="6"/>
        <v>26.359832635983263</v>
      </c>
      <c r="Z25" s="111">
        <f>УСЬОГО!AC25-'16-село-ЦЗ'!Z25</f>
        <v>217</v>
      </c>
      <c r="AA25" s="111">
        <f>УСЬОГО!AD25-'16-село-ЦЗ'!AA25</f>
        <v>59</v>
      </c>
      <c r="AB25" s="112">
        <f t="shared" si="7"/>
        <v>27.1889400921659</v>
      </c>
      <c r="AC25" s="37"/>
      <c r="AD25" s="41"/>
    </row>
    <row r="26" spans="1:30" s="42" customFormat="1" ht="15" customHeight="1" x14ac:dyDescent="0.25">
      <c r="A26" s="61" t="s">
        <v>52</v>
      </c>
      <c r="B26" s="111">
        <f>УСЬОГО!B26-'16-село-ЦЗ'!B26</f>
        <v>1215</v>
      </c>
      <c r="C26" s="111">
        <f>УСЬОГО!C26-'16-село-ЦЗ'!C26</f>
        <v>346</v>
      </c>
      <c r="D26" s="109">
        <f t="shared" si="0"/>
        <v>28.477366255144034</v>
      </c>
      <c r="E26" s="111">
        <f>УСЬОГО!E26-'16-село-ЦЗ'!E26</f>
        <v>431</v>
      </c>
      <c r="F26" s="111">
        <f>УСЬОГО!F26-'16-село-ЦЗ'!F26</f>
        <v>303</v>
      </c>
      <c r="G26" s="112">
        <f t="shared" si="1"/>
        <v>70.301624129930389</v>
      </c>
      <c r="H26" s="111">
        <f>УСЬОГО!H26-'16-село-ЦЗ'!H26</f>
        <v>122</v>
      </c>
      <c r="I26" s="111">
        <f>УСЬОГО!I26-'16-село-ЦЗ'!I26</f>
        <v>74</v>
      </c>
      <c r="J26" s="112">
        <f t="shared" si="2"/>
        <v>60.655737704918032</v>
      </c>
      <c r="K26" s="111">
        <f>УСЬОГО!N26-'16-село-ЦЗ'!K26</f>
        <v>13</v>
      </c>
      <c r="L26" s="111">
        <f>УСЬОГО!O26-'16-село-ЦЗ'!L26</f>
        <v>10</v>
      </c>
      <c r="M26" s="112">
        <f t="shared" si="3"/>
        <v>76.92307692307692</v>
      </c>
      <c r="N26" s="111">
        <f>УСЬОГО!Q26-'16-село-ЦЗ'!N26</f>
        <v>0</v>
      </c>
      <c r="O26" s="111">
        <f>УСЬОГО!R26-'16-село-ЦЗ'!O26</f>
        <v>0</v>
      </c>
      <c r="P26" s="112" t="str">
        <f t="shared" si="8"/>
        <v>-</v>
      </c>
      <c r="Q26" s="111">
        <f>УСЬОГО!T26-'16-село-ЦЗ'!Q26</f>
        <v>321</v>
      </c>
      <c r="R26" s="111">
        <f>УСЬОГО!U26-'16-село-ЦЗ'!R26</f>
        <v>194</v>
      </c>
      <c r="S26" s="112">
        <f t="shared" si="4"/>
        <v>60.436137071651089</v>
      </c>
      <c r="T26" s="111">
        <f>УСЬОГО!W26-'16-село-ЦЗ'!T26</f>
        <v>810</v>
      </c>
      <c r="U26" s="113">
        <f>УСЬОГО!X26-'16-село-ЦЗ'!U26</f>
        <v>184</v>
      </c>
      <c r="V26" s="112">
        <f t="shared" si="5"/>
        <v>22.716049382716051</v>
      </c>
      <c r="W26" s="111">
        <f>УСЬОГО!Z26-'16-село-ЦЗ'!W26</f>
        <v>260</v>
      </c>
      <c r="X26" s="111">
        <f>УСЬОГО!AA26-'16-село-ЦЗ'!X26</f>
        <v>159</v>
      </c>
      <c r="Y26" s="112">
        <f t="shared" si="6"/>
        <v>61.153846153846153</v>
      </c>
      <c r="Z26" s="111">
        <f>УСЬОГО!AC26-'16-село-ЦЗ'!Z26</f>
        <v>221</v>
      </c>
      <c r="AA26" s="111">
        <f>УСЬОГО!AD26-'16-село-ЦЗ'!AA26</f>
        <v>139</v>
      </c>
      <c r="AB26" s="112">
        <f t="shared" si="7"/>
        <v>62.895927601809952</v>
      </c>
      <c r="AC26" s="37"/>
      <c r="AD26" s="41"/>
    </row>
    <row r="27" spans="1:30" s="42" customFormat="1" ht="15" customHeight="1" x14ac:dyDescent="0.25">
      <c r="A27" s="61" t="s">
        <v>53</v>
      </c>
      <c r="B27" s="111">
        <f>УСЬОГО!B27-'16-село-ЦЗ'!B27</f>
        <v>983</v>
      </c>
      <c r="C27" s="111">
        <f>УСЬОГО!C27-'16-село-ЦЗ'!C27</f>
        <v>164</v>
      </c>
      <c r="D27" s="109">
        <f t="shared" si="0"/>
        <v>16.683621566632755</v>
      </c>
      <c r="E27" s="111">
        <f>УСЬОГО!E27-'16-село-ЦЗ'!E27</f>
        <v>387</v>
      </c>
      <c r="F27" s="111">
        <f>УСЬОГО!F27-'16-село-ЦЗ'!F27</f>
        <v>155</v>
      </c>
      <c r="G27" s="112">
        <f t="shared" si="1"/>
        <v>40.05167958656331</v>
      </c>
      <c r="H27" s="111">
        <f>УСЬОГО!H27-'16-село-ЦЗ'!H27</f>
        <v>120</v>
      </c>
      <c r="I27" s="111">
        <f>УСЬОГО!I27-'16-село-ЦЗ'!I27</f>
        <v>48</v>
      </c>
      <c r="J27" s="112">
        <f t="shared" si="2"/>
        <v>40</v>
      </c>
      <c r="K27" s="111">
        <f>УСЬОГО!N27-'16-село-ЦЗ'!K27</f>
        <v>38</v>
      </c>
      <c r="L27" s="111">
        <f>УСЬОГО!O27-'16-село-ЦЗ'!L27</f>
        <v>22</v>
      </c>
      <c r="M27" s="112">
        <f t="shared" si="3"/>
        <v>57.89473684210526</v>
      </c>
      <c r="N27" s="111">
        <f>УСЬОГО!Q27-'16-село-ЦЗ'!N27</f>
        <v>0</v>
      </c>
      <c r="O27" s="111">
        <f>УСЬОГО!R27-'16-село-ЦЗ'!O27</f>
        <v>1</v>
      </c>
      <c r="P27" s="112" t="str">
        <f t="shared" si="8"/>
        <v>-</v>
      </c>
      <c r="Q27" s="111">
        <f>УСЬОГО!T27-'16-село-ЦЗ'!Q27</f>
        <v>280</v>
      </c>
      <c r="R27" s="111">
        <f>УСЬОГО!U27-'16-село-ЦЗ'!R27</f>
        <v>129</v>
      </c>
      <c r="S27" s="112">
        <f t="shared" si="4"/>
        <v>46.071428571428569</v>
      </c>
      <c r="T27" s="111">
        <f>УСЬОГО!W27-'16-село-ЦЗ'!T27</f>
        <v>654</v>
      </c>
      <c r="U27" s="113">
        <f>УСЬОГО!X27-'16-село-ЦЗ'!U27</f>
        <v>53</v>
      </c>
      <c r="V27" s="112">
        <f t="shared" si="5"/>
        <v>8.1039755351681961</v>
      </c>
      <c r="W27" s="111">
        <f>УСЬОГО!Z27-'16-село-ЦЗ'!W27</f>
        <v>218</v>
      </c>
      <c r="X27" s="111">
        <f>УСЬОГО!AA27-'16-село-ЦЗ'!X27</f>
        <v>52</v>
      </c>
      <c r="Y27" s="112">
        <f t="shared" si="6"/>
        <v>23.853211009174313</v>
      </c>
      <c r="Z27" s="111">
        <f>УСЬОГО!AC27-'16-село-ЦЗ'!Z27</f>
        <v>207</v>
      </c>
      <c r="AA27" s="111">
        <f>УСЬОГО!AD27-'16-село-ЦЗ'!AA27</f>
        <v>46</v>
      </c>
      <c r="AB27" s="112">
        <f t="shared" si="7"/>
        <v>22.222222222222221</v>
      </c>
      <c r="AC27" s="37"/>
      <c r="AD27" s="41"/>
    </row>
    <row r="28" spans="1:30" s="42" customFormat="1" ht="15" customHeight="1" x14ac:dyDescent="0.25">
      <c r="A28" s="61" t="s">
        <v>54</v>
      </c>
      <c r="B28" s="111">
        <f>УСЬОГО!B28-'16-село-ЦЗ'!B28</f>
        <v>922</v>
      </c>
      <c r="C28" s="111">
        <f>УСЬОГО!C28-'16-село-ЦЗ'!C28</f>
        <v>186</v>
      </c>
      <c r="D28" s="109">
        <f t="shared" si="0"/>
        <v>20.17353579175705</v>
      </c>
      <c r="E28" s="111">
        <f>УСЬОГО!E28-'16-село-ЦЗ'!E28</f>
        <v>271</v>
      </c>
      <c r="F28" s="111">
        <f>УСЬОГО!F28-'16-село-ЦЗ'!F28</f>
        <v>165</v>
      </c>
      <c r="G28" s="112">
        <f t="shared" si="1"/>
        <v>60.88560885608856</v>
      </c>
      <c r="H28" s="111">
        <f>УСЬОГО!H28-'16-село-ЦЗ'!H28</f>
        <v>117</v>
      </c>
      <c r="I28" s="111">
        <f>УСЬОГО!I28-'16-село-ЦЗ'!I28</f>
        <v>35</v>
      </c>
      <c r="J28" s="112">
        <f t="shared" si="2"/>
        <v>29.914529914529915</v>
      </c>
      <c r="K28" s="111">
        <f>УСЬОГО!N28-'16-село-ЦЗ'!K28</f>
        <v>13</v>
      </c>
      <c r="L28" s="111">
        <f>УСЬОГО!O28-'16-село-ЦЗ'!L28</f>
        <v>10</v>
      </c>
      <c r="M28" s="112">
        <f t="shared" si="3"/>
        <v>76.92307692307692</v>
      </c>
      <c r="N28" s="111">
        <f>УСЬОГО!Q28-'16-село-ЦЗ'!N28</f>
        <v>4</v>
      </c>
      <c r="O28" s="111">
        <f>УСЬОГО!R28-'16-село-ЦЗ'!O28</f>
        <v>0</v>
      </c>
      <c r="P28" s="112">
        <f t="shared" si="8"/>
        <v>0</v>
      </c>
      <c r="Q28" s="111">
        <f>УСЬОГО!T28-'16-село-ЦЗ'!Q28</f>
        <v>246</v>
      </c>
      <c r="R28" s="111">
        <f>УСЬОГО!U28-'16-село-ЦЗ'!R28</f>
        <v>152</v>
      </c>
      <c r="S28" s="112">
        <f t="shared" si="4"/>
        <v>61.788617886178862</v>
      </c>
      <c r="T28" s="111">
        <f>УСЬОГО!W28-'16-село-ЦЗ'!T28</f>
        <v>559</v>
      </c>
      <c r="U28" s="113">
        <f>УСЬОГО!X28-'16-село-ЦЗ'!U28</f>
        <v>97</v>
      </c>
      <c r="V28" s="112">
        <f t="shared" si="5"/>
        <v>17.352415026833633</v>
      </c>
      <c r="W28" s="111">
        <f>УСЬОГО!Z28-'16-село-ЦЗ'!W28</f>
        <v>160</v>
      </c>
      <c r="X28" s="111">
        <f>УСЬОГО!AA28-'16-село-ЦЗ'!X28</f>
        <v>97</v>
      </c>
      <c r="Y28" s="112">
        <f t="shared" si="6"/>
        <v>60.625</v>
      </c>
      <c r="Z28" s="111">
        <f>УСЬОГО!AC28-'16-село-ЦЗ'!Z28</f>
        <v>144</v>
      </c>
      <c r="AA28" s="111">
        <f>УСЬОГО!AD28-'16-село-ЦЗ'!AA28</f>
        <v>95</v>
      </c>
      <c r="AB28" s="112">
        <f t="shared" si="7"/>
        <v>65.972222222222229</v>
      </c>
      <c r="AC28" s="37"/>
      <c r="AD28" s="41"/>
    </row>
    <row r="29" spans="1:30" s="42" customFormat="1" ht="15" customHeight="1" x14ac:dyDescent="0.25">
      <c r="A29" s="61" t="s">
        <v>55</v>
      </c>
      <c r="B29" s="111">
        <f>УСЬОГО!B29-'16-село-ЦЗ'!B29</f>
        <v>1092</v>
      </c>
      <c r="C29" s="111">
        <f>УСЬОГО!C29-'16-село-ЦЗ'!C29</f>
        <v>244</v>
      </c>
      <c r="D29" s="109">
        <f t="shared" si="0"/>
        <v>22.344322344322343</v>
      </c>
      <c r="E29" s="111">
        <f>УСЬОГО!E29-'16-село-ЦЗ'!E29</f>
        <v>520</v>
      </c>
      <c r="F29" s="111">
        <f>УСЬОГО!F29-'16-село-ЦЗ'!F29</f>
        <v>223</v>
      </c>
      <c r="G29" s="112">
        <f t="shared" si="1"/>
        <v>42.884615384615387</v>
      </c>
      <c r="H29" s="111">
        <f>УСЬОГО!H29-'16-село-ЦЗ'!H29</f>
        <v>186</v>
      </c>
      <c r="I29" s="111">
        <f>УСЬОГО!I29-'16-село-ЦЗ'!I29</f>
        <v>66</v>
      </c>
      <c r="J29" s="112">
        <f t="shared" si="2"/>
        <v>35.483870967741936</v>
      </c>
      <c r="K29" s="111">
        <f>УСЬОГО!N29-'16-село-ЦЗ'!K29</f>
        <v>32</v>
      </c>
      <c r="L29" s="111">
        <f>УСЬОГО!O29-'16-село-ЦЗ'!L29</f>
        <v>19</v>
      </c>
      <c r="M29" s="112">
        <f t="shared" si="3"/>
        <v>59.375</v>
      </c>
      <c r="N29" s="111">
        <f>УСЬОГО!Q29-'16-село-ЦЗ'!N29</f>
        <v>1</v>
      </c>
      <c r="O29" s="111">
        <f>УСЬОГО!R29-'16-село-ЦЗ'!O29</f>
        <v>0</v>
      </c>
      <c r="P29" s="112">
        <f t="shared" si="8"/>
        <v>0</v>
      </c>
      <c r="Q29" s="111">
        <f>УСЬОГО!T29-'16-село-ЦЗ'!Q29</f>
        <v>389</v>
      </c>
      <c r="R29" s="111">
        <f>УСЬОГО!U29-'16-село-ЦЗ'!R29</f>
        <v>159</v>
      </c>
      <c r="S29" s="112">
        <f t="shared" si="4"/>
        <v>40.874035989717221</v>
      </c>
      <c r="T29" s="111">
        <f>УСЬОГО!W29-'16-село-ЦЗ'!T29</f>
        <v>399</v>
      </c>
      <c r="U29" s="113">
        <f>УСЬОГО!X29-'16-село-ЦЗ'!U29</f>
        <v>141</v>
      </c>
      <c r="V29" s="112">
        <f t="shared" si="5"/>
        <v>35.338345864661655</v>
      </c>
      <c r="W29" s="111">
        <f>УСЬОГО!Z29-'16-село-ЦЗ'!W29</f>
        <v>302</v>
      </c>
      <c r="X29" s="111">
        <f>УСЬОГО!AA29-'16-село-ЦЗ'!X29</f>
        <v>124</v>
      </c>
      <c r="Y29" s="112">
        <f t="shared" si="6"/>
        <v>41.059602649006621</v>
      </c>
      <c r="Z29" s="111">
        <f>УСЬОГО!AC29-'16-село-ЦЗ'!Z29</f>
        <v>279</v>
      </c>
      <c r="AA29" s="111">
        <f>УСЬОГО!AD29-'16-село-ЦЗ'!AA29</f>
        <v>113</v>
      </c>
      <c r="AB29" s="112">
        <f t="shared" si="7"/>
        <v>40.501792114695341</v>
      </c>
      <c r="AC29" s="37"/>
      <c r="AD29" s="41"/>
    </row>
    <row r="30" spans="1:30" s="42" customFormat="1" ht="15" customHeight="1" x14ac:dyDescent="0.25">
      <c r="A30" s="61" t="s">
        <v>56</v>
      </c>
      <c r="B30" s="111">
        <f>УСЬОГО!B30-'16-село-ЦЗ'!B30</f>
        <v>1141</v>
      </c>
      <c r="C30" s="111">
        <f>УСЬОГО!C30-'16-село-ЦЗ'!C30</f>
        <v>155</v>
      </c>
      <c r="D30" s="109">
        <f t="shared" si="0"/>
        <v>13.584574934268186</v>
      </c>
      <c r="E30" s="111">
        <f>УСЬОГО!E30-'16-село-ЦЗ'!E30</f>
        <v>229</v>
      </c>
      <c r="F30" s="111">
        <f>УСЬОГО!F30-'16-село-ЦЗ'!F30</f>
        <v>130</v>
      </c>
      <c r="G30" s="112">
        <f t="shared" si="1"/>
        <v>56.768558951965062</v>
      </c>
      <c r="H30" s="111">
        <f>УСЬОГО!H30-'16-село-ЦЗ'!H30</f>
        <v>89</v>
      </c>
      <c r="I30" s="111">
        <f>УСЬОГО!I30-'16-село-ЦЗ'!I30</f>
        <v>38</v>
      </c>
      <c r="J30" s="112">
        <f t="shared" si="2"/>
        <v>42.696629213483149</v>
      </c>
      <c r="K30" s="111">
        <f>УСЬОГО!N30-'16-село-ЦЗ'!K30</f>
        <v>7</v>
      </c>
      <c r="L30" s="111">
        <f>УСЬОГО!O30-'16-село-ЦЗ'!L30</f>
        <v>0</v>
      </c>
      <c r="M30" s="112">
        <f t="shared" si="3"/>
        <v>0</v>
      </c>
      <c r="N30" s="111">
        <f>УСЬОГО!Q30-'16-село-ЦЗ'!N30</f>
        <v>1</v>
      </c>
      <c r="O30" s="111">
        <f>УСЬОГО!R30-'16-село-ЦЗ'!O30</f>
        <v>0</v>
      </c>
      <c r="P30" s="112">
        <f t="shared" si="8"/>
        <v>0</v>
      </c>
      <c r="Q30" s="111">
        <f>УСЬОГО!T30-'16-село-ЦЗ'!Q30</f>
        <v>191</v>
      </c>
      <c r="R30" s="111">
        <f>УСЬОГО!U30-'16-село-ЦЗ'!R30</f>
        <v>105</v>
      </c>
      <c r="S30" s="112">
        <f t="shared" si="4"/>
        <v>54.973821989528794</v>
      </c>
      <c r="T30" s="111">
        <f>УСЬОГО!W30-'16-село-ЦЗ'!T30</f>
        <v>843</v>
      </c>
      <c r="U30" s="113">
        <f>УСЬОГО!X30-'16-село-ЦЗ'!U30</f>
        <v>88</v>
      </c>
      <c r="V30" s="112">
        <f t="shared" si="5"/>
        <v>10.438908659549229</v>
      </c>
      <c r="W30" s="111">
        <f>УСЬОГО!Z30-'16-село-ЦЗ'!W30</f>
        <v>138</v>
      </c>
      <c r="X30" s="111">
        <f>УСЬОГО!AA30-'16-село-ЦЗ'!X30</f>
        <v>78</v>
      </c>
      <c r="Y30" s="112">
        <f t="shared" si="6"/>
        <v>56.521739130434781</v>
      </c>
      <c r="Z30" s="111">
        <f>УСЬОГО!AC30-'16-село-ЦЗ'!Z30</f>
        <v>132</v>
      </c>
      <c r="AA30" s="111">
        <f>УСЬОГО!AD30-'16-село-ЦЗ'!AA30</f>
        <v>70</v>
      </c>
      <c r="AB30" s="112">
        <f t="shared" si="7"/>
        <v>53.030303030303031</v>
      </c>
      <c r="AC30" s="37"/>
      <c r="AD30" s="41"/>
    </row>
    <row r="31" spans="1:30" s="42" customFormat="1" ht="15" customHeight="1" x14ac:dyDescent="0.25">
      <c r="A31" s="61" t="s">
        <v>57</v>
      </c>
      <c r="B31" s="111">
        <f>УСЬОГО!B31-'16-село-ЦЗ'!B31</f>
        <v>1341</v>
      </c>
      <c r="C31" s="111">
        <f>УСЬОГО!C31-'16-село-ЦЗ'!C31</f>
        <v>314</v>
      </c>
      <c r="D31" s="109">
        <f t="shared" si="0"/>
        <v>23.415361670395228</v>
      </c>
      <c r="E31" s="111">
        <f>УСЬОГО!E31-'16-село-ЦЗ'!E31</f>
        <v>359</v>
      </c>
      <c r="F31" s="111">
        <f>УСЬОГО!F31-'16-село-ЦЗ'!F31</f>
        <v>217</v>
      </c>
      <c r="G31" s="112">
        <f t="shared" si="1"/>
        <v>60.445682451253482</v>
      </c>
      <c r="H31" s="111">
        <f>УСЬОГО!H31-'16-село-ЦЗ'!H31</f>
        <v>151</v>
      </c>
      <c r="I31" s="111">
        <f>УСЬОГО!I31-'16-село-ЦЗ'!I31</f>
        <v>51</v>
      </c>
      <c r="J31" s="112">
        <f t="shared" si="2"/>
        <v>33.774834437086092</v>
      </c>
      <c r="K31" s="111">
        <f>УСЬОГО!N31-'16-село-ЦЗ'!K31</f>
        <v>12</v>
      </c>
      <c r="L31" s="111">
        <f>УСЬОГО!O31-'16-село-ЦЗ'!L31</f>
        <v>2</v>
      </c>
      <c r="M31" s="112">
        <f t="shared" si="3"/>
        <v>16.666666666666668</v>
      </c>
      <c r="N31" s="111">
        <f>УСЬОГО!Q31-'16-село-ЦЗ'!N31</f>
        <v>0</v>
      </c>
      <c r="O31" s="111">
        <f>УСЬОГО!R31-'16-село-ЦЗ'!O31</f>
        <v>0</v>
      </c>
      <c r="P31" s="112" t="str">
        <f t="shared" si="8"/>
        <v>-</v>
      </c>
      <c r="Q31" s="111">
        <f>УСЬОГО!T31-'16-село-ЦЗ'!Q31</f>
        <v>314</v>
      </c>
      <c r="R31" s="111">
        <f>УСЬОГО!U31-'16-село-ЦЗ'!R31</f>
        <v>183</v>
      </c>
      <c r="S31" s="112">
        <f t="shared" si="4"/>
        <v>58.280254777070063</v>
      </c>
      <c r="T31" s="111">
        <f>УСЬОГО!W31-'16-село-ЦЗ'!T31</f>
        <v>636</v>
      </c>
      <c r="U31" s="113">
        <f>УСЬОГО!X31-'16-село-ЦЗ'!U31</f>
        <v>173</v>
      </c>
      <c r="V31" s="112">
        <f t="shared" si="5"/>
        <v>27.20125786163522</v>
      </c>
      <c r="W31" s="111">
        <f>УСЬОГО!Z31-'16-село-ЦЗ'!W31</f>
        <v>226</v>
      </c>
      <c r="X31" s="111">
        <f>УСЬОГО!AA31-'16-село-ЦЗ'!X31</f>
        <v>110</v>
      </c>
      <c r="Y31" s="112">
        <f t="shared" si="6"/>
        <v>48.672566371681413</v>
      </c>
      <c r="Z31" s="111">
        <f>УСЬОГО!AC31-'16-село-ЦЗ'!Z31</f>
        <v>194</v>
      </c>
      <c r="AA31" s="111">
        <f>УСЬОГО!AD31-'16-село-ЦЗ'!AA31</f>
        <v>100</v>
      </c>
      <c r="AB31" s="112">
        <f t="shared" si="7"/>
        <v>51.546391752577321</v>
      </c>
      <c r="AC31" s="37"/>
      <c r="AD31" s="41"/>
    </row>
    <row r="32" spans="1:30" s="42" customFormat="1" ht="15" customHeight="1" x14ac:dyDescent="0.25">
      <c r="A32" s="61" t="s">
        <v>58</v>
      </c>
      <c r="B32" s="111">
        <f>УСЬОГО!B32-'16-село-ЦЗ'!B32</f>
        <v>2147</v>
      </c>
      <c r="C32" s="111">
        <f>УСЬОГО!C32-'16-село-ЦЗ'!C32</f>
        <v>280</v>
      </c>
      <c r="D32" s="109">
        <f t="shared" si="0"/>
        <v>13.04145319049837</v>
      </c>
      <c r="E32" s="111">
        <f>УСЬОГО!E32-'16-село-ЦЗ'!E32</f>
        <v>471</v>
      </c>
      <c r="F32" s="111">
        <f>УСЬОГО!F32-'16-село-ЦЗ'!F32</f>
        <v>195</v>
      </c>
      <c r="G32" s="112">
        <f t="shared" si="1"/>
        <v>41.401273885350321</v>
      </c>
      <c r="H32" s="111">
        <f>УСЬОГО!H32-'16-село-ЦЗ'!H32</f>
        <v>180</v>
      </c>
      <c r="I32" s="111">
        <f>УСЬОГО!I32-'16-село-ЦЗ'!I32</f>
        <v>95</v>
      </c>
      <c r="J32" s="112">
        <f t="shared" si="2"/>
        <v>52.777777777777779</v>
      </c>
      <c r="K32" s="111">
        <f>УСЬОГО!N32-'16-село-ЦЗ'!K32</f>
        <v>52</v>
      </c>
      <c r="L32" s="111">
        <f>УСЬОГО!O32-'16-село-ЦЗ'!L32</f>
        <v>7</v>
      </c>
      <c r="M32" s="112">
        <f t="shared" si="3"/>
        <v>13.461538461538462</v>
      </c>
      <c r="N32" s="111">
        <f>УСЬОГО!Q32-'16-село-ЦЗ'!N32</f>
        <v>5</v>
      </c>
      <c r="O32" s="111">
        <f>УСЬОГО!R32-'16-село-ЦЗ'!O32</f>
        <v>0</v>
      </c>
      <c r="P32" s="112">
        <f t="shared" si="8"/>
        <v>0</v>
      </c>
      <c r="Q32" s="111">
        <f>УСЬОГО!T32-'16-село-ЦЗ'!Q32</f>
        <v>356</v>
      </c>
      <c r="R32" s="111">
        <f>УСЬОГО!U32-'16-село-ЦЗ'!R32</f>
        <v>178</v>
      </c>
      <c r="S32" s="112">
        <f t="shared" si="4"/>
        <v>50</v>
      </c>
      <c r="T32" s="111">
        <f>УСЬОГО!W32-'16-село-ЦЗ'!T32</f>
        <v>1474</v>
      </c>
      <c r="U32" s="113">
        <f>УСЬОГО!X32-'16-село-ЦЗ'!U32</f>
        <v>130</v>
      </c>
      <c r="V32" s="112">
        <f t="shared" si="5"/>
        <v>8.8195386702849383</v>
      </c>
      <c r="W32" s="111">
        <f>УСЬОГО!Z32-'16-село-ЦЗ'!W32</f>
        <v>207</v>
      </c>
      <c r="X32" s="111">
        <f>УСЬОГО!AA32-'16-село-ЦЗ'!X32</f>
        <v>77</v>
      </c>
      <c r="Y32" s="112">
        <f t="shared" si="6"/>
        <v>37.19806763285024</v>
      </c>
      <c r="Z32" s="111">
        <f>УСЬОГО!AC32-'16-село-ЦЗ'!Z32</f>
        <v>187</v>
      </c>
      <c r="AA32" s="111">
        <f>УСЬОГО!AD32-'16-село-ЦЗ'!AA32</f>
        <v>71</v>
      </c>
      <c r="AB32" s="112">
        <f t="shared" si="7"/>
        <v>37.967914438502675</v>
      </c>
      <c r="AC32" s="37"/>
      <c r="AD32" s="41"/>
    </row>
    <row r="33" spans="1:30" s="42" customFormat="1" ht="15" customHeight="1" x14ac:dyDescent="0.25">
      <c r="A33" s="61" t="s">
        <v>59</v>
      </c>
      <c r="B33" s="111">
        <f>УСЬОГО!B33-'16-село-ЦЗ'!B33</f>
        <v>1312</v>
      </c>
      <c r="C33" s="111">
        <f>УСЬОГО!C33-'16-село-ЦЗ'!C33</f>
        <v>360</v>
      </c>
      <c r="D33" s="109">
        <f t="shared" si="0"/>
        <v>27.439024390243901</v>
      </c>
      <c r="E33" s="111">
        <f>УСЬОГО!E33-'16-село-ЦЗ'!E33</f>
        <v>578</v>
      </c>
      <c r="F33" s="111">
        <f>УСЬОГО!F33-'16-село-ЦЗ'!F33</f>
        <v>336</v>
      </c>
      <c r="G33" s="112">
        <f t="shared" si="1"/>
        <v>58.131487889273359</v>
      </c>
      <c r="H33" s="111">
        <f>УСЬОГО!H33-'16-село-ЦЗ'!H33</f>
        <v>157</v>
      </c>
      <c r="I33" s="111">
        <f>УСЬОГО!I33-'16-село-ЦЗ'!I33</f>
        <v>88</v>
      </c>
      <c r="J33" s="112">
        <f t="shared" si="2"/>
        <v>56.050955414012741</v>
      </c>
      <c r="K33" s="111">
        <f>УСЬОГО!N33-'16-село-ЦЗ'!K33</f>
        <v>22</v>
      </c>
      <c r="L33" s="111">
        <f>УСЬОГО!O33-'16-село-ЦЗ'!L33</f>
        <v>7</v>
      </c>
      <c r="M33" s="112">
        <f t="shared" si="3"/>
        <v>31.818181818181817</v>
      </c>
      <c r="N33" s="111">
        <f>УСЬОГО!Q33-'16-село-ЦЗ'!N33</f>
        <v>1</v>
      </c>
      <c r="O33" s="111">
        <f>УСЬОГО!R33-'16-село-ЦЗ'!O33</f>
        <v>0</v>
      </c>
      <c r="P33" s="112">
        <f t="shared" si="8"/>
        <v>0</v>
      </c>
      <c r="Q33" s="111">
        <f>УСЬОГО!T33-'16-село-ЦЗ'!Q33</f>
        <v>500</v>
      </c>
      <c r="R33" s="111">
        <f>УСЬОГО!U33-'16-село-ЦЗ'!R33</f>
        <v>278</v>
      </c>
      <c r="S33" s="112">
        <f t="shared" si="4"/>
        <v>55.6</v>
      </c>
      <c r="T33" s="111">
        <f>УСЬОГО!W33-'16-село-ЦЗ'!T33</f>
        <v>747</v>
      </c>
      <c r="U33" s="113">
        <f>УСЬОГО!X33-'16-село-ЦЗ'!U33</f>
        <v>179</v>
      </c>
      <c r="V33" s="112">
        <f t="shared" si="5"/>
        <v>23.96251673360107</v>
      </c>
      <c r="W33" s="111">
        <f>УСЬОГО!Z33-'16-село-ЦЗ'!W33</f>
        <v>354</v>
      </c>
      <c r="X33" s="111">
        <f>УСЬОГО!AA33-'16-село-ЦЗ'!X33</f>
        <v>169</v>
      </c>
      <c r="Y33" s="112">
        <f t="shared" si="6"/>
        <v>47.740112994350284</v>
      </c>
      <c r="Z33" s="111">
        <f>УСЬОГО!AC33-'16-село-ЦЗ'!Z33</f>
        <v>312</v>
      </c>
      <c r="AA33" s="111">
        <f>УСЬОГО!AD33-'16-село-ЦЗ'!AA33</f>
        <v>148</v>
      </c>
      <c r="AB33" s="112">
        <f t="shared" si="7"/>
        <v>47.435897435897438</v>
      </c>
      <c r="AC33" s="37"/>
      <c r="AD33" s="41"/>
    </row>
    <row r="34" spans="1:30" s="42" customFormat="1" ht="15" customHeight="1" x14ac:dyDescent="0.25">
      <c r="A34" s="61" t="s">
        <v>60</v>
      </c>
      <c r="B34" s="111">
        <f>УСЬОГО!B34-'16-село-ЦЗ'!B34</f>
        <v>1368</v>
      </c>
      <c r="C34" s="111">
        <f>УСЬОГО!C34-'16-село-ЦЗ'!C34</f>
        <v>223</v>
      </c>
      <c r="D34" s="109">
        <f t="shared" si="0"/>
        <v>16.301169590643276</v>
      </c>
      <c r="E34" s="111">
        <f>УСЬОГО!E34-'16-село-ЦЗ'!E34</f>
        <v>395</v>
      </c>
      <c r="F34" s="111">
        <f>УСЬОГО!F34-'16-село-ЦЗ'!F34</f>
        <v>178</v>
      </c>
      <c r="G34" s="112">
        <f t="shared" si="1"/>
        <v>45.063291139240505</v>
      </c>
      <c r="H34" s="111">
        <f>УСЬОГО!H34-'16-село-ЦЗ'!H34</f>
        <v>153</v>
      </c>
      <c r="I34" s="111">
        <f>УСЬОГО!I34-'16-село-ЦЗ'!I34</f>
        <v>38</v>
      </c>
      <c r="J34" s="112">
        <f t="shared" si="2"/>
        <v>24.836601307189543</v>
      </c>
      <c r="K34" s="111">
        <f>УСЬОГО!N34-'16-село-ЦЗ'!K34</f>
        <v>6</v>
      </c>
      <c r="L34" s="111">
        <f>УСЬОГО!O34-'16-село-ЦЗ'!L34</f>
        <v>1</v>
      </c>
      <c r="M34" s="112">
        <f t="shared" si="3"/>
        <v>16.666666666666668</v>
      </c>
      <c r="N34" s="111">
        <f>УСЬОГО!Q34-'16-село-ЦЗ'!N34</f>
        <v>0</v>
      </c>
      <c r="O34" s="111">
        <f>УСЬОГО!R34-'16-село-ЦЗ'!O34</f>
        <v>0</v>
      </c>
      <c r="P34" s="112" t="str">
        <f t="shared" si="8"/>
        <v>-</v>
      </c>
      <c r="Q34" s="111">
        <f>УСЬОГО!T34-'16-село-ЦЗ'!Q34</f>
        <v>299</v>
      </c>
      <c r="R34" s="111">
        <f>УСЬОГО!U34-'16-село-ЦЗ'!R34</f>
        <v>131</v>
      </c>
      <c r="S34" s="112">
        <f t="shared" si="4"/>
        <v>43.812709030100336</v>
      </c>
      <c r="T34" s="111">
        <f>УСЬОГО!W34-'16-село-ЦЗ'!T34</f>
        <v>926</v>
      </c>
      <c r="U34" s="113">
        <f>УСЬОГО!X34-'16-село-ЦЗ'!U34</f>
        <v>119</v>
      </c>
      <c r="V34" s="112">
        <f t="shared" si="5"/>
        <v>12.85097192224622</v>
      </c>
      <c r="W34" s="111">
        <f>УСЬОГО!Z34-'16-село-ЦЗ'!W34</f>
        <v>237</v>
      </c>
      <c r="X34" s="111">
        <f>УСЬОГО!AA34-'16-село-ЦЗ'!X34</f>
        <v>107</v>
      </c>
      <c r="Y34" s="112">
        <f t="shared" si="6"/>
        <v>45.147679324894511</v>
      </c>
      <c r="Z34" s="111">
        <f>УСЬОГО!AC34-'16-село-ЦЗ'!Z34</f>
        <v>210</v>
      </c>
      <c r="AA34" s="111">
        <f>УСЬОГО!AD34-'16-село-ЦЗ'!AA34</f>
        <v>103</v>
      </c>
      <c r="AB34" s="112">
        <f t="shared" si="7"/>
        <v>49.047619047619051</v>
      </c>
      <c r="AC34" s="37"/>
      <c r="AD34" s="41"/>
    </row>
    <row r="35" spans="1:30" s="42" customFormat="1" ht="15" customHeight="1" x14ac:dyDescent="0.25">
      <c r="A35" s="61" t="s">
        <v>61</v>
      </c>
      <c r="B35" s="111">
        <f>УСЬОГО!B35-'16-село-ЦЗ'!B35</f>
        <v>1027</v>
      </c>
      <c r="C35" s="111">
        <f>УСЬОГО!C35-'16-село-ЦЗ'!C35</f>
        <v>164</v>
      </c>
      <c r="D35" s="109">
        <f t="shared" si="0"/>
        <v>15.968841285296982</v>
      </c>
      <c r="E35" s="111">
        <f>УСЬОГО!E35-'16-село-ЦЗ'!E35</f>
        <v>395</v>
      </c>
      <c r="F35" s="111">
        <f>УСЬОГО!F35-'16-село-ЦЗ'!F35</f>
        <v>154</v>
      </c>
      <c r="G35" s="112">
        <f t="shared" si="1"/>
        <v>38.9873417721519</v>
      </c>
      <c r="H35" s="111">
        <f>УСЬОГО!H35-'16-село-ЦЗ'!H35</f>
        <v>108</v>
      </c>
      <c r="I35" s="111">
        <f>УСЬОГО!I35-'16-село-ЦЗ'!I35</f>
        <v>33</v>
      </c>
      <c r="J35" s="112">
        <f t="shared" si="2"/>
        <v>30.555555555555557</v>
      </c>
      <c r="K35" s="111">
        <f>УСЬОГО!N35-'16-село-ЦЗ'!K35</f>
        <v>18</v>
      </c>
      <c r="L35" s="111">
        <f>УСЬОГО!O35-'16-село-ЦЗ'!L35</f>
        <v>19</v>
      </c>
      <c r="M35" s="112">
        <f t="shared" si="3"/>
        <v>105.55555555555556</v>
      </c>
      <c r="N35" s="111">
        <f>УСЬОГО!Q35-'16-село-ЦЗ'!N35</f>
        <v>2</v>
      </c>
      <c r="O35" s="111">
        <f>УСЬОГО!R35-'16-село-ЦЗ'!O35</f>
        <v>0</v>
      </c>
      <c r="P35" s="112">
        <f t="shared" si="8"/>
        <v>0</v>
      </c>
      <c r="Q35" s="111">
        <f>УСЬОГО!T35-'16-село-ЦЗ'!Q35</f>
        <v>193</v>
      </c>
      <c r="R35" s="111">
        <f>УСЬОГО!U35-'16-село-ЦЗ'!R35</f>
        <v>126</v>
      </c>
      <c r="S35" s="112">
        <f t="shared" si="4"/>
        <v>65.284974093264253</v>
      </c>
      <c r="T35" s="111">
        <f>УСЬОГО!W35-'16-село-ЦЗ'!T35</f>
        <v>695</v>
      </c>
      <c r="U35" s="113">
        <f>УСЬОГО!X35-'16-село-ЦЗ'!U35</f>
        <v>67</v>
      </c>
      <c r="V35" s="112">
        <f t="shared" si="5"/>
        <v>9.6402877697841731</v>
      </c>
      <c r="W35" s="111">
        <f>УСЬОГО!Z35-'16-село-ЦЗ'!W35</f>
        <v>218</v>
      </c>
      <c r="X35" s="111">
        <f>УСЬОГО!AA35-'16-село-ЦЗ'!X35</f>
        <v>66</v>
      </c>
      <c r="Y35" s="112">
        <f t="shared" si="6"/>
        <v>30.275229357798164</v>
      </c>
      <c r="Z35" s="111">
        <f>УСЬОГО!AC35-'16-село-ЦЗ'!Z35</f>
        <v>201</v>
      </c>
      <c r="AA35" s="111">
        <f>УСЬОГО!AD35-'16-село-ЦЗ'!AA35</f>
        <v>60</v>
      </c>
      <c r="AB35" s="112">
        <f t="shared" si="7"/>
        <v>29.850746268656717</v>
      </c>
      <c r="AC35" s="37"/>
      <c r="AD35" s="41"/>
    </row>
    <row r="36" spans="1:30" ht="60.75" customHeight="1" x14ac:dyDescent="0.25">
      <c r="A36" s="45"/>
      <c r="B36" s="45"/>
      <c r="C36" s="218" t="s">
        <v>97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F88"/>
  <sheetViews>
    <sheetView view="pageBreakPreview" zoomScale="73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F19" sqref="AF19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7.140625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2.42578125" style="44" customWidth="1"/>
    <col min="16" max="16" width="8.140625" style="44" customWidth="1"/>
    <col min="17" max="18" width="12.42578125" style="44" customWidth="1"/>
    <col min="19" max="19" width="8.140625" style="44" customWidth="1"/>
    <col min="20" max="20" width="10.5703125" style="44" hidden="1" customWidth="1"/>
    <col min="21" max="21" width="16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03" t="s">
        <v>117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7"/>
      <c r="O1" s="27"/>
      <c r="P1" s="27"/>
      <c r="Q1" s="27"/>
      <c r="R1" s="27"/>
      <c r="S1" s="27"/>
      <c r="T1" s="27"/>
      <c r="U1" s="27"/>
      <c r="V1" s="27"/>
      <c r="W1" s="27"/>
      <c r="X1" s="212"/>
      <c r="Y1" s="212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04"/>
      <c r="Y2" s="204"/>
      <c r="Z2" s="211"/>
      <c r="AA2" s="211"/>
      <c r="AB2" s="59" t="s">
        <v>7</v>
      </c>
      <c r="AC2" s="59"/>
    </row>
    <row r="3" spans="1:32" s="32" customFormat="1" ht="56.85" customHeight="1" x14ac:dyDescent="0.25">
      <c r="A3" s="205"/>
      <c r="B3" s="165"/>
      <c r="C3" s="161" t="s">
        <v>96</v>
      </c>
      <c r="D3" s="165"/>
      <c r="E3" s="207" t="s">
        <v>22</v>
      </c>
      <c r="F3" s="207"/>
      <c r="G3" s="207"/>
      <c r="H3" s="207" t="s">
        <v>13</v>
      </c>
      <c r="I3" s="207"/>
      <c r="J3" s="207"/>
      <c r="K3" s="207" t="s">
        <v>9</v>
      </c>
      <c r="L3" s="207"/>
      <c r="M3" s="207"/>
      <c r="N3" s="207" t="s">
        <v>10</v>
      </c>
      <c r="O3" s="207"/>
      <c r="P3" s="207"/>
      <c r="Q3" s="213" t="s">
        <v>8</v>
      </c>
      <c r="R3" s="214"/>
      <c r="S3" s="215"/>
      <c r="T3" s="207" t="s">
        <v>16</v>
      </c>
      <c r="U3" s="207"/>
      <c r="V3" s="207"/>
      <c r="W3" s="207" t="s">
        <v>11</v>
      </c>
      <c r="X3" s="207"/>
      <c r="Y3" s="207"/>
      <c r="Z3" s="207" t="s">
        <v>12</v>
      </c>
      <c r="AA3" s="207"/>
      <c r="AB3" s="207"/>
    </row>
    <row r="4" spans="1:32" s="33" customFormat="1" ht="19.5" customHeight="1" x14ac:dyDescent="0.25">
      <c r="A4" s="205"/>
      <c r="B4" s="230" t="s">
        <v>62</v>
      </c>
      <c r="C4" s="216" t="s">
        <v>94</v>
      </c>
      <c r="D4" s="231" t="s">
        <v>2</v>
      </c>
      <c r="E4" s="216" t="s">
        <v>62</v>
      </c>
      <c r="F4" s="216" t="s">
        <v>94</v>
      </c>
      <c r="G4" s="231" t="s">
        <v>2</v>
      </c>
      <c r="H4" s="216" t="s">
        <v>62</v>
      </c>
      <c r="I4" s="216" t="s">
        <v>94</v>
      </c>
      <c r="J4" s="231" t="s">
        <v>2</v>
      </c>
      <c r="K4" s="216" t="s">
        <v>62</v>
      </c>
      <c r="L4" s="216" t="s">
        <v>94</v>
      </c>
      <c r="M4" s="231" t="s">
        <v>2</v>
      </c>
      <c r="N4" s="216" t="s">
        <v>62</v>
      </c>
      <c r="O4" s="216" t="s">
        <v>94</v>
      </c>
      <c r="P4" s="231" t="s">
        <v>2</v>
      </c>
      <c r="Q4" s="216" t="s">
        <v>62</v>
      </c>
      <c r="R4" s="216" t="s">
        <v>94</v>
      </c>
      <c r="S4" s="231" t="s">
        <v>2</v>
      </c>
      <c r="T4" s="216" t="s">
        <v>15</v>
      </c>
      <c r="U4" s="216" t="s">
        <v>95</v>
      </c>
      <c r="V4" s="231" t="s">
        <v>2</v>
      </c>
      <c r="W4" s="216" t="s">
        <v>62</v>
      </c>
      <c r="X4" s="216" t="s">
        <v>94</v>
      </c>
      <c r="Y4" s="231" t="s">
        <v>2</v>
      </c>
      <c r="Z4" s="216" t="s">
        <v>62</v>
      </c>
      <c r="AA4" s="216" t="s">
        <v>94</v>
      </c>
      <c r="AB4" s="231" t="s">
        <v>2</v>
      </c>
    </row>
    <row r="5" spans="1:32" s="33" customFormat="1" ht="1.5" customHeight="1" x14ac:dyDescent="0.25">
      <c r="A5" s="205"/>
      <c r="B5" s="230"/>
      <c r="C5" s="216"/>
      <c r="D5" s="231"/>
      <c r="E5" s="216"/>
      <c r="F5" s="216"/>
      <c r="G5" s="231"/>
      <c r="H5" s="216"/>
      <c r="I5" s="216"/>
      <c r="J5" s="231"/>
      <c r="K5" s="216"/>
      <c r="L5" s="216"/>
      <c r="M5" s="231"/>
      <c r="N5" s="216"/>
      <c r="O5" s="216"/>
      <c r="P5" s="231"/>
      <c r="Q5" s="216"/>
      <c r="R5" s="216"/>
      <c r="S5" s="231"/>
      <c r="T5" s="216"/>
      <c r="U5" s="216"/>
      <c r="V5" s="231"/>
      <c r="W5" s="216"/>
      <c r="X5" s="216"/>
      <c r="Y5" s="231"/>
      <c r="Z5" s="216"/>
      <c r="AA5" s="216"/>
      <c r="AB5" s="231"/>
    </row>
    <row r="6" spans="1:32" s="51" customFormat="1" ht="11.25" customHeight="1" x14ac:dyDescent="0.2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19</v>
      </c>
      <c r="V6" s="50">
        <v>21</v>
      </c>
      <c r="W6" s="50">
        <v>20</v>
      </c>
      <c r="X6" s="50">
        <v>21</v>
      </c>
      <c r="Y6" s="50">
        <v>22</v>
      </c>
      <c r="Z6" s="50">
        <v>23</v>
      </c>
      <c r="AA6" s="50">
        <v>24</v>
      </c>
      <c r="AB6" s="50">
        <v>25</v>
      </c>
    </row>
    <row r="7" spans="1:32" s="38" customFormat="1" ht="18" customHeight="1" x14ac:dyDescent="0.25">
      <c r="A7" s="34" t="s">
        <v>33</v>
      </c>
      <c r="B7" s="35">
        <f>SUM(B8:B35)</f>
        <v>39662</v>
      </c>
      <c r="C7" s="35">
        <f>SUM(C8:C35)</f>
        <v>10411</v>
      </c>
      <c r="D7" s="36">
        <f>C7*100/B7</f>
        <v>26.249306641117442</v>
      </c>
      <c r="E7" s="35">
        <f>SUM(E8:E35)</f>
        <v>17664</v>
      </c>
      <c r="F7" s="35">
        <f>SUM(F8:F35)</f>
        <v>9140</v>
      </c>
      <c r="G7" s="36">
        <f>F7*100/E7</f>
        <v>51.743659420289852</v>
      </c>
      <c r="H7" s="35">
        <f>SUM(H8:H35)</f>
        <v>4320</v>
      </c>
      <c r="I7" s="35">
        <f>SUM(I8:I35)</f>
        <v>1522</v>
      </c>
      <c r="J7" s="36">
        <f>I7*100/H7</f>
        <v>35.231481481481481</v>
      </c>
      <c r="K7" s="35">
        <f>SUM(K8:K35)</f>
        <v>729</v>
      </c>
      <c r="L7" s="35">
        <f>SUM(L8:L35)</f>
        <v>422</v>
      </c>
      <c r="M7" s="36">
        <f>L7*100/K7</f>
        <v>57.887517146776403</v>
      </c>
      <c r="N7" s="35">
        <f>SUM(N8:N35)</f>
        <v>116</v>
      </c>
      <c r="O7" s="35">
        <f>SUM(O8:O35)</f>
        <v>52</v>
      </c>
      <c r="P7" s="36">
        <f>O7*100/N7</f>
        <v>44.827586206896555</v>
      </c>
      <c r="Q7" s="35">
        <f>SUM(Q8:Q35)</f>
        <v>12845</v>
      </c>
      <c r="R7" s="35">
        <f>SUM(R8:R35)</f>
        <v>6751</v>
      </c>
      <c r="S7" s="36">
        <f>R7*100/Q7</f>
        <v>52.557415336706889</v>
      </c>
      <c r="T7" s="35">
        <f>SUM(T8:T35)</f>
        <v>37641</v>
      </c>
      <c r="U7" s="35">
        <f>SUM(U8:U35)</f>
        <v>5269</v>
      </c>
      <c r="V7" s="36">
        <f>U7*100/T7</f>
        <v>13.998034058606306</v>
      </c>
      <c r="W7" s="35">
        <f>SUM(W8:W35)</f>
        <v>10340</v>
      </c>
      <c r="X7" s="35">
        <f>SUM(X8:X35)</f>
        <v>4735</v>
      </c>
      <c r="Y7" s="36">
        <f>X7*100/W7</f>
        <v>45.793036750483559</v>
      </c>
      <c r="Z7" s="35">
        <f>SUM(Z8:Z35)</f>
        <v>9396</v>
      </c>
      <c r="AA7" s="35">
        <f>SUM(AA8:AA35)</f>
        <v>4291</v>
      </c>
      <c r="AB7" s="36">
        <f>AA7*100/Z7</f>
        <v>45.668369518944232</v>
      </c>
      <c r="AC7" s="37"/>
      <c r="AF7" s="42"/>
    </row>
    <row r="8" spans="1:32" s="42" customFormat="1" ht="15.75" customHeight="1" x14ac:dyDescent="0.25">
      <c r="A8" s="61" t="s">
        <v>34</v>
      </c>
      <c r="B8" s="39">
        <v>2586</v>
      </c>
      <c r="C8" s="39">
        <v>1090</v>
      </c>
      <c r="D8" s="36"/>
      <c r="E8" s="39">
        <v>1554</v>
      </c>
      <c r="F8" s="39">
        <v>921</v>
      </c>
      <c r="G8" s="40">
        <f t="shared" ref="G8:G35" si="0">F8*100/E8</f>
        <v>59.266409266409269</v>
      </c>
      <c r="H8" s="39">
        <v>106</v>
      </c>
      <c r="I8" s="39">
        <v>79</v>
      </c>
      <c r="J8" s="40">
        <f>IF(ISERROR(I8*100/H8),"-",(I8*100/H8))</f>
        <v>74.528301886792448</v>
      </c>
      <c r="K8" s="39">
        <v>76</v>
      </c>
      <c r="L8" s="39">
        <v>59</v>
      </c>
      <c r="M8" s="40">
        <f>IF(ISERROR(L8*100/K8),"-",(L8*100/K8))</f>
        <v>77.631578947368425</v>
      </c>
      <c r="N8" s="39">
        <v>3</v>
      </c>
      <c r="O8" s="39">
        <v>0</v>
      </c>
      <c r="P8" s="40">
        <f>IF(ISERROR(O8*100/N8),"-",(O8*100/N8))</f>
        <v>0</v>
      </c>
      <c r="Q8" s="39">
        <v>672</v>
      </c>
      <c r="R8" s="60">
        <v>460</v>
      </c>
      <c r="S8" s="40">
        <f t="shared" ref="S8:S35" si="1">R8*100/Q8</f>
        <v>68.452380952380949</v>
      </c>
      <c r="T8" s="39">
        <v>2362</v>
      </c>
      <c r="U8" s="60">
        <v>599</v>
      </c>
      <c r="V8" s="40"/>
      <c r="W8" s="39">
        <v>897</v>
      </c>
      <c r="X8" s="60">
        <v>488</v>
      </c>
      <c r="Y8" s="40">
        <f t="shared" ref="Y8:Y35" si="2">X8*100/W8</f>
        <v>54.40356744704571</v>
      </c>
      <c r="Z8" s="39">
        <v>789</v>
      </c>
      <c r="AA8" s="60">
        <v>428</v>
      </c>
      <c r="AB8" s="40">
        <f t="shared" ref="AB8:AB35" si="3">AA8*100/Z8</f>
        <v>54.245880861850445</v>
      </c>
      <c r="AC8" s="37"/>
      <c r="AD8" s="41"/>
    </row>
    <row r="9" spans="1:32" s="43" customFormat="1" ht="15.75" customHeight="1" x14ac:dyDescent="0.25">
      <c r="A9" s="61" t="s">
        <v>35</v>
      </c>
      <c r="B9" s="39">
        <v>838</v>
      </c>
      <c r="C9" s="39">
        <v>128</v>
      </c>
      <c r="D9" s="36"/>
      <c r="E9" s="39">
        <v>313</v>
      </c>
      <c r="F9" s="39">
        <v>125</v>
      </c>
      <c r="G9" s="40">
        <f t="shared" si="0"/>
        <v>39.936102236421725</v>
      </c>
      <c r="H9" s="39">
        <v>57</v>
      </c>
      <c r="I9" s="39">
        <v>14</v>
      </c>
      <c r="J9" s="40">
        <f t="shared" ref="J9:J35" si="4">IF(ISERROR(I9*100/H9),"-",(I9*100/H9))</f>
        <v>24.561403508771932</v>
      </c>
      <c r="K9" s="39">
        <v>2</v>
      </c>
      <c r="L9" s="39">
        <v>2</v>
      </c>
      <c r="M9" s="40">
        <f t="shared" ref="M9:M35" si="5">IF(ISERROR(L9*100/K9),"-",(L9*100/K9))</f>
        <v>100</v>
      </c>
      <c r="N9" s="39">
        <v>1</v>
      </c>
      <c r="O9" s="39">
        <v>3</v>
      </c>
      <c r="P9" s="40">
        <f t="shared" ref="P9:P35" si="6">IF(ISERROR(O9*100/N9),"-",(O9*100/N9))</f>
        <v>300</v>
      </c>
      <c r="Q9" s="39">
        <v>188</v>
      </c>
      <c r="R9" s="60">
        <v>86</v>
      </c>
      <c r="S9" s="40">
        <f t="shared" si="1"/>
        <v>45.744680851063826</v>
      </c>
      <c r="T9" s="39">
        <v>794</v>
      </c>
      <c r="U9" s="60">
        <v>68</v>
      </c>
      <c r="V9" s="40"/>
      <c r="W9" s="39">
        <v>185</v>
      </c>
      <c r="X9" s="60">
        <v>67</v>
      </c>
      <c r="Y9" s="40">
        <f t="shared" si="2"/>
        <v>36.216216216216218</v>
      </c>
      <c r="Z9" s="39">
        <v>144</v>
      </c>
      <c r="AA9" s="60">
        <v>52</v>
      </c>
      <c r="AB9" s="40">
        <f t="shared" si="3"/>
        <v>36.111111111111114</v>
      </c>
      <c r="AC9" s="37"/>
      <c r="AD9" s="41"/>
    </row>
    <row r="10" spans="1:32" s="42" customFormat="1" ht="15.75" customHeight="1" x14ac:dyDescent="0.25">
      <c r="A10" s="61" t="s">
        <v>36</v>
      </c>
      <c r="B10" s="39">
        <v>229</v>
      </c>
      <c r="C10" s="39">
        <v>94</v>
      </c>
      <c r="D10" s="36"/>
      <c r="E10" s="39">
        <v>180</v>
      </c>
      <c r="F10" s="39">
        <v>59</v>
      </c>
      <c r="G10" s="40">
        <f t="shared" si="0"/>
        <v>32.777777777777779</v>
      </c>
      <c r="H10" s="39">
        <v>36</v>
      </c>
      <c r="I10" s="39">
        <v>13</v>
      </c>
      <c r="J10" s="40">
        <f t="shared" si="4"/>
        <v>36.111111111111114</v>
      </c>
      <c r="K10" s="39">
        <v>5</v>
      </c>
      <c r="L10" s="39">
        <v>3</v>
      </c>
      <c r="M10" s="40">
        <f t="shared" si="5"/>
        <v>60</v>
      </c>
      <c r="N10" s="39">
        <v>12</v>
      </c>
      <c r="O10" s="39">
        <v>1</v>
      </c>
      <c r="P10" s="40">
        <f t="shared" si="6"/>
        <v>8.3333333333333339</v>
      </c>
      <c r="Q10" s="39">
        <v>147</v>
      </c>
      <c r="R10" s="60">
        <v>43</v>
      </c>
      <c r="S10" s="40">
        <f t="shared" si="1"/>
        <v>29.251700680272108</v>
      </c>
      <c r="T10" s="39">
        <v>223</v>
      </c>
      <c r="U10" s="60">
        <v>42</v>
      </c>
      <c r="V10" s="40"/>
      <c r="W10" s="39">
        <v>85</v>
      </c>
      <c r="X10" s="60">
        <v>29</v>
      </c>
      <c r="Y10" s="40">
        <f t="shared" si="2"/>
        <v>34.117647058823529</v>
      </c>
      <c r="Z10" s="39">
        <v>80</v>
      </c>
      <c r="AA10" s="60">
        <v>23</v>
      </c>
      <c r="AB10" s="40">
        <f t="shared" si="3"/>
        <v>28.75</v>
      </c>
      <c r="AC10" s="37"/>
      <c r="AD10" s="41"/>
    </row>
    <row r="11" spans="1:32" s="42" customFormat="1" ht="15.75" customHeight="1" x14ac:dyDescent="0.25">
      <c r="A11" s="61" t="s">
        <v>37</v>
      </c>
      <c r="B11" s="39">
        <v>541</v>
      </c>
      <c r="C11" s="39">
        <v>175</v>
      </c>
      <c r="D11" s="36"/>
      <c r="E11" s="39">
        <v>192</v>
      </c>
      <c r="F11" s="39">
        <v>147</v>
      </c>
      <c r="G11" s="40">
        <f t="shared" si="0"/>
        <v>76.5625</v>
      </c>
      <c r="H11" s="39">
        <v>52</v>
      </c>
      <c r="I11" s="39">
        <v>18</v>
      </c>
      <c r="J11" s="40">
        <f t="shared" si="4"/>
        <v>34.615384615384613</v>
      </c>
      <c r="K11" s="39">
        <v>1</v>
      </c>
      <c r="L11" s="39">
        <v>4</v>
      </c>
      <c r="M11" s="40">
        <f t="shared" si="5"/>
        <v>400</v>
      </c>
      <c r="N11" s="39">
        <v>0</v>
      </c>
      <c r="O11" s="39">
        <v>0</v>
      </c>
      <c r="P11" s="40" t="str">
        <f t="shared" si="6"/>
        <v>-</v>
      </c>
      <c r="Q11" s="39">
        <v>152</v>
      </c>
      <c r="R11" s="60">
        <v>97</v>
      </c>
      <c r="S11" s="40">
        <f t="shared" si="1"/>
        <v>63.815789473684212</v>
      </c>
      <c r="T11" s="39">
        <v>509</v>
      </c>
      <c r="U11" s="60">
        <v>100</v>
      </c>
      <c r="V11" s="40"/>
      <c r="W11" s="39">
        <v>87</v>
      </c>
      <c r="X11" s="60">
        <v>83</v>
      </c>
      <c r="Y11" s="40">
        <f t="shared" si="2"/>
        <v>95.402298850574709</v>
      </c>
      <c r="Z11" s="39">
        <v>78</v>
      </c>
      <c r="AA11" s="60">
        <v>72</v>
      </c>
      <c r="AB11" s="40">
        <f t="shared" si="3"/>
        <v>92.307692307692307</v>
      </c>
      <c r="AC11" s="37"/>
      <c r="AD11" s="41"/>
    </row>
    <row r="12" spans="1:32" s="42" customFormat="1" ht="15.75" customHeight="1" x14ac:dyDescent="0.25">
      <c r="A12" s="61" t="s">
        <v>38</v>
      </c>
      <c r="B12" s="39">
        <v>1348</v>
      </c>
      <c r="C12" s="39">
        <v>192</v>
      </c>
      <c r="D12" s="36"/>
      <c r="E12" s="39">
        <v>371</v>
      </c>
      <c r="F12" s="39">
        <v>147</v>
      </c>
      <c r="G12" s="40">
        <f t="shared" si="0"/>
        <v>39.622641509433961</v>
      </c>
      <c r="H12" s="39">
        <v>125</v>
      </c>
      <c r="I12" s="39">
        <v>45</v>
      </c>
      <c r="J12" s="40">
        <f t="shared" si="4"/>
        <v>36</v>
      </c>
      <c r="K12" s="39">
        <v>21</v>
      </c>
      <c r="L12" s="39">
        <v>9</v>
      </c>
      <c r="M12" s="40">
        <f t="shared" si="5"/>
        <v>42.857142857142854</v>
      </c>
      <c r="N12" s="39">
        <v>0</v>
      </c>
      <c r="O12" s="39">
        <v>0</v>
      </c>
      <c r="P12" s="40" t="str">
        <f t="shared" si="6"/>
        <v>-</v>
      </c>
      <c r="Q12" s="39">
        <v>299</v>
      </c>
      <c r="R12" s="60">
        <v>120</v>
      </c>
      <c r="S12" s="40">
        <f t="shared" si="1"/>
        <v>40.133779264214049</v>
      </c>
      <c r="T12" s="39">
        <v>1291</v>
      </c>
      <c r="U12" s="60">
        <v>83</v>
      </c>
      <c r="V12" s="40"/>
      <c r="W12" s="39">
        <v>207</v>
      </c>
      <c r="X12" s="60">
        <v>63</v>
      </c>
      <c r="Y12" s="40">
        <f t="shared" si="2"/>
        <v>30.434782608695652</v>
      </c>
      <c r="Z12" s="39">
        <v>181</v>
      </c>
      <c r="AA12" s="60">
        <v>61</v>
      </c>
      <c r="AB12" s="40">
        <f t="shared" si="3"/>
        <v>33.701657458563538</v>
      </c>
      <c r="AC12" s="37"/>
      <c r="AD12" s="41"/>
    </row>
    <row r="13" spans="1:32" s="42" customFormat="1" ht="15.75" customHeight="1" x14ac:dyDescent="0.25">
      <c r="A13" s="61" t="s">
        <v>39</v>
      </c>
      <c r="B13" s="39">
        <v>311</v>
      </c>
      <c r="C13" s="39">
        <v>44</v>
      </c>
      <c r="D13" s="36"/>
      <c r="E13" s="39">
        <v>169</v>
      </c>
      <c r="F13" s="39">
        <v>41</v>
      </c>
      <c r="G13" s="40">
        <f t="shared" si="0"/>
        <v>24.260355029585799</v>
      </c>
      <c r="H13" s="39">
        <v>29</v>
      </c>
      <c r="I13" s="39">
        <v>5</v>
      </c>
      <c r="J13" s="40">
        <f t="shared" si="4"/>
        <v>17.241379310344829</v>
      </c>
      <c r="K13" s="39">
        <v>2</v>
      </c>
      <c r="L13" s="39">
        <v>0</v>
      </c>
      <c r="M13" s="40">
        <f t="shared" si="5"/>
        <v>0</v>
      </c>
      <c r="N13" s="39">
        <v>0</v>
      </c>
      <c r="O13" s="39">
        <v>0</v>
      </c>
      <c r="P13" s="40" t="str">
        <f t="shared" si="6"/>
        <v>-</v>
      </c>
      <c r="Q13" s="39">
        <v>143</v>
      </c>
      <c r="R13" s="60">
        <v>36</v>
      </c>
      <c r="S13" s="40">
        <f t="shared" si="1"/>
        <v>25.174825174825173</v>
      </c>
      <c r="T13" s="39">
        <v>303</v>
      </c>
      <c r="U13" s="60">
        <v>19</v>
      </c>
      <c r="V13" s="40"/>
      <c r="W13" s="39">
        <v>79</v>
      </c>
      <c r="X13" s="60">
        <v>18</v>
      </c>
      <c r="Y13" s="40">
        <f t="shared" si="2"/>
        <v>22.784810126582279</v>
      </c>
      <c r="Z13" s="39">
        <v>72</v>
      </c>
      <c r="AA13" s="60">
        <v>17</v>
      </c>
      <c r="AB13" s="40">
        <f t="shared" si="3"/>
        <v>23.611111111111111</v>
      </c>
      <c r="AC13" s="37"/>
      <c r="AD13" s="41"/>
    </row>
    <row r="14" spans="1:32" s="42" customFormat="1" ht="15.75" customHeight="1" x14ac:dyDescent="0.25">
      <c r="A14" s="61" t="s">
        <v>40</v>
      </c>
      <c r="B14" s="39">
        <v>143</v>
      </c>
      <c r="C14" s="39">
        <v>34</v>
      </c>
      <c r="D14" s="36"/>
      <c r="E14" s="39">
        <v>67</v>
      </c>
      <c r="F14" s="39">
        <v>26</v>
      </c>
      <c r="G14" s="40">
        <f t="shared" si="0"/>
        <v>38.805970149253731</v>
      </c>
      <c r="H14" s="39">
        <v>22</v>
      </c>
      <c r="I14" s="39">
        <v>7</v>
      </c>
      <c r="J14" s="40">
        <f t="shared" si="4"/>
        <v>31.818181818181817</v>
      </c>
      <c r="K14" s="39">
        <v>1</v>
      </c>
      <c r="L14" s="39">
        <v>0</v>
      </c>
      <c r="M14" s="40">
        <f t="shared" si="5"/>
        <v>0</v>
      </c>
      <c r="N14" s="39">
        <v>2</v>
      </c>
      <c r="O14" s="39">
        <v>0</v>
      </c>
      <c r="P14" s="40">
        <f t="shared" si="6"/>
        <v>0</v>
      </c>
      <c r="Q14" s="39">
        <v>61</v>
      </c>
      <c r="R14" s="60">
        <v>25</v>
      </c>
      <c r="S14" s="40">
        <f t="shared" si="1"/>
        <v>40.983606557377051</v>
      </c>
      <c r="T14" s="39">
        <v>125</v>
      </c>
      <c r="U14" s="60">
        <v>16</v>
      </c>
      <c r="V14" s="40"/>
      <c r="W14" s="39">
        <v>34</v>
      </c>
      <c r="X14" s="60">
        <v>14</v>
      </c>
      <c r="Y14" s="40">
        <f t="shared" si="2"/>
        <v>41.176470588235297</v>
      </c>
      <c r="Z14" s="39">
        <v>30</v>
      </c>
      <c r="AA14" s="60">
        <v>11</v>
      </c>
      <c r="AB14" s="40">
        <f t="shared" si="3"/>
        <v>36.666666666666664</v>
      </c>
      <c r="AC14" s="37"/>
      <c r="AD14" s="41"/>
    </row>
    <row r="15" spans="1:32" s="42" customFormat="1" ht="15.75" customHeight="1" x14ac:dyDescent="0.25">
      <c r="A15" s="61" t="s">
        <v>41</v>
      </c>
      <c r="B15" s="39">
        <v>2177</v>
      </c>
      <c r="C15" s="39">
        <v>223</v>
      </c>
      <c r="D15" s="36"/>
      <c r="E15" s="39">
        <v>267</v>
      </c>
      <c r="F15" s="39">
        <v>186</v>
      </c>
      <c r="G15" s="40">
        <f t="shared" si="0"/>
        <v>69.662921348314612</v>
      </c>
      <c r="H15" s="39">
        <v>122</v>
      </c>
      <c r="I15" s="39">
        <v>48</v>
      </c>
      <c r="J15" s="40">
        <f t="shared" si="4"/>
        <v>39.344262295081968</v>
      </c>
      <c r="K15" s="39">
        <v>11</v>
      </c>
      <c r="L15" s="39">
        <v>5</v>
      </c>
      <c r="M15" s="40">
        <f t="shared" si="5"/>
        <v>45.454545454545453</v>
      </c>
      <c r="N15" s="39">
        <v>1</v>
      </c>
      <c r="O15" s="39">
        <v>1</v>
      </c>
      <c r="P15" s="40">
        <f t="shared" si="6"/>
        <v>100</v>
      </c>
      <c r="Q15" s="39">
        <v>179</v>
      </c>
      <c r="R15" s="60">
        <v>135</v>
      </c>
      <c r="S15" s="40">
        <f t="shared" si="1"/>
        <v>75.418994413407816</v>
      </c>
      <c r="T15" s="39">
        <v>2127</v>
      </c>
      <c r="U15" s="60">
        <v>99</v>
      </c>
      <c r="V15" s="40"/>
      <c r="W15" s="39">
        <v>151</v>
      </c>
      <c r="X15" s="60">
        <v>80</v>
      </c>
      <c r="Y15" s="40">
        <f t="shared" si="2"/>
        <v>52.980132450331126</v>
      </c>
      <c r="Z15" s="39">
        <v>139</v>
      </c>
      <c r="AA15" s="60">
        <v>65</v>
      </c>
      <c r="AB15" s="40">
        <f t="shared" si="3"/>
        <v>46.762589928057551</v>
      </c>
      <c r="AC15" s="37"/>
      <c r="AD15" s="41"/>
    </row>
    <row r="16" spans="1:32" s="42" customFormat="1" ht="15.75" customHeight="1" x14ac:dyDescent="0.25">
      <c r="A16" s="61" t="s">
        <v>42</v>
      </c>
      <c r="B16" s="39">
        <v>1300</v>
      </c>
      <c r="C16" s="39">
        <v>396</v>
      </c>
      <c r="D16" s="36"/>
      <c r="E16" s="39">
        <v>656</v>
      </c>
      <c r="F16" s="39">
        <v>342</v>
      </c>
      <c r="G16" s="40">
        <f t="shared" si="0"/>
        <v>52.134146341463413</v>
      </c>
      <c r="H16" s="39">
        <v>270</v>
      </c>
      <c r="I16" s="39">
        <v>106</v>
      </c>
      <c r="J16" s="40">
        <f t="shared" si="4"/>
        <v>39.25925925925926</v>
      </c>
      <c r="K16" s="39">
        <v>48</v>
      </c>
      <c r="L16" s="39">
        <v>13</v>
      </c>
      <c r="M16" s="40">
        <f t="shared" si="5"/>
        <v>27.083333333333332</v>
      </c>
      <c r="N16" s="39">
        <v>9</v>
      </c>
      <c r="O16" s="39">
        <v>11</v>
      </c>
      <c r="P16" s="40">
        <f t="shared" si="6"/>
        <v>122.22222222222223</v>
      </c>
      <c r="Q16" s="39">
        <v>513</v>
      </c>
      <c r="R16" s="60">
        <v>288</v>
      </c>
      <c r="S16" s="40">
        <f t="shared" si="1"/>
        <v>56.140350877192979</v>
      </c>
      <c r="T16" s="39">
        <v>1169</v>
      </c>
      <c r="U16" s="60">
        <v>144</v>
      </c>
      <c r="V16" s="40"/>
      <c r="W16" s="39">
        <v>288</v>
      </c>
      <c r="X16" s="60">
        <v>116</v>
      </c>
      <c r="Y16" s="40">
        <f t="shared" si="2"/>
        <v>40.277777777777779</v>
      </c>
      <c r="Z16" s="39">
        <v>260</v>
      </c>
      <c r="AA16" s="60">
        <v>96</v>
      </c>
      <c r="AB16" s="40">
        <f t="shared" si="3"/>
        <v>36.92307692307692</v>
      </c>
      <c r="AC16" s="37"/>
      <c r="AD16" s="41"/>
    </row>
    <row r="17" spans="1:30" s="42" customFormat="1" ht="15.75" customHeight="1" x14ac:dyDescent="0.25">
      <c r="A17" s="61" t="s">
        <v>43</v>
      </c>
      <c r="B17" s="39">
        <v>4186</v>
      </c>
      <c r="C17" s="39">
        <v>838</v>
      </c>
      <c r="D17" s="36"/>
      <c r="E17" s="39">
        <v>1178</v>
      </c>
      <c r="F17" s="39">
        <v>760</v>
      </c>
      <c r="G17" s="40">
        <f t="shared" si="0"/>
        <v>64.516129032258064</v>
      </c>
      <c r="H17" s="39">
        <v>247</v>
      </c>
      <c r="I17" s="39">
        <v>122</v>
      </c>
      <c r="J17" s="40">
        <f t="shared" si="4"/>
        <v>49.392712550607285</v>
      </c>
      <c r="K17" s="39">
        <v>47</v>
      </c>
      <c r="L17" s="39">
        <v>16</v>
      </c>
      <c r="M17" s="40">
        <f t="shared" si="5"/>
        <v>34.042553191489361</v>
      </c>
      <c r="N17" s="39">
        <v>2</v>
      </c>
      <c r="O17" s="39">
        <v>0</v>
      </c>
      <c r="P17" s="40">
        <f t="shared" si="6"/>
        <v>0</v>
      </c>
      <c r="Q17" s="39">
        <v>619</v>
      </c>
      <c r="R17" s="60">
        <v>471</v>
      </c>
      <c r="S17" s="40">
        <f t="shared" si="1"/>
        <v>76.090468497576737</v>
      </c>
      <c r="T17" s="39">
        <v>4039</v>
      </c>
      <c r="U17" s="60">
        <v>406</v>
      </c>
      <c r="V17" s="40"/>
      <c r="W17" s="39">
        <v>746</v>
      </c>
      <c r="X17" s="60">
        <v>381</v>
      </c>
      <c r="Y17" s="40">
        <f t="shared" si="2"/>
        <v>51.07238605898123</v>
      </c>
      <c r="Z17" s="39">
        <v>676</v>
      </c>
      <c r="AA17" s="60">
        <v>348</v>
      </c>
      <c r="AB17" s="40">
        <f t="shared" si="3"/>
        <v>51.479289940828401</v>
      </c>
      <c r="AC17" s="37"/>
      <c r="AD17" s="41"/>
    </row>
    <row r="18" spans="1:30" s="42" customFormat="1" ht="15.75" customHeight="1" x14ac:dyDescent="0.25">
      <c r="A18" s="61" t="s">
        <v>44</v>
      </c>
      <c r="B18" s="39">
        <v>1052</v>
      </c>
      <c r="C18" s="39">
        <v>410</v>
      </c>
      <c r="D18" s="36"/>
      <c r="E18" s="39">
        <v>801</v>
      </c>
      <c r="F18" s="39">
        <v>364</v>
      </c>
      <c r="G18" s="40">
        <f t="shared" si="0"/>
        <v>45.443196004993759</v>
      </c>
      <c r="H18" s="39">
        <v>276</v>
      </c>
      <c r="I18" s="39">
        <v>72</v>
      </c>
      <c r="J18" s="40">
        <f t="shared" si="4"/>
        <v>26.086956521739129</v>
      </c>
      <c r="K18" s="39">
        <v>16</v>
      </c>
      <c r="L18" s="39">
        <v>9</v>
      </c>
      <c r="M18" s="40">
        <f t="shared" si="5"/>
        <v>56.25</v>
      </c>
      <c r="N18" s="39">
        <v>1</v>
      </c>
      <c r="O18" s="39">
        <v>0</v>
      </c>
      <c r="P18" s="40">
        <f t="shared" si="6"/>
        <v>0</v>
      </c>
      <c r="Q18" s="39">
        <v>546</v>
      </c>
      <c r="R18" s="60">
        <v>265</v>
      </c>
      <c r="S18" s="40">
        <f t="shared" si="1"/>
        <v>48.534798534798533</v>
      </c>
      <c r="T18" s="39">
        <v>995</v>
      </c>
      <c r="U18" s="60">
        <v>214</v>
      </c>
      <c r="V18" s="40"/>
      <c r="W18" s="39">
        <v>402</v>
      </c>
      <c r="X18" s="60">
        <v>197</v>
      </c>
      <c r="Y18" s="40">
        <f t="shared" si="2"/>
        <v>49.004975124378106</v>
      </c>
      <c r="Z18" s="39">
        <v>389</v>
      </c>
      <c r="AA18" s="60">
        <v>185</v>
      </c>
      <c r="AB18" s="40">
        <f t="shared" si="3"/>
        <v>47.55784061696658</v>
      </c>
      <c r="AC18" s="37"/>
      <c r="AD18" s="41"/>
    </row>
    <row r="19" spans="1:30" s="42" customFormat="1" ht="15.75" customHeight="1" x14ac:dyDescent="0.25">
      <c r="A19" s="61" t="s">
        <v>45</v>
      </c>
      <c r="B19" s="39">
        <v>2075</v>
      </c>
      <c r="C19" s="39">
        <v>440</v>
      </c>
      <c r="D19" s="36"/>
      <c r="E19" s="39">
        <v>838</v>
      </c>
      <c r="F19" s="39">
        <v>391</v>
      </c>
      <c r="G19" s="40">
        <f t="shared" si="0"/>
        <v>46.658711217183772</v>
      </c>
      <c r="H19" s="39">
        <v>365</v>
      </c>
      <c r="I19" s="39">
        <v>88</v>
      </c>
      <c r="J19" s="40">
        <f t="shared" si="4"/>
        <v>24.109589041095891</v>
      </c>
      <c r="K19" s="39">
        <v>55</v>
      </c>
      <c r="L19" s="39">
        <v>38</v>
      </c>
      <c r="M19" s="40">
        <f t="shared" si="5"/>
        <v>69.090909090909093</v>
      </c>
      <c r="N19" s="39">
        <v>9</v>
      </c>
      <c r="O19" s="39">
        <v>7</v>
      </c>
      <c r="P19" s="40">
        <f t="shared" si="6"/>
        <v>77.777777777777771</v>
      </c>
      <c r="Q19" s="39">
        <v>686</v>
      </c>
      <c r="R19" s="60">
        <v>302</v>
      </c>
      <c r="S19" s="40">
        <f t="shared" si="1"/>
        <v>44.023323615160351</v>
      </c>
      <c r="T19" s="39">
        <v>1920</v>
      </c>
      <c r="U19" s="60">
        <v>210</v>
      </c>
      <c r="V19" s="40"/>
      <c r="W19" s="39">
        <v>453</v>
      </c>
      <c r="X19" s="60">
        <v>188</v>
      </c>
      <c r="Y19" s="40">
        <f t="shared" si="2"/>
        <v>41.501103752759384</v>
      </c>
      <c r="Z19" s="39">
        <v>398</v>
      </c>
      <c r="AA19" s="60">
        <v>170</v>
      </c>
      <c r="AB19" s="40">
        <f t="shared" si="3"/>
        <v>42.713567839195981</v>
      </c>
      <c r="AC19" s="37"/>
      <c r="AD19" s="41"/>
    </row>
    <row r="20" spans="1:30" s="42" customFormat="1" ht="15.75" customHeight="1" x14ac:dyDescent="0.25">
      <c r="A20" s="61" t="s">
        <v>46</v>
      </c>
      <c r="B20" s="39">
        <v>1475</v>
      </c>
      <c r="C20" s="39">
        <v>284</v>
      </c>
      <c r="D20" s="36"/>
      <c r="E20" s="39">
        <v>477</v>
      </c>
      <c r="F20" s="39">
        <v>240</v>
      </c>
      <c r="G20" s="40">
        <f t="shared" si="0"/>
        <v>50.314465408805034</v>
      </c>
      <c r="H20" s="39">
        <v>109</v>
      </c>
      <c r="I20" s="39">
        <v>47</v>
      </c>
      <c r="J20" s="40">
        <f t="shared" si="4"/>
        <v>43.11926605504587</v>
      </c>
      <c r="K20" s="39">
        <v>20</v>
      </c>
      <c r="L20" s="39">
        <v>5</v>
      </c>
      <c r="M20" s="40">
        <f t="shared" si="5"/>
        <v>25</v>
      </c>
      <c r="N20" s="39">
        <v>1</v>
      </c>
      <c r="O20" s="39">
        <v>0</v>
      </c>
      <c r="P20" s="40">
        <f t="shared" si="6"/>
        <v>0</v>
      </c>
      <c r="Q20" s="39">
        <v>283</v>
      </c>
      <c r="R20" s="60">
        <v>168</v>
      </c>
      <c r="S20" s="40">
        <f t="shared" si="1"/>
        <v>59.363957597173147</v>
      </c>
      <c r="T20" s="39">
        <v>1654</v>
      </c>
      <c r="U20" s="60">
        <v>141</v>
      </c>
      <c r="V20" s="40"/>
      <c r="W20" s="39">
        <v>299</v>
      </c>
      <c r="X20" s="60">
        <v>127</v>
      </c>
      <c r="Y20" s="40">
        <f t="shared" si="2"/>
        <v>42.474916387959865</v>
      </c>
      <c r="Z20" s="39">
        <v>281</v>
      </c>
      <c r="AA20" s="60">
        <v>121</v>
      </c>
      <c r="AB20" s="40">
        <f t="shared" si="3"/>
        <v>43.060498220640568</v>
      </c>
      <c r="AC20" s="37"/>
      <c r="AD20" s="41"/>
    </row>
    <row r="21" spans="1:30" s="42" customFormat="1" ht="15.75" customHeight="1" x14ac:dyDescent="0.25">
      <c r="A21" s="61" t="s">
        <v>47</v>
      </c>
      <c r="B21" s="39">
        <v>795</v>
      </c>
      <c r="C21" s="39">
        <v>228</v>
      </c>
      <c r="D21" s="36"/>
      <c r="E21" s="39">
        <v>517</v>
      </c>
      <c r="F21" s="39">
        <v>200</v>
      </c>
      <c r="G21" s="40">
        <f t="shared" si="0"/>
        <v>38.684719535783366</v>
      </c>
      <c r="H21" s="39">
        <v>81</v>
      </c>
      <c r="I21" s="39">
        <v>31</v>
      </c>
      <c r="J21" s="40">
        <f t="shared" si="4"/>
        <v>38.271604938271608</v>
      </c>
      <c r="K21" s="39">
        <v>33</v>
      </c>
      <c r="L21" s="39">
        <v>15</v>
      </c>
      <c r="M21" s="40">
        <f t="shared" si="5"/>
        <v>45.454545454545453</v>
      </c>
      <c r="N21" s="39">
        <v>0</v>
      </c>
      <c r="O21" s="39">
        <v>0</v>
      </c>
      <c r="P21" s="40" t="str">
        <f t="shared" si="6"/>
        <v>-</v>
      </c>
      <c r="Q21" s="39">
        <v>437</v>
      </c>
      <c r="R21" s="60">
        <v>153</v>
      </c>
      <c r="S21" s="40">
        <f t="shared" si="1"/>
        <v>35.011441647597252</v>
      </c>
      <c r="T21" s="39">
        <v>697</v>
      </c>
      <c r="U21" s="60">
        <v>104</v>
      </c>
      <c r="V21" s="40"/>
      <c r="W21" s="39">
        <v>351</v>
      </c>
      <c r="X21" s="60">
        <v>97</v>
      </c>
      <c r="Y21" s="40">
        <f t="shared" si="2"/>
        <v>27.635327635327634</v>
      </c>
      <c r="Z21" s="39">
        <v>340</v>
      </c>
      <c r="AA21" s="60">
        <v>95</v>
      </c>
      <c r="AB21" s="40">
        <f t="shared" si="3"/>
        <v>27.941176470588236</v>
      </c>
      <c r="AC21" s="37"/>
      <c r="AD21" s="41"/>
    </row>
    <row r="22" spans="1:30" s="42" customFormat="1" ht="15.75" customHeight="1" x14ac:dyDescent="0.25">
      <c r="A22" s="61" t="s">
        <v>48</v>
      </c>
      <c r="B22" s="39">
        <v>2015</v>
      </c>
      <c r="C22" s="39">
        <v>539</v>
      </c>
      <c r="D22" s="36"/>
      <c r="E22" s="39">
        <v>930</v>
      </c>
      <c r="F22" s="39">
        <v>472</v>
      </c>
      <c r="G22" s="40">
        <f t="shared" si="0"/>
        <v>50.752688172043008</v>
      </c>
      <c r="H22" s="39">
        <v>284</v>
      </c>
      <c r="I22" s="39">
        <v>99</v>
      </c>
      <c r="J22" s="40">
        <f t="shared" si="4"/>
        <v>34.859154929577464</v>
      </c>
      <c r="K22" s="39">
        <v>32</v>
      </c>
      <c r="L22" s="39">
        <v>2</v>
      </c>
      <c r="M22" s="40">
        <f t="shared" si="5"/>
        <v>6.25</v>
      </c>
      <c r="N22" s="39">
        <v>1</v>
      </c>
      <c r="O22" s="39">
        <v>0</v>
      </c>
      <c r="P22" s="40">
        <f t="shared" si="6"/>
        <v>0</v>
      </c>
      <c r="Q22" s="39">
        <v>723</v>
      </c>
      <c r="R22" s="60">
        <v>371</v>
      </c>
      <c r="S22" s="40">
        <f t="shared" si="1"/>
        <v>51.313969571230984</v>
      </c>
      <c r="T22" s="39">
        <v>1848</v>
      </c>
      <c r="U22" s="60">
        <v>269</v>
      </c>
      <c r="V22" s="40"/>
      <c r="W22" s="39">
        <v>553</v>
      </c>
      <c r="X22" s="60">
        <v>243</v>
      </c>
      <c r="Y22" s="40">
        <f t="shared" si="2"/>
        <v>43.942133815551536</v>
      </c>
      <c r="Z22" s="39">
        <v>488</v>
      </c>
      <c r="AA22" s="60">
        <v>213</v>
      </c>
      <c r="AB22" s="40">
        <f t="shared" si="3"/>
        <v>43.647540983606561</v>
      </c>
      <c r="AC22" s="37"/>
      <c r="AD22" s="41"/>
    </row>
    <row r="23" spans="1:30" s="42" customFormat="1" ht="15.75" customHeight="1" x14ac:dyDescent="0.25">
      <c r="A23" s="61" t="s">
        <v>49</v>
      </c>
      <c r="B23" s="39">
        <v>1211</v>
      </c>
      <c r="C23" s="39">
        <v>625</v>
      </c>
      <c r="D23" s="36"/>
      <c r="E23" s="39">
        <v>1153</v>
      </c>
      <c r="F23" s="39">
        <v>597</v>
      </c>
      <c r="G23" s="40">
        <f t="shared" si="0"/>
        <v>51.777970511708588</v>
      </c>
      <c r="H23" s="39">
        <v>163</v>
      </c>
      <c r="I23" s="39">
        <v>106</v>
      </c>
      <c r="J23" s="40">
        <f t="shared" si="4"/>
        <v>65.030674846625772</v>
      </c>
      <c r="K23" s="39">
        <v>48</v>
      </c>
      <c r="L23" s="39">
        <v>45</v>
      </c>
      <c r="M23" s="40">
        <f t="shared" si="5"/>
        <v>93.75</v>
      </c>
      <c r="N23" s="39">
        <v>2</v>
      </c>
      <c r="O23" s="39">
        <v>0</v>
      </c>
      <c r="P23" s="40">
        <f t="shared" si="6"/>
        <v>0</v>
      </c>
      <c r="Q23" s="39">
        <v>885</v>
      </c>
      <c r="R23" s="60">
        <v>457</v>
      </c>
      <c r="S23" s="40">
        <f t="shared" si="1"/>
        <v>51.638418079096049</v>
      </c>
      <c r="T23" s="39">
        <v>976</v>
      </c>
      <c r="U23" s="60">
        <v>291</v>
      </c>
      <c r="V23" s="40"/>
      <c r="W23" s="39">
        <v>744</v>
      </c>
      <c r="X23" s="60">
        <v>280</v>
      </c>
      <c r="Y23" s="40">
        <f t="shared" si="2"/>
        <v>37.634408602150536</v>
      </c>
      <c r="Z23" s="39">
        <v>634</v>
      </c>
      <c r="AA23" s="60">
        <v>249</v>
      </c>
      <c r="AB23" s="40">
        <f t="shared" si="3"/>
        <v>39.274447949526817</v>
      </c>
      <c r="AC23" s="37"/>
      <c r="AD23" s="41"/>
    </row>
    <row r="24" spans="1:30" s="42" customFormat="1" ht="15.75" customHeight="1" x14ac:dyDescent="0.25">
      <c r="A24" s="61" t="s">
        <v>50</v>
      </c>
      <c r="B24" s="39">
        <v>960</v>
      </c>
      <c r="C24" s="39">
        <v>538</v>
      </c>
      <c r="D24" s="36"/>
      <c r="E24" s="39">
        <v>861</v>
      </c>
      <c r="F24" s="39">
        <v>426</v>
      </c>
      <c r="G24" s="40">
        <f t="shared" si="0"/>
        <v>49.477351916376307</v>
      </c>
      <c r="H24" s="39">
        <v>236</v>
      </c>
      <c r="I24" s="39">
        <v>54</v>
      </c>
      <c r="J24" s="40">
        <f t="shared" si="4"/>
        <v>22.881355932203391</v>
      </c>
      <c r="K24" s="39">
        <v>35</v>
      </c>
      <c r="L24" s="39">
        <v>13</v>
      </c>
      <c r="M24" s="40">
        <f t="shared" si="5"/>
        <v>37.142857142857146</v>
      </c>
      <c r="N24" s="39">
        <v>1</v>
      </c>
      <c r="O24" s="39">
        <v>0</v>
      </c>
      <c r="P24" s="40">
        <f t="shared" si="6"/>
        <v>0</v>
      </c>
      <c r="Q24" s="39">
        <v>740</v>
      </c>
      <c r="R24" s="60">
        <v>349</v>
      </c>
      <c r="S24" s="40">
        <f t="shared" si="1"/>
        <v>47.162162162162161</v>
      </c>
      <c r="T24" s="39">
        <v>885</v>
      </c>
      <c r="U24" s="60">
        <v>287</v>
      </c>
      <c r="V24" s="40"/>
      <c r="W24" s="39">
        <v>489</v>
      </c>
      <c r="X24" s="60">
        <v>245</v>
      </c>
      <c r="Y24" s="40">
        <f t="shared" si="2"/>
        <v>50.102249488752555</v>
      </c>
      <c r="Z24" s="39">
        <v>462</v>
      </c>
      <c r="AA24" s="60">
        <v>230</v>
      </c>
      <c r="AB24" s="40">
        <f t="shared" si="3"/>
        <v>49.78354978354978</v>
      </c>
      <c r="AC24" s="37"/>
      <c r="AD24" s="41"/>
    </row>
    <row r="25" spans="1:30" s="42" customFormat="1" ht="15.75" customHeight="1" x14ac:dyDescent="0.25">
      <c r="A25" s="61" t="s">
        <v>51</v>
      </c>
      <c r="B25" s="39">
        <v>2835</v>
      </c>
      <c r="C25" s="39">
        <v>208</v>
      </c>
      <c r="D25" s="36"/>
      <c r="E25" s="39">
        <v>398</v>
      </c>
      <c r="F25" s="39">
        <v>193</v>
      </c>
      <c r="G25" s="40">
        <f t="shared" si="0"/>
        <v>48.492462311557787</v>
      </c>
      <c r="H25" s="39">
        <v>168</v>
      </c>
      <c r="I25" s="39">
        <v>59</v>
      </c>
      <c r="J25" s="40">
        <f t="shared" si="4"/>
        <v>35.11904761904762</v>
      </c>
      <c r="K25" s="39">
        <v>14</v>
      </c>
      <c r="L25" s="39">
        <v>6</v>
      </c>
      <c r="M25" s="40">
        <f t="shared" si="5"/>
        <v>42.857142857142854</v>
      </c>
      <c r="N25" s="39">
        <v>0</v>
      </c>
      <c r="O25" s="39">
        <v>0</v>
      </c>
      <c r="P25" s="40" t="str">
        <f t="shared" si="6"/>
        <v>-</v>
      </c>
      <c r="Q25" s="39">
        <v>297</v>
      </c>
      <c r="R25" s="60">
        <v>141</v>
      </c>
      <c r="S25" s="40">
        <f t="shared" si="1"/>
        <v>47.474747474747474</v>
      </c>
      <c r="T25" s="39">
        <v>2649</v>
      </c>
      <c r="U25" s="60">
        <v>71</v>
      </c>
      <c r="V25" s="40"/>
      <c r="W25" s="39">
        <v>236</v>
      </c>
      <c r="X25" s="60">
        <v>62</v>
      </c>
      <c r="Y25" s="40">
        <f t="shared" si="2"/>
        <v>26.271186440677965</v>
      </c>
      <c r="Z25" s="39">
        <v>211</v>
      </c>
      <c r="AA25" s="60">
        <v>62</v>
      </c>
      <c r="AB25" s="40">
        <f t="shared" si="3"/>
        <v>29.383886255924171</v>
      </c>
      <c r="AC25" s="37"/>
      <c r="AD25" s="41"/>
    </row>
    <row r="26" spans="1:30" s="42" customFormat="1" ht="15.75" customHeight="1" x14ac:dyDescent="0.25">
      <c r="A26" s="61" t="s">
        <v>52</v>
      </c>
      <c r="B26" s="39">
        <v>1456</v>
      </c>
      <c r="C26" s="39">
        <v>546</v>
      </c>
      <c r="D26" s="36"/>
      <c r="E26" s="39">
        <v>787</v>
      </c>
      <c r="F26" s="39">
        <v>501</v>
      </c>
      <c r="G26" s="40">
        <f t="shared" si="0"/>
        <v>63.65946632782719</v>
      </c>
      <c r="H26" s="39">
        <v>162</v>
      </c>
      <c r="I26" s="39">
        <v>68</v>
      </c>
      <c r="J26" s="40">
        <f t="shared" si="4"/>
        <v>41.97530864197531</v>
      </c>
      <c r="K26" s="39">
        <v>11</v>
      </c>
      <c r="L26" s="39">
        <v>16</v>
      </c>
      <c r="M26" s="40">
        <f t="shared" si="5"/>
        <v>145.45454545454547</v>
      </c>
      <c r="N26" s="39">
        <v>0</v>
      </c>
      <c r="O26" s="39">
        <v>1</v>
      </c>
      <c r="P26" s="40" t="str">
        <f t="shared" si="6"/>
        <v>-</v>
      </c>
      <c r="Q26" s="39">
        <v>598</v>
      </c>
      <c r="R26" s="60">
        <v>332</v>
      </c>
      <c r="S26" s="40">
        <f t="shared" si="1"/>
        <v>55.518394648829428</v>
      </c>
      <c r="T26" s="39">
        <v>1358</v>
      </c>
      <c r="U26" s="60">
        <v>315</v>
      </c>
      <c r="V26" s="40"/>
      <c r="W26" s="39">
        <v>468</v>
      </c>
      <c r="X26" s="60">
        <v>297</v>
      </c>
      <c r="Y26" s="40">
        <f t="shared" si="2"/>
        <v>63.46153846153846</v>
      </c>
      <c r="Z26" s="39">
        <v>416</v>
      </c>
      <c r="AA26" s="60">
        <v>252</v>
      </c>
      <c r="AB26" s="40">
        <f t="shared" si="3"/>
        <v>60.57692307692308</v>
      </c>
      <c r="AC26" s="37"/>
      <c r="AD26" s="41"/>
    </row>
    <row r="27" spans="1:30" s="42" customFormat="1" ht="15.75" customHeight="1" x14ac:dyDescent="0.25">
      <c r="A27" s="61" t="s">
        <v>53</v>
      </c>
      <c r="B27" s="39">
        <v>1109</v>
      </c>
      <c r="C27" s="39">
        <v>254</v>
      </c>
      <c r="D27" s="36"/>
      <c r="E27" s="39">
        <v>521</v>
      </c>
      <c r="F27" s="39">
        <v>243</v>
      </c>
      <c r="G27" s="40">
        <f t="shared" si="0"/>
        <v>46.641074856046068</v>
      </c>
      <c r="H27" s="39">
        <v>120</v>
      </c>
      <c r="I27" s="39">
        <v>40</v>
      </c>
      <c r="J27" s="40">
        <f t="shared" si="4"/>
        <v>33.333333333333336</v>
      </c>
      <c r="K27" s="39">
        <v>57</v>
      </c>
      <c r="L27" s="39">
        <v>46</v>
      </c>
      <c r="M27" s="40">
        <f t="shared" si="5"/>
        <v>80.701754385964918</v>
      </c>
      <c r="N27" s="39">
        <v>38</v>
      </c>
      <c r="O27" s="39">
        <v>24</v>
      </c>
      <c r="P27" s="40">
        <f t="shared" si="6"/>
        <v>63.157894736842103</v>
      </c>
      <c r="Q27" s="39">
        <v>375</v>
      </c>
      <c r="R27" s="60">
        <v>214</v>
      </c>
      <c r="S27" s="40">
        <f t="shared" si="1"/>
        <v>57.06666666666667</v>
      </c>
      <c r="T27" s="39">
        <v>986</v>
      </c>
      <c r="U27" s="60">
        <v>121</v>
      </c>
      <c r="V27" s="40"/>
      <c r="W27" s="39">
        <v>301</v>
      </c>
      <c r="X27" s="60">
        <v>121</v>
      </c>
      <c r="Y27" s="40">
        <f t="shared" si="2"/>
        <v>40.199335548172755</v>
      </c>
      <c r="Z27" s="39">
        <v>291</v>
      </c>
      <c r="AA27" s="60">
        <v>106</v>
      </c>
      <c r="AB27" s="40">
        <f t="shared" si="3"/>
        <v>36.426116838487971</v>
      </c>
      <c r="AC27" s="37"/>
      <c r="AD27" s="41"/>
    </row>
    <row r="28" spans="1:30" s="42" customFormat="1" ht="15.75" customHeight="1" x14ac:dyDescent="0.25">
      <c r="A28" s="61" t="s">
        <v>54</v>
      </c>
      <c r="B28" s="39">
        <v>757</v>
      </c>
      <c r="C28" s="39">
        <v>319</v>
      </c>
      <c r="D28" s="36"/>
      <c r="E28" s="39">
        <v>464</v>
      </c>
      <c r="F28" s="39">
        <v>277</v>
      </c>
      <c r="G28" s="40">
        <f t="shared" si="0"/>
        <v>59.698275862068968</v>
      </c>
      <c r="H28" s="39">
        <v>156</v>
      </c>
      <c r="I28" s="39">
        <v>51</v>
      </c>
      <c r="J28" s="40">
        <f t="shared" si="4"/>
        <v>32.692307692307693</v>
      </c>
      <c r="K28" s="39">
        <v>16</v>
      </c>
      <c r="L28" s="39">
        <v>14</v>
      </c>
      <c r="M28" s="40">
        <f t="shared" si="5"/>
        <v>87.5</v>
      </c>
      <c r="N28" s="39">
        <v>0</v>
      </c>
      <c r="O28" s="39">
        <v>0</v>
      </c>
      <c r="P28" s="40" t="str">
        <f t="shared" si="6"/>
        <v>-</v>
      </c>
      <c r="Q28" s="39">
        <v>429</v>
      </c>
      <c r="R28" s="60">
        <v>265</v>
      </c>
      <c r="S28" s="40">
        <f t="shared" si="1"/>
        <v>61.771561771561771</v>
      </c>
      <c r="T28" s="39">
        <v>658</v>
      </c>
      <c r="U28" s="60">
        <v>161</v>
      </c>
      <c r="V28" s="40"/>
      <c r="W28" s="39">
        <v>277</v>
      </c>
      <c r="X28" s="60">
        <v>161</v>
      </c>
      <c r="Y28" s="40">
        <f t="shared" si="2"/>
        <v>58.122743682310471</v>
      </c>
      <c r="Z28" s="39">
        <v>267</v>
      </c>
      <c r="AA28" s="60">
        <v>155</v>
      </c>
      <c r="AB28" s="40">
        <f t="shared" si="3"/>
        <v>58.052434456928836</v>
      </c>
      <c r="AC28" s="37"/>
      <c r="AD28" s="41"/>
    </row>
    <row r="29" spans="1:30" s="42" customFormat="1" ht="15.75" customHeight="1" x14ac:dyDescent="0.25">
      <c r="A29" s="61" t="s">
        <v>55</v>
      </c>
      <c r="B29" s="39">
        <v>1381</v>
      </c>
      <c r="C29" s="39">
        <v>355</v>
      </c>
      <c r="D29" s="36"/>
      <c r="E29" s="39">
        <v>887</v>
      </c>
      <c r="F29" s="39">
        <v>330</v>
      </c>
      <c r="G29" s="40">
        <f t="shared" si="0"/>
        <v>37.204058624577229</v>
      </c>
      <c r="H29" s="39">
        <v>72</v>
      </c>
      <c r="I29" s="39">
        <v>19</v>
      </c>
      <c r="J29" s="40">
        <f t="shared" si="4"/>
        <v>26.388888888888889</v>
      </c>
      <c r="K29" s="39">
        <v>40</v>
      </c>
      <c r="L29" s="39">
        <v>32</v>
      </c>
      <c r="M29" s="40">
        <f t="shared" si="5"/>
        <v>80</v>
      </c>
      <c r="N29" s="39">
        <v>0</v>
      </c>
      <c r="O29" s="39">
        <v>0</v>
      </c>
      <c r="P29" s="40" t="str">
        <f t="shared" si="6"/>
        <v>-</v>
      </c>
      <c r="Q29" s="39">
        <v>639</v>
      </c>
      <c r="R29" s="60">
        <v>240</v>
      </c>
      <c r="S29" s="40">
        <f t="shared" si="1"/>
        <v>37.558685446009392</v>
      </c>
      <c r="T29" s="39">
        <v>1401</v>
      </c>
      <c r="U29" s="60">
        <v>199</v>
      </c>
      <c r="V29" s="40"/>
      <c r="W29" s="39">
        <v>526</v>
      </c>
      <c r="X29" s="60">
        <v>190</v>
      </c>
      <c r="Y29" s="40">
        <f t="shared" si="2"/>
        <v>36.121673003802279</v>
      </c>
      <c r="Z29" s="39">
        <v>493</v>
      </c>
      <c r="AA29" s="60">
        <v>183</v>
      </c>
      <c r="AB29" s="40">
        <f t="shared" si="3"/>
        <v>37.119675456389452</v>
      </c>
      <c r="AC29" s="37"/>
      <c r="AD29" s="41"/>
    </row>
    <row r="30" spans="1:30" s="42" customFormat="1" ht="15.75" customHeight="1" x14ac:dyDescent="0.25">
      <c r="A30" s="61" t="s">
        <v>56</v>
      </c>
      <c r="B30" s="39">
        <v>2182</v>
      </c>
      <c r="C30" s="39">
        <v>332</v>
      </c>
      <c r="D30" s="36"/>
      <c r="E30" s="39">
        <v>540</v>
      </c>
      <c r="F30" s="39">
        <v>307</v>
      </c>
      <c r="G30" s="40">
        <f t="shared" si="0"/>
        <v>56.851851851851855</v>
      </c>
      <c r="H30" s="39">
        <v>167</v>
      </c>
      <c r="I30" s="39">
        <v>52</v>
      </c>
      <c r="J30" s="40">
        <f t="shared" si="4"/>
        <v>31.137724550898202</v>
      </c>
      <c r="K30" s="39">
        <v>44</v>
      </c>
      <c r="L30" s="39">
        <v>6</v>
      </c>
      <c r="M30" s="40">
        <f t="shared" si="5"/>
        <v>13.636363636363637</v>
      </c>
      <c r="N30" s="39">
        <v>7</v>
      </c>
      <c r="O30" s="39">
        <v>0</v>
      </c>
      <c r="P30" s="40">
        <f t="shared" si="6"/>
        <v>0</v>
      </c>
      <c r="Q30" s="39">
        <v>474</v>
      </c>
      <c r="R30" s="60">
        <v>246</v>
      </c>
      <c r="S30" s="40">
        <f t="shared" si="1"/>
        <v>51.898734177215189</v>
      </c>
      <c r="T30" s="39">
        <v>2183</v>
      </c>
      <c r="U30" s="60">
        <v>163</v>
      </c>
      <c r="V30" s="40"/>
      <c r="W30" s="39">
        <v>338</v>
      </c>
      <c r="X30" s="60">
        <v>160</v>
      </c>
      <c r="Y30" s="40">
        <f t="shared" si="2"/>
        <v>47.337278106508876</v>
      </c>
      <c r="Z30" s="39">
        <v>321</v>
      </c>
      <c r="AA30" s="60">
        <v>149</v>
      </c>
      <c r="AB30" s="40">
        <f t="shared" si="3"/>
        <v>46.417445482866043</v>
      </c>
      <c r="AC30" s="37"/>
      <c r="AD30" s="41"/>
    </row>
    <row r="31" spans="1:30" s="42" customFormat="1" ht="15.75" customHeight="1" x14ac:dyDescent="0.25">
      <c r="A31" s="61" t="s">
        <v>57</v>
      </c>
      <c r="B31" s="39">
        <v>1697</v>
      </c>
      <c r="C31" s="39">
        <v>377</v>
      </c>
      <c r="D31" s="36"/>
      <c r="E31" s="39">
        <v>521</v>
      </c>
      <c r="F31" s="39">
        <v>261</v>
      </c>
      <c r="G31" s="40">
        <f t="shared" si="0"/>
        <v>50.095969289827252</v>
      </c>
      <c r="H31" s="39">
        <v>187</v>
      </c>
      <c r="I31" s="39">
        <v>53</v>
      </c>
      <c r="J31" s="40">
        <f t="shared" si="4"/>
        <v>28.342245989304814</v>
      </c>
      <c r="K31" s="39">
        <v>7</v>
      </c>
      <c r="L31" s="39">
        <v>4</v>
      </c>
      <c r="M31" s="40">
        <f t="shared" si="5"/>
        <v>57.142857142857146</v>
      </c>
      <c r="N31" s="39">
        <v>15</v>
      </c>
      <c r="O31" s="39">
        <v>0</v>
      </c>
      <c r="P31" s="40">
        <f t="shared" si="6"/>
        <v>0</v>
      </c>
      <c r="Q31" s="39">
        <v>467</v>
      </c>
      <c r="R31" s="60">
        <v>197</v>
      </c>
      <c r="S31" s="40">
        <f t="shared" si="1"/>
        <v>42.184154175588866</v>
      </c>
      <c r="T31" s="39">
        <v>1923</v>
      </c>
      <c r="U31" s="60">
        <v>183</v>
      </c>
      <c r="V31" s="40"/>
      <c r="W31" s="39">
        <v>327</v>
      </c>
      <c r="X31" s="60">
        <v>123</v>
      </c>
      <c r="Y31" s="40">
        <f t="shared" si="2"/>
        <v>37.61467889908257</v>
      </c>
      <c r="Z31" s="39">
        <v>304</v>
      </c>
      <c r="AA31" s="60">
        <v>109</v>
      </c>
      <c r="AB31" s="40">
        <f t="shared" si="3"/>
        <v>35.85526315789474</v>
      </c>
      <c r="AC31" s="37"/>
      <c r="AD31" s="41"/>
    </row>
    <row r="32" spans="1:30" s="42" customFormat="1" ht="15.75" customHeight="1" x14ac:dyDescent="0.25">
      <c r="A32" s="61" t="s">
        <v>58</v>
      </c>
      <c r="B32" s="39">
        <v>1712</v>
      </c>
      <c r="C32" s="39">
        <v>241</v>
      </c>
      <c r="D32" s="36"/>
      <c r="E32" s="39">
        <v>486</v>
      </c>
      <c r="F32" s="39">
        <v>189</v>
      </c>
      <c r="G32" s="40">
        <f t="shared" si="0"/>
        <v>38.888888888888886</v>
      </c>
      <c r="H32" s="39">
        <v>161</v>
      </c>
      <c r="I32" s="39">
        <v>70</v>
      </c>
      <c r="J32" s="40">
        <f t="shared" si="4"/>
        <v>43.478260869565219</v>
      </c>
      <c r="K32" s="39">
        <v>38</v>
      </c>
      <c r="L32" s="39">
        <v>17</v>
      </c>
      <c r="M32" s="40">
        <f t="shared" si="5"/>
        <v>44.736842105263158</v>
      </c>
      <c r="N32" s="39">
        <v>7</v>
      </c>
      <c r="O32" s="39">
        <v>0</v>
      </c>
      <c r="P32" s="40">
        <f t="shared" si="6"/>
        <v>0</v>
      </c>
      <c r="Q32" s="39">
        <v>348</v>
      </c>
      <c r="R32" s="60">
        <v>167</v>
      </c>
      <c r="S32" s="40">
        <f t="shared" si="1"/>
        <v>47.988505747126439</v>
      </c>
      <c r="T32" s="39">
        <v>1669</v>
      </c>
      <c r="U32" s="60">
        <v>123</v>
      </c>
      <c r="V32" s="40"/>
      <c r="W32" s="39">
        <v>221</v>
      </c>
      <c r="X32" s="60">
        <v>96</v>
      </c>
      <c r="Y32" s="40">
        <f t="shared" si="2"/>
        <v>43.438914027149323</v>
      </c>
      <c r="Z32" s="39">
        <v>208</v>
      </c>
      <c r="AA32" s="60">
        <v>89</v>
      </c>
      <c r="AB32" s="40">
        <f t="shared" si="3"/>
        <v>42.78846153846154</v>
      </c>
      <c r="AC32" s="37"/>
      <c r="AD32" s="41"/>
    </row>
    <row r="33" spans="1:30" s="42" customFormat="1" ht="15.75" customHeight="1" x14ac:dyDescent="0.25">
      <c r="A33" s="61" t="s">
        <v>59</v>
      </c>
      <c r="B33" s="39">
        <v>1425</v>
      </c>
      <c r="C33" s="39">
        <v>688</v>
      </c>
      <c r="D33" s="36"/>
      <c r="E33" s="39">
        <v>1003</v>
      </c>
      <c r="F33" s="39">
        <v>656</v>
      </c>
      <c r="G33" s="40">
        <f t="shared" si="0"/>
        <v>65.403788634097708</v>
      </c>
      <c r="H33" s="39">
        <v>195</v>
      </c>
      <c r="I33" s="39">
        <v>66</v>
      </c>
      <c r="J33" s="40">
        <f t="shared" si="4"/>
        <v>33.846153846153847</v>
      </c>
      <c r="K33" s="39">
        <v>33</v>
      </c>
      <c r="L33" s="39">
        <v>16</v>
      </c>
      <c r="M33" s="40">
        <f t="shared" si="5"/>
        <v>48.484848484848484</v>
      </c>
      <c r="N33" s="39">
        <v>1</v>
      </c>
      <c r="O33" s="39">
        <v>0</v>
      </c>
      <c r="P33" s="40">
        <f t="shared" si="6"/>
        <v>0</v>
      </c>
      <c r="Q33" s="39">
        <v>833</v>
      </c>
      <c r="R33" s="60">
        <v>566</v>
      </c>
      <c r="S33" s="40">
        <f t="shared" si="1"/>
        <v>67.947178871548616</v>
      </c>
      <c r="T33" s="39">
        <v>1253</v>
      </c>
      <c r="U33" s="60">
        <v>402</v>
      </c>
      <c r="V33" s="40"/>
      <c r="W33" s="39">
        <v>619</v>
      </c>
      <c r="X33" s="60">
        <v>393</v>
      </c>
      <c r="Y33" s="40">
        <f t="shared" si="2"/>
        <v>63.48949919224556</v>
      </c>
      <c r="Z33" s="39">
        <v>582</v>
      </c>
      <c r="AA33" s="60">
        <v>375</v>
      </c>
      <c r="AB33" s="40">
        <f t="shared" si="3"/>
        <v>64.432989690721655</v>
      </c>
      <c r="AC33" s="37"/>
      <c r="AD33" s="41"/>
    </row>
    <row r="34" spans="1:30" s="42" customFormat="1" ht="15.75" customHeight="1" x14ac:dyDescent="0.25">
      <c r="A34" s="61" t="s">
        <v>60</v>
      </c>
      <c r="B34" s="39">
        <v>1174</v>
      </c>
      <c r="C34" s="39">
        <v>561</v>
      </c>
      <c r="D34" s="36"/>
      <c r="E34" s="39">
        <v>1061</v>
      </c>
      <c r="F34" s="39">
        <v>506</v>
      </c>
      <c r="G34" s="40">
        <f t="shared" si="0"/>
        <v>47.690857681432611</v>
      </c>
      <c r="H34" s="39">
        <v>241</v>
      </c>
      <c r="I34" s="39">
        <v>54</v>
      </c>
      <c r="J34" s="40">
        <f t="shared" si="4"/>
        <v>22.406639004149376</v>
      </c>
      <c r="K34" s="39">
        <v>2</v>
      </c>
      <c r="L34" s="39">
        <v>3</v>
      </c>
      <c r="M34" s="40">
        <f t="shared" si="5"/>
        <v>150</v>
      </c>
      <c r="N34" s="39">
        <v>3</v>
      </c>
      <c r="O34" s="39">
        <v>3</v>
      </c>
      <c r="P34" s="40">
        <f t="shared" si="6"/>
        <v>100</v>
      </c>
      <c r="Q34" s="39">
        <v>866</v>
      </c>
      <c r="R34" s="60">
        <v>374</v>
      </c>
      <c r="S34" s="40">
        <f t="shared" si="1"/>
        <v>43.187066974595844</v>
      </c>
      <c r="T34" s="39">
        <v>1014</v>
      </c>
      <c r="U34" s="60">
        <v>330</v>
      </c>
      <c r="V34" s="40"/>
      <c r="W34" s="39">
        <v>711</v>
      </c>
      <c r="X34" s="60">
        <v>312</v>
      </c>
      <c r="Y34" s="40">
        <f t="shared" si="2"/>
        <v>43.881856540084385</v>
      </c>
      <c r="Z34" s="39">
        <v>612</v>
      </c>
      <c r="AA34" s="60">
        <v>284</v>
      </c>
      <c r="AB34" s="40">
        <f t="shared" si="3"/>
        <v>46.405228758169933</v>
      </c>
      <c r="AC34" s="37"/>
      <c r="AD34" s="41"/>
    </row>
    <row r="35" spans="1:30" s="42" customFormat="1" ht="15.75" customHeight="1" x14ac:dyDescent="0.25">
      <c r="A35" s="61" t="s">
        <v>61</v>
      </c>
      <c r="B35" s="39">
        <v>692</v>
      </c>
      <c r="C35" s="39">
        <v>252</v>
      </c>
      <c r="D35" s="36"/>
      <c r="E35" s="39">
        <v>472</v>
      </c>
      <c r="F35" s="39">
        <v>233</v>
      </c>
      <c r="G35" s="40">
        <f t="shared" si="0"/>
        <v>49.364406779661017</v>
      </c>
      <c r="H35" s="39">
        <v>111</v>
      </c>
      <c r="I35" s="39">
        <v>36</v>
      </c>
      <c r="J35" s="40">
        <f t="shared" si="4"/>
        <v>32.432432432432435</v>
      </c>
      <c r="K35" s="39">
        <v>14</v>
      </c>
      <c r="L35" s="39">
        <v>24</v>
      </c>
      <c r="M35" s="40">
        <f t="shared" si="5"/>
        <v>171.42857142857142</v>
      </c>
      <c r="N35" s="39">
        <v>0</v>
      </c>
      <c r="O35" s="39">
        <v>1</v>
      </c>
      <c r="P35" s="40" t="str">
        <f t="shared" si="6"/>
        <v>-</v>
      </c>
      <c r="Q35" s="39">
        <v>246</v>
      </c>
      <c r="R35" s="60">
        <v>183</v>
      </c>
      <c r="S35" s="40">
        <f t="shared" si="1"/>
        <v>74.390243902439025</v>
      </c>
      <c r="T35" s="39">
        <v>630</v>
      </c>
      <c r="U35" s="60">
        <v>109</v>
      </c>
      <c r="V35" s="40"/>
      <c r="W35" s="39">
        <v>266</v>
      </c>
      <c r="X35" s="60">
        <v>104</v>
      </c>
      <c r="Y35" s="40">
        <f t="shared" si="2"/>
        <v>39.097744360902254</v>
      </c>
      <c r="Z35" s="39">
        <v>250</v>
      </c>
      <c r="AA35" s="60">
        <v>91</v>
      </c>
      <c r="AB35" s="40">
        <f t="shared" si="3"/>
        <v>36.4</v>
      </c>
      <c r="AC35" s="37"/>
      <c r="AD35" s="41"/>
    </row>
    <row r="36" spans="1:30" ht="69" customHeight="1" x14ac:dyDescent="0.25">
      <c r="A36" s="45"/>
      <c r="B36" s="45"/>
      <c r="C36" s="218" t="s">
        <v>97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B1:M1"/>
    <mergeCell ref="X1:Y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C16" sqref="AC16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5.5703125" style="44" customWidth="1"/>
    <col min="4" max="4" width="13.425781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5703125" style="44" customWidth="1"/>
    <col min="16" max="16" width="8.140625" style="44" customWidth="1"/>
    <col min="17" max="18" width="12.140625" style="44" customWidth="1"/>
    <col min="19" max="19" width="8.140625" style="44" customWidth="1"/>
    <col min="20" max="20" width="10.5703125" style="44" hidden="1" customWidth="1"/>
    <col min="21" max="21" width="17.42578125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03" t="s">
        <v>106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7"/>
      <c r="O1" s="27"/>
      <c r="P1" s="27"/>
      <c r="Q1" s="27"/>
      <c r="R1" s="27"/>
      <c r="S1" s="27"/>
      <c r="T1" s="27"/>
      <c r="U1" s="27"/>
      <c r="V1" s="27"/>
      <c r="W1" s="27"/>
      <c r="X1" s="212"/>
      <c r="Y1" s="212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04"/>
      <c r="Y2" s="204"/>
      <c r="Z2" s="211"/>
      <c r="AA2" s="211"/>
      <c r="AB2" s="59" t="s">
        <v>7</v>
      </c>
      <c r="AC2" s="59"/>
    </row>
    <row r="3" spans="1:32" s="32" customFormat="1" ht="48.6" customHeight="1" x14ac:dyDescent="0.25">
      <c r="A3" s="205"/>
      <c r="B3" s="165" t="s">
        <v>21</v>
      </c>
      <c r="C3" s="186" t="s">
        <v>96</v>
      </c>
      <c r="D3" s="165"/>
      <c r="E3" s="206" t="s">
        <v>22</v>
      </c>
      <c r="F3" s="206"/>
      <c r="G3" s="206"/>
      <c r="H3" s="206" t="s">
        <v>13</v>
      </c>
      <c r="I3" s="206"/>
      <c r="J3" s="206"/>
      <c r="K3" s="206" t="s">
        <v>9</v>
      </c>
      <c r="L3" s="206"/>
      <c r="M3" s="206"/>
      <c r="N3" s="207" t="s">
        <v>10</v>
      </c>
      <c r="O3" s="207"/>
      <c r="P3" s="207"/>
      <c r="Q3" s="213" t="s">
        <v>8</v>
      </c>
      <c r="R3" s="214"/>
      <c r="S3" s="215"/>
      <c r="T3" s="207" t="s">
        <v>16</v>
      </c>
      <c r="U3" s="207"/>
      <c r="V3" s="207"/>
      <c r="W3" s="207" t="s">
        <v>11</v>
      </c>
      <c r="X3" s="207"/>
      <c r="Y3" s="207"/>
      <c r="Z3" s="207" t="s">
        <v>12</v>
      </c>
      <c r="AA3" s="207"/>
      <c r="AB3" s="207"/>
    </row>
    <row r="4" spans="1:32" s="33" customFormat="1" ht="19.5" customHeight="1" x14ac:dyDescent="0.25">
      <c r="A4" s="205"/>
      <c r="B4" s="208" t="s">
        <v>62</v>
      </c>
      <c r="C4" s="209" t="s">
        <v>94</v>
      </c>
      <c r="D4" s="210" t="s">
        <v>2</v>
      </c>
      <c r="E4" s="209" t="s">
        <v>62</v>
      </c>
      <c r="F4" s="209" t="s">
        <v>94</v>
      </c>
      <c r="G4" s="217" t="s">
        <v>2</v>
      </c>
      <c r="H4" s="209" t="s">
        <v>62</v>
      </c>
      <c r="I4" s="209" t="s">
        <v>94</v>
      </c>
      <c r="J4" s="217" t="s">
        <v>2</v>
      </c>
      <c r="K4" s="209" t="s">
        <v>62</v>
      </c>
      <c r="L4" s="209" t="s">
        <v>94</v>
      </c>
      <c r="M4" s="217" t="s">
        <v>2</v>
      </c>
      <c r="N4" s="209" t="s">
        <v>62</v>
      </c>
      <c r="O4" s="209" t="s">
        <v>94</v>
      </c>
      <c r="P4" s="217" t="s">
        <v>2</v>
      </c>
      <c r="Q4" s="209" t="s">
        <v>62</v>
      </c>
      <c r="R4" s="216" t="s">
        <v>94</v>
      </c>
      <c r="S4" s="217" t="s">
        <v>2</v>
      </c>
      <c r="T4" s="209" t="s">
        <v>15</v>
      </c>
      <c r="U4" s="216" t="s">
        <v>95</v>
      </c>
      <c r="V4" s="217" t="s">
        <v>2</v>
      </c>
      <c r="W4" s="209" t="s">
        <v>62</v>
      </c>
      <c r="X4" s="209" t="s">
        <v>94</v>
      </c>
      <c r="Y4" s="217" t="s">
        <v>2</v>
      </c>
      <c r="Z4" s="209" t="s">
        <v>62</v>
      </c>
      <c r="AA4" s="216" t="s">
        <v>94</v>
      </c>
      <c r="AB4" s="217" t="s">
        <v>2</v>
      </c>
    </row>
    <row r="5" spans="1:32" s="33" customFormat="1" ht="15.75" customHeight="1" x14ac:dyDescent="0.25">
      <c r="A5" s="205"/>
      <c r="B5" s="208"/>
      <c r="C5" s="209"/>
      <c r="D5" s="210"/>
      <c r="E5" s="209"/>
      <c r="F5" s="209"/>
      <c r="G5" s="217"/>
      <c r="H5" s="209"/>
      <c r="I5" s="209"/>
      <c r="J5" s="217"/>
      <c r="K5" s="209"/>
      <c r="L5" s="209"/>
      <c r="M5" s="217"/>
      <c r="N5" s="209"/>
      <c r="O5" s="209"/>
      <c r="P5" s="217"/>
      <c r="Q5" s="209"/>
      <c r="R5" s="216"/>
      <c r="S5" s="217"/>
      <c r="T5" s="209"/>
      <c r="U5" s="216"/>
      <c r="V5" s="217"/>
      <c r="W5" s="209"/>
      <c r="X5" s="209"/>
      <c r="Y5" s="217"/>
      <c r="Z5" s="209"/>
      <c r="AA5" s="216"/>
      <c r="AB5" s="217"/>
    </row>
    <row r="6" spans="1:32" s="51" customFormat="1" ht="11.25" customHeight="1" x14ac:dyDescent="0.2">
      <c r="A6" s="49" t="s">
        <v>3</v>
      </c>
      <c r="B6" s="147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148">
        <f>SUM(B8:B35)</f>
        <v>16855</v>
      </c>
      <c r="C7" s="35">
        <f>SUM(C8:C35)</f>
        <v>6265</v>
      </c>
      <c r="D7" s="36">
        <f>C7*100/B7</f>
        <v>37.169979234648473</v>
      </c>
      <c r="E7" s="35">
        <f>SUM(E8:E35)</f>
        <v>10340</v>
      </c>
      <c r="F7" s="35">
        <f>SUM(F8:F35)</f>
        <v>5984</v>
      </c>
      <c r="G7" s="36">
        <f>F7*100/E7</f>
        <v>57.872340425531917</v>
      </c>
      <c r="H7" s="35">
        <f>SUM(H8:H35)</f>
        <v>881</v>
      </c>
      <c r="I7" s="35">
        <f>SUM(I8:I35)</f>
        <v>486</v>
      </c>
      <c r="J7" s="36">
        <f>I7*100/H7</f>
        <v>55.164585698070375</v>
      </c>
      <c r="K7" s="35">
        <f>SUM(K8:K35)</f>
        <v>257</v>
      </c>
      <c r="L7" s="35">
        <f>SUM(L8:L35)</f>
        <v>189</v>
      </c>
      <c r="M7" s="36">
        <f>L7*100/K7</f>
        <v>73.540856031128399</v>
      </c>
      <c r="N7" s="35">
        <f>SUM(N8:N35)</f>
        <v>56</v>
      </c>
      <c r="O7" s="35">
        <f>SUM(O8:O35)</f>
        <v>27</v>
      </c>
      <c r="P7" s="36">
        <f>O7*100/N7</f>
        <v>48.214285714285715</v>
      </c>
      <c r="Q7" s="35">
        <f>SUM(Q8:Q35)</f>
        <v>7235</v>
      </c>
      <c r="R7" s="35">
        <f>SUM(R8:R35)</f>
        <v>3955</v>
      </c>
      <c r="S7" s="36">
        <f>R7*100/Q7</f>
        <v>54.664823773324116</v>
      </c>
      <c r="T7" s="35">
        <f>SUM(T8:T35)</f>
        <v>15950</v>
      </c>
      <c r="U7" s="35">
        <f>SUM(U8:U35)</f>
        <v>2969</v>
      </c>
      <c r="V7" s="36">
        <f>U7*100/T7</f>
        <v>18.614420062695924</v>
      </c>
      <c r="W7" s="35">
        <f>SUM(W8:W35)</f>
        <v>6197</v>
      </c>
      <c r="X7" s="35">
        <f>SUM(X8:X35)</f>
        <v>2855</v>
      </c>
      <c r="Y7" s="36">
        <f>X7*100/W7</f>
        <v>46.070679360981117</v>
      </c>
      <c r="Z7" s="35">
        <f>SUM(Z8:Z35)</f>
        <v>5658</v>
      </c>
      <c r="AA7" s="35">
        <f>SUM(AA8:AA35)</f>
        <v>2598</v>
      </c>
      <c r="AB7" s="36">
        <f>AA7*100/Z7</f>
        <v>45.91728525980912</v>
      </c>
      <c r="AC7" s="37"/>
      <c r="AF7" s="42"/>
    </row>
    <row r="8" spans="1:32" s="42" customFormat="1" ht="15.75" customHeight="1" x14ac:dyDescent="0.25">
      <c r="A8" s="61" t="s">
        <v>34</v>
      </c>
      <c r="B8" s="164">
        <v>4658</v>
      </c>
      <c r="C8" s="39">
        <v>1675</v>
      </c>
      <c r="D8" s="36"/>
      <c r="E8" s="39">
        <v>2787</v>
      </c>
      <c r="F8" s="39">
        <v>1573</v>
      </c>
      <c r="G8" s="40">
        <f t="shared" ref="G8:G35" si="0">F8*100/E8</f>
        <v>56.440617151058483</v>
      </c>
      <c r="H8" s="39">
        <v>139</v>
      </c>
      <c r="I8" s="39">
        <v>77</v>
      </c>
      <c r="J8" s="40">
        <f t="shared" ref="J8:J35" si="1">IF(ISERROR(I8*100/H8),"-",(I8*100/H8))</f>
        <v>55.39568345323741</v>
      </c>
      <c r="K8" s="39">
        <v>59</v>
      </c>
      <c r="L8" s="39">
        <v>59</v>
      </c>
      <c r="M8" s="40">
        <f t="shared" ref="M8:M35" si="2">IF(ISERROR(L8*100/K8),"-",(L8*100/K8))</f>
        <v>100</v>
      </c>
      <c r="N8" s="39">
        <v>8</v>
      </c>
      <c r="O8" s="39">
        <v>0</v>
      </c>
      <c r="P8" s="40">
        <f>IF(ISERROR(O8*100/N8),"-",(O8*100/N8))</f>
        <v>0</v>
      </c>
      <c r="Q8" s="39">
        <v>1590</v>
      </c>
      <c r="R8" s="60">
        <v>695</v>
      </c>
      <c r="S8" s="40">
        <f t="shared" ref="S8:S35" si="3">R8*100/Q8</f>
        <v>43.710691823899374</v>
      </c>
      <c r="T8" s="39">
        <v>4355</v>
      </c>
      <c r="U8" s="60">
        <v>777</v>
      </c>
      <c r="V8" s="40"/>
      <c r="W8" s="39">
        <v>1736</v>
      </c>
      <c r="X8" s="60">
        <v>730</v>
      </c>
      <c r="Y8" s="40">
        <f t="shared" ref="Y8:Y35" si="4">X8*100/W8</f>
        <v>42.05069124423963</v>
      </c>
      <c r="Z8" s="39">
        <v>1539</v>
      </c>
      <c r="AA8" s="60">
        <v>624</v>
      </c>
      <c r="AB8" s="40">
        <f t="shared" ref="AB8:AB35" si="5">AA8*100/Z8</f>
        <v>40.5458089668616</v>
      </c>
      <c r="AC8" s="37"/>
      <c r="AD8" s="41"/>
    </row>
    <row r="9" spans="1:32" s="43" customFormat="1" ht="15.75" customHeight="1" x14ac:dyDescent="0.25">
      <c r="A9" s="61" t="s">
        <v>35</v>
      </c>
      <c r="B9" s="164">
        <v>543</v>
      </c>
      <c r="C9" s="39">
        <v>186</v>
      </c>
      <c r="D9" s="36"/>
      <c r="E9" s="39">
        <v>280</v>
      </c>
      <c r="F9" s="39">
        <v>177</v>
      </c>
      <c r="G9" s="40">
        <f t="shared" si="0"/>
        <v>63.214285714285715</v>
      </c>
      <c r="H9" s="39">
        <v>27</v>
      </c>
      <c r="I9" s="39">
        <v>13</v>
      </c>
      <c r="J9" s="40">
        <f t="shared" si="1"/>
        <v>48.148148148148145</v>
      </c>
      <c r="K9" s="39">
        <v>5</v>
      </c>
      <c r="L9" s="39">
        <v>0</v>
      </c>
      <c r="M9" s="40">
        <f t="shared" si="2"/>
        <v>0</v>
      </c>
      <c r="N9" s="39">
        <v>0</v>
      </c>
      <c r="O9" s="39">
        <v>6</v>
      </c>
      <c r="P9" s="40" t="str">
        <f t="shared" ref="P9:P35" si="6">IF(ISERROR(O9*100/N9),"-",(O9*100/N9))</f>
        <v>-</v>
      </c>
      <c r="Q9" s="39">
        <v>171</v>
      </c>
      <c r="R9" s="60">
        <v>112</v>
      </c>
      <c r="S9" s="40">
        <f t="shared" si="3"/>
        <v>65.497076023391813</v>
      </c>
      <c r="T9" s="39">
        <v>521</v>
      </c>
      <c r="U9" s="60">
        <v>89</v>
      </c>
      <c r="V9" s="40"/>
      <c r="W9" s="39">
        <v>165</v>
      </c>
      <c r="X9" s="60">
        <v>87</v>
      </c>
      <c r="Y9" s="40">
        <f t="shared" si="4"/>
        <v>52.727272727272727</v>
      </c>
      <c r="Z9" s="39">
        <v>143</v>
      </c>
      <c r="AA9" s="60">
        <v>75</v>
      </c>
      <c r="AB9" s="40">
        <f t="shared" si="5"/>
        <v>52.447552447552447</v>
      </c>
      <c r="AC9" s="37"/>
      <c r="AD9" s="41"/>
    </row>
    <row r="10" spans="1:32" s="42" customFormat="1" ht="15.75" customHeight="1" x14ac:dyDescent="0.25">
      <c r="A10" s="61" t="s">
        <v>36</v>
      </c>
      <c r="B10" s="164">
        <v>91</v>
      </c>
      <c r="C10" s="39">
        <v>27</v>
      </c>
      <c r="D10" s="36"/>
      <c r="E10" s="39">
        <v>57</v>
      </c>
      <c r="F10" s="39">
        <v>27</v>
      </c>
      <c r="G10" s="40">
        <f t="shared" si="0"/>
        <v>47.368421052631582</v>
      </c>
      <c r="H10" s="39">
        <v>10</v>
      </c>
      <c r="I10" s="39">
        <v>1</v>
      </c>
      <c r="J10" s="40">
        <f t="shared" si="1"/>
        <v>10</v>
      </c>
      <c r="K10" s="39">
        <v>0</v>
      </c>
      <c r="L10" s="39">
        <v>0</v>
      </c>
      <c r="M10" s="40" t="str">
        <f t="shared" si="2"/>
        <v>-</v>
      </c>
      <c r="N10" s="39">
        <v>8</v>
      </c>
      <c r="O10" s="39">
        <v>0</v>
      </c>
      <c r="P10" s="40">
        <f t="shared" si="6"/>
        <v>0</v>
      </c>
      <c r="Q10" s="39">
        <v>44</v>
      </c>
      <c r="R10" s="60">
        <v>20</v>
      </c>
      <c r="S10" s="40">
        <f t="shared" si="3"/>
        <v>45.454545454545453</v>
      </c>
      <c r="T10" s="39">
        <v>82</v>
      </c>
      <c r="U10" s="60">
        <v>17</v>
      </c>
      <c r="V10" s="40"/>
      <c r="W10" s="39">
        <v>20</v>
      </c>
      <c r="X10" s="60">
        <v>17</v>
      </c>
      <c r="Y10" s="40">
        <f t="shared" si="4"/>
        <v>85</v>
      </c>
      <c r="Z10" s="39">
        <v>18</v>
      </c>
      <c r="AA10" s="60">
        <v>15</v>
      </c>
      <c r="AB10" s="40">
        <f t="shared" si="5"/>
        <v>83.333333333333329</v>
      </c>
      <c r="AC10" s="37"/>
      <c r="AD10" s="41"/>
    </row>
    <row r="11" spans="1:32" s="42" customFormat="1" ht="15.75" customHeight="1" x14ac:dyDescent="0.25">
      <c r="A11" s="61" t="s">
        <v>37</v>
      </c>
      <c r="B11" s="164">
        <v>260</v>
      </c>
      <c r="C11" s="39">
        <v>140</v>
      </c>
      <c r="D11" s="36"/>
      <c r="E11" s="39">
        <v>160</v>
      </c>
      <c r="F11" s="39">
        <v>126</v>
      </c>
      <c r="G11" s="40">
        <f t="shared" si="0"/>
        <v>78.75</v>
      </c>
      <c r="H11" s="39">
        <v>13</v>
      </c>
      <c r="I11" s="39">
        <v>14</v>
      </c>
      <c r="J11" s="40">
        <f t="shared" si="1"/>
        <v>107.69230769230769</v>
      </c>
      <c r="K11" s="39">
        <v>3</v>
      </c>
      <c r="L11" s="39">
        <v>5</v>
      </c>
      <c r="M11" s="40">
        <f t="shared" si="2"/>
        <v>166.66666666666666</v>
      </c>
      <c r="N11" s="39">
        <v>0</v>
      </c>
      <c r="O11" s="39">
        <v>0</v>
      </c>
      <c r="P11" s="40" t="str">
        <f t="shared" si="6"/>
        <v>-</v>
      </c>
      <c r="Q11" s="39">
        <v>140</v>
      </c>
      <c r="R11" s="60">
        <v>85</v>
      </c>
      <c r="S11" s="40">
        <f t="shared" si="3"/>
        <v>60.714285714285715</v>
      </c>
      <c r="T11" s="39">
        <v>270</v>
      </c>
      <c r="U11" s="60">
        <v>68</v>
      </c>
      <c r="V11" s="40"/>
      <c r="W11" s="39">
        <v>94</v>
      </c>
      <c r="X11" s="60">
        <v>61</v>
      </c>
      <c r="Y11" s="40">
        <f t="shared" si="4"/>
        <v>64.893617021276597</v>
      </c>
      <c r="Z11" s="39">
        <v>83</v>
      </c>
      <c r="AA11" s="60">
        <v>55</v>
      </c>
      <c r="AB11" s="40">
        <f t="shared" si="5"/>
        <v>66.265060240963862</v>
      </c>
      <c r="AC11" s="37"/>
      <c r="AD11" s="41"/>
    </row>
    <row r="12" spans="1:32" s="42" customFormat="1" ht="15.75" customHeight="1" x14ac:dyDescent="0.25">
      <c r="A12" s="61" t="s">
        <v>38</v>
      </c>
      <c r="B12" s="164">
        <v>577</v>
      </c>
      <c r="C12" s="39">
        <v>113</v>
      </c>
      <c r="D12" s="36"/>
      <c r="E12" s="39">
        <v>178</v>
      </c>
      <c r="F12" s="39">
        <v>105</v>
      </c>
      <c r="G12" s="40">
        <f t="shared" si="0"/>
        <v>58.988764044943821</v>
      </c>
      <c r="H12" s="39">
        <v>12</v>
      </c>
      <c r="I12" s="39">
        <v>9</v>
      </c>
      <c r="J12" s="40">
        <f t="shared" si="1"/>
        <v>75</v>
      </c>
      <c r="K12" s="39">
        <v>8</v>
      </c>
      <c r="L12" s="39">
        <v>5</v>
      </c>
      <c r="M12" s="40">
        <f t="shared" si="2"/>
        <v>62.5</v>
      </c>
      <c r="N12" s="39">
        <v>1</v>
      </c>
      <c r="O12" s="39">
        <v>0</v>
      </c>
      <c r="P12" s="40">
        <f t="shared" si="6"/>
        <v>0</v>
      </c>
      <c r="Q12" s="39">
        <v>137</v>
      </c>
      <c r="R12" s="60">
        <v>89</v>
      </c>
      <c r="S12" s="40">
        <f t="shared" si="3"/>
        <v>64.96350364963503</v>
      </c>
      <c r="T12" s="39">
        <v>568</v>
      </c>
      <c r="U12" s="60">
        <v>46</v>
      </c>
      <c r="V12" s="40"/>
      <c r="W12" s="39">
        <v>99</v>
      </c>
      <c r="X12" s="60">
        <v>45</v>
      </c>
      <c r="Y12" s="40">
        <f t="shared" si="4"/>
        <v>45.454545454545453</v>
      </c>
      <c r="Z12" s="39">
        <v>85</v>
      </c>
      <c r="AA12" s="60">
        <v>44</v>
      </c>
      <c r="AB12" s="40">
        <f t="shared" si="5"/>
        <v>51.764705882352942</v>
      </c>
      <c r="AC12" s="37"/>
      <c r="AD12" s="41"/>
    </row>
    <row r="13" spans="1:32" s="42" customFormat="1" ht="15.75" customHeight="1" x14ac:dyDescent="0.25">
      <c r="A13" s="61" t="s">
        <v>39</v>
      </c>
      <c r="B13" s="164">
        <v>195</v>
      </c>
      <c r="C13" s="39">
        <v>43</v>
      </c>
      <c r="D13" s="36"/>
      <c r="E13" s="39">
        <v>103</v>
      </c>
      <c r="F13" s="39">
        <v>42</v>
      </c>
      <c r="G13" s="40">
        <f t="shared" si="0"/>
        <v>40.776699029126213</v>
      </c>
      <c r="H13" s="39">
        <v>14</v>
      </c>
      <c r="I13" s="39">
        <v>4</v>
      </c>
      <c r="J13" s="40">
        <f t="shared" si="1"/>
        <v>28.571428571428573</v>
      </c>
      <c r="K13" s="39">
        <v>3</v>
      </c>
      <c r="L13" s="39">
        <v>0</v>
      </c>
      <c r="M13" s="40">
        <f t="shared" si="2"/>
        <v>0</v>
      </c>
      <c r="N13" s="39">
        <v>0</v>
      </c>
      <c r="O13" s="39">
        <v>0</v>
      </c>
      <c r="P13" s="40" t="str">
        <f t="shared" si="6"/>
        <v>-</v>
      </c>
      <c r="Q13" s="39">
        <v>78</v>
      </c>
      <c r="R13" s="60">
        <v>37</v>
      </c>
      <c r="S13" s="40">
        <f t="shared" si="3"/>
        <v>47.435897435897438</v>
      </c>
      <c r="T13" s="39">
        <v>202</v>
      </c>
      <c r="U13" s="60">
        <v>17</v>
      </c>
      <c r="V13" s="40"/>
      <c r="W13" s="39">
        <v>45</v>
      </c>
      <c r="X13" s="60">
        <v>16</v>
      </c>
      <c r="Y13" s="40">
        <f t="shared" si="4"/>
        <v>35.555555555555557</v>
      </c>
      <c r="Z13" s="39">
        <v>45</v>
      </c>
      <c r="AA13" s="60">
        <v>15</v>
      </c>
      <c r="AB13" s="40">
        <f t="shared" si="5"/>
        <v>33.333333333333336</v>
      </c>
      <c r="AC13" s="37"/>
      <c r="AD13" s="41"/>
    </row>
    <row r="14" spans="1:32" s="42" customFormat="1" ht="15.75" customHeight="1" x14ac:dyDescent="0.25">
      <c r="A14" s="61" t="s">
        <v>40</v>
      </c>
      <c r="B14" s="164">
        <v>197</v>
      </c>
      <c r="C14" s="39">
        <v>66</v>
      </c>
      <c r="D14" s="36"/>
      <c r="E14" s="39">
        <v>172</v>
      </c>
      <c r="F14" s="39">
        <v>64</v>
      </c>
      <c r="G14" s="40">
        <f t="shared" si="0"/>
        <v>37.209302325581397</v>
      </c>
      <c r="H14" s="39">
        <v>18</v>
      </c>
      <c r="I14" s="39">
        <v>4</v>
      </c>
      <c r="J14" s="40">
        <f t="shared" si="1"/>
        <v>22.222222222222221</v>
      </c>
      <c r="K14" s="39">
        <v>3</v>
      </c>
      <c r="L14" s="39">
        <v>2</v>
      </c>
      <c r="M14" s="40">
        <f t="shared" si="2"/>
        <v>66.666666666666671</v>
      </c>
      <c r="N14" s="39">
        <v>1</v>
      </c>
      <c r="O14" s="39">
        <v>0</v>
      </c>
      <c r="P14" s="40">
        <f t="shared" si="6"/>
        <v>0</v>
      </c>
      <c r="Q14" s="39">
        <v>148</v>
      </c>
      <c r="R14" s="60">
        <v>53</v>
      </c>
      <c r="S14" s="40">
        <f t="shared" si="3"/>
        <v>35.810810810810814</v>
      </c>
      <c r="T14" s="39">
        <v>206</v>
      </c>
      <c r="U14" s="60">
        <v>33</v>
      </c>
      <c r="V14" s="40"/>
      <c r="W14" s="39">
        <v>88</v>
      </c>
      <c r="X14" s="60">
        <v>32</v>
      </c>
      <c r="Y14" s="40">
        <f t="shared" si="4"/>
        <v>36.363636363636367</v>
      </c>
      <c r="Z14" s="39">
        <v>74</v>
      </c>
      <c r="AA14" s="60">
        <v>26</v>
      </c>
      <c r="AB14" s="40">
        <f t="shared" si="5"/>
        <v>35.135135135135137</v>
      </c>
      <c r="AC14" s="37"/>
      <c r="AD14" s="41"/>
    </row>
    <row r="15" spans="1:32" s="42" customFormat="1" ht="15.75" customHeight="1" x14ac:dyDescent="0.25">
      <c r="A15" s="61" t="s">
        <v>41</v>
      </c>
      <c r="B15" s="164">
        <v>1098</v>
      </c>
      <c r="C15" s="39">
        <v>282</v>
      </c>
      <c r="D15" s="36"/>
      <c r="E15" s="39">
        <v>469</v>
      </c>
      <c r="F15" s="39">
        <v>274</v>
      </c>
      <c r="G15" s="40">
        <f t="shared" si="0"/>
        <v>58.42217484008529</v>
      </c>
      <c r="H15" s="39">
        <v>49</v>
      </c>
      <c r="I15" s="39">
        <v>29</v>
      </c>
      <c r="J15" s="40">
        <f t="shared" si="1"/>
        <v>59.183673469387756</v>
      </c>
      <c r="K15" s="39">
        <v>8</v>
      </c>
      <c r="L15" s="39">
        <v>5</v>
      </c>
      <c r="M15" s="40">
        <f t="shared" si="2"/>
        <v>62.5</v>
      </c>
      <c r="N15" s="39">
        <v>0</v>
      </c>
      <c r="O15" s="39">
        <v>0</v>
      </c>
      <c r="P15" s="40" t="str">
        <f t="shared" si="6"/>
        <v>-</v>
      </c>
      <c r="Q15" s="39">
        <v>317</v>
      </c>
      <c r="R15" s="60">
        <v>197</v>
      </c>
      <c r="S15" s="40">
        <f t="shared" si="3"/>
        <v>62.145110410094638</v>
      </c>
      <c r="T15" s="39">
        <v>1070</v>
      </c>
      <c r="U15" s="60">
        <v>130</v>
      </c>
      <c r="V15" s="40"/>
      <c r="W15" s="39">
        <v>284</v>
      </c>
      <c r="X15" s="60">
        <v>126</v>
      </c>
      <c r="Y15" s="40">
        <f t="shared" si="4"/>
        <v>44.366197183098592</v>
      </c>
      <c r="Z15" s="39">
        <v>254</v>
      </c>
      <c r="AA15" s="60">
        <v>113</v>
      </c>
      <c r="AB15" s="40">
        <f t="shared" si="5"/>
        <v>44.488188976377955</v>
      </c>
      <c r="AC15" s="37"/>
      <c r="AD15" s="41"/>
    </row>
    <row r="16" spans="1:32" s="42" customFormat="1" ht="15.75" customHeight="1" x14ac:dyDescent="0.25">
      <c r="A16" s="61" t="s">
        <v>42</v>
      </c>
      <c r="B16" s="164">
        <v>566</v>
      </c>
      <c r="C16" s="39">
        <v>262</v>
      </c>
      <c r="D16" s="36"/>
      <c r="E16" s="39">
        <v>400</v>
      </c>
      <c r="F16" s="39">
        <v>253</v>
      </c>
      <c r="G16" s="40">
        <f t="shared" si="0"/>
        <v>63.25</v>
      </c>
      <c r="H16" s="39">
        <v>41</v>
      </c>
      <c r="I16" s="39">
        <v>37</v>
      </c>
      <c r="J16" s="40">
        <f t="shared" si="1"/>
        <v>90.243902439024396</v>
      </c>
      <c r="K16" s="39">
        <v>14</v>
      </c>
      <c r="L16" s="39">
        <v>7</v>
      </c>
      <c r="M16" s="40">
        <f t="shared" si="2"/>
        <v>50</v>
      </c>
      <c r="N16" s="39">
        <v>5</v>
      </c>
      <c r="O16" s="39">
        <v>3</v>
      </c>
      <c r="P16" s="40">
        <f t="shared" si="6"/>
        <v>60</v>
      </c>
      <c r="Q16" s="39">
        <v>306</v>
      </c>
      <c r="R16" s="60">
        <v>201</v>
      </c>
      <c r="S16" s="40">
        <f t="shared" si="3"/>
        <v>65.686274509803923</v>
      </c>
      <c r="T16" s="39">
        <v>527</v>
      </c>
      <c r="U16" s="60">
        <v>105</v>
      </c>
      <c r="V16" s="40"/>
      <c r="W16" s="39">
        <v>177</v>
      </c>
      <c r="X16" s="60">
        <v>100</v>
      </c>
      <c r="Y16" s="40">
        <f t="shared" si="4"/>
        <v>56.497175141242941</v>
      </c>
      <c r="Z16" s="39">
        <v>159</v>
      </c>
      <c r="AA16" s="60">
        <v>89</v>
      </c>
      <c r="AB16" s="40">
        <f t="shared" si="5"/>
        <v>55.974842767295598</v>
      </c>
      <c r="AC16" s="37"/>
      <c r="AD16" s="41"/>
    </row>
    <row r="17" spans="1:30" s="42" customFormat="1" ht="15.75" customHeight="1" x14ac:dyDescent="0.25">
      <c r="A17" s="61" t="s">
        <v>43</v>
      </c>
      <c r="B17" s="164">
        <v>1312</v>
      </c>
      <c r="C17" s="39">
        <v>403</v>
      </c>
      <c r="D17" s="36"/>
      <c r="E17" s="39">
        <v>545</v>
      </c>
      <c r="F17" s="39">
        <v>377</v>
      </c>
      <c r="G17" s="40">
        <f t="shared" si="0"/>
        <v>69.174311926605498</v>
      </c>
      <c r="H17" s="39">
        <v>39</v>
      </c>
      <c r="I17" s="39">
        <v>22</v>
      </c>
      <c r="J17" s="40">
        <f t="shared" si="1"/>
        <v>56.410256410256409</v>
      </c>
      <c r="K17" s="39">
        <v>17</v>
      </c>
      <c r="L17" s="39">
        <v>3</v>
      </c>
      <c r="M17" s="40">
        <f t="shared" si="2"/>
        <v>17.647058823529413</v>
      </c>
      <c r="N17" s="39">
        <v>1</v>
      </c>
      <c r="O17" s="39">
        <v>0</v>
      </c>
      <c r="P17" s="40">
        <f t="shared" si="6"/>
        <v>0</v>
      </c>
      <c r="Q17" s="39">
        <v>261</v>
      </c>
      <c r="R17" s="60">
        <v>195</v>
      </c>
      <c r="S17" s="40">
        <f t="shared" si="3"/>
        <v>74.712643678160916</v>
      </c>
      <c r="T17" s="39">
        <v>1280</v>
      </c>
      <c r="U17" s="60">
        <v>204</v>
      </c>
      <c r="V17" s="40"/>
      <c r="W17" s="39">
        <v>327</v>
      </c>
      <c r="X17" s="60">
        <v>197</v>
      </c>
      <c r="Y17" s="40">
        <f t="shared" si="4"/>
        <v>60.244648318042813</v>
      </c>
      <c r="Z17" s="39">
        <v>310</v>
      </c>
      <c r="AA17" s="60">
        <v>187</v>
      </c>
      <c r="AB17" s="40">
        <f t="shared" si="5"/>
        <v>60.322580645161288</v>
      </c>
      <c r="AC17" s="37"/>
      <c r="AD17" s="41"/>
    </row>
    <row r="18" spans="1:30" s="42" customFormat="1" ht="15.75" customHeight="1" x14ac:dyDescent="0.25">
      <c r="A18" s="61" t="s">
        <v>44</v>
      </c>
      <c r="B18" s="164">
        <v>235</v>
      </c>
      <c r="C18" s="39">
        <v>195</v>
      </c>
      <c r="D18" s="36"/>
      <c r="E18" s="39">
        <v>320</v>
      </c>
      <c r="F18" s="39">
        <v>193</v>
      </c>
      <c r="G18" s="40">
        <f t="shared" si="0"/>
        <v>60.3125</v>
      </c>
      <c r="H18" s="39">
        <v>38</v>
      </c>
      <c r="I18" s="39">
        <v>18</v>
      </c>
      <c r="J18" s="40">
        <f t="shared" si="1"/>
        <v>47.368421052631582</v>
      </c>
      <c r="K18" s="39">
        <v>2</v>
      </c>
      <c r="L18" s="39">
        <v>3</v>
      </c>
      <c r="M18" s="40">
        <f t="shared" si="2"/>
        <v>150</v>
      </c>
      <c r="N18" s="39">
        <v>1</v>
      </c>
      <c r="O18" s="39">
        <v>0</v>
      </c>
      <c r="P18" s="40">
        <f t="shared" si="6"/>
        <v>0</v>
      </c>
      <c r="Q18" s="39">
        <v>206</v>
      </c>
      <c r="R18" s="60">
        <v>147</v>
      </c>
      <c r="S18" s="40">
        <f t="shared" si="3"/>
        <v>71.359223300970868</v>
      </c>
      <c r="T18" s="39">
        <v>224</v>
      </c>
      <c r="U18" s="60">
        <v>96</v>
      </c>
      <c r="V18" s="40"/>
      <c r="W18" s="39">
        <v>145</v>
      </c>
      <c r="X18" s="60">
        <v>95</v>
      </c>
      <c r="Y18" s="40">
        <f t="shared" si="4"/>
        <v>65.517241379310349</v>
      </c>
      <c r="Z18" s="39">
        <v>139</v>
      </c>
      <c r="AA18" s="60">
        <v>88</v>
      </c>
      <c r="AB18" s="40">
        <f t="shared" si="5"/>
        <v>63.309352517985609</v>
      </c>
      <c r="AC18" s="37"/>
      <c r="AD18" s="41"/>
    </row>
    <row r="19" spans="1:30" s="42" customFormat="1" ht="15.75" customHeight="1" x14ac:dyDescent="0.25">
      <c r="A19" s="61" t="s">
        <v>45</v>
      </c>
      <c r="B19" s="164">
        <v>669</v>
      </c>
      <c r="C19" s="39">
        <v>216</v>
      </c>
      <c r="D19" s="36"/>
      <c r="E19" s="39">
        <v>351</v>
      </c>
      <c r="F19" s="39">
        <v>211</v>
      </c>
      <c r="G19" s="40">
        <f t="shared" si="0"/>
        <v>60.113960113960111</v>
      </c>
      <c r="H19" s="39">
        <v>64</v>
      </c>
      <c r="I19" s="39">
        <v>28</v>
      </c>
      <c r="J19" s="40">
        <f t="shared" si="1"/>
        <v>43.75</v>
      </c>
      <c r="K19" s="39">
        <v>15</v>
      </c>
      <c r="L19" s="39">
        <v>13</v>
      </c>
      <c r="M19" s="40">
        <f t="shared" si="2"/>
        <v>86.666666666666671</v>
      </c>
      <c r="N19" s="39">
        <v>3</v>
      </c>
      <c r="O19" s="39">
        <v>0</v>
      </c>
      <c r="P19" s="40">
        <f t="shared" si="6"/>
        <v>0</v>
      </c>
      <c r="Q19" s="39">
        <v>289</v>
      </c>
      <c r="R19" s="60">
        <v>156</v>
      </c>
      <c r="S19" s="40">
        <f t="shared" si="3"/>
        <v>53.979238754325259</v>
      </c>
      <c r="T19" s="39">
        <v>640</v>
      </c>
      <c r="U19" s="60">
        <v>84</v>
      </c>
      <c r="V19" s="40"/>
      <c r="W19" s="39">
        <v>203</v>
      </c>
      <c r="X19" s="60">
        <v>83</v>
      </c>
      <c r="Y19" s="40">
        <f t="shared" si="4"/>
        <v>40.88669950738916</v>
      </c>
      <c r="Z19" s="39">
        <v>184</v>
      </c>
      <c r="AA19" s="60">
        <v>78</v>
      </c>
      <c r="AB19" s="40">
        <f t="shared" si="5"/>
        <v>42.391304347826086</v>
      </c>
      <c r="AC19" s="37"/>
      <c r="AD19" s="41"/>
    </row>
    <row r="20" spans="1:30" s="42" customFormat="1" ht="15.75" customHeight="1" x14ac:dyDescent="0.25">
      <c r="A20" s="61" t="s">
        <v>46</v>
      </c>
      <c r="B20" s="164">
        <v>415</v>
      </c>
      <c r="C20" s="39">
        <v>166</v>
      </c>
      <c r="D20" s="36"/>
      <c r="E20" s="39">
        <v>243</v>
      </c>
      <c r="F20" s="39">
        <v>160</v>
      </c>
      <c r="G20" s="40">
        <f t="shared" si="0"/>
        <v>65.843621399176953</v>
      </c>
      <c r="H20" s="39">
        <v>25</v>
      </c>
      <c r="I20" s="39">
        <v>23</v>
      </c>
      <c r="J20" s="40">
        <f t="shared" si="1"/>
        <v>92</v>
      </c>
      <c r="K20" s="39">
        <v>8</v>
      </c>
      <c r="L20" s="39">
        <v>4</v>
      </c>
      <c r="M20" s="40">
        <f t="shared" si="2"/>
        <v>50</v>
      </c>
      <c r="N20" s="39">
        <v>0</v>
      </c>
      <c r="O20" s="39">
        <v>0</v>
      </c>
      <c r="P20" s="40" t="str">
        <f t="shared" si="6"/>
        <v>-</v>
      </c>
      <c r="Q20" s="39">
        <v>154</v>
      </c>
      <c r="R20" s="60">
        <v>111</v>
      </c>
      <c r="S20" s="40">
        <f t="shared" si="3"/>
        <v>72.077922077922082</v>
      </c>
      <c r="T20" s="39">
        <v>363</v>
      </c>
      <c r="U20" s="60">
        <v>81</v>
      </c>
      <c r="V20" s="40"/>
      <c r="W20" s="39">
        <v>158</v>
      </c>
      <c r="X20" s="60">
        <v>80</v>
      </c>
      <c r="Y20" s="40">
        <f t="shared" si="4"/>
        <v>50.632911392405063</v>
      </c>
      <c r="Z20" s="39">
        <v>150</v>
      </c>
      <c r="AA20" s="60">
        <v>76</v>
      </c>
      <c r="AB20" s="40">
        <f t="shared" si="5"/>
        <v>50.666666666666664</v>
      </c>
      <c r="AC20" s="37"/>
      <c r="AD20" s="41"/>
    </row>
    <row r="21" spans="1:30" s="42" customFormat="1" ht="15.75" customHeight="1" x14ac:dyDescent="0.25">
      <c r="A21" s="61" t="s">
        <v>47</v>
      </c>
      <c r="B21" s="164">
        <v>265</v>
      </c>
      <c r="C21" s="39">
        <v>108</v>
      </c>
      <c r="D21" s="36"/>
      <c r="E21" s="39">
        <v>229</v>
      </c>
      <c r="F21" s="39">
        <v>101</v>
      </c>
      <c r="G21" s="40">
        <f t="shared" si="0"/>
        <v>44.104803493449779</v>
      </c>
      <c r="H21" s="39">
        <v>11</v>
      </c>
      <c r="I21" s="39">
        <v>8</v>
      </c>
      <c r="J21" s="40">
        <f t="shared" si="1"/>
        <v>72.727272727272734</v>
      </c>
      <c r="K21" s="39">
        <v>12</v>
      </c>
      <c r="L21" s="39">
        <v>8</v>
      </c>
      <c r="M21" s="40">
        <f t="shared" si="2"/>
        <v>66.666666666666671</v>
      </c>
      <c r="N21" s="39">
        <v>0</v>
      </c>
      <c r="O21" s="39">
        <v>0</v>
      </c>
      <c r="P21" s="40" t="str">
        <f t="shared" si="6"/>
        <v>-</v>
      </c>
      <c r="Q21" s="39">
        <v>195</v>
      </c>
      <c r="R21" s="60">
        <v>69</v>
      </c>
      <c r="S21" s="40">
        <f t="shared" si="3"/>
        <v>35.384615384615387</v>
      </c>
      <c r="T21" s="39">
        <v>217</v>
      </c>
      <c r="U21" s="60">
        <v>49</v>
      </c>
      <c r="V21" s="40"/>
      <c r="W21" s="39">
        <v>161</v>
      </c>
      <c r="X21" s="60">
        <v>45</v>
      </c>
      <c r="Y21" s="40">
        <f t="shared" si="4"/>
        <v>27.950310559006212</v>
      </c>
      <c r="Z21" s="39">
        <v>157</v>
      </c>
      <c r="AA21" s="60">
        <v>43</v>
      </c>
      <c r="AB21" s="40">
        <f t="shared" si="5"/>
        <v>27.388535031847134</v>
      </c>
      <c r="AC21" s="37"/>
      <c r="AD21" s="41"/>
    </row>
    <row r="22" spans="1:30" s="42" customFormat="1" ht="15.75" customHeight="1" x14ac:dyDescent="0.25">
      <c r="A22" s="61" t="s">
        <v>48</v>
      </c>
      <c r="B22" s="164">
        <v>619</v>
      </c>
      <c r="C22" s="39">
        <v>217</v>
      </c>
      <c r="D22" s="36"/>
      <c r="E22" s="39">
        <v>384</v>
      </c>
      <c r="F22" s="39">
        <v>211</v>
      </c>
      <c r="G22" s="40">
        <f t="shared" si="0"/>
        <v>54.947916666666664</v>
      </c>
      <c r="H22" s="39">
        <v>36</v>
      </c>
      <c r="I22" s="39">
        <v>29</v>
      </c>
      <c r="J22" s="40">
        <f t="shared" si="1"/>
        <v>80.555555555555557</v>
      </c>
      <c r="K22" s="39">
        <v>12</v>
      </c>
      <c r="L22" s="39">
        <v>1</v>
      </c>
      <c r="M22" s="40">
        <f t="shared" si="2"/>
        <v>8.3333333333333339</v>
      </c>
      <c r="N22" s="39">
        <v>0</v>
      </c>
      <c r="O22" s="39">
        <v>0</v>
      </c>
      <c r="P22" s="40" t="str">
        <f t="shared" si="6"/>
        <v>-</v>
      </c>
      <c r="Q22" s="39">
        <v>318</v>
      </c>
      <c r="R22" s="60">
        <v>168</v>
      </c>
      <c r="S22" s="40">
        <f t="shared" si="3"/>
        <v>52.830188679245282</v>
      </c>
      <c r="T22" s="39">
        <v>590</v>
      </c>
      <c r="U22" s="60">
        <v>111</v>
      </c>
      <c r="V22" s="40"/>
      <c r="W22" s="39">
        <v>242</v>
      </c>
      <c r="X22" s="60">
        <v>106</v>
      </c>
      <c r="Y22" s="40">
        <f t="shared" si="4"/>
        <v>43.801652892561982</v>
      </c>
      <c r="Z22" s="39">
        <v>222</v>
      </c>
      <c r="AA22" s="60">
        <v>95</v>
      </c>
      <c r="AB22" s="40">
        <f t="shared" si="5"/>
        <v>42.792792792792795</v>
      </c>
      <c r="AC22" s="37"/>
      <c r="AD22" s="41"/>
    </row>
    <row r="23" spans="1:30" s="42" customFormat="1" ht="15.75" customHeight="1" x14ac:dyDescent="0.25">
      <c r="A23" s="61" t="s">
        <v>49</v>
      </c>
      <c r="B23" s="164">
        <v>499</v>
      </c>
      <c r="C23" s="39">
        <v>279</v>
      </c>
      <c r="D23" s="36"/>
      <c r="E23" s="39">
        <v>519</v>
      </c>
      <c r="F23" s="39">
        <v>270</v>
      </c>
      <c r="G23" s="40">
        <f t="shared" si="0"/>
        <v>52.02312138728324</v>
      </c>
      <c r="H23" s="39">
        <v>43</v>
      </c>
      <c r="I23" s="39">
        <v>28</v>
      </c>
      <c r="J23" s="40">
        <f t="shared" si="1"/>
        <v>65.116279069767444</v>
      </c>
      <c r="K23" s="39">
        <v>12</v>
      </c>
      <c r="L23" s="39">
        <v>8</v>
      </c>
      <c r="M23" s="40">
        <f t="shared" si="2"/>
        <v>66.666666666666671</v>
      </c>
      <c r="N23" s="39">
        <v>2</v>
      </c>
      <c r="O23" s="39">
        <v>0</v>
      </c>
      <c r="P23" s="40">
        <f t="shared" si="6"/>
        <v>0</v>
      </c>
      <c r="Q23" s="39">
        <v>435</v>
      </c>
      <c r="R23" s="60">
        <v>205</v>
      </c>
      <c r="S23" s="40">
        <f t="shared" si="3"/>
        <v>47.126436781609193</v>
      </c>
      <c r="T23" s="39">
        <v>416</v>
      </c>
      <c r="U23" s="60">
        <v>115</v>
      </c>
      <c r="V23" s="40"/>
      <c r="W23" s="39">
        <v>322</v>
      </c>
      <c r="X23" s="60">
        <v>111</v>
      </c>
      <c r="Y23" s="40">
        <f t="shared" si="4"/>
        <v>34.472049689440993</v>
      </c>
      <c r="Z23" s="39">
        <v>287</v>
      </c>
      <c r="AA23" s="60">
        <v>98</v>
      </c>
      <c r="AB23" s="40">
        <f t="shared" si="5"/>
        <v>34.146341463414636</v>
      </c>
      <c r="AC23" s="37"/>
      <c r="AD23" s="41"/>
    </row>
    <row r="24" spans="1:30" s="42" customFormat="1" ht="15.75" customHeight="1" x14ac:dyDescent="0.25">
      <c r="A24" s="61" t="s">
        <v>50</v>
      </c>
      <c r="B24" s="164">
        <v>271</v>
      </c>
      <c r="C24" s="39">
        <v>285</v>
      </c>
      <c r="D24" s="36"/>
      <c r="E24" s="39">
        <v>390</v>
      </c>
      <c r="F24" s="39">
        <v>273</v>
      </c>
      <c r="G24" s="40">
        <f t="shared" si="0"/>
        <v>70</v>
      </c>
      <c r="H24" s="39">
        <v>27</v>
      </c>
      <c r="I24" s="39">
        <v>9</v>
      </c>
      <c r="J24" s="40">
        <f t="shared" si="1"/>
        <v>33.333333333333336</v>
      </c>
      <c r="K24" s="39">
        <v>5</v>
      </c>
      <c r="L24" s="39">
        <v>3</v>
      </c>
      <c r="M24" s="40">
        <f t="shared" si="2"/>
        <v>60</v>
      </c>
      <c r="N24" s="39">
        <v>0</v>
      </c>
      <c r="O24" s="39">
        <v>0</v>
      </c>
      <c r="P24" s="40" t="str">
        <f t="shared" si="6"/>
        <v>-</v>
      </c>
      <c r="Q24" s="39">
        <v>351</v>
      </c>
      <c r="R24" s="60">
        <v>238</v>
      </c>
      <c r="S24" s="40">
        <f t="shared" si="3"/>
        <v>67.806267806267812</v>
      </c>
      <c r="T24" s="39">
        <v>232</v>
      </c>
      <c r="U24" s="60">
        <v>157</v>
      </c>
      <c r="V24" s="40"/>
      <c r="W24" s="39">
        <v>243</v>
      </c>
      <c r="X24" s="60">
        <v>155</v>
      </c>
      <c r="Y24" s="40">
        <f t="shared" si="4"/>
        <v>63.786008230452673</v>
      </c>
      <c r="Z24" s="39">
        <v>231</v>
      </c>
      <c r="AA24" s="60">
        <v>152</v>
      </c>
      <c r="AB24" s="40">
        <f t="shared" si="5"/>
        <v>65.800865800865807</v>
      </c>
      <c r="AC24" s="37"/>
      <c r="AD24" s="41"/>
    </row>
    <row r="25" spans="1:30" s="42" customFormat="1" ht="15.75" customHeight="1" x14ac:dyDescent="0.25">
      <c r="A25" s="61" t="s">
        <v>51</v>
      </c>
      <c r="B25" s="164">
        <v>758</v>
      </c>
      <c r="C25" s="39">
        <v>96</v>
      </c>
      <c r="D25" s="36"/>
      <c r="E25" s="39">
        <v>205</v>
      </c>
      <c r="F25" s="39">
        <v>94</v>
      </c>
      <c r="G25" s="40">
        <f t="shared" si="0"/>
        <v>45.853658536585364</v>
      </c>
      <c r="H25" s="39">
        <v>22</v>
      </c>
      <c r="I25" s="39">
        <v>10</v>
      </c>
      <c r="J25" s="40">
        <f t="shared" si="1"/>
        <v>45.454545454545453</v>
      </c>
      <c r="K25" s="39">
        <v>3</v>
      </c>
      <c r="L25" s="39">
        <v>4</v>
      </c>
      <c r="M25" s="40">
        <f t="shared" si="2"/>
        <v>133.33333333333334</v>
      </c>
      <c r="N25" s="39">
        <v>0</v>
      </c>
      <c r="O25" s="39">
        <v>0</v>
      </c>
      <c r="P25" s="40" t="str">
        <f t="shared" si="6"/>
        <v>-</v>
      </c>
      <c r="Q25" s="39">
        <v>150</v>
      </c>
      <c r="R25" s="60">
        <v>54</v>
      </c>
      <c r="S25" s="40">
        <f t="shared" si="3"/>
        <v>36</v>
      </c>
      <c r="T25" s="39">
        <v>751</v>
      </c>
      <c r="U25" s="60">
        <v>33</v>
      </c>
      <c r="V25" s="40"/>
      <c r="W25" s="39">
        <v>133</v>
      </c>
      <c r="X25" s="60">
        <v>32</v>
      </c>
      <c r="Y25" s="40">
        <f t="shared" si="4"/>
        <v>24.060150375939848</v>
      </c>
      <c r="Z25" s="39">
        <v>122</v>
      </c>
      <c r="AA25" s="60">
        <v>32</v>
      </c>
      <c r="AB25" s="40">
        <f t="shared" si="5"/>
        <v>26.229508196721312</v>
      </c>
      <c r="AC25" s="37"/>
      <c r="AD25" s="41"/>
    </row>
    <row r="26" spans="1:30" s="42" customFormat="1" ht="15.75" customHeight="1" x14ac:dyDescent="0.25">
      <c r="A26" s="61" t="s">
        <v>52</v>
      </c>
      <c r="B26" s="164">
        <v>366</v>
      </c>
      <c r="C26" s="39">
        <v>179</v>
      </c>
      <c r="D26" s="36"/>
      <c r="E26" s="39">
        <v>239</v>
      </c>
      <c r="F26" s="39">
        <v>170</v>
      </c>
      <c r="G26" s="40">
        <f t="shared" si="0"/>
        <v>71.129707112970706</v>
      </c>
      <c r="H26" s="39">
        <v>29</v>
      </c>
      <c r="I26" s="39">
        <v>8</v>
      </c>
      <c r="J26" s="40">
        <f t="shared" si="1"/>
        <v>27.586206896551722</v>
      </c>
      <c r="K26" s="39">
        <v>2</v>
      </c>
      <c r="L26" s="39">
        <v>6</v>
      </c>
      <c r="M26" s="40">
        <f t="shared" si="2"/>
        <v>300</v>
      </c>
      <c r="N26" s="39">
        <v>0</v>
      </c>
      <c r="O26" s="39">
        <v>1</v>
      </c>
      <c r="P26" s="40" t="str">
        <f t="shared" si="6"/>
        <v>-</v>
      </c>
      <c r="Q26" s="39">
        <v>171</v>
      </c>
      <c r="R26" s="60">
        <v>108</v>
      </c>
      <c r="S26" s="40">
        <f t="shared" si="3"/>
        <v>63.157894736842103</v>
      </c>
      <c r="T26" s="39">
        <v>388</v>
      </c>
      <c r="U26" s="60">
        <v>94</v>
      </c>
      <c r="V26" s="40"/>
      <c r="W26" s="39">
        <v>139</v>
      </c>
      <c r="X26" s="60">
        <v>90</v>
      </c>
      <c r="Y26" s="40">
        <f t="shared" si="4"/>
        <v>64.748201438848923</v>
      </c>
      <c r="Z26" s="39">
        <v>115</v>
      </c>
      <c r="AA26" s="60">
        <v>80</v>
      </c>
      <c r="AB26" s="40">
        <f t="shared" si="5"/>
        <v>69.565217391304344</v>
      </c>
      <c r="AC26" s="37"/>
      <c r="AD26" s="41"/>
    </row>
    <row r="27" spans="1:30" s="42" customFormat="1" ht="15.75" customHeight="1" x14ac:dyDescent="0.25">
      <c r="A27" s="61" t="s">
        <v>53</v>
      </c>
      <c r="B27" s="164">
        <v>350</v>
      </c>
      <c r="C27" s="39">
        <v>180</v>
      </c>
      <c r="D27" s="36"/>
      <c r="E27" s="39">
        <v>310</v>
      </c>
      <c r="F27" s="39">
        <v>175</v>
      </c>
      <c r="G27" s="40">
        <f t="shared" si="0"/>
        <v>56.451612903225808</v>
      </c>
      <c r="H27" s="39">
        <v>35</v>
      </c>
      <c r="I27" s="39">
        <v>26</v>
      </c>
      <c r="J27" s="40">
        <f t="shared" si="1"/>
        <v>74.285714285714292</v>
      </c>
      <c r="K27" s="39">
        <v>24</v>
      </c>
      <c r="L27" s="39">
        <v>22</v>
      </c>
      <c r="M27" s="40">
        <f t="shared" si="2"/>
        <v>91.666666666666671</v>
      </c>
      <c r="N27" s="39">
        <v>13</v>
      </c>
      <c r="O27" s="39">
        <v>17</v>
      </c>
      <c r="P27" s="40">
        <f t="shared" si="6"/>
        <v>130.76923076923077</v>
      </c>
      <c r="Q27" s="39">
        <v>228</v>
      </c>
      <c r="R27" s="60">
        <v>153</v>
      </c>
      <c r="S27" s="40">
        <f t="shared" si="3"/>
        <v>67.10526315789474</v>
      </c>
      <c r="T27" s="39">
        <v>300</v>
      </c>
      <c r="U27" s="60">
        <v>79</v>
      </c>
      <c r="V27" s="40"/>
      <c r="W27" s="39">
        <v>196</v>
      </c>
      <c r="X27" s="60">
        <v>79</v>
      </c>
      <c r="Y27" s="40">
        <f t="shared" si="4"/>
        <v>40.306122448979593</v>
      </c>
      <c r="Z27" s="39">
        <v>191</v>
      </c>
      <c r="AA27" s="60">
        <v>72</v>
      </c>
      <c r="AB27" s="40">
        <f t="shared" si="5"/>
        <v>37.696335078534034</v>
      </c>
      <c r="AC27" s="37"/>
      <c r="AD27" s="41"/>
    </row>
    <row r="28" spans="1:30" s="42" customFormat="1" ht="15.75" customHeight="1" x14ac:dyDescent="0.25">
      <c r="A28" s="61" t="s">
        <v>54</v>
      </c>
      <c r="B28" s="164">
        <v>190</v>
      </c>
      <c r="C28" s="39">
        <v>96</v>
      </c>
      <c r="D28" s="36"/>
      <c r="E28" s="39">
        <v>146</v>
      </c>
      <c r="F28" s="39">
        <v>94</v>
      </c>
      <c r="G28" s="40">
        <f t="shared" si="0"/>
        <v>64.38356164383562</v>
      </c>
      <c r="H28" s="39">
        <v>16</v>
      </c>
      <c r="I28" s="39">
        <v>8</v>
      </c>
      <c r="J28" s="40">
        <f t="shared" si="1"/>
        <v>50</v>
      </c>
      <c r="K28" s="39">
        <v>0</v>
      </c>
      <c r="L28" s="39">
        <v>0</v>
      </c>
      <c r="M28" s="40" t="str">
        <f t="shared" si="2"/>
        <v>-</v>
      </c>
      <c r="N28" s="39">
        <v>1</v>
      </c>
      <c r="O28" s="39">
        <v>0</v>
      </c>
      <c r="P28" s="40">
        <f t="shared" si="6"/>
        <v>0</v>
      </c>
      <c r="Q28" s="39">
        <v>131</v>
      </c>
      <c r="R28" s="60">
        <v>87</v>
      </c>
      <c r="S28" s="40">
        <f t="shared" si="3"/>
        <v>66.412213740458014</v>
      </c>
      <c r="T28" s="39">
        <v>177</v>
      </c>
      <c r="U28" s="60">
        <v>60</v>
      </c>
      <c r="V28" s="40"/>
      <c r="W28" s="39">
        <v>91</v>
      </c>
      <c r="X28" s="60">
        <v>60</v>
      </c>
      <c r="Y28" s="40">
        <f t="shared" si="4"/>
        <v>65.934065934065927</v>
      </c>
      <c r="Z28" s="39">
        <v>87</v>
      </c>
      <c r="AA28" s="60">
        <v>59</v>
      </c>
      <c r="AB28" s="40">
        <f t="shared" si="5"/>
        <v>67.816091954022994</v>
      </c>
      <c r="AC28" s="37"/>
      <c r="AD28" s="41"/>
    </row>
    <row r="29" spans="1:30" s="42" customFormat="1" ht="15.75" customHeight="1" x14ac:dyDescent="0.25">
      <c r="A29" s="61" t="s">
        <v>55</v>
      </c>
      <c r="B29" s="164">
        <v>493</v>
      </c>
      <c r="C29" s="39">
        <v>178</v>
      </c>
      <c r="D29" s="36"/>
      <c r="E29" s="39">
        <v>395</v>
      </c>
      <c r="F29" s="39">
        <v>169</v>
      </c>
      <c r="G29" s="40">
        <f t="shared" si="0"/>
        <v>42.784810126582279</v>
      </c>
      <c r="H29" s="39">
        <v>19</v>
      </c>
      <c r="I29" s="39">
        <v>12</v>
      </c>
      <c r="J29" s="40">
        <f t="shared" si="1"/>
        <v>63.157894736842103</v>
      </c>
      <c r="K29" s="39">
        <v>12</v>
      </c>
      <c r="L29" s="39">
        <v>16</v>
      </c>
      <c r="M29" s="40">
        <f t="shared" si="2"/>
        <v>133.33333333333334</v>
      </c>
      <c r="N29" s="39">
        <v>0</v>
      </c>
      <c r="O29" s="39">
        <v>0</v>
      </c>
      <c r="P29" s="40" t="str">
        <f t="shared" si="6"/>
        <v>-</v>
      </c>
      <c r="Q29" s="39">
        <v>292</v>
      </c>
      <c r="R29" s="60">
        <v>121</v>
      </c>
      <c r="S29" s="40">
        <f t="shared" si="3"/>
        <v>41.438356164383563</v>
      </c>
      <c r="T29" s="39">
        <v>476</v>
      </c>
      <c r="U29" s="60">
        <v>91</v>
      </c>
      <c r="V29" s="40"/>
      <c r="W29" s="39">
        <v>225</v>
      </c>
      <c r="X29" s="60">
        <v>88</v>
      </c>
      <c r="Y29" s="40">
        <f t="shared" si="4"/>
        <v>39.111111111111114</v>
      </c>
      <c r="Z29" s="39">
        <v>215</v>
      </c>
      <c r="AA29" s="60">
        <v>83</v>
      </c>
      <c r="AB29" s="40">
        <f t="shared" si="5"/>
        <v>38.604651162790695</v>
      </c>
      <c r="AC29" s="37"/>
      <c r="AD29" s="41"/>
    </row>
    <row r="30" spans="1:30" s="42" customFormat="1" ht="15.75" customHeight="1" x14ac:dyDescent="0.25">
      <c r="A30" s="61" t="s">
        <v>56</v>
      </c>
      <c r="B30" s="164">
        <v>477</v>
      </c>
      <c r="C30" s="39">
        <v>102</v>
      </c>
      <c r="D30" s="36"/>
      <c r="E30" s="39">
        <v>211</v>
      </c>
      <c r="F30" s="39">
        <v>97</v>
      </c>
      <c r="G30" s="40">
        <f t="shared" si="0"/>
        <v>45.971563981042657</v>
      </c>
      <c r="H30" s="39">
        <v>22</v>
      </c>
      <c r="I30" s="39">
        <v>11</v>
      </c>
      <c r="J30" s="40">
        <f t="shared" si="1"/>
        <v>50</v>
      </c>
      <c r="K30" s="39">
        <v>6</v>
      </c>
      <c r="L30" s="39">
        <v>2</v>
      </c>
      <c r="M30" s="40">
        <f t="shared" si="2"/>
        <v>33.333333333333336</v>
      </c>
      <c r="N30" s="39">
        <v>1</v>
      </c>
      <c r="O30" s="39">
        <v>0</v>
      </c>
      <c r="P30" s="40">
        <f t="shared" si="6"/>
        <v>0</v>
      </c>
      <c r="Q30" s="39">
        <v>176</v>
      </c>
      <c r="R30" s="60">
        <v>72</v>
      </c>
      <c r="S30" s="40">
        <f t="shared" si="3"/>
        <v>40.909090909090907</v>
      </c>
      <c r="T30" s="39">
        <v>446</v>
      </c>
      <c r="U30" s="60">
        <v>43</v>
      </c>
      <c r="V30" s="40"/>
      <c r="W30" s="39">
        <v>126</v>
      </c>
      <c r="X30" s="60">
        <v>42</v>
      </c>
      <c r="Y30" s="40">
        <f t="shared" si="4"/>
        <v>33.333333333333336</v>
      </c>
      <c r="Z30" s="39">
        <v>123</v>
      </c>
      <c r="AA30" s="60">
        <v>38</v>
      </c>
      <c r="AB30" s="40">
        <f t="shared" si="5"/>
        <v>30.894308943089431</v>
      </c>
      <c r="AC30" s="37"/>
      <c r="AD30" s="41"/>
    </row>
    <row r="31" spans="1:30" s="42" customFormat="1" ht="15.75" customHeight="1" x14ac:dyDescent="0.25">
      <c r="A31" s="61" t="s">
        <v>57</v>
      </c>
      <c r="B31" s="164">
        <v>357</v>
      </c>
      <c r="C31" s="39">
        <v>116</v>
      </c>
      <c r="D31" s="36"/>
      <c r="E31" s="39">
        <v>185</v>
      </c>
      <c r="F31" s="39">
        <v>109</v>
      </c>
      <c r="G31" s="40">
        <f t="shared" si="0"/>
        <v>58.918918918918919</v>
      </c>
      <c r="H31" s="39">
        <v>21</v>
      </c>
      <c r="I31" s="39">
        <v>8</v>
      </c>
      <c r="J31" s="40">
        <f t="shared" si="1"/>
        <v>38.095238095238095</v>
      </c>
      <c r="K31" s="39">
        <v>5</v>
      </c>
      <c r="L31" s="39">
        <v>1</v>
      </c>
      <c r="M31" s="40">
        <f t="shared" si="2"/>
        <v>20</v>
      </c>
      <c r="N31" s="39">
        <v>7</v>
      </c>
      <c r="O31" s="39">
        <v>0</v>
      </c>
      <c r="P31" s="40">
        <f t="shared" si="6"/>
        <v>0</v>
      </c>
      <c r="Q31" s="39">
        <v>166</v>
      </c>
      <c r="R31" s="60">
        <v>85</v>
      </c>
      <c r="S31" s="40">
        <f t="shared" si="3"/>
        <v>51.204819277108435</v>
      </c>
      <c r="T31" s="39">
        <v>347</v>
      </c>
      <c r="U31" s="60">
        <v>58</v>
      </c>
      <c r="V31" s="40"/>
      <c r="W31" s="39">
        <v>125</v>
      </c>
      <c r="X31" s="60">
        <v>54</v>
      </c>
      <c r="Y31" s="40">
        <f t="shared" si="4"/>
        <v>43.2</v>
      </c>
      <c r="Z31" s="39">
        <v>117</v>
      </c>
      <c r="AA31" s="60">
        <v>49</v>
      </c>
      <c r="AB31" s="40">
        <f t="shared" si="5"/>
        <v>41.880341880341881</v>
      </c>
      <c r="AC31" s="37"/>
      <c r="AD31" s="41"/>
    </row>
    <row r="32" spans="1:30" s="42" customFormat="1" ht="15.75" customHeight="1" x14ac:dyDescent="0.25">
      <c r="A32" s="61" t="s">
        <v>58</v>
      </c>
      <c r="B32" s="164">
        <v>532</v>
      </c>
      <c r="C32" s="39">
        <v>91</v>
      </c>
      <c r="D32" s="36"/>
      <c r="E32" s="39">
        <v>204</v>
      </c>
      <c r="F32" s="39">
        <v>82</v>
      </c>
      <c r="G32" s="40">
        <f t="shared" si="0"/>
        <v>40.196078431372548</v>
      </c>
      <c r="H32" s="39">
        <v>36</v>
      </c>
      <c r="I32" s="39">
        <v>17</v>
      </c>
      <c r="J32" s="40">
        <f t="shared" si="1"/>
        <v>47.222222222222221</v>
      </c>
      <c r="K32" s="39">
        <v>11</v>
      </c>
      <c r="L32" s="39">
        <v>6</v>
      </c>
      <c r="M32" s="40">
        <f t="shared" si="2"/>
        <v>54.545454545454547</v>
      </c>
      <c r="N32" s="39">
        <v>3</v>
      </c>
      <c r="O32" s="39">
        <v>0</v>
      </c>
      <c r="P32" s="40">
        <f t="shared" si="6"/>
        <v>0</v>
      </c>
      <c r="Q32" s="39">
        <v>143</v>
      </c>
      <c r="R32" s="60">
        <v>66</v>
      </c>
      <c r="S32" s="40">
        <f t="shared" si="3"/>
        <v>46.153846153846153</v>
      </c>
      <c r="T32" s="39">
        <v>535</v>
      </c>
      <c r="U32" s="60">
        <v>48</v>
      </c>
      <c r="V32" s="40"/>
      <c r="W32" s="39">
        <v>94</v>
      </c>
      <c r="X32" s="60">
        <v>41</v>
      </c>
      <c r="Y32" s="40">
        <f t="shared" si="4"/>
        <v>43.617021276595743</v>
      </c>
      <c r="Z32" s="39">
        <v>85</v>
      </c>
      <c r="AA32" s="60">
        <v>39</v>
      </c>
      <c r="AB32" s="40">
        <f t="shared" si="5"/>
        <v>45.882352941176471</v>
      </c>
      <c r="AC32" s="37"/>
      <c r="AD32" s="41"/>
    </row>
    <row r="33" spans="1:30" s="42" customFormat="1" ht="15.75" customHeight="1" x14ac:dyDescent="0.25">
      <c r="A33" s="61" t="s">
        <v>59</v>
      </c>
      <c r="B33" s="164">
        <v>387</v>
      </c>
      <c r="C33" s="39">
        <v>302</v>
      </c>
      <c r="D33" s="36"/>
      <c r="E33" s="39">
        <v>376</v>
      </c>
      <c r="F33" s="39">
        <v>301</v>
      </c>
      <c r="G33" s="40">
        <f t="shared" si="0"/>
        <v>80.053191489361708</v>
      </c>
      <c r="H33" s="39">
        <v>26</v>
      </c>
      <c r="I33" s="39">
        <v>17</v>
      </c>
      <c r="J33" s="40">
        <f t="shared" si="1"/>
        <v>65.384615384615387</v>
      </c>
      <c r="K33" s="39">
        <v>3</v>
      </c>
      <c r="L33" s="39">
        <v>1</v>
      </c>
      <c r="M33" s="40">
        <f t="shared" si="2"/>
        <v>33.333333333333336</v>
      </c>
      <c r="N33" s="39">
        <v>0</v>
      </c>
      <c r="O33" s="39">
        <v>0</v>
      </c>
      <c r="P33" s="40" t="str">
        <f t="shared" si="6"/>
        <v>-</v>
      </c>
      <c r="Q33" s="39">
        <v>306</v>
      </c>
      <c r="R33" s="60">
        <v>244</v>
      </c>
      <c r="S33" s="40">
        <f t="shared" si="3"/>
        <v>79.738562091503269</v>
      </c>
      <c r="T33" s="39">
        <v>361</v>
      </c>
      <c r="U33" s="60">
        <v>174</v>
      </c>
      <c r="V33" s="40"/>
      <c r="W33" s="39">
        <v>255</v>
      </c>
      <c r="X33" s="60">
        <v>174</v>
      </c>
      <c r="Y33" s="40">
        <f t="shared" si="4"/>
        <v>68.235294117647058</v>
      </c>
      <c r="Z33" s="39">
        <v>241</v>
      </c>
      <c r="AA33" s="60">
        <v>169</v>
      </c>
      <c r="AB33" s="40">
        <f t="shared" si="5"/>
        <v>70.124481327800837</v>
      </c>
      <c r="AC33" s="37"/>
      <c r="AD33" s="41"/>
    </row>
    <row r="34" spans="1:30" s="42" customFormat="1" ht="15.75" customHeight="1" x14ac:dyDescent="0.25">
      <c r="A34" s="61" t="s">
        <v>60</v>
      </c>
      <c r="B34" s="164">
        <v>262</v>
      </c>
      <c r="C34" s="39">
        <v>175</v>
      </c>
      <c r="D34" s="36"/>
      <c r="E34" s="39">
        <v>282</v>
      </c>
      <c r="F34" s="39">
        <v>172</v>
      </c>
      <c r="G34" s="40">
        <f t="shared" si="0"/>
        <v>60.99290780141844</v>
      </c>
      <c r="H34" s="39">
        <v>34</v>
      </c>
      <c r="I34" s="39">
        <v>4</v>
      </c>
      <c r="J34" s="40">
        <f t="shared" si="1"/>
        <v>11.764705882352942</v>
      </c>
      <c r="K34" s="39">
        <v>1</v>
      </c>
      <c r="L34" s="39">
        <v>0</v>
      </c>
      <c r="M34" s="40">
        <f t="shared" si="2"/>
        <v>0</v>
      </c>
      <c r="N34" s="39">
        <v>1</v>
      </c>
      <c r="O34" s="39">
        <v>0</v>
      </c>
      <c r="P34" s="40">
        <f t="shared" si="6"/>
        <v>0</v>
      </c>
      <c r="Q34" s="39">
        <v>220</v>
      </c>
      <c r="R34" s="60">
        <v>121</v>
      </c>
      <c r="S34" s="40">
        <f t="shared" si="3"/>
        <v>55</v>
      </c>
      <c r="T34" s="39">
        <v>215</v>
      </c>
      <c r="U34" s="60">
        <v>83</v>
      </c>
      <c r="V34" s="40"/>
      <c r="W34" s="39">
        <v>184</v>
      </c>
      <c r="X34" s="60">
        <v>83</v>
      </c>
      <c r="Y34" s="40">
        <f t="shared" si="4"/>
        <v>45.108695652173914</v>
      </c>
      <c r="Z34" s="39">
        <v>171</v>
      </c>
      <c r="AA34" s="60">
        <v>82</v>
      </c>
      <c r="AB34" s="40">
        <f t="shared" si="5"/>
        <v>47.953216374269005</v>
      </c>
      <c r="AC34" s="37"/>
      <c r="AD34" s="41"/>
    </row>
    <row r="35" spans="1:30" s="42" customFormat="1" ht="15.75" customHeight="1" x14ac:dyDescent="0.25">
      <c r="A35" s="61" t="s">
        <v>61</v>
      </c>
      <c r="B35" s="164">
        <v>213</v>
      </c>
      <c r="C35" s="39">
        <v>87</v>
      </c>
      <c r="D35" s="36"/>
      <c r="E35" s="39">
        <v>200</v>
      </c>
      <c r="F35" s="39">
        <v>84</v>
      </c>
      <c r="G35" s="40">
        <f t="shared" si="0"/>
        <v>42</v>
      </c>
      <c r="H35" s="39">
        <v>15</v>
      </c>
      <c r="I35" s="39">
        <v>12</v>
      </c>
      <c r="J35" s="40">
        <f t="shared" si="1"/>
        <v>80</v>
      </c>
      <c r="K35" s="39">
        <v>4</v>
      </c>
      <c r="L35" s="39">
        <v>5</v>
      </c>
      <c r="M35" s="40">
        <f t="shared" si="2"/>
        <v>125</v>
      </c>
      <c r="N35" s="39">
        <v>0</v>
      </c>
      <c r="O35" s="39">
        <v>0</v>
      </c>
      <c r="P35" s="40" t="str">
        <f t="shared" si="6"/>
        <v>-</v>
      </c>
      <c r="Q35" s="39">
        <v>112</v>
      </c>
      <c r="R35" s="60">
        <v>66</v>
      </c>
      <c r="S35" s="40">
        <f t="shared" si="3"/>
        <v>58.928571428571431</v>
      </c>
      <c r="T35" s="39">
        <v>191</v>
      </c>
      <c r="U35" s="60">
        <v>27</v>
      </c>
      <c r="V35" s="40"/>
      <c r="W35" s="39">
        <v>120</v>
      </c>
      <c r="X35" s="60">
        <v>26</v>
      </c>
      <c r="Y35" s="40">
        <f t="shared" si="4"/>
        <v>21.666666666666668</v>
      </c>
      <c r="Z35" s="39">
        <v>111</v>
      </c>
      <c r="AA35" s="60">
        <v>22</v>
      </c>
      <c r="AB35" s="40">
        <f t="shared" si="5"/>
        <v>19.81981981981982</v>
      </c>
      <c r="AC35" s="37"/>
      <c r="AD35" s="41"/>
    </row>
    <row r="36" spans="1:30" ht="66.75" customHeight="1" x14ac:dyDescent="0.25">
      <c r="A36" s="45"/>
      <c r="B36" s="45"/>
      <c r="C36" s="218" t="s">
        <v>97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Z3:AB3"/>
    <mergeCell ref="Z4:Z5"/>
    <mergeCell ref="AA4:AA5"/>
    <mergeCell ref="AB4:AB5"/>
    <mergeCell ref="N4:N5"/>
    <mergeCell ref="I4:I5"/>
    <mergeCell ref="J4:J5"/>
    <mergeCell ref="O4:O5"/>
    <mergeCell ref="P4:P5"/>
    <mergeCell ref="G4:G5"/>
    <mergeCell ref="H4:H5"/>
    <mergeCell ref="K4:K5"/>
    <mergeCell ref="L4:L5"/>
    <mergeCell ref="M4:M5"/>
    <mergeCell ref="N36:AB36"/>
    <mergeCell ref="Z2:AA2"/>
    <mergeCell ref="X1:Y1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B1:M1"/>
    <mergeCell ref="X2:Y2"/>
    <mergeCell ref="A3:A5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88"/>
  <sheetViews>
    <sheetView view="pageBreakPreview" zoomScale="65" zoomScaleNormal="75" zoomScaleSheetLayoutView="6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H24" sqref="AH24"/>
    </sheetView>
  </sheetViews>
  <sheetFormatPr defaultColWidth="9.140625" defaultRowHeight="14.25" x14ac:dyDescent="0.2"/>
  <cols>
    <col min="1" max="1" width="25.85546875" style="44" customWidth="1"/>
    <col min="2" max="2" width="11" style="44" customWidth="1"/>
    <col min="3" max="3" width="9.85546875" style="89" customWidth="1"/>
    <col min="4" max="4" width="8.140625" style="44" customWidth="1"/>
    <col min="5" max="6" width="11.85546875" style="44" customWidth="1"/>
    <col min="7" max="7" width="7.42578125" style="44" customWidth="1"/>
    <col min="8" max="8" width="10.42578125" style="44" customWidth="1"/>
    <col min="9" max="9" width="11" style="89" customWidth="1"/>
    <col min="10" max="10" width="7.42578125" style="44" customWidth="1"/>
    <col min="11" max="11" width="8.85546875" style="44" customWidth="1"/>
    <col min="12" max="12" width="9.140625" style="44" customWidth="1"/>
    <col min="13" max="13" width="7.42578125" style="44" customWidth="1"/>
    <col min="14" max="15" width="9.42578125" style="44" customWidth="1"/>
    <col min="16" max="16" width="9" style="44" customWidth="1"/>
    <col min="17" max="17" width="10" style="44" customWidth="1"/>
    <col min="18" max="18" width="9.140625" style="44" customWidth="1"/>
    <col min="19" max="19" width="8.140625" style="44" customWidth="1"/>
    <col min="20" max="21" width="9.5703125" style="44" customWidth="1"/>
    <col min="22" max="22" width="8.140625" style="44" customWidth="1"/>
    <col min="23" max="23" width="10.5703125" style="44" customWidth="1"/>
    <col min="24" max="24" width="10.85546875" style="44" customWidth="1"/>
    <col min="25" max="25" width="8.140625" style="44" customWidth="1"/>
    <col min="26" max="27" width="9.85546875" style="44" customWidth="1"/>
    <col min="28" max="28" width="8.140625" style="44" customWidth="1"/>
    <col min="29" max="16384" width="9.140625" style="44"/>
  </cols>
  <sheetData>
    <row r="1" spans="1:35" s="28" customFormat="1" ht="60" customHeight="1" x14ac:dyDescent="0.35">
      <c r="B1" s="203" t="s">
        <v>113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7"/>
      <c r="R1" s="27"/>
      <c r="S1" s="27"/>
      <c r="T1" s="27"/>
      <c r="U1" s="27"/>
      <c r="V1" s="27"/>
      <c r="W1" s="27"/>
      <c r="X1" s="27"/>
      <c r="Y1" s="27"/>
      <c r="Z1" s="27"/>
      <c r="AA1" s="212"/>
      <c r="AB1" s="212"/>
      <c r="AC1" s="48"/>
      <c r="AE1" s="73" t="s">
        <v>14</v>
      </c>
    </row>
    <row r="2" spans="1:35" s="31" customFormat="1" ht="14.25" customHeight="1" x14ac:dyDescent="0.25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29"/>
      <c r="N2" s="29"/>
      <c r="O2" s="29"/>
      <c r="P2" s="59" t="s">
        <v>7</v>
      </c>
      <c r="Q2" s="59"/>
      <c r="R2" s="29"/>
      <c r="S2" s="29"/>
      <c r="T2" s="30"/>
      <c r="U2" s="30"/>
      <c r="V2" s="30"/>
      <c r="W2" s="30"/>
      <c r="X2" s="30"/>
      <c r="Y2" s="30"/>
      <c r="AA2" s="204"/>
      <c r="AB2" s="204"/>
      <c r="AC2" s="211"/>
      <c r="AD2" s="211"/>
      <c r="AE2" s="59" t="s">
        <v>7</v>
      </c>
      <c r="AF2" s="59"/>
    </row>
    <row r="3" spans="1:35" s="32" customFormat="1" ht="67.7" customHeight="1" x14ac:dyDescent="0.25">
      <c r="A3" s="205"/>
      <c r="B3" s="238" t="s">
        <v>21</v>
      </c>
      <c r="C3" s="238"/>
      <c r="D3" s="238"/>
      <c r="E3" s="238" t="s">
        <v>22</v>
      </c>
      <c r="F3" s="238"/>
      <c r="G3" s="238"/>
      <c r="H3" s="238" t="s">
        <v>13</v>
      </c>
      <c r="I3" s="238"/>
      <c r="J3" s="238"/>
      <c r="K3" s="283" t="s">
        <v>79</v>
      </c>
      <c r="L3" s="284"/>
      <c r="M3" s="285"/>
      <c r="N3" s="238" t="s">
        <v>9</v>
      </c>
      <c r="O3" s="238"/>
      <c r="P3" s="238"/>
      <c r="Q3" s="238" t="s">
        <v>10</v>
      </c>
      <c r="R3" s="238"/>
      <c r="S3" s="238"/>
      <c r="T3" s="213" t="s">
        <v>8</v>
      </c>
      <c r="U3" s="214"/>
      <c r="V3" s="215"/>
      <c r="W3" s="238" t="s">
        <v>16</v>
      </c>
      <c r="X3" s="238"/>
      <c r="Y3" s="238"/>
      <c r="Z3" s="238" t="s">
        <v>11</v>
      </c>
      <c r="AA3" s="238"/>
      <c r="AB3" s="238"/>
      <c r="AC3" s="238" t="s">
        <v>12</v>
      </c>
      <c r="AD3" s="238"/>
      <c r="AE3" s="238"/>
    </row>
    <row r="4" spans="1:35" s="33" customFormat="1" ht="19.5" customHeight="1" x14ac:dyDescent="0.25">
      <c r="A4" s="205"/>
      <c r="B4" s="242" t="s">
        <v>62</v>
      </c>
      <c r="C4" s="230" t="s">
        <v>94</v>
      </c>
      <c r="D4" s="210" t="s">
        <v>2</v>
      </c>
      <c r="E4" s="242" t="s">
        <v>62</v>
      </c>
      <c r="F4" s="242" t="s">
        <v>94</v>
      </c>
      <c r="G4" s="210" t="s">
        <v>2</v>
      </c>
      <c r="H4" s="242" t="s">
        <v>62</v>
      </c>
      <c r="I4" s="230" t="s">
        <v>94</v>
      </c>
      <c r="J4" s="210" t="s">
        <v>2</v>
      </c>
      <c r="K4" s="286" t="s">
        <v>62</v>
      </c>
      <c r="L4" s="286" t="s">
        <v>94</v>
      </c>
      <c r="M4" s="286" t="s">
        <v>2</v>
      </c>
      <c r="N4" s="242" t="s">
        <v>62</v>
      </c>
      <c r="O4" s="242" t="s">
        <v>94</v>
      </c>
      <c r="P4" s="210" t="s">
        <v>2</v>
      </c>
      <c r="Q4" s="242" t="s">
        <v>62</v>
      </c>
      <c r="R4" s="242" t="s">
        <v>94</v>
      </c>
      <c r="S4" s="210" t="s">
        <v>2</v>
      </c>
      <c r="T4" s="242" t="s">
        <v>62</v>
      </c>
      <c r="U4" s="242" t="s">
        <v>94</v>
      </c>
      <c r="V4" s="210" t="s">
        <v>2</v>
      </c>
      <c r="W4" s="242" t="s">
        <v>62</v>
      </c>
      <c r="X4" s="242" t="s">
        <v>94</v>
      </c>
      <c r="Y4" s="210" t="s">
        <v>2</v>
      </c>
      <c r="Z4" s="242" t="s">
        <v>62</v>
      </c>
      <c r="AA4" s="242" t="s">
        <v>94</v>
      </c>
      <c r="AB4" s="210" t="s">
        <v>2</v>
      </c>
      <c r="AC4" s="242" t="s">
        <v>62</v>
      </c>
      <c r="AD4" s="242" t="s">
        <v>94</v>
      </c>
      <c r="AE4" s="210" t="s">
        <v>2</v>
      </c>
    </row>
    <row r="5" spans="1:35" s="33" customFormat="1" ht="15.75" customHeight="1" x14ac:dyDescent="0.25">
      <c r="A5" s="205"/>
      <c r="B5" s="242"/>
      <c r="C5" s="230"/>
      <c r="D5" s="210"/>
      <c r="E5" s="242"/>
      <c r="F5" s="242"/>
      <c r="G5" s="210"/>
      <c r="H5" s="242"/>
      <c r="I5" s="230"/>
      <c r="J5" s="210"/>
      <c r="K5" s="287"/>
      <c r="L5" s="287"/>
      <c r="M5" s="287"/>
      <c r="N5" s="242"/>
      <c r="O5" s="242"/>
      <c r="P5" s="210"/>
      <c r="Q5" s="242"/>
      <c r="R5" s="242"/>
      <c r="S5" s="210"/>
      <c r="T5" s="242"/>
      <c r="U5" s="242"/>
      <c r="V5" s="210"/>
      <c r="W5" s="242"/>
      <c r="X5" s="242"/>
      <c r="Y5" s="210"/>
      <c r="Z5" s="242"/>
      <c r="AA5" s="242"/>
      <c r="AB5" s="210"/>
      <c r="AC5" s="242"/>
      <c r="AD5" s="242"/>
      <c r="AE5" s="210"/>
    </row>
    <row r="6" spans="1:35" s="51" customFormat="1" ht="11.25" customHeight="1" x14ac:dyDescent="0.2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147"/>
      <c r="L6" s="147"/>
      <c r="M6" s="147"/>
      <c r="N6" s="50">
        <v>10</v>
      </c>
      <c r="O6" s="50">
        <v>11</v>
      </c>
      <c r="P6" s="50">
        <v>12</v>
      </c>
      <c r="Q6" s="50">
        <v>13</v>
      </c>
      <c r="R6" s="50">
        <v>14</v>
      </c>
      <c r="S6" s="50">
        <v>15</v>
      </c>
      <c r="T6" s="50">
        <v>16</v>
      </c>
      <c r="U6" s="50">
        <v>17</v>
      </c>
      <c r="V6" s="50">
        <v>18</v>
      </c>
      <c r="W6" s="50">
        <v>19</v>
      </c>
      <c r="X6" s="50">
        <v>20</v>
      </c>
      <c r="Y6" s="50">
        <v>21</v>
      </c>
      <c r="Z6" s="50">
        <v>22</v>
      </c>
      <c r="AA6" s="50">
        <v>23</v>
      </c>
      <c r="AB6" s="50">
        <v>24</v>
      </c>
      <c r="AC6" s="50">
        <v>25</v>
      </c>
      <c r="AD6" s="50">
        <v>26</v>
      </c>
      <c r="AE6" s="50">
        <v>27</v>
      </c>
    </row>
    <row r="7" spans="1:35" s="38" customFormat="1" ht="18" customHeight="1" x14ac:dyDescent="0.25">
      <c r="A7" s="34" t="s">
        <v>33</v>
      </c>
      <c r="B7" s="35">
        <f>SUM(B8:B35)</f>
        <v>118067</v>
      </c>
      <c r="C7" s="86">
        <f>SUM(C8:C35)</f>
        <v>26563</v>
      </c>
      <c r="D7" s="36">
        <f>C7*100/B7</f>
        <v>22.498242523313035</v>
      </c>
      <c r="E7" s="35">
        <f>SUM(E8:E35)</f>
        <v>45605</v>
      </c>
      <c r="F7" s="35">
        <f>SUM(F8:F35)</f>
        <v>23011</v>
      </c>
      <c r="G7" s="36">
        <f>F7*100/E7</f>
        <v>50.457186711983333</v>
      </c>
      <c r="H7" s="35">
        <f>SUM(H8:H35)</f>
        <v>10767</v>
      </c>
      <c r="I7" s="86">
        <f>SUM(I8:I35)</f>
        <v>4325</v>
      </c>
      <c r="J7" s="36">
        <f>I7*100/H7</f>
        <v>40.169035014395838</v>
      </c>
      <c r="K7" s="148">
        <f>SUM(K8:K35)</f>
        <v>6919</v>
      </c>
      <c r="L7" s="148">
        <f>SUM(L8:L35)</f>
        <v>3725</v>
      </c>
      <c r="M7" s="149">
        <f>L7*100/K7</f>
        <v>53.837259719612661</v>
      </c>
      <c r="N7" s="35">
        <f>SUM(N8:N35)</f>
        <v>1811</v>
      </c>
      <c r="O7" s="35">
        <f>SUM(O8:O35)</f>
        <v>1035</v>
      </c>
      <c r="P7" s="36">
        <f>O7*100/N7</f>
        <v>57.150745444505795</v>
      </c>
      <c r="Q7" s="35">
        <f>SUM(Q8:Q35)</f>
        <v>226</v>
      </c>
      <c r="R7" s="35">
        <f>SUM(R8:R35)</f>
        <v>99</v>
      </c>
      <c r="S7" s="36">
        <f>R7*100/Q7</f>
        <v>43.805309734513273</v>
      </c>
      <c r="T7" s="35">
        <f>SUM(T8:T35)</f>
        <v>29829</v>
      </c>
      <c r="U7" s="35">
        <f>SUM(U8:U35)</f>
        <v>15987</v>
      </c>
      <c r="V7" s="36">
        <f>U7*100/T7</f>
        <v>53.595494317610381</v>
      </c>
      <c r="W7" s="35">
        <f>SUM(W8:W35)</f>
        <v>95427</v>
      </c>
      <c r="X7" s="35">
        <f>SUM(X8:X35)</f>
        <v>13644</v>
      </c>
      <c r="Y7" s="36">
        <f>X7*100/W7</f>
        <v>14.297840233896068</v>
      </c>
      <c r="Z7" s="35">
        <f>SUM(Z8:Z35)</f>
        <v>25859</v>
      </c>
      <c r="AA7" s="35">
        <f>SUM(AA8:AA35)</f>
        <v>11763</v>
      </c>
      <c r="AB7" s="36">
        <f>AA7*100/Z7</f>
        <v>45.488998027765959</v>
      </c>
      <c r="AC7" s="35">
        <f>SUM(AC8:AC35)</f>
        <v>22838</v>
      </c>
      <c r="AD7" s="35">
        <f>SUM(AD8:AD35)</f>
        <v>10449</v>
      </c>
      <c r="AE7" s="36">
        <f>AD7*100/AC7</f>
        <v>45.752692880287242</v>
      </c>
      <c r="AF7" s="37"/>
      <c r="AI7" s="42"/>
    </row>
    <row r="8" spans="1:35" s="42" customFormat="1" ht="17.100000000000001" customHeight="1" x14ac:dyDescent="0.25">
      <c r="A8" s="61" t="s">
        <v>34</v>
      </c>
      <c r="B8" s="39">
        <v>28268</v>
      </c>
      <c r="C8" s="87">
        <v>7461</v>
      </c>
      <c r="D8" s="36">
        <f t="shared" ref="D8:D35" si="0">C8*100/B8</f>
        <v>26.393802179142494</v>
      </c>
      <c r="E8" s="39">
        <v>12633</v>
      </c>
      <c r="F8" s="39">
        <v>6270</v>
      </c>
      <c r="G8" s="40">
        <f t="shared" ref="G8:G35" si="1">F8*100/E8</f>
        <v>49.631916409403942</v>
      </c>
      <c r="H8" s="39">
        <v>1551</v>
      </c>
      <c r="I8" s="87">
        <v>860</v>
      </c>
      <c r="J8" s="40">
        <f t="shared" ref="J8:J35" si="2">I8*100/H8</f>
        <v>55.448098001289488</v>
      </c>
      <c r="K8" s="164">
        <v>1549</v>
      </c>
      <c r="L8" s="164">
        <v>824</v>
      </c>
      <c r="M8" s="150">
        <f t="shared" ref="M8:M35" si="3">L8*100/K8</f>
        <v>53.195610071013554</v>
      </c>
      <c r="N8" s="39">
        <v>468</v>
      </c>
      <c r="O8" s="39">
        <v>357</v>
      </c>
      <c r="P8" s="40">
        <f t="shared" ref="P8:P35" si="4">O8*100/N8</f>
        <v>76.282051282051285</v>
      </c>
      <c r="Q8" s="39">
        <v>32</v>
      </c>
      <c r="R8" s="39">
        <v>0</v>
      </c>
      <c r="S8" s="40">
        <f>IF(ISERROR(R8*100/Q8),"-",(R8*100/Q8))</f>
        <v>0</v>
      </c>
      <c r="T8" s="39">
        <v>5365</v>
      </c>
      <c r="U8" s="60">
        <v>3075</v>
      </c>
      <c r="V8" s="40">
        <f t="shared" ref="V8:V35" si="5">U8*100/T8</f>
        <v>57.315936626281456</v>
      </c>
      <c r="W8" s="184">
        <v>22858</v>
      </c>
      <c r="X8" s="60">
        <v>4098</v>
      </c>
      <c r="Y8" s="40">
        <f t="shared" ref="Y8:Y35" si="6">X8*100/W8</f>
        <v>17.928077697086358</v>
      </c>
      <c r="Z8" s="39">
        <v>7345</v>
      </c>
      <c r="AA8" s="60">
        <v>3265</v>
      </c>
      <c r="AB8" s="40">
        <f t="shared" ref="AB8:AB35" si="7">AA8*100/Z8</f>
        <v>44.452008168822331</v>
      </c>
      <c r="AC8" s="39">
        <v>6307</v>
      </c>
      <c r="AD8" s="60">
        <v>2860</v>
      </c>
      <c r="AE8" s="40">
        <f t="shared" ref="AE8:AE35" si="8">AD8*100/AC8</f>
        <v>45.346440462977647</v>
      </c>
      <c r="AF8" s="37"/>
      <c r="AG8" s="41"/>
    </row>
    <row r="9" spans="1:35" s="43" customFormat="1" ht="17.100000000000001" customHeight="1" x14ac:dyDescent="0.25">
      <c r="A9" s="61" t="s">
        <v>35</v>
      </c>
      <c r="B9" s="39">
        <v>4499</v>
      </c>
      <c r="C9" s="87">
        <v>921</v>
      </c>
      <c r="D9" s="36">
        <f t="shared" si="0"/>
        <v>20.471215825739055</v>
      </c>
      <c r="E9" s="39">
        <v>1722</v>
      </c>
      <c r="F9" s="39">
        <v>808</v>
      </c>
      <c r="G9" s="40">
        <f t="shared" si="1"/>
        <v>46.922183507549363</v>
      </c>
      <c r="H9" s="39">
        <v>333</v>
      </c>
      <c r="I9" s="87">
        <v>138</v>
      </c>
      <c r="J9" s="40">
        <f t="shared" si="2"/>
        <v>41.441441441441441</v>
      </c>
      <c r="K9" s="164">
        <v>252</v>
      </c>
      <c r="L9" s="164">
        <v>122</v>
      </c>
      <c r="M9" s="150">
        <f t="shared" si="3"/>
        <v>48.412698412698411</v>
      </c>
      <c r="N9" s="39">
        <v>29</v>
      </c>
      <c r="O9" s="39">
        <v>25</v>
      </c>
      <c r="P9" s="40">
        <f t="shared" si="4"/>
        <v>86.206896551724142</v>
      </c>
      <c r="Q9" s="39">
        <v>3</v>
      </c>
      <c r="R9" s="39">
        <v>28</v>
      </c>
      <c r="S9" s="40">
        <f>IF(ISERROR(R9*100/Q9),"-",(R9*100/Q9))</f>
        <v>933.33333333333337</v>
      </c>
      <c r="T9" s="39">
        <v>1052</v>
      </c>
      <c r="U9" s="60">
        <v>560</v>
      </c>
      <c r="V9" s="40">
        <f t="shared" si="5"/>
        <v>53.231939163498097</v>
      </c>
      <c r="W9" s="184">
        <v>3710</v>
      </c>
      <c r="X9" s="60">
        <v>470</v>
      </c>
      <c r="Y9" s="40">
        <f t="shared" si="6"/>
        <v>12.668463611859838</v>
      </c>
      <c r="Z9" s="39">
        <v>966</v>
      </c>
      <c r="AA9" s="60">
        <v>430</v>
      </c>
      <c r="AB9" s="40">
        <f t="shared" si="7"/>
        <v>44.513457556935819</v>
      </c>
      <c r="AC9" s="39">
        <v>723</v>
      </c>
      <c r="AD9" s="60">
        <v>328</v>
      </c>
      <c r="AE9" s="40">
        <f t="shared" si="8"/>
        <v>45.366528354080224</v>
      </c>
      <c r="AF9" s="37"/>
      <c r="AG9" s="41"/>
    </row>
    <row r="10" spans="1:35" s="42" customFormat="1" ht="17.100000000000001" customHeight="1" x14ac:dyDescent="0.25">
      <c r="A10" s="61" t="s">
        <v>36</v>
      </c>
      <c r="B10" s="39">
        <v>513</v>
      </c>
      <c r="C10" s="87">
        <v>123</v>
      </c>
      <c r="D10" s="36">
        <f t="shared" si="0"/>
        <v>23.976608187134502</v>
      </c>
      <c r="E10" s="39">
        <v>315</v>
      </c>
      <c r="F10" s="39">
        <v>116</v>
      </c>
      <c r="G10" s="40">
        <f t="shared" si="1"/>
        <v>36.825396825396822</v>
      </c>
      <c r="H10" s="39">
        <v>58</v>
      </c>
      <c r="I10" s="87">
        <v>14</v>
      </c>
      <c r="J10" s="40">
        <f t="shared" si="2"/>
        <v>24.137931034482758</v>
      </c>
      <c r="K10" s="164">
        <v>45</v>
      </c>
      <c r="L10" s="164">
        <v>14</v>
      </c>
      <c r="M10" s="150">
        <f t="shared" si="3"/>
        <v>31.111111111111111</v>
      </c>
      <c r="N10" s="39">
        <v>5</v>
      </c>
      <c r="O10" s="39">
        <v>3</v>
      </c>
      <c r="P10" s="40">
        <f t="shared" si="4"/>
        <v>60</v>
      </c>
      <c r="Q10" s="39">
        <v>19</v>
      </c>
      <c r="R10" s="39">
        <v>1</v>
      </c>
      <c r="S10" s="40">
        <f t="shared" ref="S10:S35" si="9">IF(ISERROR(R10*100/Q10),"-",(R10*100/Q10))</f>
        <v>5.2631578947368425</v>
      </c>
      <c r="T10" s="39">
        <v>252</v>
      </c>
      <c r="U10" s="60">
        <v>92</v>
      </c>
      <c r="V10" s="40">
        <f t="shared" si="5"/>
        <v>36.507936507936506</v>
      </c>
      <c r="W10" s="184">
        <v>314</v>
      </c>
      <c r="X10" s="60">
        <v>70</v>
      </c>
      <c r="Y10" s="40">
        <f t="shared" si="6"/>
        <v>22.29299363057325</v>
      </c>
      <c r="Z10" s="39">
        <v>133</v>
      </c>
      <c r="AA10" s="60">
        <v>68</v>
      </c>
      <c r="AB10" s="40">
        <f t="shared" si="7"/>
        <v>51.127819548872182</v>
      </c>
      <c r="AC10" s="39">
        <v>120</v>
      </c>
      <c r="AD10" s="60">
        <v>56</v>
      </c>
      <c r="AE10" s="40">
        <f t="shared" si="8"/>
        <v>46.666666666666664</v>
      </c>
      <c r="AF10" s="37"/>
      <c r="AG10" s="41"/>
    </row>
    <row r="11" spans="1:35" s="42" customFormat="1" ht="17.100000000000001" customHeight="1" x14ac:dyDescent="0.25">
      <c r="A11" s="61" t="s">
        <v>37</v>
      </c>
      <c r="B11" s="39">
        <v>2114</v>
      </c>
      <c r="C11" s="87">
        <v>688</v>
      </c>
      <c r="D11" s="36">
        <f t="shared" si="0"/>
        <v>32.544938505203405</v>
      </c>
      <c r="E11" s="39">
        <v>860</v>
      </c>
      <c r="F11" s="39">
        <v>583</v>
      </c>
      <c r="G11" s="40">
        <f t="shared" si="1"/>
        <v>67.79069767441861</v>
      </c>
      <c r="H11" s="39">
        <v>203</v>
      </c>
      <c r="I11" s="87">
        <v>81</v>
      </c>
      <c r="J11" s="40">
        <f t="shared" si="2"/>
        <v>39.901477832512313</v>
      </c>
      <c r="K11" s="164">
        <v>152</v>
      </c>
      <c r="L11" s="164">
        <v>72</v>
      </c>
      <c r="M11" s="150">
        <f t="shared" si="3"/>
        <v>47.368421052631582</v>
      </c>
      <c r="N11" s="39">
        <v>16</v>
      </c>
      <c r="O11" s="39">
        <v>18</v>
      </c>
      <c r="P11" s="40">
        <f t="shared" si="4"/>
        <v>112.5</v>
      </c>
      <c r="Q11" s="39">
        <v>2</v>
      </c>
      <c r="R11" s="39">
        <v>0</v>
      </c>
      <c r="S11" s="40">
        <f t="shared" si="9"/>
        <v>0</v>
      </c>
      <c r="T11" s="39">
        <v>695</v>
      </c>
      <c r="U11" s="60">
        <v>416</v>
      </c>
      <c r="V11" s="40">
        <f t="shared" si="5"/>
        <v>59.856115107913666</v>
      </c>
      <c r="W11" s="184">
        <v>1614</v>
      </c>
      <c r="X11" s="60">
        <v>400</v>
      </c>
      <c r="Y11" s="40">
        <f t="shared" si="6"/>
        <v>24.783147459727385</v>
      </c>
      <c r="Z11" s="39">
        <v>426</v>
      </c>
      <c r="AA11" s="60">
        <v>337</v>
      </c>
      <c r="AB11" s="40">
        <f t="shared" si="7"/>
        <v>79.10798122065728</v>
      </c>
      <c r="AC11" s="39">
        <v>367</v>
      </c>
      <c r="AD11" s="60">
        <v>283</v>
      </c>
      <c r="AE11" s="40">
        <f t="shared" si="8"/>
        <v>77.111716621253407</v>
      </c>
      <c r="AF11" s="37"/>
      <c r="AG11" s="41"/>
    </row>
    <row r="12" spans="1:35" s="42" customFormat="1" ht="17.100000000000001" customHeight="1" x14ac:dyDescent="0.25">
      <c r="A12" s="61" t="s">
        <v>38</v>
      </c>
      <c r="B12" s="39">
        <v>4623</v>
      </c>
      <c r="C12" s="87">
        <v>626</v>
      </c>
      <c r="D12" s="36">
        <f t="shared" si="0"/>
        <v>13.54099069868051</v>
      </c>
      <c r="E12" s="39">
        <v>1193</v>
      </c>
      <c r="F12" s="39">
        <v>524</v>
      </c>
      <c r="G12" s="40">
        <f t="shared" si="1"/>
        <v>43.922883487007546</v>
      </c>
      <c r="H12" s="39">
        <v>355</v>
      </c>
      <c r="I12" s="87">
        <v>148</v>
      </c>
      <c r="J12" s="40">
        <f t="shared" si="2"/>
        <v>41.690140845070424</v>
      </c>
      <c r="K12" s="164">
        <v>210</v>
      </c>
      <c r="L12" s="164">
        <v>112</v>
      </c>
      <c r="M12" s="150">
        <f t="shared" si="3"/>
        <v>53.333333333333336</v>
      </c>
      <c r="N12" s="39">
        <v>107</v>
      </c>
      <c r="O12" s="39">
        <v>46</v>
      </c>
      <c r="P12" s="40">
        <f t="shared" si="4"/>
        <v>42.990654205607477</v>
      </c>
      <c r="Q12" s="39">
        <v>7</v>
      </c>
      <c r="R12" s="39">
        <v>5</v>
      </c>
      <c r="S12" s="40">
        <f t="shared" si="9"/>
        <v>71.428571428571431</v>
      </c>
      <c r="T12" s="39">
        <v>965</v>
      </c>
      <c r="U12" s="60">
        <v>449</v>
      </c>
      <c r="V12" s="40">
        <f t="shared" si="5"/>
        <v>46.528497409326427</v>
      </c>
      <c r="W12" s="184">
        <v>4059</v>
      </c>
      <c r="X12" s="60">
        <v>283</v>
      </c>
      <c r="Y12" s="40">
        <f t="shared" si="6"/>
        <v>6.9721606306972159</v>
      </c>
      <c r="Z12" s="39">
        <v>641</v>
      </c>
      <c r="AA12" s="60">
        <v>238</v>
      </c>
      <c r="AB12" s="40">
        <f t="shared" si="7"/>
        <v>37.129485179407176</v>
      </c>
      <c r="AC12" s="39">
        <v>530</v>
      </c>
      <c r="AD12" s="60">
        <v>212</v>
      </c>
      <c r="AE12" s="40">
        <f t="shared" si="8"/>
        <v>40</v>
      </c>
      <c r="AF12" s="37"/>
      <c r="AG12" s="41"/>
    </row>
    <row r="13" spans="1:35" s="42" customFormat="1" ht="17.100000000000001" customHeight="1" x14ac:dyDescent="0.25">
      <c r="A13" s="61" t="s">
        <v>39</v>
      </c>
      <c r="B13" s="39">
        <v>1597</v>
      </c>
      <c r="C13" s="87">
        <v>280</v>
      </c>
      <c r="D13" s="36">
        <f t="shared" si="0"/>
        <v>17.532874139010644</v>
      </c>
      <c r="E13" s="39">
        <v>699</v>
      </c>
      <c r="F13" s="39">
        <v>259</v>
      </c>
      <c r="G13" s="40">
        <f t="shared" si="1"/>
        <v>37.05293276108727</v>
      </c>
      <c r="H13" s="39">
        <v>147</v>
      </c>
      <c r="I13" s="87">
        <v>63</v>
      </c>
      <c r="J13" s="40">
        <f t="shared" si="2"/>
        <v>42.857142857142854</v>
      </c>
      <c r="K13" s="164">
        <v>106</v>
      </c>
      <c r="L13" s="164">
        <v>58</v>
      </c>
      <c r="M13" s="150">
        <f t="shared" si="3"/>
        <v>54.716981132075475</v>
      </c>
      <c r="N13" s="39">
        <v>22</v>
      </c>
      <c r="O13" s="39">
        <v>8</v>
      </c>
      <c r="P13" s="40">
        <f t="shared" si="4"/>
        <v>36.363636363636367</v>
      </c>
      <c r="Q13" s="39">
        <v>4</v>
      </c>
      <c r="R13" s="39">
        <v>0</v>
      </c>
      <c r="S13" s="40">
        <f t="shared" si="9"/>
        <v>0</v>
      </c>
      <c r="T13" s="39">
        <v>587</v>
      </c>
      <c r="U13" s="60">
        <v>232</v>
      </c>
      <c r="V13" s="40">
        <f t="shared" si="5"/>
        <v>39.522998296422486</v>
      </c>
      <c r="W13" s="184">
        <v>1170</v>
      </c>
      <c r="X13" s="60">
        <v>125</v>
      </c>
      <c r="Y13" s="40">
        <f t="shared" si="6"/>
        <v>10.683760683760683</v>
      </c>
      <c r="Z13" s="39">
        <v>324</v>
      </c>
      <c r="AA13" s="60">
        <v>115</v>
      </c>
      <c r="AB13" s="40">
        <f t="shared" si="7"/>
        <v>35.493827160493829</v>
      </c>
      <c r="AC13" s="39">
        <v>292</v>
      </c>
      <c r="AD13" s="60">
        <v>99</v>
      </c>
      <c r="AE13" s="40">
        <f t="shared" si="8"/>
        <v>33.904109589041099</v>
      </c>
      <c r="AF13" s="37"/>
      <c r="AG13" s="41"/>
    </row>
    <row r="14" spans="1:35" s="42" customFormat="1" ht="17.100000000000001" customHeight="1" x14ac:dyDescent="0.25">
      <c r="A14" s="61" t="s">
        <v>40</v>
      </c>
      <c r="B14" s="39">
        <v>1198</v>
      </c>
      <c r="C14" s="87">
        <v>245</v>
      </c>
      <c r="D14" s="36">
        <f t="shared" si="0"/>
        <v>20.45075125208681</v>
      </c>
      <c r="E14" s="39">
        <v>666</v>
      </c>
      <c r="F14" s="39">
        <v>221</v>
      </c>
      <c r="G14" s="40">
        <f t="shared" si="1"/>
        <v>33.183183183183182</v>
      </c>
      <c r="H14" s="39">
        <v>118</v>
      </c>
      <c r="I14" s="87">
        <v>40</v>
      </c>
      <c r="J14" s="40">
        <f t="shared" si="2"/>
        <v>33.898305084745765</v>
      </c>
      <c r="K14" s="164">
        <v>85</v>
      </c>
      <c r="L14" s="164">
        <v>28</v>
      </c>
      <c r="M14" s="150">
        <f t="shared" si="3"/>
        <v>32.941176470588232</v>
      </c>
      <c r="N14" s="39">
        <v>5</v>
      </c>
      <c r="O14" s="39">
        <v>6</v>
      </c>
      <c r="P14" s="40">
        <f t="shared" si="4"/>
        <v>120</v>
      </c>
      <c r="Q14" s="39">
        <v>2</v>
      </c>
      <c r="R14" s="39">
        <v>0</v>
      </c>
      <c r="S14" s="40">
        <f t="shared" si="9"/>
        <v>0</v>
      </c>
      <c r="T14" s="39">
        <v>578</v>
      </c>
      <c r="U14" s="60">
        <v>197</v>
      </c>
      <c r="V14" s="40">
        <f t="shared" si="5"/>
        <v>34.083044982698965</v>
      </c>
      <c r="W14" s="184">
        <v>813</v>
      </c>
      <c r="X14" s="60">
        <v>128</v>
      </c>
      <c r="Y14" s="40">
        <f t="shared" si="6"/>
        <v>15.744157441574416</v>
      </c>
      <c r="Z14" s="39">
        <v>331</v>
      </c>
      <c r="AA14" s="60">
        <v>125</v>
      </c>
      <c r="AB14" s="40">
        <f t="shared" si="7"/>
        <v>37.764350453172206</v>
      </c>
      <c r="AC14" s="39">
        <v>257</v>
      </c>
      <c r="AD14" s="60">
        <v>104</v>
      </c>
      <c r="AE14" s="40">
        <f t="shared" si="8"/>
        <v>40.466926070038909</v>
      </c>
      <c r="AF14" s="37"/>
      <c r="AG14" s="41"/>
    </row>
    <row r="15" spans="1:35" s="42" customFormat="1" ht="17.100000000000001" customHeight="1" x14ac:dyDescent="0.25">
      <c r="A15" s="61" t="s">
        <v>41</v>
      </c>
      <c r="B15" s="39">
        <v>8789</v>
      </c>
      <c r="C15" s="87">
        <v>1074</v>
      </c>
      <c r="D15" s="36">
        <f t="shared" si="0"/>
        <v>12.219820229832745</v>
      </c>
      <c r="E15" s="39">
        <v>1527</v>
      </c>
      <c r="F15" s="39">
        <v>935</v>
      </c>
      <c r="G15" s="40">
        <f t="shared" si="1"/>
        <v>61.231172233136867</v>
      </c>
      <c r="H15" s="39">
        <v>498</v>
      </c>
      <c r="I15" s="87">
        <v>248</v>
      </c>
      <c r="J15" s="40">
        <f t="shared" si="2"/>
        <v>49.799196787148595</v>
      </c>
      <c r="K15" s="164">
        <v>206</v>
      </c>
      <c r="L15" s="164">
        <v>218</v>
      </c>
      <c r="M15" s="150">
        <f t="shared" si="3"/>
        <v>105.8252427184466</v>
      </c>
      <c r="N15" s="39">
        <v>63</v>
      </c>
      <c r="O15" s="39">
        <v>32</v>
      </c>
      <c r="P15" s="40">
        <f t="shared" si="4"/>
        <v>50.793650793650791</v>
      </c>
      <c r="Q15" s="39">
        <v>3</v>
      </c>
      <c r="R15" s="39">
        <v>1</v>
      </c>
      <c r="S15" s="40">
        <f t="shared" si="9"/>
        <v>33.333333333333336</v>
      </c>
      <c r="T15" s="39">
        <v>990</v>
      </c>
      <c r="U15" s="60">
        <v>719</v>
      </c>
      <c r="V15" s="40">
        <f t="shared" si="5"/>
        <v>72.62626262626263</v>
      </c>
      <c r="W15" s="184">
        <v>7697</v>
      </c>
      <c r="X15" s="60">
        <v>482</v>
      </c>
      <c r="Y15" s="40">
        <f t="shared" si="6"/>
        <v>6.2621800701572043</v>
      </c>
      <c r="Z15" s="39">
        <v>853</v>
      </c>
      <c r="AA15" s="60">
        <v>411</v>
      </c>
      <c r="AB15" s="40">
        <f t="shared" si="7"/>
        <v>48.182883939038689</v>
      </c>
      <c r="AC15" s="39">
        <v>765</v>
      </c>
      <c r="AD15" s="60">
        <v>344</v>
      </c>
      <c r="AE15" s="40">
        <f t="shared" si="8"/>
        <v>44.967320261437905</v>
      </c>
      <c r="AF15" s="37"/>
      <c r="AG15" s="41"/>
    </row>
    <row r="16" spans="1:35" s="42" customFormat="1" ht="17.100000000000001" customHeight="1" x14ac:dyDescent="0.25">
      <c r="A16" s="61" t="s">
        <v>42</v>
      </c>
      <c r="B16" s="39">
        <v>4474</v>
      </c>
      <c r="C16" s="87">
        <v>1170</v>
      </c>
      <c r="D16" s="36">
        <f t="shared" si="0"/>
        <v>26.151095216808226</v>
      </c>
      <c r="E16" s="39">
        <v>1852</v>
      </c>
      <c r="F16" s="39">
        <v>1017</v>
      </c>
      <c r="G16" s="40">
        <f t="shared" si="1"/>
        <v>54.913606911447083</v>
      </c>
      <c r="H16" s="39">
        <v>765</v>
      </c>
      <c r="I16" s="87">
        <v>301</v>
      </c>
      <c r="J16" s="40">
        <f t="shared" si="2"/>
        <v>39.346405228758172</v>
      </c>
      <c r="K16" s="164">
        <v>380</v>
      </c>
      <c r="L16" s="164">
        <v>272</v>
      </c>
      <c r="M16" s="150">
        <f t="shared" si="3"/>
        <v>71.578947368421055</v>
      </c>
      <c r="N16" s="39">
        <v>123</v>
      </c>
      <c r="O16" s="39">
        <v>32</v>
      </c>
      <c r="P16" s="40">
        <f t="shared" si="4"/>
        <v>26.016260162601625</v>
      </c>
      <c r="Q16" s="39">
        <v>42</v>
      </c>
      <c r="R16" s="39">
        <v>27</v>
      </c>
      <c r="S16" s="40">
        <f t="shared" si="9"/>
        <v>64.285714285714292</v>
      </c>
      <c r="T16" s="39">
        <v>1460</v>
      </c>
      <c r="U16" s="60">
        <v>866</v>
      </c>
      <c r="V16" s="40">
        <f t="shared" si="5"/>
        <v>59.315068493150683</v>
      </c>
      <c r="W16" s="184">
        <v>3366</v>
      </c>
      <c r="X16" s="60">
        <v>478</v>
      </c>
      <c r="Y16" s="40">
        <f t="shared" si="6"/>
        <v>14.200831847890671</v>
      </c>
      <c r="Z16" s="39">
        <v>772</v>
      </c>
      <c r="AA16" s="60">
        <v>395</v>
      </c>
      <c r="AB16" s="40">
        <f t="shared" si="7"/>
        <v>51.165803108808291</v>
      </c>
      <c r="AC16" s="39">
        <v>668</v>
      </c>
      <c r="AD16" s="60">
        <v>340</v>
      </c>
      <c r="AE16" s="40">
        <f t="shared" si="8"/>
        <v>50.898203592814369</v>
      </c>
      <c r="AF16" s="37"/>
      <c r="AG16" s="41"/>
    </row>
    <row r="17" spans="1:33" s="42" customFormat="1" ht="17.100000000000001" customHeight="1" x14ac:dyDescent="0.25">
      <c r="A17" s="61" t="s">
        <v>43</v>
      </c>
      <c r="B17" s="39">
        <v>8396</v>
      </c>
      <c r="C17" s="87">
        <v>1478</v>
      </c>
      <c r="D17" s="36">
        <f t="shared" si="0"/>
        <v>17.603620771796095</v>
      </c>
      <c r="E17" s="39">
        <v>2227</v>
      </c>
      <c r="F17" s="39">
        <v>1326</v>
      </c>
      <c r="G17" s="40">
        <f t="shared" si="1"/>
        <v>59.541984732824424</v>
      </c>
      <c r="H17" s="39">
        <v>505</v>
      </c>
      <c r="I17" s="87">
        <v>219</v>
      </c>
      <c r="J17" s="40">
        <f t="shared" si="2"/>
        <v>43.366336633663366</v>
      </c>
      <c r="K17" s="164">
        <v>295</v>
      </c>
      <c r="L17" s="164">
        <v>179</v>
      </c>
      <c r="M17" s="150">
        <f t="shared" si="3"/>
        <v>60.677966101694913</v>
      </c>
      <c r="N17" s="39">
        <v>88</v>
      </c>
      <c r="O17" s="39">
        <v>31</v>
      </c>
      <c r="P17" s="40">
        <f t="shared" si="4"/>
        <v>35.227272727272727</v>
      </c>
      <c r="Q17" s="39">
        <v>3</v>
      </c>
      <c r="R17" s="39">
        <v>0</v>
      </c>
      <c r="S17" s="40">
        <f t="shared" si="9"/>
        <v>0</v>
      </c>
      <c r="T17" s="39">
        <v>1103</v>
      </c>
      <c r="U17" s="60">
        <v>811</v>
      </c>
      <c r="V17" s="40">
        <f t="shared" si="5"/>
        <v>73.526745240253859</v>
      </c>
      <c r="W17" s="184">
        <v>7264</v>
      </c>
      <c r="X17" s="60">
        <v>715</v>
      </c>
      <c r="Y17" s="40">
        <f t="shared" si="6"/>
        <v>9.8430616740088102</v>
      </c>
      <c r="Z17" s="39">
        <v>1350</v>
      </c>
      <c r="AA17" s="60">
        <v>662</v>
      </c>
      <c r="AB17" s="40">
        <f t="shared" si="7"/>
        <v>49.037037037037038</v>
      </c>
      <c r="AC17" s="39">
        <v>1216</v>
      </c>
      <c r="AD17" s="60">
        <v>597</v>
      </c>
      <c r="AE17" s="40">
        <f t="shared" si="8"/>
        <v>49.095394736842103</v>
      </c>
      <c r="AF17" s="37"/>
      <c r="AG17" s="41"/>
    </row>
    <row r="18" spans="1:33" s="42" customFormat="1" ht="17.100000000000001" customHeight="1" x14ac:dyDescent="0.25">
      <c r="A18" s="61" t="s">
        <v>44</v>
      </c>
      <c r="B18" s="39">
        <v>3072</v>
      </c>
      <c r="C18" s="87">
        <v>986</v>
      </c>
      <c r="D18" s="36">
        <f t="shared" si="0"/>
        <v>32.096354166666664</v>
      </c>
      <c r="E18" s="39">
        <v>1784</v>
      </c>
      <c r="F18" s="39">
        <v>888</v>
      </c>
      <c r="G18" s="40">
        <f t="shared" si="1"/>
        <v>49.775784753363226</v>
      </c>
      <c r="H18" s="39">
        <v>602</v>
      </c>
      <c r="I18" s="87">
        <v>189</v>
      </c>
      <c r="J18" s="40">
        <f t="shared" si="2"/>
        <v>31.395348837209301</v>
      </c>
      <c r="K18" s="164">
        <v>347</v>
      </c>
      <c r="L18" s="164">
        <v>167</v>
      </c>
      <c r="M18" s="150">
        <f t="shared" si="3"/>
        <v>48.126801152737755</v>
      </c>
      <c r="N18" s="39">
        <v>50</v>
      </c>
      <c r="O18" s="39">
        <v>14</v>
      </c>
      <c r="P18" s="40">
        <f t="shared" si="4"/>
        <v>28</v>
      </c>
      <c r="Q18" s="39">
        <v>4</v>
      </c>
      <c r="R18" s="39">
        <v>0</v>
      </c>
      <c r="S18" s="40">
        <f t="shared" si="9"/>
        <v>0</v>
      </c>
      <c r="T18" s="39">
        <v>1141</v>
      </c>
      <c r="U18" s="60">
        <v>676</v>
      </c>
      <c r="V18" s="40">
        <f t="shared" si="5"/>
        <v>59.246275197195445</v>
      </c>
      <c r="W18" s="184">
        <v>1971</v>
      </c>
      <c r="X18" s="60">
        <v>501</v>
      </c>
      <c r="Y18" s="40">
        <f t="shared" si="6"/>
        <v>25.418569254185691</v>
      </c>
      <c r="Z18" s="39">
        <v>796</v>
      </c>
      <c r="AA18" s="60">
        <v>455</v>
      </c>
      <c r="AB18" s="40">
        <f t="shared" si="7"/>
        <v>57.1608040201005</v>
      </c>
      <c r="AC18" s="39">
        <v>755</v>
      </c>
      <c r="AD18" s="60">
        <v>421</v>
      </c>
      <c r="AE18" s="40">
        <f t="shared" si="8"/>
        <v>55.76158940397351</v>
      </c>
      <c r="AF18" s="37"/>
      <c r="AG18" s="41"/>
    </row>
    <row r="19" spans="1:33" s="42" customFormat="1" ht="17.100000000000001" customHeight="1" x14ac:dyDescent="0.25">
      <c r="A19" s="61" t="s">
        <v>45</v>
      </c>
      <c r="B19" s="39">
        <v>4670</v>
      </c>
      <c r="C19" s="87">
        <v>830</v>
      </c>
      <c r="D19" s="36">
        <f t="shared" si="0"/>
        <v>17.773019271948609</v>
      </c>
      <c r="E19" s="39">
        <v>1496</v>
      </c>
      <c r="F19" s="39">
        <v>706</v>
      </c>
      <c r="G19" s="40">
        <f t="shared" si="1"/>
        <v>47.19251336898396</v>
      </c>
      <c r="H19" s="39">
        <v>671</v>
      </c>
      <c r="I19" s="87">
        <v>186</v>
      </c>
      <c r="J19" s="40">
        <f t="shared" si="2"/>
        <v>27.719821162444113</v>
      </c>
      <c r="K19" s="164">
        <v>414</v>
      </c>
      <c r="L19" s="164">
        <v>149</v>
      </c>
      <c r="M19" s="150">
        <f t="shared" si="3"/>
        <v>35.990338164251206</v>
      </c>
      <c r="N19" s="39">
        <v>87</v>
      </c>
      <c r="O19" s="39">
        <v>52</v>
      </c>
      <c r="P19" s="40">
        <f t="shared" si="4"/>
        <v>59.770114942528735</v>
      </c>
      <c r="Q19" s="39">
        <v>11</v>
      </c>
      <c r="R19" s="39">
        <v>7</v>
      </c>
      <c r="S19" s="40">
        <f t="shared" si="9"/>
        <v>63.636363636363633</v>
      </c>
      <c r="T19" s="39">
        <v>1221</v>
      </c>
      <c r="U19" s="60">
        <v>540</v>
      </c>
      <c r="V19" s="40">
        <f t="shared" si="5"/>
        <v>44.226044226044223</v>
      </c>
      <c r="W19" s="184">
        <v>3788</v>
      </c>
      <c r="X19" s="60">
        <v>392</v>
      </c>
      <c r="Y19" s="40">
        <f t="shared" si="6"/>
        <v>10.348468848996832</v>
      </c>
      <c r="Z19" s="39">
        <v>812</v>
      </c>
      <c r="AA19" s="60">
        <v>333</v>
      </c>
      <c r="AB19" s="40">
        <f t="shared" si="7"/>
        <v>41.009852216748769</v>
      </c>
      <c r="AC19" s="39">
        <v>721</v>
      </c>
      <c r="AD19" s="60">
        <v>301</v>
      </c>
      <c r="AE19" s="40">
        <f t="shared" si="8"/>
        <v>41.747572815533978</v>
      </c>
      <c r="AF19" s="37"/>
      <c r="AG19" s="41"/>
    </row>
    <row r="20" spans="1:33" s="42" customFormat="1" ht="17.100000000000001" customHeight="1" x14ac:dyDescent="0.25">
      <c r="A20" s="61" t="s">
        <v>46</v>
      </c>
      <c r="B20" s="39">
        <v>2708</v>
      </c>
      <c r="C20" s="87">
        <v>496</v>
      </c>
      <c r="D20" s="36">
        <f t="shared" si="0"/>
        <v>18.316100443131461</v>
      </c>
      <c r="E20" s="39">
        <v>859</v>
      </c>
      <c r="F20" s="39">
        <v>424</v>
      </c>
      <c r="G20" s="40">
        <f t="shared" si="1"/>
        <v>49.359720605355065</v>
      </c>
      <c r="H20" s="39">
        <v>222</v>
      </c>
      <c r="I20" s="87">
        <v>99</v>
      </c>
      <c r="J20" s="40">
        <f t="shared" si="2"/>
        <v>44.594594594594597</v>
      </c>
      <c r="K20" s="164">
        <v>136</v>
      </c>
      <c r="L20" s="164">
        <v>77</v>
      </c>
      <c r="M20" s="150">
        <f t="shared" si="3"/>
        <v>56.617647058823529</v>
      </c>
      <c r="N20" s="39">
        <v>38</v>
      </c>
      <c r="O20" s="39">
        <v>16</v>
      </c>
      <c r="P20" s="40">
        <f t="shared" si="4"/>
        <v>42.10526315789474</v>
      </c>
      <c r="Q20" s="39">
        <v>2</v>
      </c>
      <c r="R20" s="39">
        <v>0</v>
      </c>
      <c r="S20" s="40">
        <f t="shared" si="9"/>
        <v>0</v>
      </c>
      <c r="T20" s="39">
        <v>506</v>
      </c>
      <c r="U20" s="60">
        <v>300</v>
      </c>
      <c r="V20" s="40">
        <f t="shared" si="5"/>
        <v>59.288537549407117</v>
      </c>
      <c r="W20" s="184">
        <v>2359</v>
      </c>
      <c r="X20" s="60">
        <v>252</v>
      </c>
      <c r="Y20" s="40">
        <f t="shared" si="6"/>
        <v>10.682492581602373</v>
      </c>
      <c r="Z20" s="39">
        <v>525</v>
      </c>
      <c r="AA20" s="60">
        <v>228</v>
      </c>
      <c r="AB20" s="40">
        <f t="shared" si="7"/>
        <v>43.428571428571431</v>
      </c>
      <c r="AC20" s="39">
        <v>487</v>
      </c>
      <c r="AD20" s="60">
        <v>215</v>
      </c>
      <c r="AE20" s="40">
        <f t="shared" si="8"/>
        <v>44.147843942505133</v>
      </c>
      <c r="AF20" s="37"/>
      <c r="AG20" s="41"/>
    </row>
    <row r="21" spans="1:33" s="42" customFormat="1" ht="17.100000000000001" customHeight="1" x14ac:dyDescent="0.25">
      <c r="A21" s="61" t="s">
        <v>47</v>
      </c>
      <c r="B21" s="39">
        <v>1828</v>
      </c>
      <c r="C21" s="87">
        <v>411</v>
      </c>
      <c r="D21" s="36">
        <f t="shared" si="0"/>
        <v>22.483588621444202</v>
      </c>
      <c r="E21" s="39">
        <v>944</v>
      </c>
      <c r="F21" s="39">
        <v>365</v>
      </c>
      <c r="G21" s="40">
        <f t="shared" si="1"/>
        <v>38.665254237288138</v>
      </c>
      <c r="H21" s="39">
        <v>202</v>
      </c>
      <c r="I21" s="87">
        <v>69</v>
      </c>
      <c r="J21" s="40">
        <f t="shared" si="2"/>
        <v>34.158415841584159</v>
      </c>
      <c r="K21" s="164">
        <v>106</v>
      </c>
      <c r="L21" s="164">
        <v>46</v>
      </c>
      <c r="M21" s="150">
        <f t="shared" si="3"/>
        <v>43.39622641509434</v>
      </c>
      <c r="N21" s="39">
        <v>42</v>
      </c>
      <c r="O21" s="39">
        <v>22</v>
      </c>
      <c r="P21" s="40">
        <f t="shared" si="4"/>
        <v>52.38095238095238</v>
      </c>
      <c r="Q21" s="39">
        <v>0</v>
      </c>
      <c r="R21" s="39">
        <v>0</v>
      </c>
      <c r="S21" s="40" t="str">
        <f t="shared" si="9"/>
        <v>-</v>
      </c>
      <c r="T21" s="39">
        <v>791</v>
      </c>
      <c r="U21" s="60">
        <v>273</v>
      </c>
      <c r="V21" s="40">
        <f t="shared" si="5"/>
        <v>34.513274336283189</v>
      </c>
      <c r="W21" s="184">
        <v>1398</v>
      </c>
      <c r="X21" s="60">
        <v>190</v>
      </c>
      <c r="Y21" s="40">
        <f t="shared" si="6"/>
        <v>13.590844062947067</v>
      </c>
      <c r="Z21" s="39">
        <v>628</v>
      </c>
      <c r="AA21" s="60">
        <v>180</v>
      </c>
      <c r="AB21" s="40">
        <f t="shared" si="7"/>
        <v>28.662420382165607</v>
      </c>
      <c r="AC21" s="39">
        <v>598</v>
      </c>
      <c r="AD21" s="60">
        <v>174</v>
      </c>
      <c r="AE21" s="40">
        <f t="shared" si="8"/>
        <v>29.096989966555185</v>
      </c>
      <c r="AF21" s="37"/>
      <c r="AG21" s="41"/>
    </row>
    <row r="22" spans="1:33" s="42" customFormat="1" ht="17.100000000000001" customHeight="1" x14ac:dyDescent="0.25">
      <c r="A22" s="61" t="s">
        <v>48</v>
      </c>
      <c r="B22" s="39">
        <v>4807</v>
      </c>
      <c r="C22" s="87">
        <v>1066</v>
      </c>
      <c r="D22" s="36">
        <f t="shared" si="0"/>
        <v>22.175993343041398</v>
      </c>
      <c r="E22" s="39">
        <v>1749</v>
      </c>
      <c r="F22" s="39">
        <v>922</v>
      </c>
      <c r="G22" s="40">
        <f t="shared" si="1"/>
        <v>52.715837621497997</v>
      </c>
      <c r="H22" s="39">
        <v>623</v>
      </c>
      <c r="I22" s="87">
        <v>215</v>
      </c>
      <c r="J22" s="40">
        <f t="shared" si="2"/>
        <v>34.510433386837882</v>
      </c>
      <c r="K22" s="164">
        <v>330</v>
      </c>
      <c r="L22" s="164">
        <v>173</v>
      </c>
      <c r="M22" s="150">
        <f t="shared" si="3"/>
        <v>52.424242424242422</v>
      </c>
      <c r="N22" s="39">
        <v>61</v>
      </c>
      <c r="O22" s="39">
        <v>6</v>
      </c>
      <c r="P22" s="40">
        <f t="shared" si="4"/>
        <v>9.8360655737704921</v>
      </c>
      <c r="Q22" s="39">
        <v>4</v>
      </c>
      <c r="R22" s="39">
        <v>0</v>
      </c>
      <c r="S22" s="40">
        <f t="shared" si="9"/>
        <v>0</v>
      </c>
      <c r="T22" s="39">
        <v>1352</v>
      </c>
      <c r="U22" s="60">
        <v>738</v>
      </c>
      <c r="V22" s="40">
        <f t="shared" si="5"/>
        <v>54.585798816568044</v>
      </c>
      <c r="W22" s="184">
        <v>3883</v>
      </c>
      <c r="X22" s="60">
        <v>559</v>
      </c>
      <c r="Y22" s="40">
        <f t="shared" si="6"/>
        <v>14.396085500901364</v>
      </c>
      <c r="Z22" s="39">
        <v>1007</v>
      </c>
      <c r="AA22" s="60">
        <v>482</v>
      </c>
      <c r="AB22" s="40">
        <f t="shared" si="7"/>
        <v>47.864945382323732</v>
      </c>
      <c r="AC22" s="39">
        <v>889</v>
      </c>
      <c r="AD22" s="60">
        <v>417</v>
      </c>
      <c r="AE22" s="40">
        <f t="shared" si="8"/>
        <v>46.906636670416198</v>
      </c>
      <c r="AF22" s="37"/>
      <c r="AG22" s="41"/>
    </row>
    <row r="23" spans="1:33" s="42" customFormat="1" ht="17.100000000000001" customHeight="1" x14ac:dyDescent="0.25">
      <c r="A23" s="61" t="s">
        <v>49</v>
      </c>
      <c r="B23" s="39">
        <v>2652</v>
      </c>
      <c r="C23" s="87">
        <v>978</v>
      </c>
      <c r="D23" s="36">
        <f t="shared" si="0"/>
        <v>36.877828054298639</v>
      </c>
      <c r="E23" s="39">
        <v>1955</v>
      </c>
      <c r="F23" s="39">
        <v>929</v>
      </c>
      <c r="G23" s="40">
        <f t="shared" si="1"/>
        <v>47.51918158567775</v>
      </c>
      <c r="H23" s="39">
        <v>280</v>
      </c>
      <c r="I23" s="87">
        <v>158</v>
      </c>
      <c r="J23" s="40">
        <f t="shared" si="2"/>
        <v>56.428571428571431</v>
      </c>
      <c r="K23" s="164">
        <v>272</v>
      </c>
      <c r="L23" s="164">
        <v>153</v>
      </c>
      <c r="M23" s="150">
        <f t="shared" si="3"/>
        <v>56.25</v>
      </c>
      <c r="N23" s="39">
        <v>56</v>
      </c>
      <c r="O23" s="39">
        <v>55</v>
      </c>
      <c r="P23" s="40">
        <f t="shared" si="4"/>
        <v>98.214285714285708</v>
      </c>
      <c r="Q23" s="39">
        <v>2</v>
      </c>
      <c r="R23" s="39">
        <v>0</v>
      </c>
      <c r="S23" s="40">
        <f t="shared" si="9"/>
        <v>0</v>
      </c>
      <c r="T23" s="39">
        <v>1489</v>
      </c>
      <c r="U23" s="60">
        <v>710</v>
      </c>
      <c r="V23" s="40">
        <f t="shared" si="5"/>
        <v>47.683008730691739</v>
      </c>
      <c r="W23" s="184">
        <v>1902</v>
      </c>
      <c r="X23" s="60">
        <v>469</v>
      </c>
      <c r="Y23" s="40">
        <f t="shared" si="6"/>
        <v>24.658254468980022</v>
      </c>
      <c r="Z23" s="39">
        <v>1222</v>
      </c>
      <c r="AA23" s="60">
        <v>447</v>
      </c>
      <c r="AB23" s="40">
        <f t="shared" si="7"/>
        <v>36.579378068739771</v>
      </c>
      <c r="AC23" s="39">
        <v>1049</v>
      </c>
      <c r="AD23" s="60">
        <v>395</v>
      </c>
      <c r="AE23" s="40">
        <f t="shared" si="8"/>
        <v>37.654909437559581</v>
      </c>
      <c r="AF23" s="37"/>
      <c r="AG23" s="41"/>
    </row>
    <row r="24" spans="1:33" s="42" customFormat="1" ht="17.100000000000001" customHeight="1" x14ac:dyDescent="0.25">
      <c r="A24" s="61" t="s">
        <v>50</v>
      </c>
      <c r="B24" s="39">
        <v>2335</v>
      </c>
      <c r="C24" s="87">
        <v>998</v>
      </c>
      <c r="D24" s="36">
        <f t="shared" si="0"/>
        <v>42.740899357601712</v>
      </c>
      <c r="E24" s="39">
        <v>1536</v>
      </c>
      <c r="F24" s="39">
        <v>816</v>
      </c>
      <c r="G24" s="40">
        <f t="shared" si="1"/>
        <v>53.125</v>
      </c>
      <c r="H24" s="39">
        <v>383</v>
      </c>
      <c r="I24" s="87">
        <v>120</v>
      </c>
      <c r="J24" s="40">
        <f t="shared" si="2"/>
        <v>31.331592689295039</v>
      </c>
      <c r="K24" s="164">
        <v>201</v>
      </c>
      <c r="L24" s="164">
        <v>89</v>
      </c>
      <c r="M24" s="150">
        <f t="shared" si="3"/>
        <v>44.278606965174127</v>
      </c>
      <c r="N24" s="39">
        <v>50</v>
      </c>
      <c r="O24" s="39">
        <v>25</v>
      </c>
      <c r="P24" s="40">
        <f t="shared" si="4"/>
        <v>50</v>
      </c>
      <c r="Q24" s="39">
        <v>1</v>
      </c>
      <c r="R24" s="39">
        <v>0</v>
      </c>
      <c r="S24" s="40">
        <f t="shared" si="9"/>
        <v>0</v>
      </c>
      <c r="T24" s="39">
        <v>1324</v>
      </c>
      <c r="U24" s="60">
        <v>675</v>
      </c>
      <c r="V24" s="40">
        <f t="shared" si="5"/>
        <v>50.981873111782477</v>
      </c>
      <c r="W24" s="184">
        <v>1554</v>
      </c>
      <c r="X24" s="60">
        <v>551</v>
      </c>
      <c r="Y24" s="40">
        <f t="shared" si="6"/>
        <v>35.456885456885459</v>
      </c>
      <c r="Z24" s="39">
        <v>879</v>
      </c>
      <c r="AA24" s="60">
        <v>471</v>
      </c>
      <c r="AB24" s="40">
        <f t="shared" si="7"/>
        <v>53.583617747440272</v>
      </c>
      <c r="AC24" s="39">
        <v>835</v>
      </c>
      <c r="AD24" s="60">
        <v>444</v>
      </c>
      <c r="AE24" s="40">
        <f t="shared" si="8"/>
        <v>53.17365269461078</v>
      </c>
      <c r="AF24" s="37"/>
      <c r="AG24" s="41"/>
    </row>
    <row r="25" spans="1:33" s="42" customFormat="1" ht="17.100000000000001" customHeight="1" x14ac:dyDescent="0.25">
      <c r="A25" s="61" t="s">
        <v>51</v>
      </c>
      <c r="B25" s="39">
        <v>5391</v>
      </c>
      <c r="C25" s="87">
        <v>371</v>
      </c>
      <c r="D25" s="36">
        <f t="shared" si="0"/>
        <v>6.881840103876832</v>
      </c>
      <c r="E25" s="39">
        <v>810</v>
      </c>
      <c r="F25" s="39">
        <v>343</v>
      </c>
      <c r="G25" s="40">
        <f t="shared" si="1"/>
        <v>42.345679012345677</v>
      </c>
      <c r="H25" s="39">
        <v>296</v>
      </c>
      <c r="I25" s="87">
        <v>102</v>
      </c>
      <c r="J25" s="40">
        <f t="shared" si="2"/>
        <v>34.45945945945946</v>
      </c>
      <c r="K25" s="164">
        <v>136</v>
      </c>
      <c r="L25" s="164">
        <v>94</v>
      </c>
      <c r="M25" s="150">
        <f t="shared" si="3"/>
        <v>69.117647058823536</v>
      </c>
      <c r="N25" s="39">
        <v>26</v>
      </c>
      <c r="O25" s="39">
        <v>12</v>
      </c>
      <c r="P25" s="40">
        <f t="shared" si="4"/>
        <v>46.153846153846153</v>
      </c>
      <c r="Q25" s="39">
        <v>0</v>
      </c>
      <c r="R25" s="39">
        <v>0</v>
      </c>
      <c r="S25" s="40" t="str">
        <f t="shared" si="9"/>
        <v>-</v>
      </c>
      <c r="T25" s="39">
        <v>594</v>
      </c>
      <c r="U25" s="60">
        <v>239</v>
      </c>
      <c r="V25" s="40">
        <f t="shared" si="5"/>
        <v>40.235690235690235</v>
      </c>
      <c r="W25" s="184">
        <v>4889</v>
      </c>
      <c r="X25" s="60">
        <v>144</v>
      </c>
      <c r="Y25" s="40">
        <f t="shared" si="6"/>
        <v>2.9453876048271632</v>
      </c>
      <c r="Z25" s="39">
        <v>475</v>
      </c>
      <c r="AA25" s="60">
        <v>125</v>
      </c>
      <c r="AB25" s="40">
        <f t="shared" si="7"/>
        <v>26.315789473684209</v>
      </c>
      <c r="AC25" s="39">
        <v>428</v>
      </c>
      <c r="AD25" s="60">
        <v>121</v>
      </c>
      <c r="AE25" s="40">
        <f t="shared" si="8"/>
        <v>28.271028037383179</v>
      </c>
      <c r="AF25" s="37"/>
      <c r="AG25" s="41"/>
    </row>
    <row r="26" spans="1:33" s="42" customFormat="1" ht="17.100000000000001" customHeight="1" x14ac:dyDescent="0.25">
      <c r="A26" s="61" t="s">
        <v>52</v>
      </c>
      <c r="B26" s="39">
        <v>2671</v>
      </c>
      <c r="C26" s="87">
        <v>892</v>
      </c>
      <c r="D26" s="36">
        <f t="shared" si="0"/>
        <v>33.395731935604644</v>
      </c>
      <c r="E26" s="39">
        <v>1218</v>
      </c>
      <c r="F26" s="39">
        <v>804</v>
      </c>
      <c r="G26" s="40">
        <f t="shared" si="1"/>
        <v>66.009852216748769</v>
      </c>
      <c r="H26" s="39">
        <v>284</v>
      </c>
      <c r="I26" s="87">
        <v>142</v>
      </c>
      <c r="J26" s="40">
        <f t="shared" si="2"/>
        <v>50</v>
      </c>
      <c r="K26" s="164">
        <v>200</v>
      </c>
      <c r="L26" s="164">
        <v>125</v>
      </c>
      <c r="M26" s="150">
        <f t="shared" si="3"/>
        <v>62.5</v>
      </c>
      <c r="N26" s="39">
        <v>24</v>
      </c>
      <c r="O26" s="39">
        <v>26</v>
      </c>
      <c r="P26" s="40">
        <f t="shared" si="4"/>
        <v>108.33333333333333</v>
      </c>
      <c r="Q26" s="39">
        <v>0</v>
      </c>
      <c r="R26" s="39">
        <v>1</v>
      </c>
      <c r="S26" s="40" t="str">
        <f t="shared" si="9"/>
        <v>-</v>
      </c>
      <c r="T26" s="39">
        <v>919</v>
      </c>
      <c r="U26" s="60">
        <v>526</v>
      </c>
      <c r="V26" s="40">
        <f t="shared" si="5"/>
        <v>57.236126224156692</v>
      </c>
      <c r="W26" s="184">
        <v>2168</v>
      </c>
      <c r="X26" s="60">
        <v>499</v>
      </c>
      <c r="Y26" s="40">
        <f t="shared" si="6"/>
        <v>23.016605166051662</v>
      </c>
      <c r="Z26" s="39">
        <v>728</v>
      </c>
      <c r="AA26" s="60">
        <v>456</v>
      </c>
      <c r="AB26" s="40">
        <f t="shared" si="7"/>
        <v>62.637362637362635</v>
      </c>
      <c r="AC26" s="39">
        <v>637</v>
      </c>
      <c r="AD26" s="60">
        <v>391</v>
      </c>
      <c r="AE26" s="40">
        <f t="shared" si="8"/>
        <v>61.381475667189953</v>
      </c>
      <c r="AF26" s="37"/>
      <c r="AG26" s="41"/>
    </row>
    <row r="27" spans="1:33" s="42" customFormat="1" ht="17.100000000000001" customHeight="1" x14ac:dyDescent="0.25">
      <c r="A27" s="61" t="s">
        <v>53</v>
      </c>
      <c r="B27" s="39">
        <v>2092</v>
      </c>
      <c r="C27" s="87">
        <v>418</v>
      </c>
      <c r="D27" s="36">
        <f t="shared" si="0"/>
        <v>19.980879541108987</v>
      </c>
      <c r="E27" s="39">
        <v>908</v>
      </c>
      <c r="F27" s="39">
        <v>398</v>
      </c>
      <c r="G27" s="40">
        <f t="shared" si="1"/>
        <v>43.832599118942731</v>
      </c>
      <c r="H27" s="39">
        <v>240</v>
      </c>
      <c r="I27" s="87">
        <v>88</v>
      </c>
      <c r="J27" s="40">
        <f t="shared" si="2"/>
        <v>36.666666666666664</v>
      </c>
      <c r="K27" s="164">
        <v>144</v>
      </c>
      <c r="L27" s="164">
        <v>83</v>
      </c>
      <c r="M27" s="150">
        <f t="shared" si="3"/>
        <v>57.638888888888886</v>
      </c>
      <c r="N27" s="39">
        <v>95</v>
      </c>
      <c r="O27" s="39">
        <v>68</v>
      </c>
      <c r="P27" s="40">
        <f t="shared" si="4"/>
        <v>71.578947368421055</v>
      </c>
      <c r="Q27" s="39">
        <v>38</v>
      </c>
      <c r="R27" s="39">
        <v>25</v>
      </c>
      <c r="S27" s="40">
        <f t="shared" si="9"/>
        <v>65.78947368421052</v>
      </c>
      <c r="T27" s="39">
        <v>655</v>
      </c>
      <c r="U27" s="60">
        <v>343</v>
      </c>
      <c r="V27" s="40">
        <f t="shared" si="5"/>
        <v>52.36641221374046</v>
      </c>
      <c r="W27" s="184">
        <v>1640</v>
      </c>
      <c r="X27" s="60">
        <v>174</v>
      </c>
      <c r="Y27" s="40">
        <f t="shared" si="6"/>
        <v>10.609756097560975</v>
      </c>
      <c r="Z27" s="39">
        <v>519</v>
      </c>
      <c r="AA27" s="60">
        <v>173</v>
      </c>
      <c r="AB27" s="40">
        <f t="shared" si="7"/>
        <v>33.333333333333336</v>
      </c>
      <c r="AC27" s="39">
        <v>498</v>
      </c>
      <c r="AD27" s="60">
        <v>152</v>
      </c>
      <c r="AE27" s="40">
        <f t="shared" si="8"/>
        <v>30.522088353413654</v>
      </c>
      <c r="AF27" s="37"/>
      <c r="AG27" s="41"/>
    </row>
    <row r="28" spans="1:33" s="42" customFormat="1" ht="17.100000000000001" customHeight="1" x14ac:dyDescent="0.25">
      <c r="A28" s="61" t="s">
        <v>54</v>
      </c>
      <c r="B28" s="39">
        <v>1679</v>
      </c>
      <c r="C28" s="87">
        <v>505</v>
      </c>
      <c r="D28" s="36">
        <f t="shared" si="0"/>
        <v>30.077427039904705</v>
      </c>
      <c r="E28" s="39">
        <v>735</v>
      </c>
      <c r="F28" s="39">
        <v>442</v>
      </c>
      <c r="G28" s="40">
        <f t="shared" si="1"/>
        <v>60.136054421768705</v>
      </c>
      <c r="H28" s="39">
        <v>273</v>
      </c>
      <c r="I28" s="87">
        <v>86</v>
      </c>
      <c r="J28" s="40">
        <f t="shared" si="2"/>
        <v>31.501831501831504</v>
      </c>
      <c r="K28" s="164">
        <v>122</v>
      </c>
      <c r="L28" s="164">
        <v>56</v>
      </c>
      <c r="M28" s="150">
        <f t="shared" si="3"/>
        <v>45.901639344262293</v>
      </c>
      <c r="N28" s="39">
        <v>29</v>
      </c>
      <c r="O28" s="39">
        <v>24</v>
      </c>
      <c r="P28" s="40">
        <f t="shared" si="4"/>
        <v>82.758620689655174</v>
      </c>
      <c r="Q28" s="39">
        <v>4</v>
      </c>
      <c r="R28" s="39">
        <v>0</v>
      </c>
      <c r="S28" s="40">
        <f t="shared" si="9"/>
        <v>0</v>
      </c>
      <c r="T28" s="39">
        <v>675</v>
      </c>
      <c r="U28" s="60">
        <v>417</v>
      </c>
      <c r="V28" s="40">
        <f t="shared" si="5"/>
        <v>61.777777777777779</v>
      </c>
      <c r="W28" s="184">
        <v>1217</v>
      </c>
      <c r="X28" s="60">
        <v>258</v>
      </c>
      <c r="Y28" s="40">
        <f t="shared" si="6"/>
        <v>21.199671322925226</v>
      </c>
      <c r="Z28" s="39">
        <v>437</v>
      </c>
      <c r="AA28" s="60">
        <v>258</v>
      </c>
      <c r="AB28" s="40">
        <f t="shared" si="7"/>
        <v>59.038901601830666</v>
      </c>
      <c r="AC28" s="39">
        <v>411</v>
      </c>
      <c r="AD28" s="60">
        <v>250</v>
      </c>
      <c r="AE28" s="40">
        <f t="shared" si="8"/>
        <v>60.827250608272507</v>
      </c>
      <c r="AF28" s="37"/>
      <c r="AG28" s="41"/>
    </row>
    <row r="29" spans="1:33" s="42" customFormat="1" ht="17.100000000000001" customHeight="1" x14ac:dyDescent="0.25">
      <c r="A29" s="61" t="s">
        <v>55</v>
      </c>
      <c r="B29" s="39">
        <v>2473</v>
      </c>
      <c r="C29" s="87">
        <v>599</v>
      </c>
      <c r="D29" s="36">
        <f t="shared" si="0"/>
        <v>24.221593206631621</v>
      </c>
      <c r="E29" s="39">
        <v>1407</v>
      </c>
      <c r="F29" s="39">
        <v>553</v>
      </c>
      <c r="G29" s="40">
        <f t="shared" si="1"/>
        <v>39.303482587064678</v>
      </c>
      <c r="H29" s="39">
        <v>258</v>
      </c>
      <c r="I29" s="87">
        <v>85</v>
      </c>
      <c r="J29" s="40">
        <f t="shared" si="2"/>
        <v>32.945736434108525</v>
      </c>
      <c r="K29" s="164">
        <v>174</v>
      </c>
      <c r="L29" s="164">
        <v>85</v>
      </c>
      <c r="M29" s="150">
        <f t="shared" si="3"/>
        <v>48.850574712643677</v>
      </c>
      <c r="N29" s="39">
        <v>72</v>
      </c>
      <c r="O29" s="39">
        <v>51</v>
      </c>
      <c r="P29" s="40">
        <f t="shared" si="4"/>
        <v>70.833333333333329</v>
      </c>
      <c r="Q29" s="39">
        <v>1</v>
      </c>
      <c r="R29" s="39">
        <v>0</v>
      </c>
      <c r="S29" s="40">
        <f t="shared" si="9"/>
        <v>0</v>
      </c>
      <c r="T29" s="39">
        <v>1028</v>
      </c>
      <c r="U29" s="60">
        <v>399</v>
      </c>
      <c r="V29" s="40">
        <f t="shared" si="5"/>
        <v>38.813229571984436</v>
      </c>
      <c r="W29" s="184">
        <v>1800</v>
      </c>
      <c r="X29" s="60">
        <v>340</v>
      </c>
      <c r="Y29" s="40">
        <f t="shared" si="6"/>
        <v>18.888888888888889</v>
      </c>
      <c r="Z29" s="39">
        <v>828</v>
      </c>
      <c r="AA29" s="60">
        <v>314</v>
      </c>
      <c r="AB29" s="40">
        <f t="shared" si="7"/>
        <v>37.922705314009661</v>
      </c>
      <c r="AC29" s="39">
        <v>772</v>
      </c>
      <c r="AD29" s="60">
        <v>296</v>
      </c>
      <c r="AE29" s="40">
        <f t="shared" si="8"/>
        <v>38.3419689119171</v>
      </c>
      <c r="AF29" s="37"/>
      <c r="AG29" s="41"/>
    </row>
    <row r="30" spans="1:33" s="42" customFormat="1" ht="17.100000000000001" customHeight="1" x14ac:dyDescent="0.25">
      <c r="A30" s="61" t="s">
        <v>56</v>
      </c>
      <c r="B30" s="39">
        <v>3323</v>
      </c>
      <c r="C30" s="87">
        <v>487</v>
      </c>
      <c r="D30" s="36">
        <f t="shared" si="0"/>
        <v>14.65543183869997</v>
      </c>
      <c r="E30" s="39">
        <v>769</v>
      </c>
      <c r="F30" s="39">
        <v>437</v>
      </c>
      <c r="G30" s="40">
        <f t="shared" si="1"/>
        <v>56.827048114434334</v>
      </c>
      <c r="H30" s="39">
        <v>256</v>
      </c>
      <c r="I30" s="87">
        <v>90</v>
      </c>
      <c r="J30" s="40">
        <f t="shared" si="2"/>
        <v>35.15625</v>
      </c>
      <c r="K30" s="164">
        <v>148</v>
      </c>
      <c r="L30" s="164">
        <v>79</v>
      </c>
      <c r="M30" s="150">
        <f t="shared" si="3"/>
        <v>53.378378378378379</v>
      </c>
      <c r="N30" s="39">
        <v>51</v>
      </c>
      <c r="O30" s="39">
        <v>6</v>
      </c>
      <c r="P30" s="40">
        <f t="shared" si="4"/>
        <v>11.764705882352942</v>
      </c>
      <c r="Q30" s="39">
        <v>8</v>
      </c>
      <c r="R30" s="39">
        <v>0</v>
      </c>
      <c r="S30" s="40">
        <f t="shared" si="9"/>
        <v>0</v>
      </c>
      <c r="T30" s="39">
        <v>665</v>
      </c>
      <c r="U30" s="60">
        <v>351</v>
      </c>
      <c r="V30" s="40">
        <f t="shared" si="5"/>
        <v>52.781954887218042</v>
      </c>
      <c r="W30" s="184">
        <v>3026</v>
      </c>
      <c r="X30" s="60">
        <v>251</v>
      </c>
      <c r="Y30" s="40">
        <f t="shared" si="6"/>
        <v>8.2947785855915406</v>
      </c>
      <c r="Z30" s="39">
        <v>476</v>
      </c>
      <c r="AA30" s="60">
        <v>238</v>
      </c>
      <c r="AB30" s="40">
        <f t="shared" si="7"/>
        <v>50</v>
      </c>
      <c r="AC30" s="39">
        <v>453</v>
      </c>
      <c r="AD30" s="60">
        <v>219</v>
      </c>
      <c r="AE30" s="40">
        <f t="shared" si="8"/>
        <v>48.34437086092715</v>
      </c>
      <c r="AF30" s="37"/>
      <c r="AG30" s="41"/>
    </row>
    <row r="31" spans="1:33" s="42" customFormat="1" ht="17.100000000000001" customHeight="1" x14ac:dyDescent="0.25">
      <c r="A31" s="61" t="s">
        <v>57</v>
      </c>
      <c r="B31" s="39">
        <v>3038</v>
      </c>
      <c r="C31" s="87">
        <v>691</v>
      </c>
      <c r="D31" s="36">
        <f t="shared" si="0"/>
        <v>22.745227123107309</v>
      </c>
      <c r="E31" s="39">
        <v>880</v>
      </c>
      <c r="F31" s="39">
        <v>478</v>
      </c>
      <c r="G31" s="40">
        <f t="shared" si="1"/>
        <v>54.31818181818182</v>
      </c>
      <c r="H31" s="39">
        <v>338</v>
      </c>
      <c r="I31" s="87">
        <v>104</v>
      </c>
      <c r="J31" s="40">
        <f t="shared" si="2"/>
        <v>30.76923076923077</v>
      </c>
      <c r="K31" s="164">
        <v>141</v>
      </c>
      <c r="L31" s="164">
        <v>93</v>
      </c>
      <c r="M31" s="150">
        <f t="shared" si="3"/>
        <v>65.957446808510639</v>
      </c>
      <c r="N31" s="39">
        <v>19</v>
      </c>
      <c r="O31" s="39">
        <v>6</v>
      </c>
      <c r="P31" s="40">
        <f t="shared" si="4"/>
        <v>31.578947368421051</v>
      </c>
      <c r="Q31" s="39">
        <v>15</v>
      </c>
      <c r="R31" s="39">
        <v>0</v>
      </c>
      <c r="S31" s="40">
        <f t="shared" si="9"/>
        <v>0</v>
      </c>
      <c r="T31" s="39">
        <v>781</v>
      </c>
      <c r="U31" s="60">
        <v>380</v>
      </c>
      <c r="V31" s="40">
        <f t="shared" si="5"/>
        <v>48.655569782330346</v>
      </c>
      <c r="W31" s="184">
        <v>2559</v>
      </c>
      <c r="X31" s="60">
        <v>356</v>
      </c>
      <c r="Y31" s="40">
        <f t="shared" si="6"/>
        <v>13.911684251660805</v>
      </c>
      <c r="Z31" s="39">
        <v>553</v>
      </c>
      <c r="AA31" s="60">
        <v>233</v>
      </c>
      <c r="AB31" s="40">
        <f t="shared" si="7"/>
        <v>42.133815551537069</v>
      </c>
      <c r="AC31" s="39">
        <v>498</v>
      </c>
      <c r="AD31" s="60">
        <v>209</v>
      </c>
      <c r="AE31" s="40">
        <f t="shared" si="8"/>
        <v>41.967871485943775</v>
      </c>
      <c r="AF31" s="37"/>
      <c r="AG31" s="41"/>
    </row>
    <row r="32" spans="1:33" s="42" customFormat="1" ht="17.100000000000001" customHeight="1" x14ac:dyDescent="0.25">
      <c r="A32" s="61" t="s">
        <v>58</v>
      </c>
      <c r="B32" s="39">
        <v>3859</v>
      </c>
      <c r="C32" s="87">
        <v>521</v>
      </c>
      <c r="D32" s="36">
        <f t="shared" si="0"/>
        <v>13.500906970717802</v>
      </c>
      <c r="E32" s="39">
        <v>957</v>
      </c>
      <c r="F32" s="39">
        <v>384</v>
      </c>
      <c r="G32" s="40">
        <f t="shared" si="1"/>
        <v>40.125391849529784</v>
      </c>
      <c r="H32" s="39">
        <v>341</v>
      </c>
      <c r="I32" s="87">
        <v>165</v>
      </c>
      <c r="J32" s="40">
        <f t="shared" si="2"/>
        <v>48.387096774193552</v>
      </c>
      <c r="K32" s="164">
        <v>228</v>
      </c>
      <c r="L32" s="164">
        <v>127</v>
      </c>
      <c r="M32" s="150">
        <f t="shared" si="3"/>
        <v>55.701754385964911</v>
      </c>
      <c r="N32" s="39">
        <v>90</v>
      </c>
      <c r="O32" s="39">
        <v>24</v>
      </c>
      <c r="P32" s="40">
        <f t="shared" si="4"/>
        <v>26.666666666666668</v>
      </c>
      <c r="Q32" s="39">
        <v>12</v>
      </c>
      <c r="R32" s="39">
        <v>0</v>
      </c>
      <c r="S32" s="40">
        <f t="shared" si="9"/>
        <v>0</v>
      </c>
      <c r="T32" s="39">
        <v>704</v>
      </c>
      <c r="U32" s="60">
        <v>345</v>
      </c>
      <c r="V32" s="40">
        <f t="shared" si="5"/>
        <v>49.00568181818182</v>
      </c>
      <c r="W32" s="184">
        <v>3143</v>
      </c>
      <c r="X32" s="60">
        <v>253</v>
      </c>
      <c r="Y32" s="40">
        <f t="shared" si="6"/>
        <v>8.049634107540566</v>
      </c>
      <c r="Z32" s="39">
        <v>428</v>
      </c>
      <c r="AA32" s="60">
        <v>173</v>
      </c>
      <c r="AB32" s="40">
        <f t="shared" si="7"/>
        <v>40.420560747663551</v>
      </c>
      <c r="AC32" s="39">
        <v>395</v>
      </c>
      <c r="AD32" s="60">
        <v>160</v>
      </c>
      <c r="AE32" s="40">
        <f t="shared" si="8"/>
        <v>40.506329113924053</v>
      </c>
      <c r="AF32" s="37"/>
      <c r="AG32" s="41"/>
    </row>
    <row r="33" spans="1:33" s="42" customFormat="1" ht="17.100000000000001" customHeight="1" x14ac:dyDescent="0.25">
      <c r="A33" s="61" t="s">
        <v>59</v>
      </c>
      <c r="B33" s="39">
        <v>2737</v>
      </c>
      <c r="C33" s="87">
        <v>1048</v>
      </c>
      <c r="D33" s="36">
        <f t="shared" si="0"/>
        <v>38.290098648154917</v>
      </c>
      <c r="E33" s="39">
        <v>1581</v>
      </c>
      <c r="F33" s="39">
        <v>992</v>
      </c>
      <c r="G33" s="40">
        <f t="shared" si="1"/>
        <v>62.745098039215684</v>
      </c>
      <c r="H33" s="39">
        <v>352</v>
      </c>
      <c r="I33" s="87">
        <v>154</v>
      </c>
      <c r="J33" s="40">
        <f t="shared" si="2"/>
        <v>43.75</v>
      </c>
      <c r="K33" s="164">
        <v>214</v>
      </c>
      <c r="L33" s="164">
        <v>127</v>
      </c>
      <c r="M33" s="150">
        <f t="shared" si="3"/>
        <v>59.345794392523366</v>
      </c>
      <c r="N33" s="39">
        <v>55</v>
      </c>
      <c r="O33" s="39">
        <v>23</v>
      </c>
      <c r="P33" s="40">
        <f t="shared" si="4"/>
        <v>41.81818181818182</v>
      </c>
      <c r="Q33" s="39">
        <v>2</v>
      </c>
      <c r="R33" s="39">
        <v>0</v>
      </c>
      <c r="S33" s="40">
        <f t="shared" si="9"/>
        <v>0</v>
      </c>
      <c r="T33" s="39">
        <v>1333</v>
      </c>
      <c r="U33" s="60">
        <v>844</v>
      </c>
      <c r="V33" s="40">
        <f t="shared" si="5"/>
        <v>63.315828957239312</v>
      </c>
      <c r="W33" s="184">
        <v>2000</v>
      </c>
      <c r="X33" s="60">
        <v>581</v>
      </c>
      <c r="Y33" s="40">
        <f t="shared" si="6"/>
        <v>29.05</v>
      </c>
      <c r="Z33" s="39">
        <v>973</v>
      </c>
      <c r="AA33" s="60">
        <v>562</v>
      </c>
      <c r="AB33" s="40">
        <f t="shared" si="7"/>
        <v>57.759506680369988</v>
      </c>
      <c r="AC33" s="39">
        <v>894</v>
      </c>
      <c r="AD33" s="60">
        <v>523</v>
      </c>
      <c r="AE33" s="40">
        <f t="shared" si="8"/>
        <v>58.501118568232663</v>
      </c>
      <c r="AF33" s="37"/>
      <c r="AG33" s="41"/>
    </row>
    <row r="34" spans="1:33" s="42" customFormat="1" ht="17.100000000000001" customHeight="1" x14ac:dyDescent="0.25">
      <c r="A34" s="61" t="s">
        <v>60</v>
      </c>
      <c r="B34" s="39">
        <v>2542</v>
      </c>
      <c r="C34" s="87">
        <v>784</v>
      </c>
      <c r="D34" s="36">
        <f t="shared" si="0"/>
        <v>30.841856805664833</v>
      </c>
      <c r="E34" s="39">
        <v>1456</v>
      </c>
      <c r="F34" s="39">
        <v>684</v>
      </c>
      <c r="G34" s="40">
        <f t="shared" si="1"/>
        <v>46.978021978021978</v>
      </c>
      <c r="H34" s="39">
        <v>394</v>
      </c>
      <c r="I34" s="87">
        <v>92</v>
      </c>
      <c r="J34" s="40">
        <f t="shared" si="2"/>
        <v>23.350253807106601</v>
      </c>
      <c r="K34" s="164">
        <v>203</v>
      </c>
      <c r="L34" s="164">
        <v>44</v>
      </c>
      <c r="M34" s="150">
        <f t="shared" si="3"/>
        <v>21.674876847290641</v>
      </c>
      <c r="N34" s="39">
        <v>8</v>
      </c>
      <c r="O34" s="39">
        <v>4</v>
      </c>
      <c r="P34" s="40">
        <f t="shared" si="4"/>
        <v>50</v>
      </c>
      <c r="Q34" s="39">
        <v>3</v>
      </c>
      <c r="R34" s="39">
        <v>3</v>
      </c>
      <c r="S34" s="40">
        <f t="shared" si="9"/>
        <v>100</v>
      </c>
      <c r="T34" s="39">
        <v>1165</v>
      </c>
      <c r="U34" s="60">
        <v>505</v>
      </c>
      <c r="V34" s="40">
        <f t="shared" si="5"/>
        <v>43.347639484978544</v>
      </c>
      <c r="W34" s="184">
        <v>1940</v>
      </c>
      <c r="X34" s="60">
        <v>449</v>
      </c>
      <c r="Y34" s="40">
        <f t="shared" si="6"/>
        <v>23.144329896907216</v>
      </c>
      <c r="Z34" s="39">
        <v>948</v>
      </c>
      <c r="AA34" s="60">
        <v>419</v>
      </c>
      <c r="AB34" s="40">
        <f t="shared" si="7"/>
        <v>44.198312236286917</v>
      </c>
      <c r="AC34" s="39">
        <v>822</v>
      </c>
      <c r="AD34" s="60">
        <v>387</v>
      </c>
      <c r="AE34" s="40">
        <f t="shared" si="8"/>
        <v>47.080291970802918</v>
      </c>
      <c r="AF34" s="37"/>
      <c r="AG34" s="41"/>
    </row>
    <row r="35" spans="1:33" s="42" customFormat="1" ht="17.100000000000001" customHeight="1" thickBot="1" x14ac:dyDescent="0.3">
      <c r="A35" s="61" t="s">
        <v>61</v>
      </c>
      <c r="B35" s="39">
        <v>1719</v>
      </c>
      <c r="C35" s="87">
        <v>416</v>
      </c>
      <c r="D35" s="36">
        <f t="shared" si="0"/>
        <v>24.200116346713205</v>
      </c>
      <c r="E35" s="39">
        <v>867</v>
      </c>
      <c r="F35" s="39">
        <v>387</v>
      </c>
      <c r="G35" s="40">
        <f t="shared" si="1"/>
        <v>44.636678200692039</v>
      </c>
      <c r="H35" s="39">
        <v>219</v>
      </c>
      <c r="I35" s="87">
        <v>69</v>
      </c>
      <c r="J35" s="40">
        <f t="shared" si="2"/>
        <v>31.506849315068493</v>
      </c>
      <c r="K35" s="164">
        <v>123</v>
      </c>
      <c r="L35" s="164">
        <v>59</v>
      </c>
      <c r="M35" s="150">
        <f t="shared" si="3"/>
        <v>47.967479674796749</v>
      </c>
      <c r="N35" s="39">
        <v>32</v>
      </c>
      <c r="O35" s="39">
        <v>43</v>
      </c>
      <c r="P35" s="40">
        <f t="shared" si="4"/>
        <v>134.375</v>
      </c>
      <c r="Q35" s="39">
        <v>2</v>
      </c>
      <c r="R35" s="39">
        <v>1</v>
      </c>
      <c r="S35" s="40">
        <f t="shared" si="9"/>
        <v>50</v>
      </c>
      <c r="T35" s="39">
        <v>439</v>
      </c>
      <c r="U35" s="60">
        <v>309</v>
      </c>
      <c r="V35" s="40">
        <f t="shared" si="5"/>
        <v>70.387243735763093</v>
      </c>
      <c r="W35" s="185">
        <v>1325</v>
      </c>
      <c r="X35" s="60">
        <v>176</v>
      </c>
      <c r="Y35" s="40">
        <f t="shared" si="6"/>
        <v>13.283018867924529</v>
      </c>
      <c r="Z35" s="39">
        <v>484</v>
      </c>
      <c r="AA35" s="60">
        <v>170</v>
      </c>
      <c r="AB35" s="40">
        <f t="shared" si="7"/>
        <v>35.123966942148762</v>
      </c>
      <c r="AC35" s="39">
        <v>451</v>
      </c>
      <c r="AD35" s="60">
        <v>151</v>
      </c>
      <c r="AE35" s="40">
        <f t="shared" si="8"/>
        <v>33.481152993348118</v>
      </c>
      <c r="AF35" s="37"/>
      <c r="AG35" s="41"/>
    </row>
    <row r="36" spans="1:33" x14ac:dyDescent="0.2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5"/>
      <c r="L36" s="45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33" x14ac:dyDescent="0.2"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33" x14ac:dyDescent="0.2"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33" x14ac:dyDescent="0.2"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33" x14ac:dyDescent="0.2"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33" x14ac:dyDescent="0.2"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33" x14ac:dyDescent="0.2"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33" x14ac:dyDescent="0.2"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33" x14ac:dyDescent="0.2"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33" x14ac:dyDescent="0.2"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33" x14ac:dyDescent="0.2"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33" x14ac:dyDescent="0.2"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33" x14ac:dyDescent="0.2"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4:28" x14ac:dyDescent="0.2"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4:28" x14ac:dyDescent="0.2"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4:28" x14ac:dyDescent="0.2"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4:28" x14ac:dyDescent="0.2"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4:28" x14ac:dyDescent="0.2"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4:28" x14ac:dyDescent="0.2"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4:28" x14ac:dyDescent="0.2"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4:28" x14ac:dyDescent="0.2"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4:28" x14ac:dyDescent="0.2"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4:28" x14ac:dyDescent="0.2"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4:28" x14ac:dyDescent="0.2"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4:28" x14ac:dyDescent="0.2"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4:28" x14ac:dyDescent="0.2"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4:28" x14ac:dyDescent="0.2"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4:28" x14ac:dyDescent="0.2"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4:28" x14ac:dyDescent="0.2"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4:28" x14ac:dyDescent="0.2"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4:28" x14ac:dyDescent="0.2"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4:28" x14ac:dyDescent="0.2"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4:28" x14ac:dyDescent="0.2"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4:28" x14ac:dyDescent="0.2"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4:28" x14ac:dyDescent="0.2"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4:28" x14ac:dyDescent="0.2"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4:28" x14ac:dyDescent="0.2"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14:28" x14ac:dyDescent="0.2"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14:28" x14ac:dyDescent="0.2"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4:28" x14ac:dyDescent="0.2"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spans="14:28" x14ac:dyDescent="0.2"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77" spans="14:28" x14ac:dyDescent="0.2"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4:28" x14ac:dyDescent="0.2"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4:28" x14ac:dyDescent="0.2"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4:28" x14ac:dyDescent="0.2"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4:28" x14ac:dyDescent="0.2"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4:28" x14ac:dyDescent="0.2"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4:28" x14ac:dyDescent="0.2"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4:28" x14ac:dyDescent="0.2"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4:28" x14ac:dyDescent="0.2"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4:28" x14ac:dyDescent="0.2"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</row>
    <row r="87" spans="14:28" x14ac:dyDescent="0.2"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4:28" x14ac:dyDescent="0.2"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</row>
  </sheetData>
  <mergeCells count="45">
    <mergeCell ref="K3:M3"/>
    <mergeCell ref="K4:K5"/>
    <mergeCell ref="L4:L5"/>
    <mergeCell ref="M4:M5"/>
    <mergeCell ref="B1:P1"/>
    <mergeCell ref="E4:E5"/>
    <mergeCell ref="F4:F5"/>
    <mergeCell ref="G4:G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C4:AC5"/>
    <mergeCell ref="AD4:AD5"/>
    <mergeCell ref="AE4:AE5"/>
    <mergeCell ref="W4:W5"/>
    <mergeCell ref="X4:X5"/>
    <mergeCell ref="Y4:Y5"/>
    <mergeCell ref="Z4:Z5"/>
    <mergeCell ref="AA4:AA5"/>
    <mergeCell ref="AB4:AB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18"/>
  <sheetViews>
    <sheetView view="pageBreakPreview" zoomScale="82" zoomScaleNormal="70" zoomScaleSheetLayoutView="82" workbookViewId="0">
      <selection sqref="A1:E1"/>
    </sheetView>
  </sheetViews>
  <sheetFormatPr defaultColWidth="8" defaultRowHeight="12.75" x14ac:dyDescent="0.2"/>
  <cols>
    <col min="1" max="1" width="60.85546875" style="3" customWidth="1"/>
    <col min="2" max="3" width="23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91" t="s">
        <v>70</v>
      </c>
      <c r="B1" s="191"/>
      <c r="C1" s="191"/>
      <c r="D1" s="191"/>
      <c r="E1" s="191"/>
    </row>
    <row r="2" spans="1:11" s="4" customFormat="1" ht="23.25" customHeight="1" x14ac:dyDescent="0.25">
      <c r="A2" s="196" t="s">
        <v>0</v>
      </c>
      <c r="B2" s="220" t="s">
        <v>102</v>
      </c>
      <c r="C2" s="220" t="s">
        <v>103</v>
      </c>
      <c r="D2" s="194" t="s">
        <v>1</v>
      </c>
      <c r="E2" s="195"/>
    </row>
    <row r="3" spans="1:11" s="4" customFormat="1" ht="42" customHeight="1" x14ac:dyDescent="0.25">
      <c r="A3" s="197"/>
      <c r="B3" s="221"/>
      <c r="C3" s="221"/>
      <c r="D3" s="5" t="s">
        <v>2</v>
      </c>
      <c r="E3" s="6" t="s">
        <v>25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26.85" customHeight="1" x14ac:dyDescent="0.25">
      <c r="A5" s="10" t="s">
        <v>98</v>
      </c>
      <c r="B5" s="74" t="s">
        <v>92</v>
      </c>
      <c r="C5" s="74">
        <f>'4(неповносправні-ЦЗ)'!C7</f>
        <v>2238</v>
      </c>
      <c r="D5" s="11" t="s">
        <v>92</v>
      </c>
      <c r="E5" s="75" t="s">
        <v>92</v>
      </c>
      <c r="K5" s="13"/>
    </row>
    <row r="6" spans="1:11" s="4" customFormat="1" ht="26.85" customHeight="1" x14ac:dyDescent="0.25">
      <c r="A6" s="10" t="s">
        <v>27</v>
      </c>
      <c r="B6" s="74">
        <f>'4(неповносправні-ЦЗ)'!E7</f>
        <v>3321</v>
      </c>
      <c r="C6" s="74">
        <f>'4(неповносправні-ЦЗ)'!F7</f>
        <v>2155</v>
      </c>
      <c r="D6" s="11">
        <f t="shared" ref="D6:D10" si="0">C6*100/B6</f>
        <v>64.890093345377892</v>
      </c>
      <c r="E6" s="75">
        <f t="shared" ref="E6:E10" si="1">C6-B6</f>
        <v>-1166</v>
      </c>
      <c r="K6" s="13"/>
    </row>
    <row r="7" spans="1:11" s="4" customFormat="1" ht="47.1" customHeight="1" x14ac:dyDescent="0.25">
      <c r="A7" s="14" t="s">
        <v>28</v>
      </c>
      <c r="B7" s="74">
        <f>'4(неповносправні-ЦЗ)'!H7</f>
        <v>268</v>
      </c>
      <c r="C7" s="74">
        <f>'4(неповносправні-ЦЗ)'!I7</f>
        <v>164</v>
      </c>
      <c r="D7" s="11">
        <f t="shared" si="0"/>
        <v>61.194029850746269</v>
      </c>
      <c r="E7" s="75">
        <f t="shared" si="1"/>
        <v>-104</v>
      </c>
      <c r="K7" s="13"/>
    </row>
    <row r="8" spans="1:11" s="4" customFormat="1" ht="27.6" customHeight="1" x14ac:dyDescent="0.25">
      <c r="A8" s="15" t="s">
        <v>29</v>
      </c>
      <c r="B8" s="74">
        <f>'4(неповносправні-ЦЗ)'!K7</f>
        <v>69</v>
      </c>
      <c r="C8" s="74">
        <f>'4(неповносправні-ЦЗ)'!L7</f>
        <v>55</v>
      </c>
      <c r="D8" s="11">
        <f t="shared" si="0"/>
        <v>79.710144927536234</v>
      </c>
      <c r="E8" s="75">
        <f t="shared" si="1"/>
        <v>-14</v>
      </c>
      <c r="K8" s="13"/>
    </row>
    <row r="9" spans="1:11" s="4" customFormat="1" ht="46.35" customHeight="1" x14ac:dyDescent="0.25">
      <c r="A9" s="15" t="s">
        <v>20</v>
      </c>
      <c r="B9" s="74">
        <f>'4(неповносправні-ЦЗ)'!N7</f>
        <v>17</v>
      </c>
      <c r="C9" s="74">
        <f>'4(неповносправні-ЦЗ)'!O7</f>
        <v>4</v>
      </c>
      <c r="D9" s="11">
        <f t="shared" si="0"/>
        <v>23.529411764705884</v>
      </c>
      <c r="E9" s="75">
        <f t="shared" si="1"/>
        <v>-13</v>
      </c>
      <c r="K9" s="13"/>
    </row>
    <row r="10" spans="1:11" s="4" customFormat="1" ht="46.35" customHeight="1" x14ac:dyDescent="0.25">
      <c r="A10" s="15" t="s">
        <v>30</v>
      </c>
      <c r="B10" s="74">
        <f>'4(неповносправні-ЦЗ)'!Q7</f>
        <v>2623</v>
      </c>
      <c r="C10" s="74">
        <f>'4(неповносправні-ЦЗ)'!R7</f>
        <v>1497</v>
      </c>
      <c r="D10" s="11">
        <f t="shared" si="0"/>
        <v>57.072054898970642</v>
      </c>
      <c r="E10" s="75">
        <f t="shared" si="1"/>
        <v>-1126</v>
      </c>
      <c r="K10" s="13"/>
    </row>
    <row r="11" spans="1:11" s="4" customFormat="1" ht="12.75" customHeight="1" x14ac:dyDescent="0.25">
      <c r="A11" s="198" t="s">
        <v>4</v>
      </c>
      <c r="B11" s="199"/>
      <c r="C11" s="199"/>
      <c r="D11" s="199"/>
      <c r="E11" s="199"/>
      <c r="K11" s="13"/>
    </row>
    <row r="12" spans="1:11" s="4" customFormat="1" ht="15" customHeight="1" x14ac:dyDescent="0.25">
      <c r="A12" s="200"/>
      <c r="B12" s="201"/>
      <c r="C12" s="201"/>
      <c r="D12" s="201"/>
      <c r="E12" s="201"/>
      <c r="K12" s="13"/>
    </row>
    <row r="13" spans="1:11" s="4" customFormat="1" ht="20.25" customHeight="1" x14ac:dyDescent="0.25">
      <c r="A13" s="196" t="s">
        <v>0</v>
      </c>
      <c r="B13" s="202" t="s">
        <v>104</v>
      </c>
      <c r="C13" s="202" t="s">
        <v>105</v>
      </c>
      <c r="D13" s="194" t="s">
        <v>1</v>
      </c>
      <c r="E13" s="195"/>
      <c r="K13" s="13"/>
    </row>
    <row r="14" spans="1:11" ht="35.450000000000003" customHeight="1" x14ac:dyDescent="0.2">
      <c r="A14" s="197"/>
      <c r="B14" s="202"/>
      <c r="C14" s="202"/>
      <c r="D14" s="5" t="s">
        <v>2</v>
      </c>
      <c r="E14" s="6" t="s">
        <v>25</v>
      </c>
      <c r="K14" s="13"/>
    </row>
    <row r="15" spans="1:11" ht="26.85" customHeight="1" x14ac:dyDescent="0.2">
      <c r="A15" s="10" t="s">
        <v>91</v>
      </c>
      <c r="B15" s="74" t="s">
        <v>92</v>
      </c>
      <c r="C15" s="74">
        <f>'4(неповносправні-ЦЗ)'!U7</f>
        <v>1189</v>
      </c>
      <c r="D15" s="16" t="s">
        <v>92</v>
      </c>
      <c r="E15" s="75" t="s">
        <v>92</v>
      </c>
      <c r="K15" s="13"/>
    </row>
    <row r="16" spans="1:11" ht="26.85" customHeight="1" x14ac:dyDescent="0.2">
      <c r="A16" s="1" t="s">
        <v>27</v>
      </c>
      <c r="B16" s="74">
        <f>'4(неповносправні-ЦЗ)'!W7</f>
        <v>2005</v>
      </c>
      <c r="C16" s="74">
        <f>'4(неповносправні-ЦЗ)'!X7</f>
        <v>1149</v>
      </c>
      <c r="D16" s="16">
        <f t="shared" ref="D16:D17" si="2">C16*100/B16</f>
        <v>57.306733167082292</v>
      </c>
      <c r="E16" s="75">
        <f t="shared" ref="E16:E17" si="3">C16-B16</f>
        <v>-856</v>
      </c>
      <c r="K16" s="13"/>
    </row>
    <row r="17" spans="1:11" ht="26.85" customHeight="1" x14ac:dyDescent="0.2">
      <c r="A17" s="1" t="s">
        <v>32</v>
      </c>
      <c r="B17" s="74">
        <f>'4(неповносправні-ЦЗ)'!Z7</f>
        <v>1863</v>
      </c>
      <c r="C17" s="74">
        <f>'4(неповносправні-ЦЗ)'!AA7</f>
        <v>1059</v>
      </c>
      <c r="D17" s="16">
        <f t="shared" si="2"/>
        <v>56.843800322061192</v>
      </c>
      <c r="E17" s="75">
        <f t="shared" si="3"/>
        <v>-804</v>
      </c>
      <c r="K17" s="13"/>
    </row>
    <row r="18" spans="1:11" ht="63.95" customHeight="1" x14ac:dyDescent="0.25">
      <c r="A18" s="190" t="s">
        <v>100</v>
      </c>
      <c r="B18" s="190"/>
      <c r="C18" s="190"/>
      <c r="D18" s="190"/>
      <c r="E18" s="190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F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19.85546875" style="44" customWidth="1"/>
    <col min="4" max="4" width="8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5703125" style="44" customWidth="1"/>
    <col min="16" max="16" width="8.140625" style="44" customWidth="1"/>
    <col min="17" max="18" width="11.85546875" style="44" customWidth="1"/>
    <col min="19" max="19" width="8.140625" style="44" customWidth="1"/>
    <col min="20" max="20" width="10.5703125" style="44" hidden="1" customWidth="1"/>
    <col min="21" max="21" width="20.5703125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03" t="s">
        <v>107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7"/>
      <c r="O1" s="27"/>
      <c r="P1" s="27"/>
      <c r="Q1" s="27"/>
      <c r="R1" s="27"/>
      <c r="S1" s="27"/>
      <c r="T1" s="27"/>
      <c r="U1" s="27"/>
      <c r="V1" s="27"/>
      <c r="W1" s="27"/>
      <c r="X1" s="212"/>
      <c r="Y1" s="212"/>
      <c r="Z1" s="48"/>
      <c r="AB1" s="180" t="s">
        <v>14</v>
      </c>
    </row>
    <row r="2" spans="1:32" s="31" customFormat="1" ht="14.25" customHeight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52" t="s">
        <v>7</v>
      </c>
      <c r="N2" s="152"/>
      <c r="O2" s="30"/>
      <c r="P2" s="30"/>
      <c r="Q2" s="30"/>
      <c r="R2" s="30"/>
      <c r="S2" s="30"/>
      <c r="T2" s="30"/>
      <c r="U2" s="30"/>
      <c r="V2" s="30"/>
      <c r="X2" s="212"/>
      <c r="Y2" s="212"/>
      <c r="Z2" s="222"/>
      <c r="AA2" s="222"/>
      <c r="AB2" s="152" t="s">
        <v>7</v>
      </c>
      <c r="AC2" s="59"/>
    </row>
    <row r="3" spans="1:32" s="32" customFormat="1" ht="44.85" customHeight="1" x14ac:dyDescent="0.25">
      <c r="A3" s="228"/>
      <c r="B3" s="166"/>
      <c r="C3" s="162" t="s">
        <v>96</v>
      </c>
      <c r="D3" s="166"/>
      <c r="E3" s="223" t="s">
        <v>22</v>
      </c>
      <c r="F3" s="223"/>
      <c r="G3" s="223"/>
      <c r="H3" s="223" t="s">
        <v>13</v>
      </c>
      <c r="I3" s="223"/>
      <c r="J3" s="223"/>
      <c r="K3" s="223" t="s">
        <v>9</v>
      </c>
      <c r="L3" s="223"/>
      <c r="M3" s="223"/>
      <c r="N3" s="223" t="s">
        <v>10</v>
      </c>
      <c r="O3" s="223"/>
      <c r="P3" s="223"/>
      <c r="Q3" s="224" t="s">
        <v>8</v>
      </c>
      <c r="R3" s="225"/>
      <c r="S3" s="226"/>
      <c r="T3" s="223" t="s">
        <v>16</v>
      </c>
      <c r="U3" s="223"/>
      <c r="V3" s="223"/>
      <c r="W3" s="223" t="s">
        <v>11</v>
      </c>
      <c r="X3" s="223"/>
      <c r="Y3" s="223"/>
      <c r="Z3" s="223" t="s">
        <v>12</v>
      </c>
      <c r="AA3" s="223"/>
      <c r="AB3" s="227"/>
    </row>
    <row r="4" spans="1:32" s="33" customFormat="1" ht="19.5" customHeight="1" x14ac:dyDescent="0.25">
      <c r="A4" s="229"/>
      <c r="B4" s="230" t="s">
        <v>62</v>
      </c>
      <c r="C4" s="216" t="s">
        <v>94</v>
      </c>
      <c r="D4" s="231" t="s">
        <v>2</v>
      </c>
      <c r="E4" s="209" t="s">
        <v>62</v>
      </c>
      <c r="F4" s="209" t="s">
        <v>94</v>
      </c>
      <c r="G4" s="217" t="s">
        <v>2</v>
      </c>
      <c r="H4" s="209" t="s">
        <v>62</v>
      </c>
      <c r="I4" s="209" t="s">
        <v>94</v>
      </c>
      <c r="J4" s="217" t="s">
        <v>2</v>
      </c>
      <c r="K4" s="209" t="s">
        <v>62</v>
      </c>
      <c r="L4" s="209" t="s">
        <v>94</v>
      </c>
      <c r="M4" s="217" t="s">
        <v>2</v>
      </c>
      <c r="N4" s="209" t="s">
        <v>62</v>
      </c>
      <c r="O4" s="209" t="s">
        <v>94</v>
      </c>
      <c r="P4" s="217" t="s">
        <v>2</v>
      </c>
      <c r="Q4" s="209" t="s">
        <v>62</v>
      </c>
      <c r="R4" s="209" t="s">
        <v>94</v>
      </c>
      <c r="S4" s="217" t="s">
        <v>2</v>
      </c>
      <c r="T4" s="216" t="s">
        <v>15</v>
      </c>
      <c r="U4" s="209" t="s">
        <v>95</v>
      </c>
      <c r="V4" s="231" t="s">
        <v>2</v>
      </c>
      <c r="W4" s="209" t="s">
        <v>62</v>
      </c>
      <c r="X4" s="216" t="s">
        <v>94</v>
      </c>
      <c r="Y4" s="217" t="s">
        <v>2</v>
      </c>
      <c r="Z4" s="209" t="s">
        <v>62</v>
      </c>
      <c r="AA4" s="209" t="s">
        <v>94</v>
      </c>
      <c r="AB4" s="232" t="s">
        <v>2</v>
      </c>
    </row>
    <row r="5" spans="1:32" s="33" customFormat="1" ht="15.75" customHeight="1" x14ac:dyDescent="0.25">
      <c r="A5" s="229"/>
      <c r="B5" s="230"/>
      <c r="C5" s="216"/>
      <c r="D5" s="231"/>
      <c r="E5" s="209"/>
      <c r="F5" s="209"/>
      <c r="G5" s="217"/>
      <c r="H5" s="209"/>
      <c r="I5" s="209"/>
      <c r="J5" s="217"/>
      <c r="K5" s="209"/>
      <c r="L5" s="209"/>
      <c r="M5" s="217"/>
      <c r="N5" s="209"/>
      <c r="O5" s="209"/>
      <c r="P5" s="217"/>
      <c r="Q5" s="209"/>
      <c r="R5" s="209"/>
      <c r="S5" s="217"/>
      <c r="T5" s="216"/>
      <c r="U5" s="209"/>
      <c r="V5" s="231"/>
      <c r="W5" s="209"/>
      <c r="X5" s="216"/>
      <c r="Y5" s="217"/>
      <c r="Z5" s="209"/>
      <c r="AA5" s="209"/>
      <c r="AB5" s="232"/>
    </row>
    <row r="6" spans="1:32" s="51" customFormat="1" ht="11.25" customHeight="1" x14ac:dyDescent="0.2">
      <c r="A6" s="153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154">
        <v>23</v>
      </c>
    </row>
    <row r="7" spans="1:32" s="38" customFormat="1" ht="18" customHeight="1" x14ac:dyDescent="0.25">
      <c r="A7" s="155" t="s">
        <v>33</v>
      </c>
      <c r="B7" s="35">
        <f>SUM(B8:B35)</f>
        <v>2738</v>
      </c>
      <c r="C7" s="35">
        <f>SUM(C8:C35)</f>
        <v>2238</v>
      </c>
      <c r="D7" s="169">
        <f>C7*100/B7</f>
        <v>81.738495252008761</v>
      </c>
      <c r="E7" s="35">
        <f>SUM(E8:E35)</f>
        <v>3321</v>
      </c>
      <c r="F7" s="35">
        <f>SUM(F8:F35)</f>
        <v>2155</v>
      </c>
      <c r="G7" s="36">
        <f>F7*100/E7</f>
        <v>64.890093345377892</v>
      </c>
      <c r="H7" s="35">
        <f>SUM(H8:H35)</f>
        <v>268</v>
      </c>
      <c r="I7" s="35">
        <f>SUM(I8:I35)</f>
        <v>164</v>
      </c>
      <c r="J7" s="36">
        <f>I7*100/H7</f>
        <v>61.194029850746269</v>
      </c>
      <c r="K7" s="35">
        <f>SUM(K8:K35)</f>
        <v>69</v>
      </c>
      <c r="L7" s="35">
        <f>SUM(L8:L35)</f>
        <v>55</v>
      </c>
      <c r="M7" s="36">
        <f>L7*100/K7</f>
        <v>79.710144927536234</v>
      </c>
      <c r="N7" s="35">
        <f>SUM(N8:N35)</f>
        <v>17</v>
      </c>
      <c r="O7" s="35">
        <f>SUM(O8:O35)</f>
        <v>4</v>
      </c>
      <c r="P7" s="36">
        <f>IF(ISERROR(O7*100/N7),"-",(O7*100/N7))</f>
        <v>23.529411764705884</v>
      </c>
      <c r="Q7" s="35">
        <f>SUM(Q8:Q35)</f>
        <v>2623</v>
      </c>
      <c r="R7" s="35">
        <f>SUM(R8:R35)</f>
        <v>1497</v>
      </c>
      <c r="S7" s="36">
        <f>R7*100/Q7</f>
        <v>57.072054898970642</v>
      </c>
      <c r="T7" s="168">
        <f>SUM(T8:T35)</f>
        <v>2166</v>
      </c>
      <c r="U7" s="35">
        <f>SUM(U8:U35)</f>
        <v>1189</v>
      </c>
      <c r="V7" s="169">
        <f>U7*100/T7</f>
        <v>54.893813481071099</v>
      </c>
      <c r="W7" s="35">
        <f>SUM(W8:W35)</f>
        <v>2005</v>
      </c>
      <c r="X7" s="35">
        <f>SUM(X8:X35)</f>
        <v>1149</v>
      </c>
      <c r="Y7" s="36">
        <f>X7*100/W7</f>
        <v>57.306733167082292</v>
      </c>
      <c r="Z7" s="35">
        <f>SUM(Z8:Z35)</f>
        <v>1863</v>
      </c>
      <c r="AA7" s="35">
        <f>SUM(AA8:AA35)</f>
        <v>1059</v>
      </c>
      <c r="AB7" s="181">
        <f>AA7*100/Z7</f>
        <v>56.843800322061192</v>
      </c>
      <c r="AC7" s="37"/>
      <c r="AF7" s="42"/>
    </row>
    <row r="8" spans="1:32" s="42" customFormat="1" ht="15.75" customHeight="1" x14ac:dyDescent="0.25">
      <c r="A8" s="156" t="s">
        <v>34</v>
      </c>
      <c r="B8" s="39">
        <v>742</v>
      </c>
      <c r="C8" s="39">
        <v>506</v>
      </c>
      <c r="D8" s="169"/>
      <c r="E8" s="39">
        <v>811</v>
      </c>
      <c r="F8" s="39">
        <v>466</v>
      </c>
      <c r="G8" s="40">
        <f t="shared" ref="G8:G35" si="0">F8*100/E8</f>
        <v>57.459926017262639</v>
      </c>
      <c r="H8" s="39">
        <v>35</v>
      </c>
      <c r="I8" s="39">
        <v>29</v>
      </c>
      <c r="J8" s="40">
        <f t="shared" ref="J8:J35" si="1">IF(ISERROR(I8*100/H8),"-",(I8*100/H8))</f>
        <v>82.857142857142861</v>
      </c>
      <c r="K8" s="39">
        <v>13</v>
      </c>
      <c r="L8" s="39">
        <v>21</v>
      </c>
      <c r="M8" s="40">
        <f t="shared" ref="M8:M35" si="2">IF(ISERROR(L8*100/K8),"-",(L8*100/K8))</f>
        <v>161.53846153846155</v>
      </c>
      <c r="N8" s="39">
        <v>5</v>
      </c>
      <c r="O8" s="39">
        <v>0</v>
      </c>
      <c r="P8" s="40">
        <f>IF(ISERROR(O8*100/N8),"-",(O8*100/N8))</f>
        <v>0</v>
      </c>
      <c r="Q8" s="39">
        <v>687</v>
      </c>
      <c r="R8" s="60">
        <v>208</v>
      </c>
      <c r="S8" s="40">
        <f t="shared" ref="S8:S35" si="3">R8*100/Q8</f>
        <v>30.276564774381367</v>
      </c>
      <c r="T8" s="170">
        <v>623</v>
      </c>
      <c r="U8" s="60">
        <v>280</v>
      </c>
      <c r="V8" s="171"/>
      <c r="W8" s="39">
        <v>487</v>
      </c>
      <c r="X8" s="60">
        <v>259</v>
      </c>
      <c r="Y8" s="40">
        <f t="shared" ref="Y8:Y35" si="4">X8*100/W8</f>
        <v>53.182751540041068</v>
      </c>
      <c r="Z8" s="39">
        <v>438</v>
      </c>
      <c r="AA8" s="176">
        <v>212</v>
      </c>
      <c r="AB8" s="182">
        <f t="shared" ref="AB8:AB35" si="5">AA8*100/Z8</f>
        <v>48.401826484018265</v>
      </c>
      <c r="AC8" s="37"/>
      <c r="AD8" s="41"/>
    </row>
    <row r="9" spans="1:32" s="43" customFormat="1" ht="15.75" customHeight="1" x14ac:dyDescent="0.25">
      <c r="A9" s="156" t="s">
        <v>35</v>
      </c>
      <c r="B9" s="39">
        <v>76</v>
      </c>
      <c r="C9" s="39">
        <v>52</v>
      </c>
      <c r="D9" s="169"/>
      <c r="E9" s="39">
        <v>93</v>
      </c>
      <c r="F9" s="39">
        <v>51</v>
      </c>
      <c r="G9" s="40">
        <f t="shared" si="0"/>
        <v>54.838709677419352</v>
      </c>
      <c r="H9" s="39">
        <v>11</v>
      </c>
      <c r="I9" s="39">
        <v>2</v>
      </c>
      <c r="J9" s="40">
        <f t="shared" si="1"/>
        <v>18.181818181818183</v>
      </c>
      <c r="K9" s="39">
        <v>2</v>
      </c>
      <c r="L9" s="39">
        <v>0</v>
      </c>
      <c r="M9" s="40">
        <f t="shared" si="2"/>
        <v>0</v>
      </c>
      <c r="N9" s="39">
        <v>0</v>
      </c>
      <c r="O9" s="39">
        <v>1</v>
      </c>
      <c r="P9" s="40" t="str">
        <f t="shared" ref="P9:P35" si="6">IF(ISERROR(O9*100/N9),"-",(O9*100/N9))</f>
        <v>-</v>
      </c>
      <c r="Q9" s="39">
        <v>65</v>
      </c>
      <c r="R9" s="60">
        <v>35</v>
      </c>
      <c r="S9" s="40">
        <f t="shared" si="3"/>
        <v>53.846153846153847</v>
      </c>
      <c r="T9" s="170">
        <v>52</v>
      </c>
      <c r="U9" s="60">
        <v>33</v>
      </c>
      <c r="V9" s="171"/>
      <c r="W9" s="39">
        <v>49</v>
      </c>
      <c r="X9" s="60">
        <v>32</v>
      </c>
      <c r="Y9" s="40">
        <f t="shared" si="4"/>
        <v>65.306122448979593</v>
      </c>
      <c r="Z9" s="39">
        <v>44</v>
      </c>
      <c r="AA9" s="176">
        <v>28</v>
      </c>
      <c r="AB9" s="182">
        <f t="shared" si="5"/>
        <v>63.636363636363633</v>
      </c>
      <c r="AC9" s="37"/>
      <c r="AD9" s="41"/>
    </row>
    <row r="10" spans="1:32" s="42" customFormat="1" ht="15.75" customHeight="1" x14ac:dyDescent="0.25">
      <c r="A10" s="156" t="s">
        <v>36</v>
      </c>
      <c r="B10" s="39">
        <v>13</v>
      </c>
      <c r="C10" s="39">
        <v>9</v>
      </c>
      <c r="D10" s="169"/>
      <c r="E10" s="39">
        <v>13</v>
      </c>
      <c r="F10" s="39">
        <v>9</v>
      </c>
      <c r="G10" s="40">
        <f t="shared" si="0"/>
        <v>69.230769230769226</v>
      </c>
      <c r="H10" s="39">
        <v>3</v>
      </c>
      <c r="I10" s="39">
        <v>1</v>
      </c>
      <c r="J10" s="40">
        <f t="shared" si="1"/>
        <v>33.333333333333336</v>
      </c>
      <c r="K10" s="39">
        <v>0</v>
      </c>
      <c r="L10" s="39">
        <v>0</v>
      </c>
      <c r="M10" s="40" t="str">
        <f t="shared" si="2"/>
        <v>-</v>
      </c>
      <c r="N10" s="39">
        <v>0</v>
      </c>
      <c r="O10" s="39">
        <v>0</v>
      </c>
      <c r="P10" s="40" t="str">
        <f t="shared" si="6"/>
        <v>-</v>
      </c>
      <c r="Q10" s="39">
        <v>12</v>
      </c>
      <c r="R10" s="60">
        <v>7</v>
      </c>
      <c r="S10" s="40">
        <f t="shared" si="3"/>
        <v>58.333333333333336</v>
      </c>
      <c r="T10" s="170">
        <v>12</v>
      </c>
      <c r="U10" s="60">
        <v>7</v>
      </c>
      <c r="V10" s="171"/>
      <c r="W10" s="39">
        <v>5</v>
      </c>
      <c r="X10" s="60">
        <v>7</v>
      </c>
      <c r="Y10" s="40">
        <f t="shared" si="4"/>
        <v>140</v>
      </c>
      <c r="Z10" s="39">
        <v>5</v>
      </c>
      <c r="AA10" s="176">
        <v>6</v>
      </c>
      <c r="AB10" s="182">
        <f t="shared" si="5"/>
        <v>120</v>
      </c>
      <c r="AC10" s="37"/>
      <c r="AD10" s="41"/>
    </row>
    <row r="11" spans="1:32" s="42" customFormat="1" ht="15.75" customHeight="1" x14ac:dyDescent="0.25">
      <c r="A11" s="156" t="s">
        <v>37</v>
      </c>
      <c r="B11" s="39">
        <v>39</v>
      </c>
      <c r="C11" s="39">
        <v>32</v>
      </c>
      <c r="D11" s="169"/>
      <c r="E11" s="39">
        <v>41</v>
      </c>
      <c r="F11" s="39">
        <v>30</v>
      </c>
      <c r="G11" s="40">
        <f t="shared" si="0"/>
        <v>73.170731707317074</v>
      </c>
      <c r="H11" s="39">
        <v>3</v>
      </c>
      <c r="I11" s="39">
        <v>4</v>
      </c>
      <c r="J11" s="40">
        <f t="shared" si="1"/>
        <v>133.33333333333334</v>
      </c>
      <c r="K11" s="39">
        <v>0</v>
      </c>
      <c r="L11" s="39">
        <v>1</v>
      </c>
      <c r="M11" s="40" t="str">
        <f t="shared" si="2"/>
        <v>-</v>
      </c>
      <c r="N11" s="39">
        <v>0</v>
      </c>
      <c r="O11" s="39">
        <v>0</v>
      </c>
      <c r="P11" s="40" t="str">
        <f t="shared" si="6"/>
        <v>-</v>
      </c>
      <c r="Q11" s="39">
        <v>37</v>
      </c>
      <c r="R11" s="60">
        <v>21</v>
      </c>
      <c r="S11" s="40">
        <f t="shared" si="3"/>
        <v>56.756756756756758</v>
      </c>
      <c r="T11" s="170">
        <v>35</v>
      </c>
      <c r="U11" s="60">
        <v>18</v>
      </c>
      <c r="V11" s="171"/>
      <c r="W11" s="39">
        <v>23</v>
      </c>
      <c r="X11" s="60">
        <v>17</v>
      </c>
      <c r="Y11" s="40">
        <f t="shared" si="4"/>
        <v>73.913043478260875</v>
      </c>
      <c r="Z11" s="39">
        <v>20</v>
      </c>
      <c r="AA11" s="176">
        <v>14</v>
      </c>
      <c r="AB11" s="182">
        <f t="shared" si="5"/>
        <v>70</v>
      </c>
      <c r="AC11" s="37"/>
      <c r="AD11" s="41"/>
    </row>
    <row r="12" spans="1:32" s="42" customFormat="1" ht="15.75" customHeight="1" x14ac:dyDescent="0.25">
      <c r="A12" s="156" t="s">
        <v>38</v>
      </c>
      <c r="B12" s="39">
        <v>41</v>
      </c>
      <c r="C12" s="39">
        <v>43</v>
      </c>
      <c r="D12" s="169"/>
      <c r="E12" s="39">
        <v>53</v>
      </c>
      <c r="F12" s="39">
        <v>42</v>
      </c>
      <c r="G12" s="40">
        <f t="shared" si="0"/>
        <v>79.245283018867923</v>
      </c>
      <c r="H12" s="39">
        <v>4</v>
      </c>
      <c r="I12" s="39">
        <v>1</v>
      </c>
      <c r="J12" s="179">
        <f t="shared" si="1"/>
        <v>25</v>
      </c>
      <c r="K12" s="39">
        <v>4</v>
      </c>
      <c r="L12" s="39">
        <v>3</v>
      </c>
      <c r="M12" s="40">
        <f t="shared" si="2"/>
        <v>75</v>
      </c>
      <c r="N12" s="39">
        <v>1</v>
      </c>
      <c r="O12" s="39">
        <v>0</v>
      </c>
      <c r="P12" s="40">
        <f t="shared" si="6"/>
        <v>0</v>
      </c>
      <c r="Q12" s="39">
        <v>41</v>
      </c>
      <c r="R12" s="60">
        <v>36</v>
      </c>
      <c r="S12" s="40">
        <f t="shared" si="3"/>
        <v>87.804878048780495</v>
      </c>
      <c r="T12" s="170">
        <v>22</v>
      </c>
      <c r="U12" s="60">
        <v>30</v>
      </c>
      <c r="V12" s="171"/>
      <c r="W12" s="39">
        <v>33</v>
      </c>
      <c r="X12" s="60">
        <v>29</v>
      </c>
      <c r="Y12" s="40">
        <f t="shared" si="4"/>
        <v>87.878787878787875</v>
      </c>
      <c r="Z12" s="39">
        <v>25</v>
      </c>
      <c r="AA12" s="176">
        <v>28</v>
      </c>
      <c r="AB12" s="182">
        <f t="shared" si="5"/>
        <v>112</v>
      </c>
      <c r="AC12" s="37"/>
      <c r="AD12" s="41"/>
    </row>
    <row r="13" spans="1:32" s="42" customFormat="1" ht="15.75" customHeight="1" x14ac:dyDescent="0.25">
      <c r="A13" s="156" t="s">
        <v>39</v>
      </c>
      <c r="B13" s="39">
        <v>29</v>
      </c>
      <c r="C13" s="39">
        <v>13</v>
      </c>
      <c r="D13" s="169"/>
      <c r="E13" s="39">
        <v>39</v>
      </c>
      <c r="F13" s="39">
        <v>13</v>
      </c>
      <c r="G13" s="40">
        <f t="shared" si="0"/>
        <v>33.333333333333336</v>
      </c>
      <c r="H13" s="39">
        <v>5</v>
      </c>
      <c r="I13" s="39">
        <v>1</v>
      </c>
      <c r="J13" s="40">
        <f t="shared" si="1"/>
        <v>20</v>
      </c>
      <c r="K13" s="39">
        <v>0</v>
      </c>
      <c r="L13" s="39">
        <v>0</v>
      </c>
      <c r="M13" s="40" t="str">
        <f t="shared" si="2"/>
        <v>-</v>
      </c>
      <c r="N13" s="39">
        <v>0</v>
      </c>
      <c r="O13" s="39">
        <v>0</v>
      </c>
      <c r="P13" s="40" t="str">
        <f t="shared" si="6"/>
        <v>-</v>
      </c>
      <c r="Q13" s="39">
        <v>34</v>
      </c>
      <c r="R13" s="60">
        <v>12</v>
      </c>
      <c r="S13" s="40">
        <f t="shared" si="3"/>
        <v>35.294117647058826</v>
      </c>
      <c r="T13" s="170">
        <v>28</v>
      </c>
      <c r="U13" s="60">
        <v>6</v>
      </c>
      <c r="V13" s="171"/>
      <c r="W13" s="39">
        <v>16</v>
      </c>
      <c r="X13" s="60">
        <v>6</v>
      </c>
      <c r="Y13" s="40">
        <f t="shared" si="4"/>
        <v>37.5</v>
      </c>
      <c r="Z13" s="39">
        <v>16</v>
      </c>
      <c r="AA13" s="176">
        <v>6</v>
      </c>
      <c r="AB13" s="182">
        <f t="shared" si="5"/>
        <v>37.5</v>
      </c>
      <c r="AC13" s="37"/>
      <c r="AD13" s="41"/>
    </row>
    <row r="14" spans="1:32" s="42" customFormat="1" ht="15.75" customHeight="1" x14ac:dyDescent="0.25">
      <c r="A14" s="156" t="s">
        <v>40</v>
      </c>
      <c r="B14" s="39">
        <v>34</v>
      </c>
      <c r="C14" s="39">
        <v>16</v>
      </c>
      <c r="D14" s="169"/>
      <c r="E14" s="39">
        <v>39</v>
      </c>
      <c r="F14" s="39">
        <v>16</v>
      </c>
      <c r="G14" s="40">
        <f t="shared" si="0"/>
        <v>41.025641025641029</v>
      </c>
      <c r="H14" s="39">
        <v>5</v>
      </c>
      <c r="I14" s="39">
        <v>0</v>
      </c>
      <c r="J14" s="40">
        <f t="shared" si="1"/>
        <v>0</v>
      </c>
      <c r="K14" s="39">
        <v>0</v>
      </c>
      <c r="L14" s="39">
        <v>0</v>
      </c>
      <c r="M14" s="40" t="str">
        <f t="shared" si="2"/>
        <v>-</v>
      </c>
      <c r="N14" s="39">
        <v>0</v>
      </c>
      <c r="O14" s="39">
        <v>0</v>
      </c>
      <c r="P14" s="40" t="str">
        <f t="shared" si="6"/>
        <v>-</v>
      </c>
      <c r="Q14" s="39">
        <v>32</v>
      </c>
      <c r="R14" s="60">
        <v>15</v>
      </c>
      <c r="S14" s="40">
        <f t="shared" si="3"/>
        <v>46.875</v>
      </c>
      <c r="T14" s="170">
        <v>34</v>
      </c>
      <c r="U14" s="60">
        <v>10</v>
      </c>
      <c r="V14" s="171"/>
      <c r="W14" s="39">
        <v>21</v>
      </c>
      <c r="X14" s="60">
        <v>10</v>
      </c>
      <c r="Y14" s="40">
        <f t="shared" si="4"/>
        <v>47.61904761904762</v>
      </c>
      <c r="Z14" s="39">
        <v>18</v>
      </c>
      <c r="AA14" s="176">
        <v>10</v>
      </c>
      <c r="AB14" s="182">
        <f t="shared" si="5"/>
        <v>55.555555555555557</v>
      </c>
      <c r="AC14" s="37"/>
      <c r="AD14" s="41"/>
    </row>
    <row r="15" spans="1:32" s="42" customFormat="1" ht="15.75" customHeight="1" x14ac:dyDescent="0.25">
      <c r="A15" s="156" t="s">
        <v>41</v>
      </c>
      <c r="B15" s="39">
        <v>184</v>
      </c>
      <c r="C15" s="39">
        <v>136</v>
      </c>
      <c r="D15" s="169"/>
      <c r="E15" s="39">
        <v>190</v>
      </c>
      <c r="F15" s="39">
        <v>133</v>
      </c>
      <c r="G15" s="40">
        <f t="shared" si="0"/>
        <v>70</v>
      </c>
      <c r="H15" s="39">
        <v>13</v>
      </c>
      <c r="I15" s="39">
        <v>8</v>
      </c>
      <c r="J15" s="40">
        <f t="shared" si="1"/>
        <v>61.53846153846154</v>
      </c>
      <c r="K15" s="39">
        <v>3</v>
      </c>
      <c r="L15" s="39">
        <v>1</v>
      </c>
      <c r="M15" s="40">
        <f t="shared" si="2"/>
        <v>33.333333333333336</v>
      </c>
      <c r="N15" s="39">
        <v>0</v>
      </c>
      <c r="O15" s="39">
        <v>0</v>
      </c>
      <c r="P15" s="40" t="str">
        <f t="shared" si="6"/>
        <v>-</v>
      </c>
      <c r="Q15" s="39">
        <v>123</v>
      </c>
      <c r="R15" s="60">
        <v>93</v>
      </c>
      <c r="S15" s="40">
        <f t="shared" si="3"/>
        <v>75.609756097560975</v>
      </c>
      <c r="T15" s="170">
        <v>155</v>
      </c>
      <c r="U15" s="60">
        <v>74</v>
      </c>
      <c r="V15" s="171"/>
      <c r="W15" s="39">
        <v>119</v>
      </c>
      <c r="X15" s="60">
        <v>73</v>
      </c>
      <c r="Y15" s="40">
        <f t="shared" si="4"/>
        <v>61.344537815126053</v>
      </c>
      <c r="Z15" s="39">
        <v>114</v>
      </c>
      <c r="AA15" s="176">
        <v>67</v>
      </c>
      <c r="AB15" s="182">
        <f t="shared" si="5"/>
        <v>58.771929824561404</v>
      </c>
      <c r="AC15" s="37"/>
      <c r="AD15" s="41"/>
    </row>
    <row r="16" spans="1:32" s="42" customFormat="1" ht="15.75" customHeight="1" x14ac:dyDescent="0.25">
      <c r="A16" s="156" t="s">
        <v>42</v>
      </c>
      <c r="B16" s="39">
        <v>147</v>
      </c>
      <c r="C16" s="39">
        <v>103</v>
      </c>
      <c r="D16" s="169"/>
      <c r="E16" s="39">
        <v>143</v>
      </c>
      <c r="F16" s="39">
        <v>101</v>
      </c>
      <c r="G16" s="40">
        <f t="shared" si="0"/>
        <v>70.629370629370626</v>
      </c>
      <c r="H16" s="39">
        <v>18</v>
      </c>
      <c r="I16" s="39">
        <v>22</v>
      </c>
      <c r="J16" s="40">
        <f t="shared" si="1"/>
        <v>122.22222222222223</v>
      </c>
      <c r="K16" s="39">
        <v>7</v>
      </c>
      <c r="L16" s="39">
        <v>2</v>
      </c>
      <c r="M16" s="40">
        <f t="shared" si="2"/>
        <v>28.571428571428573</v>
      </c>
      <c r="N16" s="39">
        <v>2</v>
      </c>
      <c r="O16" s="39">
        <v>1</v>
      </c>
      <c r="P16" s="40">
        <f t="shared" si="6"/>
        <v>50</v>
      </c>
      <c r="Q16" s="39">
        <v>112</v>
      </c>
      <c r="R16" s="60">
        <v>83</v>
      </c>
      <c r="S16" s="40">
        <f t="shared" si="3"/>
        <v>74.107142857142861</v>
      </c>
      <c r="T16" s="170">
        <v>121</v>
      </c>
      <c r="U16" s="60">
        <v>36</v>
      </c>
      <c r="V16" s="171"/>
      <c r="W16" s="39">
        <v>70</v>
      </c>
      <c r="X16" s="60">
        <v>34</v>
      </c>
      <c r="Y16" s="40">
        <f t="shared" si="4"/>
        <v>48.571428571428569</v>
      </c>
      <c r="Z16" s="39">
        <v>64</v>
      </c>
      <c r="AA16" s="176">
        <v>32</v>
      </c>
      <c r="AB16" s="182">
        <f t="shared" si="5"/>
        <v>50</v>
      </c>
      <c r="AC16" s="37"/>
      <c r="AD16" s="41"/>
    </row>
    <row r="17" spans="1:30" s="42" customFormat="1" ht="15.75" customHeight="1" x14ac:dyDescent="0.25">
      <c r="A17" s="156" t="s">
        <v>43</v>
      </c>
      <c r="B17" s="39">
        <v>117</v>
      </c>
      <c r="C17" s="39">
        <v>117</v>
      </c>
      <c r="D17" s="169"/>
      <c r="E17" s="39">
        <v>145</v>
      </c>
      <c r="F17" s="39">
        <v>109</v>
      </c>
      <c r="G17" s="40">
        <f t="shared" si="0"/>
        <v>75.172413793103445</v>
      </c>
      <c r="H17" s="39">
        <v>11</v>
      </c>
      <c r="I17" s="39">
        <v>8</v>
      </c>
      <c r="J17" s="179">
        <f t="shared" si="1"/>
        <v>72.727272727272734</v>
      </c>
      <c r="K17" s="39">
        <v>5</v>
      </c>
      <c r="L17" s="39">
        <v>1</v>
      </c>
      <c r="M17" s="40">
        <f t="shared" si="2"/>
        <v>20</v>
      </c>
      <c r="N17" s="39">
        <v>0</v>
      </c>
      <c r="O17" s="39">
        <v>0</v>
      </c>
      <c r="P17" s="40" t="str">
        <f t="shared" si="6"/>
        <v>-</v>
      </c>
      <c r="Q17" s="39">
        <v>74</v>
      </c>
      <c r="R17" s="60">
        <v>52</v>
      </c>
      <c r="S17" s="40">
        <f t="shared" si="3"/>
        <v>70.270270270270274</v>
      </c>
      <c r="T17" s="170">
        <v>97</v>
      </c>
      <c r="U17" s="60">
        <v>70</v>
      </c>
      <c r="V17" s="171"/>
      <c r="W17" s="39">
        <v>90</v>
      </c>
      <c r="X17" s="60">
        <v>67</v>
      </c>
      <c r="Y17" s="40">
        <f t="shared" si="4"/>
        <v>74.444444444444443</v>
      </c>
      <c r="Z17" s="39">
        <v>85</v>
      </c>
      <c r="AA17" s="176">
        <v>63</v>
      </c>
      <c r="AB17" s="182">
        <f t="shared" si="5"/>
        <v>74.117647058823536</v>
      </c>
      <c r="AC17" s="37"/>
      <c r="AD17" s="41"/>
    </row>
    <row r="18" spans="1:30" s="42" customFormat="1" ht="15.75" customHeight="1" x14ac:dyDescent="0.25">
      <c r="A18" s="156" t="s">
        <v>44</v>
      </c>
      <c r="B18" s="39">
        <v>94</v>
      </c>
      <c r="C18" s="39">
        <v>70</v>
      </c>
      <c r="D18" s="169"/>
      <c r="E18" s="39">
        <v>118</v>
      </c>
      <c r="F18" s="39">
        <v>70</v>
      </c>
      <c r="G18" s="40">
        <f t="shared" si="0"/>
        <v>59.322033898305087</v>
      </c>
      <c r="H18" s="39">
        <v>6</v>
      </c>
      <c r="I18" s="39">
        <v>4</v>
      </c>
      <c r="J18" s="40">
        <f t="shared" si="1"/>
        <v>66.666666666666671</v>
      </c>
      <c r="K18" s="39">
        <v>0</v>
      </c>
      <c r="L18" s="39">
        <v>1</v>
      </c>
      <c r="M18" s="40" t="str">
        <f t="shared" si="2"/>
        <v>-</v>
      </c>
      <c r="N18" s="39">
        <v>0</v>
      </c>
      <c r="O18" s="39">
        <v>0</v>
      </c>
      <c r="P18" s="40" t="str">
        <f t="shared" si="6"/>
        <v>-</v>
      </c>
      <c r="Q18" s="39">
        <v>67</v>
      </c>
      <c r="R18" s="60">
        <v>56</v>
      </c>
      <c r="S18" s="40">
        <f t="shared" si="3"/>
        <v>83.582089552238813</v>
      </c>
      <c r="T18" s="170">
        <v>81</v>
      </c>
      <c r="U18" s="60">
        <v>38</v>
      </c>
      <c r="V18" s="171"/>
      <c r="W18" s="39">
        <v>55</v>
      </c>
      <c r="X18" s="60">
        <v>38</v>
      </c>
      <c r="Y18" s="40">
        <f t="shared" si="4"/>
        <v>69.090909090909093</v>
      </c>
      <c r="Z18" s="39">
        <v>52</v>
      </c>
      <c r="AA18" s="176">
        <v>36</v>
      </c>
      <c r="AB18" s="182">
        <f t="shared" si="5"/>
        <v>69.230769230769226</v>
      </c>
      <c r="AC18" s="37"/>
      <c r="AD18" s="41"/>
    </row>
    <row r="19" spans="1:30" s="42" customFormat="1" ht="15.75" customHeight="1" x14ac:dyDescent="0.25">
      <c r="A19" s="156" t="s">
        <v>45</v>
      </c>
      <c r="B19" s="39">
        <v>87</v>
      </c>
      <c r="C19" s="39">
        <v>81</v>
      </c>
      <c r="D19" s="169"/>
      <c r="E19" s="39">
        <v>106</v>
      </c>
      <c r="F19" s="39">
        <v>78</v>
      </c>
      <c r="G19" s="40">
        <f t="shared" si="0"/>
        <v>73.584905660377359</v>
      </c>
      <c r="H19" s="39">
        <v>18</v>
      </c>
      <c r="I19" s="39">
        <v>2</v>
      </c>
      <c r="J19" s="40">
        <f t="shared" si="1"/>
        <v>11.111111111111111</v>
      </c>
      <c r="K19" s="39">
        <v>2</v>
      </c>
      <c r="L19" s="39">
        <v>0</v>
      </c>
      <c r="M19" s="40">
        <f t="shared" si="2"/>
        <v>0</v>
      </c>
      <c r="N19" s="39">
        <v>0</v>
      </c>
      <c r="O19" s="39">
        <v>0</v>
      </c>
      <c r="P19" s="40" t="str">
        <f t="shared" si="6"/>
        <v>-</v>
      </c>
      <c r="Q19" s="39">
        <v>93</v>
      </c>
      <c r="R19" s="60">
        <v>53</v>
      </c>
      <c r="S19" s="40">
        <f t="shared" si="3"/>
        <v>56.98924731182796</v>
      </c>
      <c r="T19" s="170">
        <v>73</v>
      </c>
      <c r="U19" s="60">
        <v>42</v>
      </c>
      <c r="V19" s="171"/>
      <c r="W19" s="39">
        <v>64</v>
      </c>
      <c r="X19" s="60">
        <v>41</v>
      </c>
      <c r="Y19" s="40">
        <f t="shared" si="4"/>
        <v>64.0625</v>
      </c>
      <c r="Z19" s="39">
        <v>55</v>
      </c>
      <c r="AA19" s="176">
        <v>38</v>
      </c>
      <c r="AB19" s="182">
        <f t="shared" si="5"/>
        <v>69.090909090909093</v>
      </c>
      <c r="AC19" s="37"/>
      <c r="AD19" s="41"/>
    </row>
    <row r="20" spans="1:30" s="42" customFormat="1" ht="15.75" customHeight="1" x14ac:dyDescent="0.25">
      <c r="A20" s="156" t="s">
        <v>46</v>
      </c>
      <c r="B20" s="39">
        <v>58</v>
      </c>
      <c r="C20" s="39">
        <v>77</v>
      </c>
      <c r="D20" s="169"/>
      <c r="E20" s="39">
        <v>81</v>
      </c>
      <c r="F20" s="39">
        <v>77</v>
      </c>
      <c r="G20" s="40">
        <f t="shared" si="0"/>
        <v>95.061728395061735</v>
      </c>
      <c r="H20" s="39">
        <v>10</v>
      </c>
      <c r="I20" s="39">
        <v>9</v>
      </c>
      <c r="J20" s="179">
        <f t="shared" si="1"/>
        <v>90</v>
      </c>
      <c r="K20" s="39">
        <v>1</v>
      </c>
      <c r="L20" s="39">
        <v>3</v>
      </c>
      <c r="M20" s="40">
        <f t="shared" si="2"/>
        <v>300</v>
      </c>
      <c r="N20" s="39">
        <v>0</v>
      </c>
      <c r="O20" s="39">
        <v>0</v>
      </c>
      <c r="P20" s="40" t="str">
        <f t="shared" si="6"/>
        <v>-</v>
      </c>
      <c r="Q20" s="39">
        <v>49</v>
      </c>
      <c r="R20" s="60">
        <v>54</v>
      </c>
      <c r="S20" s="40">
        <f t="shared" si="3"/>
        <v>110.20408163265306</v>
      </c>
      <c r="T20" s="170">
        <v>36</v>
      </c>
      <c r="U20" s="60">
        <v>36</v>
      </c>
      <c r="V20" s="171"/>
      <c r="W20" s="39">
        <v>55</v>
      </c>
      <c r="X20" s="60">
        <v>36</v>
      </c>
      <c r="Y20" s="40">
        <f t="shared" si="4"/>
        <v>65.454545454545453</v>
      </c>
      <c r="Z20" s="39">
        <v>52</v>
      </c>
      <c r="AA20" s="176">
        <v>34</v>
      </c>
      <c r="AB20" s="182">
        <f t="shared" si="5"/>
        <v>65.384615384615387</v>
      </c>
      <c r="AC20" s="37"/>
      <c r="AD20" s="41"/>
    </row>
    <row r="21" spans="1:30" s="42" customFormat="1" ht="15.75" customHeight="1" x14ac:dyDescent="0.25">
      <c r="A21" s="156" t="s">
        <v>47</v>
      </c>
      <c r="B21" s="39">
        <v>78</v>
      </c>
      <c r="C21" s="39">
        <v>58</v>
      </c>
      <c r="D21" s="169"/>
      <c r="E21" s="39">
        <v>109</v>
      </c>
      <c r="F21" s="39">
        <v>56</v>
      </c>
      <c r="G21" s="40">
        <f t="shared" si="0"/>
        <v>51.376146788990823</v>
      </c>
      <c r="H21" s="39">
        <v>6</v>
      </c>
      <c r="I21" s="39">
        <v>3</v>
      </c>
      <c r="J21" s="40">
        <f t="shared" si="1"/>
        <v>50</v>
      </c>
      <c r="K21" s="39">
        <v>8</v>
      </c>
      <c r="L21" s="39">
        <v>3</v>
      </c>
      <c r="M21" s="40">
        <f t="shared" si="2"/>
        <v>37.5</v>
      </c>
      <c r="N21" s="39">
        <v>0</v>
      </c>
      <c r="O21" s="39">
        <v>0</v>
      </c>
      <c r="P21" s="40" t="str">
        <f t="shared" si="6"/>
        <v>-</v>
      </c>
      <c r="Q21" s="39">
        <v>89</v>
      </c>
      <c r="R21" s="60">
        <v>44</v>
      </c>
      <c r="S21" s="40">
        <f t="shared" si="3"/>
        <v>49.438202247191015</v>
      </c>
      <c r="T21" s="170">
        <v>51</v>
      </c>
      <c r="U21" s="60">
        <v>34</v>
      </c>
      <c r="V21" s="171"/>
      <c r="W21" s="39">
        <v>78</v>
      </c>
      <c r="X21" s="60">
        <v>32</v>
      </c>
      <c r="Y21" s="40">
        <f t="shared" si="4"/>
        <v>41.025641025641029</v>
      </c>
      <c r="Z21" s="39">
        <v>76</v>
      </c>
      <c r="AA21" s="176">
        <v>32</v>
      </c>
      <c r="AB21" s="182">
        <f t="shared" si="5"/>
        <v>42.10526315789474</v>
      </c>
      <c r="AC21" s="37"/>
      <c r="AD21" s="41"/>
    </row>
    <row r="22" spans="1:30" s="42" customFormat="1" ht="15.75" customHeight="1" x14ac:dyDescent="0.25">
      <c r="A22" s="156" t="s">
        <v>48</v>
      </c>
      <c r="B22" s="39">
        <v>82</v>
      </c>
      <c r="C22" s="39">
        <v>68</v>
      </c>
      <c r="D22" s="169"/>
      <c r="E22" s="39">
        <v>110</v>
      </c>
      <c r="F22" s="39">
        <v>68</v>
      </c>
      <c r="G22" s="40">
        <f t="shared" si="0"/>
        <v>61.81818181818182</v>
      </c>
      <c r="H22" s="39">
        <v>9</v>
      </c>
      <c r="I22" s="39">
        <v>10</v>
      </c>
      <c r="J22" s="40">
        <f t="shared" si="1"/>
        <v>111.11111111111111</v>
      </c>
      <c r="K22" s="39">
        <v>7</v>
      </c>
      <c r="L22" s="39">
        <v>0</v>
      </c>
      <c r="M22" s="179">
        <f t="shared" si="2"/>
        <v>0</v>
      </c>
      <c r="N22" s="39">
        <v>0</v>
      </c>
      <c r="O22" s="39">
        <v>0</v>
      </c>
      <c r="P22" s="40" t="str">
        <f t="shared" si="6"/>
        <v>-</v>
      </c>
      <c r="Q22" s="39">
        <v>96</v>
      </c>
      <c r="R22" s="60">
        <v>59</v>
      </c>
      <c r="S22" s="40">
        <f t="shared" si="3"/>
        <v>61.458333333333336</v>
      </c>
      <c r="T22" s="170">
        <v>64</v>
      </c>
      <c r="U22" s="60">
        <v>33</v>
      </c>
      <c r="V22" s="171"/>
      <c r="W22" s="39">
        <v>71</v>
      </c>
      <c r="X22" s="60">
        <v>33</v>
      </c>
      <c r="Y22" s="40">
        <f t="shared" si="4"/>
        <v>46.478873239436616</v>
      </c>
      <c r="Z22" s="39">
        <v>64</v>
      </c>
      <c r="AA22" s="176">
        <v>30</v>
      </c>
      <c r="AB22" s="182">
        <f t="shared" si="5"/>
        <v>46.875</v>
      </c>
      <c r="AC22" s="37"/>
      <c r="AD22" s="41"/>
    </row>
    <row r="23" spans="1:30" s="42" customFormat="1" ht="15.75" customHeight="1" x14ac:dyDescent="0.25">
      <c r="A23" s="156" t="s">
        <v>49</v>
      </c>
      <c r="B23" s="39">
        <v>112</v>
      </c>
      <c r="C23" s="39">
        <v>76</v>
      </c>
      <c r="D23" s="169"/>
      <c r="E23" s="39">
        <v>143</v>
      </c>
      <c r="F23" s="39">
        <v>75</v>
      </c>
      <c r="G23" s="40">
        <f t="shared" si="0"/>
        <v>52.447552447552447</v>
      </c>
      <c r="H23" s="39">
        <v>11</v>
      </c>
      <c r="I23" s="39">
        <v>12</v>
      </c>
      <c r="J23" s="40">
        <f t="shared" si="1"/>
        <v>109.09090909090909</v>
      </c>
      <c r="K23" s="39">
        <v>2</v>
      </c>
      <c r="L23" s="39">
        <v>2</v>
      </c>
      <c r="M23" s="40">
        <f t="shared" si="2"/>
        <v>100</v>
      </c>
      <c r="N23" s="39">
        <v>2</v>
      </c>
      <c r="O23" s="39">
        <v>0</v>
      </c>
      <c r="P23" s="40">
        <f t="shared" si="6"/>
        <v>0</v>
      </c>
      <c r="Q23" s="39">
        <v>125</v>
      </c>
      <c r="R23" s="60">
        <v>58</v>
      </c>
      <c r="S23" s="40">
        <f t="shared" si="3"/>
        <v>46.4</v>
      </c>
      <c r="T23" s="170">
        <v>88</v>
      </c>
      <c r="U23" s="60">
        <v>30</v>
      </c>
      <c r="V23" s="171"/>
      <c r="W23" s="39">
        <v>84</v>
      </c>
      <c r="X23" s="60">
        <v>30</v>
      </c>
      <c r="Y23" s="40">
        <f t="shared" si="4"/>
        <v>35.714285714285715</v>
      </c>
      <c r="Z23" s="39">
        <v>81</v>
      </c>
      <c r="AA23" s="176">
        <v>29</v>
      </c>
      <c r="AB23" s="182">
        <f t="shared" si="5"/>
        <v>35.802469135802468</v>
      </c>
      <c r="AC23" s="37"/>
      <c r="AD23" s="41"/>
    </row>
    <row r="24" spans="1:30" s="42" customFormat="1" ht="15.75" customHeight="1" x14ac:dyDescent="0.25">
      <c r="A24" s="156" t="s">
        <v>50</v>
      </c>
      <c r="B24" s="39">
        <v>117</v>
      </c>
      <c r="C24" s="39">
        <v>140</v>
      </c>
      <c r="D24" s="169"/>
      <c r="E24" s="39">
        <v>172</v>
      </c>
      <c r="F24" s="39">
        <v>135</v>
      </c>
      <c r="G24" s="40">
        <f t="shared" si="0"/>
        <v>78.488372093023258</v>
      </c>
      <c r="H24" s="39">
        <v>9</v>
      </c>
      <c r="I24" s="39">
        <v>4</v>
      </c>
      <c r="J24" s="40">
        <f t="shared" si="1"/>
        <v>44.444444444444443</v>
      </c>
      <c r="K24" s="39">
        <v>2</v>
      </c>
      <c r="L24" s="39">
        <v>1</v>
      </c>
      <c r="M24" s="40">
        <f t="shared" si="2"/>
        <v>50</v>
      </c>
      <c r="N24" s="39">
        <v>0</v>
      </c>
      <c r="O24" s="39">
        <v>0</v>
      </c>
      <c r="P24" s="40" t="str">
        <f t="shared" si="6"/>
        <v>-</v>
      </c>
      <c r="Q24" s="39">
        <v>169</v>
      </c>
      <c r="R24" s="60">
        <v>128</v>
      </c>
      <c r="S24" s="40">
        <f t="shared" si="3"/>
        <v>75.739644970414204</v>
      </c>
      <c r="T24" s="170">
        <v>86</v>
      </c>
      <c r="U24" s="60">
        <v>83</v>
      </c>
      <c r="V24" s="171"/>
      <c r="W24" s="39">
        <v>115</v>
      </c>
      <c r="X24" s="60">
        <v>82</v>
      </c>
      <c r="Y24" s="40">
        <f t="shared" si="4"/>
        <v>71.304347826086953</v>
      </c>
      <c r="Z24" s="39">
        <v>113</v>
      </c>
      <c r="AA24" s="176">
        <v>80</v>
      </c>
      <c r="AB24" s="182">
        <f t="shared" si="5"/>
        <v>70.796460176991147</v>
      </c>
      <c r="AC24" s="37"/>
      <c r="AD24" s="41"/>
    </row>
    <row r="25" spans="1:30" s="42" customFormat="1" ht="15.75" customHeight="1" x14ac:dyDescent="0.25">
      <c r="A25" s="156" t="s">
        <v>51</v>
      </c>
      <c r="B25" s="39">
        <v>51</v>
      </c>
      <c r="C25" s="39">
        <v>39</v>
      </c>
      <c r="D25" s="169"/>
      <c r="E25" s="39">
        <v>68</v>
      </c>
      <c r="F25" s="39">
        <v>39</v>
      </c>
      <c r="G25" s="40">
        <f t="shared" si="0"/>
        <v>57.352941176470587</v>
      </c>
      <c r="H25" s="39">
        <v>6</v>
      </c>
      <c r="I25" s="39">
        <v>4</v>
      </c>
      <c r="J25" s="40">
        <f t="shared" si="1"/>
        <v>66.666666666666671</v>
      </c>
      <c r="K25" s="39">
        <v>0</v>
      </c>
      <c r="L25" s="39">
        <v>2</v>
      </c>
      <c r="M25" s="40" t="str">
        <f t="shared" si="2"/>
        <v>-</v>
      </c>
      <c r="N25" s="39">
        <v>0</v>
      </c>
      <c r="O25" s="39">
        <v>0</v>
      </c>
      <c r="P25" s="40" t="str">
        <f t="shared" si="6"/>
        <v>-</v>
      </c>
      <c r="Q25" s="39">
        <v>52</v>
      </c>
      <c r="R25" s="60">
        <v>23</v>
      </c>
      <c r="S25" s="40">
        <f t="shared" si="3"/>
        <v>44.230769230769234</v>
      </c>
      <c r="T25" s="170">
        <v>38</v>
      </c>
      <c r="U25" s="60">
        <v>14</v>
      </c>
      <c r="V25" s="171"/>
      <c r="W25" s="39">
        <v>49</v>
      </c>
      <c r="X25" s="60">
        <v>14</v>
      </c>
      <c r="Y25" s="40">
        <f t="shared" si="4"/>
        <v>28.571428571428573</v>
      </c>
      <c r="Z25" s="39">
        <v>47</v>
      </c>
      <c r="AA25" s="176">
        <v>14</v>
      </c>
      <c r="AB25" s="182">
        <f t="shared" si="5"/>
        <v>29.787234042553191</v>
      </c>
      <c r="AC25" s="37"/>
      <c r="AD25" s="41"/>
    </row>
    <row r="26" spans="1:30" s="42" customFormat="1" ht="15.75" customHeight="1" x14ac:dyDescent="0.25">
      <c r="A26" s="156" t="s">
        <v>52</v>
      </c>
      <c r="B26" s="39">
        <v>68</v>
      </c>
      <c r="C26" s="39">
        <v>60</v>
      </c>
      <c r="D26" s="169"/>
      <c r="E26" s="39">
        <v>87</v>
      </c>
      <c r="F26" s="39">
        <v>58</v>
      </c>
      <c r="G26" s="40">
        <f t="shared" si="0"/>
        <v>66.666666666666671</v>
      </c>
      <c r="H26" s="39">
        <v>9</v>
      </c>
      <c r="I26" s="39">
        <v>4</v>
      </c>
      <c r="J26" s="40">
        <f t="shared" si="1"/>
        <v>44.444444444444443</v>
      </c>
      <c r="K26" s="39">
        <v>0</v>
      </c>
      <c r="L26" s="39">
        <v>2</v>
      </c>
      <c r="M26" s="40" t="str">
        <f t="shared" si="2"/>
        <v>-</v>
      </c>
      <c r="N26" s="39">
        <v>0</v>
      </c>
      <c r="O26" s="39">
        <v>0</v>
      </c>
      <c r="P26" s="40" t="str">
        <f t="shared" si="6"/>
        <v>-</v>
      </c>
      <c r="Q26" s="39">
        <v>68</v>
      </c>
      <c r="R26" s="60">
        <v>42</v>
      </c>
      <c r="S26" s="40">
        <f t="shared" si="3"/>
        <v>61.764705882352942</v>
      </c>
      <c r="T26" s="170">
        <v>66</v>
      </c>
      <c r="U26" s="60">
        <v>35</v>
      </c>
      <c r="V26" s="171"/>
      <c r="W26" s="39">
        <v>43</v>
      </c>
      <c r="X26" s="60">
        <v>34</v>
      </c>
      <c r="Y26" s="40">
        <f t="shared" si="4"/>
        <v>79.069767441860463</v>
      </c>
      <c r="Z26" s="39">
        <v>36</v>
      </c>
      <c r="AA26" s="176">
        <v>32</v>
      </c>
      <c r="AB26" s="182">
        <f t="shared" si="5"/>
        <v>88.888888888888886</v>
      </c>
      <c r="AC26" s="37"/>
      <c r="AD26" s="41"/>
    </row>
    <row r="27" spans="1:30" s="42" customFormat="1" ht="15.75" customHeight="1" x14ac:dyDescent="0.25">
      <c r="A27" s="156" t="s">
        <v>53</v>
      </c>
      <c r="B27" s="39">
        <v>51</v>
      </c>
      <c r="C27" s="39">
        <v>57</v>
      </c>
      <c r="D27" s="169"/>
      <c r="E27" s="39">
        <v>67</v>
      </c>
      <c r="F27" s="39">
        <v>55</v>
      </c>
      <c r="G27" s="40">
        <f t="shared" si="0"/>
        <v>82.089552238805965</v>
      </c>
      <c r="H27" s="39">
        <v>5</v>
      </c>
      <c r="I27" s="39">
        <v>7</v>
      </c>
      <c r="J27" s="40">
        <f t="shared" si="1"/>
        <v>140</v>
      </c>
      <c r="K27" s="39">
        <v>4</v>
      </c>
      <c r="L27" s="39">
        <v>2</v>
      </c>
      <c r="M27" s="179">
        <f t="shared" si="2"/>
        <v>50</v>
      </c>
      <c r="N27" s="39">
        <v>2</v>
      </c>
      <c r="O27" s="39">
        <v>2</v>
      </c>
      <c r="P27" s="40">
        <f t="shared" si="6"/>
        <v>100</v>
      </c>
      <c r="Q27" s="39">
        <v>48</v>
      </c>
      <c r="R27" s="60">
        <v>50</v>
      </c>
      <c r="S27" s="40">
        <f t="shared" si="3"/>
        <v>104.16666666666667</v>
      </c>
      <c r="T27" s="170">
        <v>35</v>
      </c>
      <c r="U27" s="60">
        <v>23</v>
      </c>
      <c r="V27" s="171"/>
      <c r="W27" s="39">
        <v>47</v>
      </c>
      <c r="X27" s="60">
        <v>23</v>
      </c>
      <c r="Y27" s="40">
        <f t="shared" si="4"/>
        <v>48.936170212765958</v>
      </c>
      <c r="Z27" s="39">
        <v>46</v>
      </c>
      <c r="AA27" s="176">
        <v>22</v>
      </c>
      <c r="AB27" s="182">
        <f t="shared" si="5"/>
        <v>47.826086956521742</v>
      </c>
      <c r="AC27" s="37"/>
      <c r="AD27" s="41"/>
    </row>
    <row r="28" spans="1:30" s="42" customFormat="1" ht="15.75" customHeight="1" x14ac:dyDescent="0.25">
      <c r="A28" s="156" t="s">
        <v>54</v>
      </c>
      <c r="B28" s="39">
        <v>43</v>
      </c>
      <c r="C28" s="39">
        <v>43</v>
      </c>
      <c r="D28" s="169"/>
      <c r="E28" s="39">
        <v>53</v>
      </c>
      <c r="F28" s="39">
        <v>42</v>
      </c>
      <c r="G28" s="40">
        <f t="shared" si="0"/>
        <v>79.245283018867923</v>
      </c>
      <c r="H28" s="39">
        <v>10</v>
      </c>
      <c r="I28" s="39">
        <v>4</v>
      </c>
      <c r="J28" s="40">
        <f t="shared" si="1"/>
        <v>40</v>
      </c>
      <c r="K28" s="39">
        <v>0</v>
      </c>
      <c r="L28" s="39">
        <v>0</v>
      </c>
      <c r="M28" s="40" t="str">
        <f t="shared" si="2"/>
        <v>-</v>
      </c>
      <c r="N28" s="39">
        <v>0</v>
      </c>
      <c r="O28" s="39">
        <v>0</v>
      </c>
      <c r="P28" s="40" t="str">
        <f t="shared" si="6"/>
        <v>-</v>
      </c>
      <c r="Q28" s="39">
        <v>51</v>
      </c>
      <c r="R28" s="60">
        <v>39</v>
      </c>
      <c r="S28" s="40">
        <f t="shared" si="3"/>
        <v>76.470588235294116</v>
      </c>
      <c r="T28" s="170">
        <v>41</v>
      </c>
      <c r="U28" s="60">
        <v>29</v>
      </c>
      <c r="V28" s="171"/>
      <c r="W28" s="39">
        <v>31</v>
      </c>
      <c r="X28" s="60">
        <v>29</v>
      </c>
      <c r="Y28" s="40">
        <f t="shared" si="4"/>
        <v>93.548387096774192</v>
      </c>
      <c r="Z28" s="39">
        <v>29</v>
      </c>
      <c r="AA28" s="176">
        <v>28</v>
      </c>
      <c r="AB28" s="182">
        <f t="shared" si="5"/>
        <v>96.551724137931032</v>
      </c>
      <c r="AC28" s="37"/>
      <c r="AD28" s="41"/>
    </row>
    <row r="29" spans="1:30" s="42" customFormat="1" ht="15.75" customHeight="1" x14ac:dyDescent="0.25">
      <c r="A29" s="156" t="s">
        <v>55</v>
      </c>
      <c r="B29" s="39">
        <v>97</v>
      </c>
      <c r="C29" s="39">
        <v>58</v>
      </c>
      <c r="D29" s="169"/>
      <c r="E29" s="39">
        <v>111</v>
      </c>
      <c r="F29" s="39">
        <v>56</v>
      </c>
      <c r="G29" s="40">
        <f t="shared" si="0"/>
        <v>50.450450450450454</v>
      </c>
      <c r="H29" s="39">
        <v>4</v>
      </c>
      <c r="I29" s="39">
        <v>0</v>
      </c>
      <c r="J29" s="40">
        <f t="shared" si="1"/>
        <v>0</v>
      </c>
      <c r="K29" s="39">
        <v>2</v>
      </c>
      <c r="L29" s="39">
        <v>4</v>
      </c>
      <c r="M29" s="40">
        <f t="shared" si="2"/>
        <v>200</v>
      </c>
      <c r="N29" s="39">
        <v>0</v>
      </c>
      <c r="O29" s="39">
        <v>0</v>
      </c>
      <c r="P29" s="40" t="str">
        <f t="shared" si="6"/>
        <v>-</v>
      </c>
      <c r="Q29" s="39">
        <v>86</v>
      </c>
      <c r="R29" s="60">
        <v>44</v>
      </c>
      <c r="S29" s="40">
        <f t="shared" si="3"/>
        <v>51.162790697674417</v>
      </c>
      <c r="T29" s="170">
        <v>79</v>
      </c>
      <c r="U29" s="60">
        <v>38</v>
      </c>
      <c r="V29" s="171"/>
      <c r="W29" s="39">
        <v>60</v>
      </c>
      <c r="X29" s="60">
        <v>37</v>
      </c>
      <c r="Y29" s="40">
        <f t="shared" si="4"/>
        <v>61.666666666666664</v>
      </c>
      <c r="Z29" s="39">
        <v>59</v>
      </c>
      <c r="AA29" s="176">
        <v>35</v>
      </c>
      <c r="AB29" s="182">
        <f t="shared" si="5"/>
        <v>59.322033898305087</v>
      </c>
      <c r="AC29" s="37"/>
      <c r="AD29" s="41"/>
    </row>
    <row r="30" spans="1:30" s="42" customFormat="1" ht="15.75" customHeight="1" x14ac:dyDescent="0.25">
      <c r="A30" s="156" t="s">
        <v>56</v>
      </c>
      <c r="B30" s="39">
        <v>48</v>
      </c>
      <c r="C30" s="39">
        <v>39</v>
      </c>
      <c r="D30" s="169"/>
      <c r="E30" s="39">
        <v>53</v>
      </c>
      <c r="F30" s="39">
        <v>38</v>
      </c>
      <c r="G30" s="40">
        <f t="shared" si="0"/>
        <v>71.698113207547166</v>
      </c>
      <c r="H30" s="39">
        <v>6</v>
      </c>
      <c r="I30" s="39">
        <v>2</v>
      </c>
      <c r="J30" s="179">
        <f t="shared" si="1"/>
        <v>33.333333333333336</v>
      </c>
      <c r="K30" s="39">
        <v>1</v>
      </c>
      <c r="L30" s="39">
        <v>1</v>
      </c>
      <c r="M30" s="40">
        <f t="shared" si="2"/>
        <v>100</v>
      </c>
      <c r="N30" s="39">
        <v>0</v>
      </c>
      <c r="O30" s="39">
        <v>0</v>
      </c>
      <c r="P30" s="40" t="str">
        <f t="shared" si="6"/>
        <v>-</v>
      </c>
      <c r="Q30" s="39">
        <v>48</v>
      </c>
      <c r="R30" s="60">
        <v>28</v>
      </c>
      <c r="S30" s="40">
        <f t="shared" si="3"/>
        <v>58.333333333333336</v>
      </c>
      <c r="T30" s="170">
        <v>24</v>
      </c>
      <c r="U30" s="60">
        <v>19</v>
      </c>
      <c r="V30" s="171"/>
      <c r="W30" s="39">
        <v>31</v>
      </c>
      <c r="X30" s="60">
        <v>18</v>
      </c>
      <c r="Y30" s="40">
        <f t="shared" si="4"/>
        <v>58.064516129032256</v>
      </c>
      <c r="Z30" s="39">
        <v>31</v>
      </c>
      <c r="AA30" s="176">
        <v>16</v>
      </c>
      <c r="AB30" s="182">
        <f t="shared" si="5"/>
        <v>51.612903225806448</v>
      </c>
      <c r="AC30" s="37"/>
      <c r="AD30" s="41"/>
    </row>
    <row r="31" spans="1:30" s="42" customFormat="1" ht="15.75" customHeight="1" x14ac:dyDescent="0.25">
      <c r="A31" s="156" t="s">
        <v>57</v>
      </c>
      <c r="B31" s="39">
        <v>46</v>
      </c>
      <c r="C31" s="39">
        <v>59</v>
      </c>
      <c r="D31" s="169"/>
      <c r="E31" s="39">
        <v>67</v>
      </c>
      <c r="F31" s="39">
        <v>54</v>
      </c>
      <c r="G31" s="40">
        <f t="shared" si="0"/>
        <v>80.597014925373131</v>
      </c>
      <c r="H31" s="39">
        <v>6</v>
      </c>
      <c r="I31" s="39">
        <v>2</v>
      </c>
      <c r="J31" s="179">
        <f t="shared" si="1"/>
        <v>33.333333333333336</v>
      </c>
      <c r="K31" s="39">
        <v>0</v>
      </c>
      <c r="L31" s="39">
        <v>1</v>
      </c>
      <c r="M31" s="40" t="str">
        <f t="shared" si="2"/>
        <v>-</v>
      </c>
      <c r="N31" s="39">
        <v>1</v>
      </c>
      <c r="O31" s="39">
        <v>0</v>
      </c>
      <c r="P31" s="40">
        <f t="shared" si="6"/>
        <v>0</v>
      </c>
      <c r="Q31" s="39">
        <v>59</v>
      </c>
      <c r="R31" s="60">
        <v>35</v>
      </c>
      <c r="S31" s="40">
        <f t="shared" si="3"/>
        <v>59.322033898305087</v>
      </c>
      <c r="T31" s="170">
        <v>31</v>
      </c>
      <c r="U31" s="60">
        <v>26</v>
      </c>
      <c r="V31" s="171"/>
      <c r="W31" s="39">
        <v>48</v>
      </c>
      <c r="X31" s="60">
        <v>24</v>
      </c>
      <c r="Y31" s="40">
        <f t="shared" si="4"/>
        <v>50</v>
      </c>
      <c r="Z31" s="39">
        <v>47</v>
      </c>
      <c r="AA31" s="176">
        <v>23</v>
      </c>
      <c r="AB31" s="182">
        <f t="shared" si="5"/>
        <v>48.936170212765958</v>
      </c>
      <c r="AC31" s="37"/>
      <c r="AD31" s="41"/>
    </row>
    <row r="32" spans="1:30" s="42" customFormat="1" ht="15.75" customHeight="1" x14ac:dyDescent="0.25">
      <c r="A32" s="156" t="s">
        <v>58</v>
      </c>
      <c r="B32" s="39">
        <v>70</v>
      </c>
      <c r="C32" s="39">
        <v>37</v>
      </c>
      <c r="D32" s="169"/>
      <c r="E32" s="39">
        <v>94</v>
      </c>
      <c r="F32" s="39">
        <v>36</v>
      </c>
      <c r="G32" s="40">
        <f t="shared" si="0"/>
        <v>38.297872340425535</v>
      </c>
      <c r="H32" s="39">
        <v>17</v>
      </c>
      <c r="I32" s="39">
        <v>6</v>
      </c>
      <c r="J32" s="179">
        <f t="shared" si="1"/>
        <v>35.294117647058826</v>
      </c>
      <c r="K32" s="39">
        <v>4</v>
      </c>
      <c r="L32" s="39">
        <v>2</v>
      </c>
      <c r="M32" s="40">
        <f t="shared" si="2"/>
        <v>50</v>
      </c>
      <c r="N32" s="39">
        <v>3</v>
      </c>
      <c r="O32" s="39">
        <v>0</v>
      </c>
      <c r="P32" s="40">
        <f t="shared" si="6"/>
        <v>0</v>
      </c>
      <c r="Q32" s="39">
        <v>66</v>
      </c>
      <c r="R32" s="60">
        <v>29</v>
      </c>
      <c r="S32" s="40">
        <f t="shared" si="3"/>
        <v>43.939393939393938</v>
      </c>
      <c r="T32" s="170">
        <v>64</v>
      </c>
      <c r="U32" s="60">
        <v>23</v>
      </c>
      <c r="V32" s="171"/>
      <c r="W32" s="39">
        <v>51</v>
      </c>
      <c r="X32" s="60">
        <v>22</v>
      </c>
      <c r="Y32" s="40">
        <f t="shared" si="4"/>
        <v>43.137254901960787</v>
      </c>
      <c r="Z32" s="39">
        <v>48</v>
      </c>
      <c r="AA32" s="176">
        <v>22</v>
      </c>
      <c r="AB32" s="182">
        <f t="shared" si="5"/>
        <v>45.833333333333336</v>
      </c>
      <c r="AC32" s="37"/>
      <c r="AD32" s="41"/>
    </row>
    <row r="33" spans="1:30" s="42" customFormat="1" ht="15.75" customHeight="1" x14ac:dyDescent="0.25">
      <c r="A33" s="156" t="s">
        <v>59</v>
      </c>
      <c r="B33" s="39">
        <v>70</v>
      </c>
      <c r="C33" s="39">
        <v>118</v>
      </c>
      <c r="D33" s="169"/>
      <c r="E33" s="39">
        <v>123</v>
      </c>
      <c r="F33" s="39">
        <v>118</v>
      </c>
      <c r="G33" s="40">
        <f t="shared" si="0"/>
        <v>95.934959349593498</v>
      </c>
      <c r="H33" s="39">
        <v>9</v>
      </c>
      <c r="I33" s="39">
        <v>8</v>
      </c>
      <c r="J33" s="179">
        <f t="shared" si="1"/>
        <v>88.888888888888886</v>
      </c>
      <c r="K33" s="39">
        <v>1</v>
      </c>
      <c r="L33" s="39">
        <v>0</v>
      </c>
      <c r="M33" s="40">
        <f t="shared" si="2"/>
        <v>0</v>
      </c>
      <c r="N33" s="39">
        <v>0</v>
      </c>
      <c r="O33" s="39">
        <v>0</v>
      </c>
      <c r="P33" s="40" t="str">
        <f t="shared" si="6"/>
        <v>-</v>
      </c>
      <c r="Q33" s="39">
        <v>97</v>
      </c>
      <c r="R33" s="60">
        <v>93</v>
      </c>
      <c r="S33" s="40">
        <f t="shared" si="3"/>
        <v>95.876288659793815</v>
      </c>
      <c r="T33" s="170">
        <v>46</v>
      </c>
      <c r="U33" s="60">
        <v>63</v>
      </c>
      <c r="V33" s="171"/>
      <c r="W33" s="39">
        <v>85</v>
      </c>
      <c r="X33" s="60">
        <v>63</v>
      </c>
      <c r="Y33" s="40">
        <f t="shared" si="4"/>
        <v>74.117647058823536</v>
      </c>
      <c r="Z33" s="39">
        <v>80</v>
      </c>
      <c r="AA33" s="176">
        <v>63</v>
      </c>
      <c r="AB33" s="182">
        <f t="shared" si="5"/>
        <v>78.75</v>
      </c>
      <c r="AC33" s="37"/>
      <c r="AD33" s="41"/>
    </row>
    <row r="34" spans="1:30" s="42" customFormat="1" ht="15.75" customHeight="1" x14ac:dyDescent="0.25">
      <c r="A34" s="156" t="s">
        <v>60</v>
      </c>
      <c r="B34" s="39">
        <v>105</v>
      </c>
      <c r="C34" s="39">
        <v>103</v>
      </c>
      <c r="D34" s="169"/>
      <c r="E34" s="39">
        <v>137</v>
      </c>
      <c r="F34" s="39">
        <v>102</v>
      </c>
      <c r="G34" s="40">
        <f t="shared" si="0"/>
        <v>74.452554744525543</v>
      </c>
      <c r="H34" s="39">
        <v>15</v>
      </c>
      <c r="I34" s="39">
        <v>3</v>
      </c>
      <c r="J34" s="40">
        <f t="shared" si="1"/>
        <v>20</v>
      </c>
      <c r="K34" s="39">
        <v>0</v>
      </c>
      <c r="L34" s="39">
        <v>0</v>
      </c>
      <c r="M34" s="40" t="str">
        <f t="shared" si="2"/>
        <v>-</v>
      </c>
      <c r="N34" s="39">
        <v>1</v>
      </c>
      <c r="O34" s="39">
        <v>0</v>
      </c>
      <c r="P34" s="40">
        <f t="shared" si="6"/>
        <v>0</v>
      </c>
      <c r="Q34" s="39">
        <v>114</v>
      </c>
      <c r="R34" s="60">
        <v>75</v>
      </c>
      <c r="S34" s="40">
        <f t="shared" si="3"/>
        <v>65.78947368421052</v>
      </c>
      <c r="T34" s="170">
        <v>59</v>
      </c>
      <c r="U34" s="60">
        <v>47</v>
      </c>
      <c r="V34" s="171"/>
      <c r="W34" s="39">
        <v>91</v>
      </c>
      <c r="X34" s="60">
        <v>47</v>
      </c>
      <c r="Y34" s="40">
        <f t="shared" si="4"/>
        <v>51.64835164835165</v>
      </c>
      <c r="Z34" s="39">
        <v>87</v>
      </c>
      <c r="AA34" s="176">
        <v>47</v>
      </c>
      <c r="AB34" s="182">
        <f t="shared" si="5"/>
        <v>54.022988505747129</v>
      </c>
      <c r="AC34" s="37"/>
      <c r="AD34" s="41"/>
    </row>
    <row r="35" spans="1:30" s="42" customFormat="1" ht="15.75" customHeight="1" thickBot="1" x14ac:dyDescent="0.3">
      <c r="A35" s="157" t="s">
        <v>61</v>
      </c>
      <c r="B35" s="158">
        <v>39</v>
      </c>
      <c r="C35" s="158">
        <v>28</v>
      </c>
      <c r="D35" s="173"/>
      <c r="E35" s="158">
        <v>55</v>
      </c>
      <c r="F35" s="158">
        <v>28</v>
      </c>
      <c r="G35" s="178">
        <f t="shared" si="0"/>
        <v>50.909090909090907</v>
      </c>
      <c r="H35" s="158">
        <v>4</v>
      </c>
      <c r="I35" s="158">
        <v>4</v>
      </c>
      <c r="J35" s="178">
        <f t="shared" si="1"/>
        <v>100</v>
      </c>
      <c r="K35" s="158">
        <v>1</v>
      </c>
      <c r="L35" s="158">
        <v>2</v>
      </c>
      <c r="M35" s="178">
        <f t="shared" si="2"/>
        <v>200</v>
      </c>
      <c r="N35" s="158">
        <v>0</v>
      </c>
      <c r="O35" s="158">
        <v>0</v>
      </c>
      <c r="P35" s="178" t="str">
        <f t="shared" si="6"/>
        <v>-</v>
      </c>
      <c r="Q35" s="158">
        <v>29</v>
      </c>
      <c r="R35" s="175">
        <v>25</v>
      </c>
      <c r="S35" s="178">
        <f t="shared" si="3"/>
        <v>86.206896551724142</v>
      </c>
      <c r="T35" s="172">
        <v>25</v>
      </c>
      <c r="U35" s="175">
        <v>12</v>
      </c>
      <c r="V35" s="174"/>
      <c r="W35" s="158">
        <v>34</v>
      </c>
      <c r="X35" s="175">
        <v>12</v>
      </c>
      <c r="Y35" s="178">
        <f t="shared" si="4"/>
        <v>35.294117647058826</v>
      </c>
      <c r="Z35" s="158">
        <v>31</v>
      </c>
      <c r="AA35" s="177">
        <v>12</v>
      </c>
      <c r="AB35" s="183">
        <f t="shared" si="5"/>
        <v>38.70967741935484</v>
      </c>
      <c r="AC35" s="37"/>
      <c r="AD35" s="41"/>
    </row>
    <row r="36" spans="1:30" ht="66.75" customHeight="1" x14ac:dyDescent="0.25">
      <c r="A36" s="45"/>
      <c r="B36" s="45"/>
      <c r="C36" s="218" t="s">
        <v>101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I18"/>
  <sheetViews>
    <sheetView view="pageBreakPreview" zoomScale="80" zoomScaleNormal="70" zoomScaleSheetLayoutView="80" workbookViewId="0">
      <selection sqref="A1:E1"/>
    </sheetView>
  </sheetViews>
  <sheetFormatPr defaultColWidth="8" defaultRowHeight="12.75" x14ac:dyDescent="0.2"/>
  <cols>
    <col min="1" max="1" width="61.85546875" style="3" customWidth="1"/>
    <col min="2" max="3" width="19.85546875" style="18" customWidth="1"/>
    <col min="4" max="4" width="12.5703125" style="3" customWidth="1"/>
    <col min="5" max="5" width="12.42578125" style="3" customWidth="1"/>
    <col min="6" max="16384" width="8" style="3"/>
  </cols>
  <sheetData>
    <row r="1" spans="1:9" ht="80.45" customHeight="1" x14ac:dyDescent="0.2">
      <c r="A1" s="191" t="s">
        <v>69</v>
      </c>
      <c r="B1" s="191"/>
      <c r="C1" s="191"/>
      <c r="D1" s="191"/>
      <c r="E1" s="191"/>
    </row>
    <row r="2" spans="1:9" s="4" customFormat="1" ht="23.25" customHeight="1" x14ac:dyDescent="0.25">
      <c r="A2" s="196" t="s">
        <v>0</v>
      </c>
      <c r="B2" s="192" t="s">
        <v>102</v>
      </c>
      <c r="C2" s="192" t="s">
        <v>103</v>
      </c>
      <c r="D2" s="234" t="s">
        <v>1</v>
      </c>
      <c r="E2" s="235"/>
    </row>
    <row r="3" spans="1:9" s="4" customFormat="1" ht="30" x14ac:dyDescent="0.25">
      <c r="A3" s="197"/>
      <c r="B3" s="193"/>
      <c r="C3" s="193"/>
      <c r="D3" s="5" t="s">
        <v>2</v>
      </c>
      <c r="E3" s="6" t="s">
        <v>25</v>
      </c>
    </row>
    <row r="4" spans="1:9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9" s="9" customFormat="1" ht="20.25" x14ac:dyDescent="0.25">
      <c r="A5" s="10" t="s">
        <v>98</v>
      </c>
      <c r="B5" s="78" t="s">
        <v>92</v>
      </c>
      <c r="C5" s="78">
        <f>'6-(АТО-ЦЗ)'!C7</f>
        <v>581</v>
      </c>
      <c r="D5" s="20" t="s">
        <v>92</v>
      </c>
      <c r="E5" s="75" t="s">
        <v>92</v>
      </c>
      <c r="I5" s="13"/>
    </row>
    <row r="6" spans="1:9" s="4" customFormat="1" ht="20.25" x14ac:dyDescent="0.25">
      <c r="A6" s="10" t="s">
        <v>27</v>
      </c>
      <c r="B6" s="79">
        <f>'6-(АТО-ЦЗ)'!E7</f>
        <v>963</v>
      </c>
      <c r="C6" s="79">
        <f>'6-(АТО-ЦЗ)'!F7</f>
        <v>555</v>
      </c>
      <c r="D6" s="20">
        <f t="shared" ref="D6:D10" si="0">C6*100/B6</f>
        <v>57.63239875389408</v>
      </c>
      <c r="E6" s="75">
        <f t="shared" ref="E6:E10" si="1">C6-B6</f>
        <v>-408</v>
      </c>
      <c r="I6" s="13"/>
    </row>
    <row r="7" spans="1:9" s="4" customFormat="1" ht="48.75" customHeight="1" x14ac:dyDescent="0.25">
      <c r="A7" s="14" t="s">
        <v>28</v>
      </c>
      <c r="B7" s="79">
        <f>'6-(АТО-ЦЗ)'!H7</f>
        <v>113</v>
      </c>
      <c r="C7" s="79">
        <f>'6-(АТО-ЦЗ)'!I7</f>
        <v>103</v>
      </c>
      <c r="D7" s="20">
        <f t="shared" si="0"/>
        <v>91.150442477876112</v>
      </c>
      <c r="E7" s="75">
        <f t="shared" si="1"/>
        <v>-10</v>
      </c>
      <c r="I7" s="13"/>
    </row>
    <row r="8" spans="1:9" s="4" customFormat="1" ht="20.25" x14ac:dyDescent="0.25">
      <c r="A8" s="15" t="s">
        <v>29</v>
      </c>
      <c r="B8" s="79">
        <f>'6-(АТО-ЦЗ)'!K7</f>
        <v>12</v>
      </c>
      <c r="C8" s="79">
        <f>'6-(АТО-ЦЗ)'!L7</f>
        <v>11</v>
      </c>
      <c r="D8" s="20">
        <f t="shared" si="0"/>
        <v>91.666666666666671</v>
      </c>
      <c r="E8" s="75">
        <f t="shared" si="1"/>
        <v>-1</v>
      </c>
      <c r="I8" s="13"/>
    </row>
    <row r="9" spans="1:9" s="4" customFormat="1" ht="49.35" customHeight="1" x14ac:dyDescent="0.25">
      <c r="A9" s="15" t="s">
        <v>20</v>
      </c>
      <c r="B9" s="79">
        <f>'6-(АТО-ЦЗ)'!N7</f>
        <v>2</v>
      </c>
      <c r="C9" s="79">
        <f>'6-(АТО-ЦЗ)'!O7</f>
        <v>1</v>
      </c>
      <c r="D9" s="20">
        <f t="shared" si="0"/>
        <v>50</v>
      </c>
      <c r="E9" s="75">
        <f t="shared" si="1"/>
        <v>-1</v>
      </c>
      <c r="I9" s="13"/>
    </row>
    <row r="10" spans="1:9" s="4" customFormat="1" ht="49.35" customHeight="1" x14ac:dyDescent="0.25">
      <c r="A10" s="15" t="s">
        <v>30</v>
      </c>
      <c r="B10" s="74">
        <f>'6-(АТО-ЦЗ)'!Q7</f>
        <v>764</v>
      </c>
      <c r="C10" s="74">
        <f>'6-(АТО-ЦЗ)'!R7</f>
        <v>361</v>
      </c>
      <c r="D10" s="11">
        <f t="shared" si="0"/>
        <v>47.251308900523561</v>
      </c>
      <c r="E10" s="75">
        <f t="shared" si="1"/>
        <v>-403</v>
      </c>
      <c r="I10" s="13"/>
    </row>
    <row r="11" spans="1:9" s="4" customFormat="1" ht="12.75" customHeight="1" x14ac:dyDescent="0.25">
      <c r="A11" s="198" t="s">
        <v>4</v>
      </c>
      <c r="B11" s="199"/>
      <c r="C11" s="199"/>
      <c r="D11" s="199"/>
      <c r="E11" s="199"/>
      <c r="I11" s="13"/>
    </row>
    <row r="12" spans="1:9" s="4" customFormat="1" ht="18" customHeight="1" x14ac:dyDescent="0.25">
      <c r="A12" s="200"/>
      <c r="B12" s="201"/>
      <c r="C12" s="201"/>
      <c r="D12" s="201"/>
      <c r="E12" s="201"/>
      <c r="I12" s="13"/>
    </row>
    <row r="13" spans="1:9" s="4" customFormat="1" ht="20.25" customHeight="1" x14ac:dyDescent="0.25">
      <c r="A13" s="196" t="s">
        <v>0</v>
      </c>
      <c r="B13" s="202" t="s">
        <v>104</v>
      </c>
      <c r="C13" s="202" t="s">
        <v>105</v>
      </c>
      <c r="D13" s="234" t="s">
        <v>1</v>
      </c>
      <c r="E13" s="235"/>
      <c r="I13" s="13"/>
    </row>
    <row r="14" spans="1:9" ht="27.75" customHeight="1" x14ac:dyDescent="0.2">
      <c r="A14" s="197"/>
      <c r="B14" s="202"/>
      <c r="C14" s="202"/>
      <c r="D14" s="21" t="s">
        <v>2</v>
      </c>
      <c r="E14" s="6" t="s">
        <v>25</v>
      </c>
      <c r="I14" s="13"/>
    </row>
    <row r="15" spans="1:9" ht="20.25" x14ac:dyDescent="0.2">
      <c r="A15" s="10" t="s">
        <v>91</v>
      </c>
      <c r="B15" s="76" t="s">
        <v>92</v>
      </c>
      <c r="C15" s="76">
        <f>'6-(АТО-ЦЗ)'!U7</f>
        <v>126</v>
      </c>
      <c r="D15" s="22" t="s">
        <v>92</v>
      </c>
      <c r="E15" s="75" t="s">
        <v>92</v>
      </c>
      <c r="I15" s="13"/>
    </row>
    <row r="16" spans="1:9" ht="20.25" x14ac:dyDescent="0.2">
      <c r="A16" s="1" t="s">
        <v>27</v>
      </c>
      <c r="B16" s="77">
        <f>'6-(АТО-ЦЗ)'!W7</f>
        <v>572</v>
      </c>
      <c r="C16" s="77">
        <f>'6-(АТО-ЦЗ)'!X7</f>
        <v>121</v>
      </c>
      <c r="D16" s="22">
        <f t="shared" ref="D16:D17" si="2">C16*100/B16</f>
        <v>21.153846153846153</v>
      </c>
      <c r="E16" s="75">
        <f t="shared" ref="E16:E17" si="3">C16-B16</f>
        <v>-451</v>
      </c>
      <c r="I16" s="13"/>
    </row>
    <row r="17" spans="1:9" ht="20.25" x14ac:dyDescent="0.2">
      <c r="A17" s="1" t="s">
        <v>32</v>
      </c>
      <c r="B17" s="77">
        <f>'6-(АТО-ЦЗ)'!Z7</f>
        <v>541</v>
      </c>
      <c r="C17" s="77">
        <f>'6-(АТО-ЦЗ)'!AA7</f>
        <v>110</v>
      </c>
      <c r="D17" s="22">
        <f t="shared" si="2"/>
        <v>20.33271719038817</v>
      </c>
      <c r="E17" s="75">
        <f t="shared" si="3"/>
        <v>-431</v>
      </c>
      <c r="I17" s="13"/>
    </row>
    <row r="18" spans="1:9" ht="62.1" customHeight="1" x14ac:dyDescent="0.25">
      <c r="A18" s="190" t="s">
        <v>100</v>
      </c>
      <c r="B18" s="190"/>
      <c r="C18" s="190"/>
      <c r="D18" s="190"/>
      <c r="E18" s="190"/>
    </row>
  </sheetData>
  <mergeCells count="11">
    <mergeCell ref="A18:E18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AF88"/>
  <sheetViews>
    <sheetView view="pageBreakPreview" zoomScale="69" zoomScaleNormal="75" zoomScaleSheetLayoutView="69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40625" defaultRowHeight="14.25" x14ac:dyDescent="0.2"/>
  <cols>
    <col min="1" max="1" width="25.85546875" style="44" customWidth="1"/>
    <col min="2" max="2" width="10.85546875" style="44" hidden="1" customWidth="1"/>
    <col min="3" max="3" width="20.5703125" style="44" customWidth="1"/>
    <col min="4" max="4" width="13.1406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4.5703125" style="44" customWidth="1"/>
    <col min="16" max="16" width="8.140625" style="44" customWidth="1"/>
    <col min="17" max="18" width="12.42578125" style="44" customWidth="1"/>
    <col min="19" max="19" width="8.140625" style="44" customWidth="1"/>
    <col min="20" max="20" width="10.5703125" style="44" hidden="1" customWidth="1"/>
    <col min="21" max="21" width="16.42578125" style="44" customWidth="1"/>
    <col min="22" max="22" width="8.1406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03" t="s">
        <v>108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7"/>
      <c r="O1" s="27"/>
      <c r="P1" s="27"/>
      <c r="Q1" s="27"/>
      <c r="R1" s="27"/>
      <c r="S1" s="27"/>
      <c r="T1" s="27"/>
      <c r="U1" s="27"/>
      <c r="V1" s="27"/>
      <c r="W1" s="27"/>
      <c r="X1" s="212"/>
      <c r="Y1" s="212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04"/>
      <c r="Y2" s="204"/>
      <c r="Z2" s="211"/>
      <c r="AA2" s="211"/>
      <c r="AB2" s="59" t="s">
        <v>7</v>
      </c>
      <c r="AC2" s="59"/>
    </row>
    <row r="3" spans="1:32" s="32" customFormat="1" ht="67.7" customHeight="1" x14ac:dyDescent="0.25">
      <c r="A3" s="205"/>
      <c r="B3" s="165"/>
      <c r="C3" s="161" t="s">
        <v>96</v>
      </c>
      <c r="D3" s="165"/>
      <c r="E3" s="207" t="s">
        <v>22</v>
      </c>
      <c r="F3" s="207"/>
      <c r="G3" s="207"/>
      <c r="H3" s="207" t="s">
        <v>13</v>
      </c>
      <c r="I3" s="207"/>
      <c r="J3" s="207"/>
      <c r="K3" s="207" t="s">
        <v>9</v>
      </c>
      <c r="L3" s="207"/>
      <c r="M3" s="207"/>
      <c r="N3" s="207" t="s">
        <v>10</v>
      </c>
      <c r="O3" s="207"/>
      <c r="P3" s="207"/>
      <c r="Q3" s="213" t="s">
        <v>8</v>
      </c>
      <c r="R3" s="214"/>
      <c r="S3" s="215"/>
      <c r="T3" s="207" t="s">
        <v>16</v>
      </c>
      <c r="U3" s="207"/>
      <c r="V3" s="207"/>
      <c r="W3" s="207" t="s">
        <v>11</v>
      </c>
      <c r="X3" s="207"/>
      <c r="Y3" s="207"/>
      <c r="Z3" s="207" t="s">
        <v>12</v>
      </c>
      <c r="AA3" s="207"/>
      <c r="AB3" s="207"/>
    </row>
    <row r="4" spans="1:32" s="33" customFormat="1" ht="19.5" customHeight="1" x14ac:dyDescent="0.25">
      <c r="A4" s="205"/>
      <c r="B4" s="230" t="s">
        <v>62</v>
      </c>
      <c r="C4" s="216" t="s">
        <v>94</v>
      </c>
      <c r="D4" s="231" t="s">
        <v>2</v>
      </c>
      <c r="E4" s="216" t="s">
        <v>62</v>
      </c>
      <c r="F4" s="216" t="s">
        <v>94</v>
      </c>
      <c r="G4" s="231" t="s">
        <v>2</v>
      </c>
      <c r="H4" s="216" t="s">
        <v>62</v>
      </c>
      <c r="I4" s="216" t="s">
        <v>94</v>
      </c>
      <c r="J4" s="231" t="s">
        <v>2</v>
      </c>
      <c r="K4" s="216" t="s">
        <v>62</v>
      </c>
      <c r="L4" s="216" t="s">
        <v>94</v>
      </c>
      <c r="M4" s="231" t="s">
        <v>2</v>
      </c>
      <c r="N4" s="216" t="s">
        <v>62</v>
      </c>
      <c r="O4" s="216" t="s">
        <v>94</v>
      </c>
      <c r="P4" s="231" t="s">
        <v>2</v>
      </c>
      <c r="Q4" s="216" t="s">
        <v>62</v>
      </c>
      <c r="R4" s="216" t="s">
        <v>94</v>
      </c>
      <c r="S4" s="231" t="s">
        <v>2</v>
      </c>
      <c r="T4" s="216" t="s">
        <v>15</v>
      </c>
      <c r="U4" s="216" t="s">
        <v>95</v>
      </c>
      <c r="V4" s="231" t="s">
        <v>2</v>
      </c>
      <c r="W4" s="216" t="s">
        <v>62</v>
      </c>
      <c r="X4" s="216" t="s">
        <v>94</v>
      </c>
      <c r="Y4" s="231" t="s">
        <v>2</v>
      </c>
      <c r="Z4" s="216" t="s">
        <v>62</v>
      </c>
      <c r="AA4" s="216" t="s">
        <v>94</v>
      </c>
      <c r="AB4" s="231" t="s">
        <v>2</v>
      </c>
    </row>
    <row r="5" spans="1:32" s="33" customFormat="1" ht="15.75" customHeight="1" x14ac:dyDescent="0.25">
      <c r="A5" s="205"/>
      <c r="B5" s="230"/>
      <c r="C5" s="216"/>
      <c r="D5" s="231"/>
      <c r="E5" s="216"/>
      <c r="F5" s="216"/>
      <c r="G5" s="231"/>
      <c r="H5" s="216"/>
      <c r="I5" s="216"/>
      <c r="J5" s="231"/>
      <c r="K5" s="216"/>
      <c r="L5" s="216"/>
      <c r="M5" s="231"/>
      <c r="N5" s="216"/>
      <c r="O5" s="216"/>
      <c r="P5" s="231"/>
      <c r="Q5" s="216"/>
      <c r="R5" s="216"/>
      <c r="S5" s="231"/>
      <c r="T5" s="216"/>
      <c r="U5" s="216"/>
      <c r="V5" s="231"/>
      <c r="W5" s="216"/>
      <c r="X5" s="216"/>
      <c r="Y5" s="231"/>
      <c r="Z5" s="216"/>
      <c r="AA5" s="216"/>
      <c r="AB5" s="231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1019</v>
      </c>
      <c r="C7" s="35">
        <f>SUM(C8:C35)</f>
        <v>581</v>
      </c>
      <c r="D7" s="36">
        <f>IF(ISERROR(C7*100/B7),"-",(C7*100/B7))</f>
        <v>57.016683022571151</v>
      </c>
      <c r="E7" s="35">
        <f>SUM(E8:E35)</f>
        <v>963</v>
      </c>
      <c r="F7" s="35">
        <f>SUM(F8:F35)</f>
        <v>555</v>
      </c>
      <c r="G7" s="36">
        <f>IF(ISERROR(F7*100/E7),"-",(F7*100/E7))</f>
        <v>57.63239875389408</v>
      </c>
      <c r="H7" s="86">
        <f>SUM(H8:H35)</f>
        <v>113</v>
      </c>
      <c r="I7" s="86">
        <f>SUM(I8:I35)</f>
        <v>103</v>
      </c>
      <c r="J7" s="107">
        <f>IF(ISERROR(I7*100/H7),"-",(I7*100/H7))</f>
        <v>91.150442477876112</v>
      </c>
      <c r="K7" s="86">
        <f>SUM(K8:K35)</f>
        <v>12</v>
      </c>
      <c r="L7" s="86">
        <f>SUM(L8:L35)</f>
        <v>11</v>
      </c>
      <c r="M7" s="107">
        <f>IF(ISERROR(L7*100/K7),"-",(L7*100/K7))</f>
        <v>91.666666666666671</v>
      </c>
      <c r="N7" s="86">
        <f>SUM(N8:N35)</f>
        <v>2</v>
      </c>
      <c r="O7" s="86">
        <f>SUM(O8:O35)</f>
        <v>1</v>
      </c>
      <c r="P7" s="107">
        <f>IF(ISERROR(O7*100/N7),"-",(O7*100/N7))</f>
        <v>50</v>
      </c>
      <c r="Q7" s="35">
        <f>SUM(Q8:Q35)</f>
        <v>764</v>
      </c>
      <c r="R7" s="35">
        <f>SUM(R8:R35)</f>
        <v>361</v>
      </c>
      <c r="S7" s="36">
        <f>IF(ISERROR(R7*100/Q7),"-",(R7*100/Q7))</f>
        <v>47.251308900523561</v>
      </c>
      <c r="T7" s="35">
        <f>SUM(T8:T35)</f>
        <v>889</v>
      </c>
      <c r="U7" s="35">
        <f>SUM(U8:U35)</f>
        <v>126</v>
      </c>
      <c r="V7" s="36">
        <f>IF(ISERROR(U7*100/T7),"-",(U7*100/T7))</f>
        <v>14.173228346456693</v>
      </c>
      <c r="W7" s="35">
        <f>SUM(W8:W35)</f>
        <v>572</v>
      </c>
      <c r="X7" s="35">
        <f>SUM(X8:X35)</f>
        <v>121</v>
      </c>
      <c r="Y7" s="36">
        <f>IF(ISERROR(X7*100/W7),"-",(X7*100/W7))</f>
        <v>21.153846153846153</v>
      </c>
      <c r="Z7" s="35">
        <f>SUM(Z8:Z35)</f>
        <v>541</v>
      </c>
      <c r="AA7" s="35">
        <f>SUM(AA8:AA35)</f>
        <v>110</v>
      </c>
      <c r="AB7" s="36">
        <f>IF(ISERROR(AA7*100/Z7),"-",(AA7*100/Z7))</f>
        <v>20.33271719038817</v>
      </c>
      <c r="AC7" s="37"/>
      <c r="AF7" s="42"/>
    </row>
    <row r="8" spans="1:32" s="42" customFormat="1" ht="15" customHeight="1" x14ac:dyDescent="0.25">
      <c r="A8" s="61" t="s">
        <v>34</v>
      </c>
      <c r="B8" s="39">
        <v>289</v>
      </c>
      <c r="C8" s="39">
        <v>174</v>
      </c>
      <c r="D8" s="36"/>
      <c r="E8" s="39">
        <v>260</v>
      </c>
      <c r="F8" s="39">
        <v>167</v>
      </c>
      <c r="G8" s="40">
        <f>IF(ISERROR(F8*100/E8),"-",(F8*100/E8))</f>
        <v>64.230769230769226</v>
      </c>
      <c r="H8" s="87">
        <v>24</v>
      </c>
      <c r="I8" s="87">
        <v>26</v>
      </c>
      <c r="J8" s="106">
        <f>IF(ISERROR(I8*100/H8),"-",(I8*100/H8))</f>
        <v>108.33333333333333</v>
      </c>
      <c r="K8" s="87">
        <v>4</v>
      </c>
      <c r="L8" s="87">
        <v>4</v>
      </c>
      <c r="M8" s="106">
        <f>IF(ISERROR(L8*100/K8),"-",(L8*100/K8))</f>
        <v>100</v>
      </c>
      <c r="N8" s="87">
        <v>0</v>
      </c>
      <c r="O8" s="87">
        <v>0</v>
      </c>
      <c r="P8" s="106" t="str">
        <f>IF(ISERROR(O8*100/N8),"-",(O8*100/N8))</f>
        <v>-</v>
      </c>
      <c r="Q8" s="39">
        <v>226</v>
      </c>
      <c r="R8" s="60">
        <v>77</v>
      </c>
      <c r="S8" s="40">
        <f>IF(ISERROR(R8*100/Q8),"-",(R8*100/Q8))</f>
        <v>34.070796460176993</v>
      </c>
      <c r="T8" s="39">
        <v>259</v>
      </c>
      <c r="U8" s="60">
        <v>49</v>
      </c>
      <c r="V8" s="40"/>
      <c r="W8" s="39">
        <v>170</v>
      </c>
      <c r="X8" s="60">
        <v>47</v>
      </c>
      <c r="Y8" s="40">
        <f>IF(ISERROR(X8*100/W8),"-",(X8*100/W8))</f>
        <v>27.647058823529413</v>
      </c>
      <c r="Z8" s="39">
        <v>157</v>
      </c>
      <c r="AA8" s="60">
        <v>43</v>
      </c>
      <c r="AB8" s="40">
        <f>IF(ISERROR(AA8*100/Z8),"-",(AA8*100/Z8))</f>
        <v>27.388535031847134</v>
      </c>
      <c r="AC8" s="37"/>
      <c r="AD8" s="41"/>
    </row>
    <row r="9" spans="1:32" s="43" customFormat="1" ht="15" customHeight="1" x14ac:dyDescent="0.25">
      <c r="A9" s="61" t="s">
        <v>35</v>
      </c>
      <c r="B9" s="39">
        <v>19</v>
      </c>
      <c r="C9" s="39">
        <v>15</v>
      </c>
      <c r="D9" s="36"/>
      <c r="E9" s="39">
        <v>22</v>
      </c>
      <c r="F9" s="39">
        <v>15</v>
      </c>
      <c r="G9" s="40">
        <f t="shared" ref="G9:G35" si="0">IF(ISERROR(F9*100/E9),"-",(F9*100/E9))</f>
        <v>68.181818181818187</v>
      </c>
      <c r="H9" s="87">
        <v>5</v>
      </c>
      <c r="I9" s="87">
        <v>2</v>
      </c>
      <c r="J9" s="106">
        <f t="shared" ref="J9:J35" si="1">IF(ISERROR(I9*100/H9),"-",(I9*100/H9))</f>
        <v>40</v>
      </c>
      <c r="K9" s="87">
        <v>0</v>
      </c>
      <c r="L9" s="87">
        <v>0</v>
      </c>
      <c r="M9" s="106" t="str">
        <f t="shared" ref="M9:M35" si="2">IF(ISERROR(L9*100/K9),"-",(L9*100/K9))</f>
        <v>-</v>
      </c>
      <c r="N9" s="87">
        <v>0</v>
      </c>
      <c r="O9" s="87">
        <v>1</v>
      </c>
      <c r="P9" s="106" t="str">
        <f t="shared" ref="P9:P35" si="3">IF(ISERROR(O9*100/N9),"-",(O9*100/N9))</f>
        <v>-</v>
      </c>
      <c r="Q9" s="39">
        <v>13</v>
      </c>
      <c r="R9" s="60">
        <v>12</v>
      </c>
      <c r="S9" s="40">
        <f t="shared" ref="S9:S35" si="4">IF(ISERROR(R9*100/Q9),"-",(R9*100/Q9))</f>
        <v>92.307692307692307</v>
      </c>
      <c r="T9" s="39">
        <v>19</v>
      </c>
      <c r="U9" s="60">
        <v>5</v>
      </c>
      <c r="V9" s="40"/>
      <c r="W9" s="39">
        <v>12</v>
      </c>
      <c r="X9" s="60">
        <v>5</v>
      </c>
      <c r="Y9" s="40">
        <f t="shared" ref="Y9:Y35" si="5">IF(ISERROR(X9*100/W9),"-",(X9*100/W9))</f>
        <v>41.666666666666664</v>
      </c>
      <c r="Z9" s="39">
        <v>11</v>
      </c>
      <c r="AA9" s="60">
        <v>5</v>
      </c>
      <c r="AB9" s="40">
        <f t="shared" ref="AB9:AB35" si="6">IF(ISERROR(AA9*100/Z9),"-",(AA9*100/Z9))</f>
        <v>45.454545454545453</v>
      </c>
      <c r="AC9" s="37"/>
      <c r="AD9" s="41"/>
    </row>
    <row r="10" spans="1:32" s="42" customFormat="1" ht="15" customHeight="1" x14ac:dyDescent="0.25">
      <c r="A10" s="61" t="s">
        <v>36</v>
      </c>
      <c r="B10" s="39">
        <v>2</v>
      </c>
      <c r="C10" s="39">
        <v>1</v>
      </c>
      <c r="D10" s="36"/>
      <c r="E10" s="39">
        <v>3</v>
      </c>
      <c r="F10" s="39">
        <v>1</v>
      </c>
      <c r="G10" s="40">
        <f t="shared" si="0"/>
        <v>33.333333333333336</v>
      </c>
      <c r="H10" s="87">
        <v>0</v>
      </c>
      <c r="I10" s="87">
        <v>0</v>
      </c>
      <c r="J10" s="106" t="str">
        <f t="shared" si="1"/>
        <v>-</v>
      </c>
      <c r="K10" s="87">
        <v>0</v>
      </c>
      <c r="L10" s="87">
        <v>0</v>
      </c>
      <c r="M10" s="106" t="str">
        <f t="shared" si="2"/>
        <v>-</v>
      </c>
      <c r="N10" s="87">
        <v>0</v>
      </c>
      <c r="O10" s="87">
        <v>0</v>
      </c>
      <c r="P10" s="106" t="str">
        <f t="shared" si="3"/>
        <v>-</v>
      </c>
      <c r="Q10" s="39">
        <v>2</v>
      </c>
      <c r="R10" s="60">
        <v>0</v>
      </c>
      <c r="S10" s="40">
        <f t="shared" si="4"/>
        <v>0</v>
      </c>
      <c r="T10" s="39">
        <v>2</v>
      </c>
      <c r="U10" s="60">
        <v>0</v>
      </c>
      <c r="V10" s="40"/>
      <c r="W10" s="39">
        <v>3</v>
      </c>
      <c r="X10" s="60">
        <v>0</v>
      </c>
      <c r="Y10" s="40">
        <f t="shared" si="5"/>
        <v>0</v>
      </c>
      <c r="Z10" s="39">
        <v>3</v>
      </c>
      <c r="AA10" s="60">
        <v>0</v>
      </c>
      <c r="AB10" s="40">
        <f t="shared" si="6"/>
        <v>0</v>
      </c>
      <c r="AC10" s="37"/>
      <c r="AD10" s="41"/>
    </row>
    <row r="11" spans="1:32" s="42" customFormat="1" ht="15" customHeight="1" x14ac:dyDescent="0.25">
      <c r="A11" s="61" t="s">
        <v>37</v>
      </c>
      <c r="B11" s="39">
        <v>10</v>
      </c>
      <c r="C11" s="39">
        <v>9</v>
      </c>
      <c r="D11" s="36"/>
      <c r="E11" s="39">
        <v>8</v>
      </c>
      <c r="F11" s="39">
        <v>8</v>
      </c>
      <c r="G11" s="40">
        <f t="shared" si="0"/>
        <v>100</v>
      </c>
      <c r="H11" s="87">
        <v>2</v>
      </c>
      <c r="I11" s="87">
        <v>2</v>
      </c>
      <c r="J11" s="106">
        <f t="shared" si="1"/>
        <v>100</v>
      </c>
      <c r="K11" s="87">
        <v>0</v>
      </c>
      <c r="L11" s="87">
        <v>0</v>
      </c>
      <c r="M11" s="106" t="str">
        <f t="shared" si="2"/>
        <v>-</v>
      </c>
      <c r="N11" s="87">
        <v>0</v>
      </c>
      <c r="O11" s="87">
        <v>0</v>
      </c>
      <c r="P11" s="106" t="str">
        <f t="shared" si="3"/>
        <v>-</v>
      </c>
      <c r="Q11" s="39">
        <v>8</v>
      </c>
      <c r="R11" s="60">
        <v>5</v>
      </c>
      <c r="S11" s="40">
        <f t="shared" si="4"/>
        <v>62.5</v>
      </c>
      <c r="T11" s="39">
        <v>8</v>
      </c>
      <c r="U11" s="60">
        <v>4</v>
      </c>
      <c r="V11" s="40"/>
      <c r="W11" s="39">
        <v>4</v>
      </c>
      <c r="X11" s="60">
        <v>3</v>
      </c>
      <c r="Y11" s="40">
        <f t="shared" si="5"/>
        <v>75</v>
      </c>
      <c r="Z11" s="39">
        <v>4</v>
      </c>
      <c r="AA11" s="60">
        <v>3</v>
      </c>
      <c r="AB11" s="40">
        <f t="shared" si="6"/>
        <v>75</v>
      </c>
      <c r="AC11" s="37"/>
      <c r="AD11" s="41"/>
    </row>
    <row r="12" spans="1:32" s="42" customFormat="1" ht="15" customHeight="1" x14ac:dyDescent="0.25">
      <c r="A12" s="61" t="s">
        <v>38</v>
      </c>
      <c r="B12" s="39">
        <v>41</v>
      </c>
      <c r="C12" s="39">
        <v>28</v>
      </c>
      <c r="D12" s="36"/>
      <c r="E12" s="39">
        <v>39</v>
      </c>
      <c r="F12" s="39">
        <v>22</v>
      </c>
      <c r="G12" s="40">
        <f t="shared" si="0"/>
        <v>56.410256410256409</v>
      </c>
      <c r="H12" s="87">
        <v>6</v>
      </c>
      <c r="I12" s="87">
        <v>0</v>
      </c>
      <c r="J12" s="106">
        <f t="shared" si="1"/>
        <v>0</v>
      </c>
      <c r="K12" s="87">
        <v>0</v>
      </c>
      <c r="L12" s="87">
        <v>0</v>
      </c>
      <c r="M12" s="106" t="str">
        <f t="shared" si="2"/>
        <v>-</v>
      </c>
      <c r="N12" s="87">
        <v>0</v>
      </c>
      <c r="O12" s="87">
        <v>0</v>
      </c>
      <c r="P12" s="106" t="str">
        <f t="shared" si="3"/>
        <v>-</v>
      </c>
      <c r="Q12" s="39">
        <v>33</v>
      </c>
      <c r="R12" s="60">
        <v>21</v>
      </c>
      <c r="S12" s="40">
        <f t="shared" si="4"/>
        <v>63.636363636363633</v>
      </c>
      <c r="T12" s="39">
        <v>33</v>
      </c>
      <c r="U12" s="60">
        <v>4</v>
      </c>
      <c r="V12" s="40"/>
      <c r="W12" s="39">
        <v>23</v>
      </c>
      <c r="X12" s="60">
        <v>4</v>
      </c>
      <c r="Y12" s="40">
        <f t="shared" si="5"/>
        <v>17.391304347826086</v>
      </c>
      <c r="Z12" s="39">
        <v>22</v>
      </c>
      <c r="AA12" s="60">
        <v>4</v>
      </c>
      <c r="AB12" s="40">
        <f t="shared" si="6"/>
        <v>18.181818181818183</v>
      </c>
      <c r="AC12" s="37"/>
      <c r="AD12" s="41"/>
    </row>
    <row r="13" spans="1:32" s="42" customFormat="1" ht="15" customHeight="1" x14ac:dyDescent="0.25">
      <c r="A13" s="61" t="s">
        <v>39</v>
      </c>
      <c r="B13" s="39">
        <v>8</v>
      </c>
      <c r="C13" s="39">
        <v>6</v>
      </c>
      <c r="D13" s="36"/>
      <c r="E13" s="39">
        <v>8</v>
      </c>
      <c r="F13" s="39">
        <v>6</v>
      </c>
      <c r="G13" s="40">
        <f t="shared" si="0"/>
        <v>75</v>
      </c>
      <c r="H13" s="87">
        <v>1</v>
      </c>
      <c r="I13" s="87">
        <v>2</v>
      </c>
      <c r="J13" s="106">
        <f t="shared" si="1"/>
        <v>200</v>
      </c>
      <c r="K13" s="87">
        <v>0</v>
      </c>
      <c r="L13" s="87">
        <v>0</v>
      </c>
      <c r="M13" s="106" t="str">
        <f t="shared" si="2"/>
        <v>-</v>
      </c>
      <c r="N13" s="87">
        <v>0</v>
      </c>
      <c r="O13" s="87">
        <v>0</v>
      </c>
      <c r="P13" s="106" t="str">
        <f t="shared" si="3"/>
        <v>-</v>
      </c>
      <c r="Q13" s="39">
        <v>6</v>
      </c>
      <c r="R13" s="60">
        <v>6</v>
      </c>
      <c r="S13" s="40">
        <f t="shared" si="4"/>
        <v>100</v>
      </c>
      <c r="T13" s="39">
        <v>7</v>
      </c>
      <c r="U13" s="60">
        <v>2</v>
      </c>
      <c r="V13" s="40"/>
      <c r="W13" s="39">
        <v>5</v>
      </c>
      <c r="X13" s="60">
        <v>2</v>
      </c>
      <c r="Y13" s="40">
        <f t="shared" si="5"/>
        <v>40</v>
      </c>
      <c r="Z13" s="39">
        <v>5</v>
      </c>
      <c r="AA13" s="60">
        <v>2</v>
      </c>
      <c r="AB13" s="40">
        <f t="shared" si="6"/>
        <v>40</v>
      </c>
      <c r="AC13" s="37"/>
      <c r="AD13" s="41"/>
    </row>
    <row r="14" spans="1:32" s="42" customFormat="1" ht="15" customHeight="1" x14ac:dyDescent="0.25">
      <c r="A14" s="61" t="s">
        <v>40</v>
      </c>
      <c r="B14" s="39">
        <v>12</v>
      </c>
      <c r="C14" s="39">
        <v>3</v>
      </c>
      <c r="D14" s="36"/>
      <c r="E14" s="39">
        <v>8</v>
      </c>
      <c r="F14" s="39">
        <v>3</v>
      </c>
      <c r="G14" s="40">
        <f t="shared" si="0"/>
        <v>37.5</v>
      </c>
      <c r="H14" s="87">
        <v>1</v>
      </c>
      <c r="I14" s="87">
        <v>1</v>
      </c>
      <c r="J14" s="106">
        <f t="shared" si="1"/>
        <v>100</v>
      </c>
      <c r="K14" s="87">
        <v>0</v>
      </c>
      <c r="L14" s="87">
        <v>0</v>
      </c>
      <c r="M14" s="106" t="str">
        <f t="shared" si="2"/>
        <v>-</v>
      </c>
      <c r="N14" s="87">
        <v>0</v>
      </c>
      <c r="O14" s="87">
        <v>0</v>
      </c>
      <c r="P14" s="106" t="str">
        <f t="shared" si="3"/>
        <v>-</v>
      </c>
      <c r="Q14" s="39">
        <v>7</v>
      </c>
      <c r="R14" s="60">
        <v>2</v>
      </c>
      <c r="S14" s="40">
        <f t="shared" si="4"/>
        <v>28.571428571428573</v>
      </c>
      <c r="T14" s="39">
        <v>12</v>
      </c>
      <c r="U14" s="60">
        <v>0</v>
      </c>
      <c r="V14" s="40"/>
      <c r="W14" s="39">
        <v>2</v>
      </c>
      <c r="X14" s="60">
        <v>0</v>
      </c>
      <c r="Y14" s="40">
        <f t="shared" si="5"/>
        <v>0</v>
      </c>
      <c r="Z14" s="39">
        <v>2</v>
      </c>
      <c r="AA14" s="60">
        <v>0</v>
      </c>
      <c r="AB14" s="40">
        <f t="shared" si="6"/>
        <v>0</v>
      </c>
      <c r="AC14" s="37"/>
      <c r="AD14" s="41"/>
    </row>
    <row r="15" spans="1:32" s="42" customFormat="1" ht="15" customHeight="1" x14ac:dyDescent="0.25">
      <c r="A15" s="61" t="s">
        <v>41</v>
      </c>
      <c r="B15" s="39">
        <v>37</v>
      </c>
      <c r="C15" s="39">
        <v>24</v>
      </c>
      <c r="D15" s="36"/>
      <c r="E15" s="39">
        <v>41</v>
      </c>
      <c r="F15" s="39">
        <v>22</v>
      </c>
      <c r="G15" s="40">
        <f t="shared" si="0"/>
        <v>53.658536585365852</v>
      </c>
      <c r="H15" s="87">
        <v>2</v>
      </c>
      <c r="I15" s="87">
        <v>5</v>
      </c>
      <c r="J15" s="106">
        <f t="shared" si="1"/>
        <v>250</v>
      </c>
      <c r="K15" s="87">
        <v>0</v>
      </c>
      <c r="L15" s="87">
        <v>1</v>
      </c>
      <c r="M15" s="106" t="str">
        <f t="shared" si="2"/>
        <v>-</v>
      </c>
      <c r="N15" s="87">
        <v>0</v>
      </c>
      <c r="O15" s="87">
        <v>0</v>
      </c>
      <c r="P15" s="106" t="str">
        <f t="shared" si="3"/>
        <v>-</v>
      </c>
      <c r="Q15" s="39">
        <v>33</v>
      </c>
      <c r="R15" s="60">
        <v>13</v>
      </c>
      <c r="S15" s="40">
        <f t="shared" si="4"/>
        <v>39.393939393939391</v>
      </c>
      <c r="T15" s="39">
        <v>29</v>
      </c>
      <c r="U15" s="60">
        <v>3</v>
      </c>
      <c r="V15" s="40"/>
      <c r="W15" s="39">
        <v>31</v>
      </c>
      <c r="X15" s="60">
        <v>3</v>
      </c>
      <c r="Y15" s="40">
        <f t="shared" si="5"/>
        <v>9.67741935483871</v>
      </c>
      <c r="Z15" s="39">
        <v>30</v>
      </c>
      <c r="AA15" s="60">
        <v>2</v>
      </c>
      <c r="AB15" s="40">
        <f t="shared" si="6"/>
        <v>6.666666666666667</v>
      </c>
      <c r="AC15" s="37"/>
      <c r="AD15" s="41"/>
    </row>
    <row r="16" spans="1:32" s="42" customFormat="1" ht="15" customHeight="1" x14ac:dyDescent="0.25">
      <c r="A16" s="61" t="s">
        <v>42</v>
      </c>
      <c r="B16" s="39">
        <v>21</v>
      </c>
      <c r="C16" s="39">
        <v>12</v>
      </c>
      <c r="D16" s="36"/>
      <c r="E16" s="39">
        <v>23</v>
      </c>
      <c r="F16" s="39">
        <v>12</v>
      </c>
      <c r="G16" s="40">
        <f t="shared" si="0"/>
        <v>52.173913043478258</v>
      </c>
      <c r="H16" s="87">
        <v>2</v>
      </c>
      <c r="I16" s="87">
        <v>4</v>
      </c>
      <c r="J16" s="106">
        <f t="shared" si="1"/>
        <v>200</v>
      </c>
      <c r="K16" s="87">
        <v>0</v>
      </c>
      <c r="L16" s="87">
        <v>0</v>
      </c>
      <c r="M16" s="106" t="str">
        <f t="shared" si="2"/>
        <v>-</v>
      </c>
      <c r="N16" s="87">
        <v>0</v>
      </c>
      <c r="O16" s="87">
        <v>0</v>
      </c>
      <c r="P16" s="106" t="str">
        <f t="shared" si="3"/>
        <v>-</v>
      </c>
      <c r="Q16" s="39">
        <v>21</v>
      </c>
      <c r="R16" s="60">
        <v>10</v>
      </c>
      <c r="S16" s="40">
        <f t="shared" si="4"/>
        <v>47.61904761904762</v>
      </c>
      <c r="T16" s="39">
        <v>16</v>
      </c>
      <c r="U16" s="60">
        <v>2</v>
      </c>
      <c r="V16" s="40"/>
      <c r="W16" s="39">
        <v>12</v>
      </c>
      <c r="X16" s="60">
        <v>2</v>
      </c>
      <c r="Y16" s="40">
        <f t="shared" si="5"/>
        <v>16.666666666666668</v>
      </c>
      <c r="Z16" s="39">
        <v>9</v>
      </c>
      <c r="AA16" s="60">
        <v>1</v>
      </c>
      <c r="AB16" s="40">
        <f t="shared" si="6"/>
        <v>11.111111111111111</v>
      </c>
      <c r="AC16" s="37"/>
      <c r="AD16" s="41"/>
    </row>
    <row r="17" spans="1:30" s="42" customFormat="1" ht="15" customHeight="1" x14ac:dyDescent="0.25">
      <c r="A17" s="61" t="s">
        <v>43</v>
      </c>
      <c r="B17" s="39">
        <v>74</v>
      </c>
      <c r="C17" s="39">
        <v>27</v>
      </c>
      <c r="D17" s="36"/>
      <c r="E17" s="39">
        <v>66</v>
      </c>
      <c r="F17" s="39">
        <v>27</v>
      </c>
      <c r="G17" s="40">
        <f t="shared" si="0"/>
        <v>40.909090909090907</v>
      </c>
      <c r="H17" s="87">
        <v>9</v>
      </c>
      <c r="I17" s="87">
        <v>3</v>
      </c>
      <c r="J17" s="106">
        <f t="shared" si="1"/>
        <v>33.333333333333336</v>
      </c>
      <c r="K17" s="87">
        <v>1</v>
      </c>
      <c r="L17" s="87">
        <v>1</v>
      </c>
      <c r="M17" s="106">
        <f t="shared" si="2"/>
        <v>100</v>
      </c>
      <c r="N17" s="87">
        <v>0</v>
      </c>
      <c r="O17" s="87">
        <v>0</v>
      </c>
      <c r="P17" s="106" t="str">
        <f t="shared" si="3"/>
        <v>-</v>
      </c>
      <c r="Q17" s="39">
        <v>23</v>
      </c>
      <c r="R17" s="60">
        <v>13</v>
      </c>
      <c r="S17" s="40">
        <f t="shared" si="4"/>
        <v>56.521739130434781</v>
      </c>
      <c r="T17" s="39">
        <v>58</v>
      </c>
      <c r="U17" s="60">
        <v>0</v>
      </c>
      <c r="V17" s="40"/>
      <c r="W17" s="39">
        <v>28</v>
      </c>
      <c r="X17" s="60">
        <v>0</v>
      </c>
      <c r="Y17" s="40">
        <f t="shared" si="5"/>
        <v>0</v>
      </c>
      <c r="Z17" s="39">
        <v>28</v>
      </c>
      <c r="AA17" s="60">
        <v>0</v>
      </c>
      <c r="AB17" s="40">
        <f t="shared" si="6"/>
        <v>0</v>
      </c>
      <c r="AC17" s="37"/>
      <c r="AD17" s="41"/>
    </row>
    <row r="18" spans="1:30" s="42" customFormat="1" ht="15" customHeight="1" x14ac:dyDescent="0.25">
      <c r="A18" s="61" t="s">
        <v>44</v>
      </c>
      <c r="B18" s="39">
        <v>13</v>
      </c>
      <c r="C18" s="39">
        <v>23</v>
      </c>
      <c r="D18" s="36"/>
      <c r="E18" s="39">
        <v>21</v>
      </c>
      <c r="F18" s="39">
        <v>23</v>
      </c>
      <c r="G18" s="40">
        <f t="shared" si="0"/>
        <v>109.52380952380952</v>
      </c>
      <c r="H18" s="87">
        <v>6</v>
      </c>
      <c r="I18" s="87">
        <v>3</v>
      </c>
      <c r="J18" s="106">
        <f t="shared" si="1"/>
        <v>50</v>
      </c>
      <c r="K18" s="87">
        <v>0</v>
      </c>
      <c r="L18" s="87">
        <v>0</v>
      </c>
      <c r="M18" s="106" t="str">
        <f t="shared" si="2"/>
        <v>-</v>
      </c>
      <c r="N18" s="87">
        <v>0</v>
      </c>
      <c r="O18" s="87">
        <v>0</v>
      </c>
      <c r="P18" s="106" t="str">
        <f t="shared" si="3"/>
        <v>-</v>
      </c>
      <c r="Q18" s="39">
        <v>17</v>
      </c>
      <c r="R18" s="60">
        <v>17</v>
      </c>
      <c r="S18" s="40">
        <f t="shared" si="4"/>
        <v>100</v>
      </c>
      <c r="T18" s="39">
        <v>9</v>
      </c>
      <c r="U18" s="60">
        <v>10</v>
      </c>
      <c r="V18" s="40"/>
      <c r="W18" s="39">
        <v>11</v>
      </c>
      <c r="X18" s="60">
        <v>10</v>
      </c>
      <c r="Y18" s="40">
        <f t="shared" si="5"/>
        <v>90.909090909090907</v>
      </c>
      <c r="Z18" s="39">
        <v>10</v>
      </c>
      <c r="AA18" s="60">
        <v>8</v>
      </c>
      <c r="AB18" s="40">
        <f t="shared" si="6"/>
        <v>80</v>
      </c>
      <c r="AC18" s="37"/>
      <c r="AD18" s="41"/>
    </row>
    <row r="19" spans="1:30" s="42" customFormat="1" ht="15" customHeight="1" x14ac:dyDescent="0.25">
      <c r="A19" s="61" t="s">
        <v>45</v>
      </c>
      <c r="B19" s="39">
        <v>57</v>
      </c>
      <c r="C19" s="39">
        <v>39</v>
      </c>
      <c r="D19" s="36"/>
      <c r="E19" s="39">
        <v>43</v>
      </c>
      <c r="F19" s="39">
        <v>39</v>
      </c>
      <c r="G19" s="40">
        <f t="shared" si="0"/>
        <v>90.697674418604649</v>
      </c>
      <c r="H19" s="87">
        <v>4</v>
      </c>
      <c r="I19" s="87">
        <v>16</v>
      </c>
      <c r="J19" s="106">
        <f t="shared" si="1"/>
        <v>400</v>
      </c>
      <c r="K19" s="87">
        <v>0</v>
      </c>
      <c r="L19" s="87">
        <v>2</v>
      </c>
      <c r="M19" s="106" t="str">
        <f t="shared" si="2"/>
        <v>-</v>
      </c>
      <c r="N19" s="87">
        <v>0</v>
      </c>
      <c r="O19" s="87">
        <v>0</v>
      </c>
      <c r="P19" s="106" t="str">
        <f t="shared" si="3"/>
        <v>-</v>
      </c>
      <c r="Q19" s="39">
        <v>40</v>
      </c>
      <c r="R19" s="60">
        <v>25</v>
      </c>
      <c r="S19" s="40">
        <f t="shared" si="4"/>
        <v>62.5</v>
      </c>
      <c r="T19" s="39">
        <v>52</v>
      </c>
      <c r="U19" s="60">
        <v>9</v>
      </c>
      <c r="V19" s="40"/>
      <c r="W19" s="39">
        <v>28</v>
      </c>
      <c r="X19" s="60">
        <v>9</v>
      </c>
      <c r="Y19" s="40">
        <f t="shared" si="5"/>
        <v>32.142857142857146</v>
      </c>
      <c r="Z19" s="39">
        <v>28</v>
      </c>
      <c r="AA19" s="60">
        <v>9</v>
      </c>
      <c r="AB19" s="40">
        <f t="shared" si="6"/>
        <v>32.142857142857146</v>
      </c>
      <c r="AC19" s="37"/>
      <c r="AD19" s="41"/>
    </row>
    <row r="20" spans="1:30" s="42" customFormat="1" ht="15" customHeight="1" x14ac:dyDescent="0.25">
      <c r="A20" s="61" t="s">
        <v>46</v>
      </c>
      <c r="B20" s="39">
        <v>20</v>
      </c>
      <c r="C20" s="39">
        <v>7</v>
      </c>
      <c r="D20" s="36"/>
      <c r="E20" s="39">
        <v>22</v>
      </c>
      <c r="F20" s="39">
        <v>7</v>
      </c>
      <c r="G20" s="40">
        <f t="shared" si="0"/>
        <v>31.818181818181817</v>
      </c>
      <c r="H20" s="87">
        <v>1</v>
      </c>
      <c r="I20" s="87">
        <v>1</v>
      </c>
      <c r="J20" s="106">
        <f t="shared" si="1"/>
        <v>100</v>
      </c>
      <c r="K20" s="87">
        <v>0</v>
      </c>
      <c r="L20" s="87">
        <v>0</v>
      </c>
      <c r="M20" s="106" t="str">
        <f t="shared" si="2"/>
        <v>-</v>
      </c>
      <c r="N20" s="87">
        <v>0</v>
      </c>
      <c r="O20" s="87">
        <v>0</v>
      </c>
      <c r="P20" s="106" t="str">
        <f t="shared" si="3"/>
        <v>-</v>
      </c>
      <c r="Q20" s="39">
        <v>14</v>
      </c>
      <c r="R20" s="60">
        <v>4</v>
      </c>
      <c r="S20" s="40">
        <f t="shared" si="4"/>
        <v>28.571428571428573</v>
      </c>
      <c r="T20" s="39">
        <v>18</v>
      </c>
      <c r="U20" s="60">
        <v>2</v>
      </c>
      <c r="V20" s="40"/>
      <c r="W20" s="39">
        <v>15</v>
      </c>
      <c r="X20" s="60">
        <v>2</v>
      </c>
      <c r="Y20" s="40">
        <f t="shared" si="5"/>
        <v>13.333333333333334</v>
      </c>
      <c r="Z20" s="39">
        <v>15</v>
      </c>
      <c r="AA20" s="60">
        <v>2</v>
      </c>
      <c r="AB20" s="40">
        <f t="shared" si="6"/>
        <v>13.333333333333334</v>
      </c>
      <c r="AC20" s="37"/>
      <c r="AD20" s="41"/>
    </row>
    <row r="21" spans="1:30" s="42" customFormat="1" ht="15" customHeight="1" x14ac:dyDescent="0.25">
      <c r="A21" s="61" t="s">
        <v>47</v>
      </c>
      <c r="B21" s="39">
        <v>24</v>
      </c>
      <c r="C21" s="39">
        <v>10</v>
      </c>
      <c r="D21" s="36"/>
      <c r="E21" s="39">
        <v>16</v>
      </c>
      <c r="F21" s="39">
        <v>9</v>
      </c>
      <c r="G21" s="40">
        <f t="shared" si="0"/>
        <v>56.25</v>
      </c>
      <c r="H21" s="87">
        <v>0</v>
      </c>
      <c r="I21" s="87">
        <v>2</v>
      </c>
      <c r="J21" s="106" t="str">
        <f t="shared" si="1"/>
        <v>-</v>
      </c>
      <c r="K21" s="87">
        <v>1</v>
      </c>
      <c r="L21" s="87">
        <v>1</v>
      </c>
      <c r="M21" s="106">
        <f t="shared" si="2"/>
        <v>100</v>
      </c>
      <c r="N21" s="87">
        <v>0</v>
      </c>
      <c r="O21" s="87">
        <v>0</v>
      </c>
      <c r="P21" s="106" t="str">
        <f t="shared" si="3"/>
        <v>-</v>
      </c>
      <c r="Q21" s="39">
        <v>14</v>
      </c>
      <c r="R21" s="60">
        <v>4</v>
      </c>
      <c r="S21" s="40">
        <f t="shared" si="4"/>
        <v>28.571428571428573</v>
      </c>
      <c r="T21" s="39">
        <v>20</v>
      </c>
      <c r="U21" s="60">
        <v>2</v>
      </c>
      <c r="V21" s="40"/>
      <c r="W21" s="39">
        <v>10</v>
      </c>
      <c r="X21" s="60">
        <v>1</v>
      </c>
      <c r="Y21" s="40">
        <f t="shared" si="5"/>
        <v>10</v>
      </c>
      <c r="Z21" s="39">
        <v>10</v>
      </c>
      <c r="AA21" s="60">
        <v>0</v>
      </c>
      <c r="AB21" s="40">
        <f t="shared" si="6"/>
        <v>0</v>
      </c>
      <c r="AC21" s="37"/>
      <c r="AD21" s="41"/>
    </row>
    <row r="22" spans="1:30" s="42" customFormat="1" ht="15" customHeight="1" x14ac:dyDescent="0.25">
      <c r="A22" s="61" t="s">
        <v>48</v>
      </c>
      <c r="B22" s="39">
        <v>11</v>
      </c>
      <c r="C22" s="39">
        <v>8</v>
      </c>
      <c r="D22" s="36"/>
      <c r="E22" s="39">
        <v>17</v>
      </c>
      <c r="F22" s="39">
        <v>8</v>
      </c>
      <c r="G22" s="40">
        <f t="shared" si="0"/>
        <v>47.058823529411768</v>
      </c>
      <c r="H22" s="87">
        <v>6</v>
      </c>
      <c r="I22" s="87">
        <v>1</v>
      </c>
      <c r="J22" s="106">
        <f t="shared" si="1"/>
        <v>16.666666666666668</v>
      </c>
      <c r="K22" s="87">
        <v>0</v>
      </c>
      <c r="L22" s="87">
        <v>0</v>
      </c>
      <c r="M22" s="106" t="str">
        <f t="shared" si="2"/>
        <v>-</v>
      </c>
      <c r="N22" s="87">
        <v>0</v>
      </c>
      <c r="O22" s="87">
        <v>0</v>
      </c>
      <c r="P22" s="106" t="str">
        <f t="shared" si="3"/>
        <v>-</v>
      </c>
      <c r="Q22" s="39">
        <v>13</v>
      </c>
      <c r="R22" s="60">
        <v>6</v>
      </c>
      <c r="S22" s="40">
        <f t="shared" si="4"/>
        <v>46.153846153846153</v>
      </c>
      <c r="T22" s="39">
        <v>5</v>
      </c>
      <c r="U22" s="60">
        <v>2</v>
      </c>
      <c r="V22" s="40"/>
      <c r="W22" s="39">
        <v>6</v>
      </c>
      <c r="X22" s="60">
        <v>2</v>
      </c>
      <c r="Y22" s="40">
        <f t="shared" si="5"/>
        <v>33.333333333333336</v>
      </c>
      <c r="Z22" s="39">
        <v>5</v>
      </c>
      <c r="AA22" s="60">
        <v>2</v>
      </c>
      <c r="AB22" s="40">
        <f t="shared" si="6"/>
        <v>40</v>
      </c>
      <c r="AC22" s="37"/>
      <c r="AD22" s="41"/>
    </row>
    <row r="23" spans="1:30" s="42" customFormat="1" ht="15" customHeight="1" x14ac:dyDescent="0.25">
      <c r="A23" s="61" t="s">
        <v>49</v>
      </c>
      <c r="B23" s="39">
        <v>79</v>
      </c>
      <c r="C23" s="39">
        <v>19</v>
      </c>
      <c r="D23" s="36"/>
      <c r="E23" s="39">
        <v>62</v>
      </c>
      <c r="F23" s="39">
        <v>18</v>
      </c>
      <c r="G23" s="40">
        <f t="shared" si="0"/>
        <v>29.032258064516128</v>
      </c>
      <c r="H23" s="87">
        <v>7</v>
      </c>
      <c r="I23" s="87">
        <v>3</v>
      </c>
      <c r="J23" s="106">
        <f t="shared" si="1"/>
        <v>42.857142857142854</v>
      </c>
      <c r="K23" s="87">
        <v>0</v>
      </c>
      <c r="L23" s="87">
        <v>0</v>
      </c>
      <c r="M23" s="106" t="str">
        <f t="shared" si="2"/>
        <v>-</v>
      </c>
      <c r="N23" s="87">
        <v>0</v>
      </c>
      <c r="O23" s="87">
        <v>0</v>
      </c>
      <c r="P23" s="106" t="str">
        <f t="shared" si="3"/>
        <v>-</v>
      </c>
      <c r="Q23" s="39">
        <v>54</v>
      </c>
      <c r="R23" s="60">
        <v>11</v>
      </c>
      <c r="S23" s="40">
        <f t="shared" si="4"/>
        <v>20.37037037037037</v>
      </c>
      <c r="T23" s="39">
        <v>76</v>
      </c>
      <c r="U23" s="60">
        <v>3</v>
      </c>
      <c r="V23" s="40"/>
      <c r="W23" s="39">
        <v>30</v>
      </c>
      <c r="X23" s="60">
        <v>3</v>
      </c>
      <c r="Y23" s="40">
        <f t="shared" si="5"/>
        <v>10</v>
      </c>
      <c r="Z23" s="39">
        <v>29</v>
      </c>
      <c r="AA23" s="60">
        <v>3</v>
      </c>
      <c r="AB23" s="40">
        <f t="shared" si="6"/>
        <v>10.344827586206897</v>
      </c>
      <c r="AC23" s="37"/>
      <c r="AD23" s="41"/>
    </row>
    <row r="24" spans="1:30" s="42" customFormat="1" ht="15" customHeight="1" x14ac:dyDescent="0.25">
      <c r="A24" s="61" t="s">
        <v>50</v>
      </c>
      <c r="B24" s="39">
        <v>45</v>
      </c>
      <c r="C24" s="39">
        <v>43</v>
      </c>
      <c r="D24" s="36"/>
      <c r="E24" s="39">
        <v>59</v>
      </c>
      <c r="F24" s="39">
        <v>43</v>
      </c>
      <c r="G24" s="40">
        <f t="shared" si="0"/>
        <v>72.881355932203391</v>
      </c>
      <c r="H24" s="87">
        <v>8</v>
      </c>
      <c r="I24" s="87">
        <v>12</v>
      </c>
      <c r="J24" s="106">
        <f t="shared" si="1"/>
        <v>150</v>
      </c>
      <c r="K24" s="87">
        <v>1</v>
      </c>
      <c r="L24" s="87">
        <v>0</v>
      </c>
      <c r="M24" s="106">
        <f t="shared" si="2"/>
        <v>0</v>
      </c>
      <c r="N24" s="87">
        <v>0</v>
      </c>
      <c r="O24" s="87">
        <v>0</v>
      </c>
      <c r="P24" s="106" t="str">
        <f t="shared" si="3"/>
        <v>-</v>
      </c>
      <c r="Q24" s="39">
        <v>57</v>
      </c>
      <c r="R24" s="60">
        <v>39</v>
      </c>
      <c r="S24" s="40">
        <f t="shared" si="4"/>
        <v>68.421052631578945</v>
      </c>
      <c r="T24" s="39">
        <v>35</v>
      </c>
      <c r="U24" s="60">
        <v>11</v>
      </c>
      <c r="V24" s="40"/>
      <c r="W24" s="39">
        <v>39</v>
      </c>
      <c r="X24" s="60">
        <v>11</v>
      </c>
      <c r="Y24" s="40">
        <f t="shared" si="5"/>
        <v>28.205128205128204</v>
      </c>
      <c r="Z24" s="39">
        <v>37</v>
      </c>
      <c r="AA24" s="60">
        <v>11</v>
      </c>
      <c r="AB24" s="40">
        <f t="shared" si="6"/>
        <v>29.72972972972973</v>
      </c>
      <c r="AC24" s="37"/>
      <c r="AD24" s="41"/>
    </row>
    <row r="25" spans="1:30" s="42" customFormat="1" ht="15" customHeight="1" x14ac:dyDescent="0.25">
      <c r="A25" s="61" t="s">
        <v>51</v>
      </c>
      <c r="B25" s="39">
        <v>15</v>
      </c>
      <c r="C25" s="39">
        <v>9</v>
      </c>
      <c r="D25" s="36"/>
      <c r="E25" s="39">
        <v>17</v>
      </c>
      <c r="F25" s="39">
        <v>9</v>
      </c>
      <c r="G25" s="40">
        <f t="shared" si="0"/>
        <v>52.941176470588232</v>
      </c>
      <c r="H25" s="87">
        <v>3</v>
      </c>
      <c r="I25" s="87">
        <v>0</v>
      </c>
      <c r="J25" s="106">
        <f t="shared" si="1"/>
        <v>0</v>
      </c>
      <c r="K25" s="87">
        <v>0</v>
      </c>
      <c r="L25" s="87">
        <v>1</v>
      </c>
      <c r="M25" s="106" t="str">
        <f t="shared" si="2"/>
        <v>-</v>
      </c>
      <c r="N25" s="87">
        <v>0</v>
      </c>
      <c r="O25" s="87">
        <v>0</v>
      </c>
      <c r="P25" s="106" t="str">
        <f t="shared" si="3"/>
        <v>-</v>
      </c>
      <c r="Q25" s="39">
        <v>13</v>
      </c>
      <c r="R25" s="60">
        <v>6</v>
      </c>
      <c r="S25" s="40">
        <f t="shared" si="4"/>
        <v>46.153846153846153</v>
      </c>
      <c r="T25" s="39">
        <v>12</v>
      </c>
      <c r="U25" s="60">
        <v>1</v>
      </c>
      <c r="V25" s="40"/>
      <c r="W25" s="39">
        <v>13</v>
      </c>
      <c r="X25" s="60">
        <v>1</v>
      </c>
      <c r="Y25" s="40">
        <f t="shared" si="5"/>
        <v>7.6923076923076925</v>
      </c>
      <c r="Z25" s="39">
        <v>12</v>
      </c>
      <c r="AA25" s="60">
        <v>1</v>
      </c>
      <c r="AB25" s="40">
        <f t="shared" si="6"/>
        <v>8.3333333333333339</v>
      </c>
      <c r="AC25" s="37"/>
      <c r="AD25" s="41"/>
    </row>
    <row r="26" spans="1:30" s="42" customFormat="1" ht="15" customHeight="1" x14ac:dyDescent="0.25">
      <c r="A26" s="61" t="s">
        <v>52</v>
      </c>
      <c r="B26" s="39">
        <v>24</v>
      </c>
      <c r="C26" s="39">
        <v>16</v>
      </c>
      <c r="D26" s="36"/>
      <c r="E26" s="39">
        <v>27</v>
      </c>
      <c r="F26" s="39">
        <v>15</v>
      </c>
      <c r="G26" s="40">
        <f t="shared" si="0"/>
        <v>55.555555555555557</v>
      </c>
      <c r="H26" s="87">
        <v>6</v>
      </c>
      <c r="I26" s="87">
        <v>7</v>
      </c>
      <c r="J26" s="106">
        <f t="shared" si="1"/>
        <v>116.66666666666667</v>
      </c>
      <c r="K26" s="87">
        <v>0</v>
      </c>
      <c r="L26" s="87">
        <v>0</v>
      </c>
      <c r="M26" s="106" t="str">
        <f t="shared" si="2"/>
        <v>-</v>
      </c>
      <c r="N26" s="87">
        <v>0</v>
      </c>
      <c r="O26" s="87">
        <v>0</v>
      </c>
      <c r="P26" s="106" t="str">
        <f t="shared" si="3"/>
        <v>-</v>
      </c>
      <c r="Q26" s="39">
        <v>20</v>
      </c>
      <c r="R26" s="60">
        <v>10</v>
      </c>
      <c r="S26" s="40">
        <f t="shared" si="4"/>
        <v>50</v>
      </c>
      <c r="T26" s="39">
        <v>25</v>
      </c>
      <c r="U26" s="60">
        <v>1</v>
      </c>
      <c r="V26" s="40"/>
      <c r="W26" s="39">
        <v>15</v>
      </c>
      <c r="X26" s="60">
        <v>1</v>
      </c>
      <c r="Y26" s="40">
        <f t="shared" si="5"/>
        <v>6.666666666666667</v>
      </c>
      <c r="Z26" s="39">
        <v>11</v>
      </c>
      <c r="AA26" s="60">
        <v>1</v>
      </c>
      <c r="AB26" s="40">
        <f t="shared" si="6"/>
        <v>9.0909090909090917</v>
      </c>
      <c r="AC26" s="37"/>
      <c r="AD26" s="41"/>
    </row>
    <row r="27" spans="1:30" s="42" customFormat="1" ht="15" customHeight="1" x14ac:dyDescent="0.25">
      <c r="A27" s="61" t="s">
        <v>53</v>
      </c>
      <c r="B27" s="39">
        <v>25</v>
      </c>
      <c r="C27" s="39">
        <v>11</v>
      </c>
      <c r="D27" s="36"/>
      <c r="E27" s="39">
        <v>29</v>
      </c>
      <c r="F27" s="39">
        <v>10</v>
      </c>
      <c r="G27" s="40">
        <f t="shared" si="0"/>
        <v>34.482758620689658</v>
      </c>
      <c r="H27" s="87">
        <v>7</v>
      </c>
      <c r="I27" s="87">
        <v>1</v>
      </c>
      <c r="J27" s="106">
        <f t="shared" si="1"/>
        <v>14.285714285714286</v>
      </c>
      <c r="K27" s="87">
        <v>1</v>
      </c>
      <c r="L27" s="87">
        <v>0</v>
      </c>
      <c r="M27" s="106">
        <f t="shared" si="2"/>
        <v>0</v>
      </c>
      <c r="N27" s="87">
        <v>0</v>
      </c>
      <c r="O27" s="87">
        <v>0</v>
      </c>
      <c r="P27" s="106" t="str">
        <f t="shared" si="3"/>
        <v>-</v>
      </c>
      <c r="Q27" s="39">
        <v>25</v>
      </c>
      <c r="R27" s="60">
        <v>10</v>
      </c>
      <c r="S27" s="40">
        <f t="shared" si="4"/>
        <v>40</v>
      </c>
      <c r="T27" s="39">
        <v>25</v>
      </c>
      <c r="U27" s="60">
        <v>2</v>
      </c>
      <c r="V27" s="40"/>
      <c r="W27" s="39">
        <v>11</v>
      </c>
      <c r="X27" s="60">
        <v>2</v>
      </c>
      <c r="Y27" s="40">
        <f t="shared" si="5"/>
        <v>18.181818181818183</v>
      </c>
      <c r="Z27" s="39">
        <v>11</v>
      </c>
      <c r="AA27" s="60">
        <v>1</v>
      </c>
      <c r="AB27" s="40">
        <f t="shared" si="6"/>
        <v>9.0909090909090917</v>
      </c>
      <c r="AC27" s="37"/>
      <c r="AD27" s="41"/>
    </row>
    <row r="28" spans="1:30" s="42" customFormat="1" ht="15" customHeight="1" x14ac:dyDescent="0.25">
      <c r="A28" s="61" t="s">
        <v>54</v>
      </c>
      <c r="B28" s="39">
        <v>13</v>
      </c>
      <c r="C28" s="39">
        <v>8</v>
      </c>
      <c r="D28" s="36"/>
      <c r="E28" s="39">
        <v>16</v>
      </c>
      <c r="F28" s="39">
        <v>7</v>
      </c>
      <c r="G28" s="40">
        <f t="shared" si="0"/>
        <v>43.75</v>
      </c>
      <c r="H28" s="87">
        <v>1</v>
      </c>
      <c r="I28" s="87">
        <v>1</v>
      </c>
      <c r="J28" s="106">
        <f t="shared" si="1"/>
        <v>100</v>
      </c>
      <c r="K28" s="87">
        <v>0</v>
      </c>
      <c r="L28" s="87">
        <v>0</v>
      </c>
      <c r="M28" s="106" t="str">
        <f t="shared" si="2"/>
        <v>-</v>
      </c>
      <c r="N28" s="87">
        <v>0</v>
      </c>
      <c r="O28" s="87">
        <v>0</v>
      </c>
      <c r="P28" s="106" t="str">
        <f t="shared" si="3"/>
        <v>-</v>
      </c>
      <c r="Q28" s="39">
        <v>16</v>
      </c>
      <c r="R28" s="60">
        <v>7</v>
      </c>
      <c r="S28" s="40">
        <f t="shared" si="4"/>
        <v>43.75</v>
      </c>
      <c r="T28" s="39">
        <v>11</v>
      </c>
      <c r="U28" s="60">
        <v>1</v>
      </c>
      <c r="V28" s="40"/>
      <c r="W28" s="39">
        <v>10</v>
      </c>
      <c r="X28" s="60">
        <v>1</v>
      </c>
      <c r="Y28" s="40">
        <f t="shared" si="5"/>
        <v>10</v>
      </c>
      <c r="Z28" s="39">
        <v>10</v>
      </c>
      <c r="AA28" s="60">
        <v>1</v>
      </c>
      <c r="AB28" s="40">
        <f t="shared" si="6"/>
        <v>10</v>
      </c>
      <c r="AC28" s="37"/>
      <c r="AD28" s="41"/>
    </row>
    <row r="29" spans="1:30" s="42" customFormat="1" ht="15" customHeight="1" x14ac:dyDescent="0.25">
      <c r="A29" s="61" t="s">
        <v>55</v>
      </c>
      <c r="B29" s="39">
        <v>51</v>
      </c>
      <c r="C29" s="39">
        <v>15</v>
      </c>
      <c r="D29" s="36"/>
      <c r="E29" s="39">
        <v>20</v>
      </c>
      <c r="F29" s="39">
        <v>13</v>
      </c>
      <c r="G29" s="40">
        <f t="shared" si="0"/>
        <v>65</v>
      </c>
      <c r="H29" s="87">
        <v>2</v>
      </c>
      <c r="I29" s="87">
        <v>1</v>
      </c>
      <c r="J29" s="106">
        <f t="shared" si="1"/>
        <v>50</v>
      </c>
      <c r="K29" s="87">
        <v>0</v>
      </c>
      <c r="L29" s="87">
        <v>0</v>
      </c>
      <c r="M29" s="106" t="str">
        <f t="shared" si="2"/>
        <v>-</v>
      </c>
      <c r="N29" s="87">
        <v>0</v>
      </c>
      <c r="O29" s="87">
        <v>0</v>
      </c>
      <c r="P29" s="106" t="str">
        <f t="shared" si="3"/>
        <v>-</v>
      </c>
      <c r="Q29" s="39">
        <v>14</v>
      </c>
      <c r="R29" s="60">
        <v>8</v>
      </c>
      <c r="S29" s="40">
        <f t="shared" si="4"/>
        <v>57.142857142857146</v>
      </c>
      <c r="T29" s="39">
        <v>53</v>
      </c>
      <c r="U29" s="60">
        <v>1</v>
      </c>
      <c r="V29" s="40"/>
      <c r="W29" s="39">
        <v>11</v>
      </c>
      <c r="X29" s="60">
        <v>1</v>
      </c>
      <c r="Y29" s="40">
        <f t="shared" si="5"/>
        <v>9.0909090909090917</v>
      </c>
      <c r="Z29" s="39">
        <v>10</v>
      </c>
      <c r="AA29" s="60">
        <v>1</v>
      </c>
      <c r="AB29" s="40">
        <f t="shared" si="6"/>
        <v>10</v>
      </c>
      <c r="AC29" s="37"/>
      <c r="AD29" s="41"/>
    </row>
    <row r="30" spans="1:30" s="42" customFormat="1" ht="15" customHeight="1" x14ac:dyDescent="0.25">
      <c r="A30" s="61" t="s">
        <v>56</v>
      </c>
      <c r="B30" s="39">
        <v>21</v>
      </c>
      <c r="C30" s="39">
        <v>14</v>
      </c>
      <c r="D30" s="36"/>
      <c r="E30" s="39">
        <v>24</v>
      </c>
      <c r="F30" s="39">
        <v>12</v>
      </c>
      <c r="G30" s="40">
        <f t="shared" si="0"/>
        <v>50</v>
      </c>
      <c r="H30" s="87">
        <v>3</v>
      </c>
      <c r="I30" s="87">
        <v>3</v>
      </c>
      <c r="J30" s="106">
        <f t="shared" si="1"/>
        <v>100</v>
      </c>
      <c r="K30" s="87">
        <v>1</v>
      </c>
      <c r="L30" s="87">
        <v>0</v>
      </c>
      <c r="M30" s="106">
        <f t="shared" si="2"/>
        <v>0</v>
      </c>
      <c r="N30" s="87">
        <v>1</v>
      </c>
      <c r="O30" s="87">
        <v>0</v>
      </c>
      <c r="P30" s="106">
        <f t="shared" si="3"/>
        <v>0</v>
      </c>
      <c r="Q30" s="39">
        <v>21</v>
      </c>
      <c r="R30" s="60">
        <v>7</v>
      </c>
      <c r="S30" s="40">
        <f t="shared" si="4"/>
        <v>33.333333333333336</v>
      </c>
      <c r="T30" s="39">
        <v>15</v>
      </c>
      <c r="U30" s="60">
        <v>2</v>
      </c>
      <c r="V30" s="40"/>
      <c r="W30" s="39">
        <v>16</v>
      </c>
      <c r="X30" s="60">
        <v>2</v>
      </c>
      <c r="Y30" s="40">
        <f t="shared" si="5"/>
        <v>12.5</v>
      </c>
      <c r="Z30" s="39">
        <v>16</v>
      </c>
      <c r="AA30" s="60">
        <v>2</v>
      </c>
      <c r="AB30" s="40">
        <f t="shared" si="6"/>
        <v>12.5</v>
      </c>
      <c r="AC30" s="37"/>
      <c r="AD30" s="41"/>
    </row>
    <row r="31" spans="1:30" s="42" customFormat="1" ht="15" customHeight="1" x14ac:dyDescent="0.25">
      <c r="A31" s="61" t="s">
        <v>57</v>
      </c>
      <c r="B31" s="39">
        <v>11</v>
      </c>
      <c r="C31" s="39">
        <v>9</v>
      </c>
      <c r="D31" s="36"/>
      <c r="E31" s="39">
        <v>9</v>
      </c>
      <c r="F31" s="39">
        <v>9</v>
      </c>
      <c r="G31" s="40">
        <f t="shared" si="0"/>
        <v>100</v>
      </c>
      <c r="H31" s="87">
        <v>0</v>
      </c>
      <c r="I31" s="87">
        <v>2</v>
      </c>
      <c r="J31" s="106" t="str">
        <f t="shared" si="1"/>
        <v>-</v>
      </c>
      <c r="K31" s="87">
        <v>2</v>
      </c>
      <c r="L31" s="87">
        <v>0</v>
      </c>
      <c r="M31" s="106">
        <f t="shared" si="2"/>
        <v>0</v>
      </c>
      <c r="N31" s="87">
        <v>1</v>
      </c>
      <c r="O31" s="87">
        <v>0</v>
      </c>
      <c r="P31" s="106">
        <f t="shared" si="3"/>
        <v>0</v>
      </c>
      <c r="Q31" s="39">
        <v>8</v>
      </c>
      <c r="R31" s="60">
        <v>8</v>
      </c>
      <c r="S31" s="40">
        <f t="shared" si="4"/>
        <v>100</v>
      </c>
      <c r="T31" s="39">
        <v>11</v>
      </c>
      <c r="U31" s="60">
        <v>2</v>
      </c>
      <c r="V31" s="40"/>
      <c r="W31" s="39">
        <v>8</v>
      </c>
      <c r="X31" s="60">
        <v>2</v>
      </c>
      <c r="Y31" s="40">
        <f t="shared" si="5"/>
        <v>25</v>
      </c>
      <c r="Z31" s="39">
        <v>8</v>
      </c>
      <c r="AA31" s="60">
        <v>1</v>
      </c>
      <c r="AB31" s="40">
        <f t="shared" si="6"/>
        <v>12.5</v>
      </c>
      <c r="AC31" s="37"/>
      <c r="AD31" s="41"/>
    </row>
    <row r="32" spans="1:30" s="42" customFormat="1" ht="15" customHeight="1" x14ac:dyDescent="0.25">
      <c r="A32" s="61" t="s">
        <v>58</v>
      </c>
      <c r="B32" s="39">
        <v>30</v>
      </c>
      <c r="C32" s="39">
        <v>9</v>
      </c>
      <c r="D32" s="36"/>
      <c r="E32" s="39">
        <v>13</v>
      </c>
      <c r="F32" s="39">
        <v>8</v>
      </c>
      <c r="G32" s="40">
        <f t="shared" si="0"/>
        <v>61.53846153846154</v>
      </c>
      <c r="H32" s="87">
        <v>3</v>
      </c>
      <c r="I32" s="87">
        <v>0</v>
      </c>
      <c r="J32" s="106">
        <f t="shared" si="1"/>
        <v>0</v>
      </c>
      <c r="K32" s="87">
        <v>0</v>
      </c>
      <c r="L32" s="87">
        <v>0</v>
      </c>
      <c r="M32" s="106" t="str">
        <f t="shared" si="2"/>
        <v>-</v>
      </c>
      <c r="N32" s="87">
        <v>0</v>
      </c>
      <c r="O32" s="87">
        <v>0</v>
      </c>
      <c r="P32" s="106" t="str">
        <f t="shared" si="3"/>
        <v>-</v>
      </c>
      <c r="Q32" s="39">
        <v>9</v>
      </c>
      <c r="R32" s="60">
        <v>7</v>
      </c>
      <c r="S32" s="40">
        <f t="shared" si="4"/>
        <v>77.777777777777771</v>
      </c>
      <c r="T32" s="39">
        <v>27</v>
      </c>
      <c r="U32" s="60">
        <v>2</v>
      </c>
      <c r="V32" s="40"/>
      <c r="W32" s="39">
        <v>3</v>
      </c>
      <c r="X32" s="60">
        <v>1</v>
      </c>
      <c r="Y32" s="40">
        <f t="shared" si="5"/>
        <v>33.333333333333336</v>
      </c>
      <c r="Z32" s="39">
        <v>3</v>
      </c>
      <c r="AA32" s="60">
        <v>1</v>
      </c>
      <c r="AB32" s="40">
        <f t="shared" si="6"/>
        <v>33.333333333333336</v>
      </c>
      <c r="AC32" s="37"/>
      <c r="AD32" s="41"/>
    </row>
    <row r="33" spans="1:30" s="42" customFormat="1" ht="15" customHeight="1" x14ac:dyDescent="0.25">
      <c r="A33" s="61" t="s">
        <v>59</v>
      </c>
      <c r="B33" s="39">
        <v>27</v>
      </c>
      <c r="C33" s="39">
        <v>20</v>
      </c>
      <c r="D33" s="36"/>
      <c r="E33" s="39">
        <v>33</v>
      </c>
      <c r="F33" s="39">
        <v>20</v>
      </c>
      <c r="G33" s="40">
        <f t="shared" si="0"/>
        <v>60.606060606060609</v>
      </c>
      <c r="H33" s="87">
        <v>3</v>
      </c>
      <c r="I33" s="87">
        <v>3</v>
      </c>
      <c r="J33" s="106">
        <f t="shared" si="1"/>
        <v>100</v>
      </c>
      <c r="K33" s="87">
        <v>1</v>
      </c>
      <c r="L33" s="87">
        <v>1</v>
      </c>
      <c r="M33" s="106">
        <f t="shared" si="2"/>
        <v>100</v>
      </c>
      <c r="N33" s="87">
        <v>0</v>
      </c>
      <c r="O33" s="87">
        <v>0</v>
      </c>
      <c r="P33" s="106" t="str">
        <f t="shared" si="3"/>
        <v>-</v>
      </c>
      <c r="Q33" s="39">
        <v>26</v>
      </c>
      <c r="R33" s="60">
        <v>16</v>
      </c>
      <c r="S33" s="40">
        <f t="shared" si="4"/>
        <v>61.53846153846154</v>
      </c>
      <c r="T33" s="39">
        <v>18</v>
      </c>
      <c r="U33" s="60">
        <v>3</v>
      </c>
      <c r="V33" s="40"/>
      <c r="W33" s="39">
        <v>21</v>
      </c>
      <c r="X33" s="60">
        <v>3</v>
      </c>
      <c r="Y33" s="40">
        <f t="shared" si="5"/>
        <v>14.285714285714286</v>
      </c>
      <c r="Z33" s="39">
        <v>21</v>
      </c>
      <c r="AA33" s="60">
        <v>3</v>
      </c>
      <c r="AB33" s="40">
        <f t="shared" si="6"/>
        <v>14.285714285714286</v>
      </c>
      <c r="AC33" s="37"/>
      <c r="AD33" s="41"/>
    </row>
    <row r="34" spans="1:30" s="42" customFormat="1" ht="15" customHeight="1" x14ac:dyDescent="0.25">
      <c r="A34" s="61" t="s">
        <v>60</v>
      </c>
      <c r="B34" s="39">
        <v>11</v>
      </c>
      <c r="C34" s="39">
        <v>8</v>
      </c>
      <c r="D34" s="36"/>
      <c r="E34" s="39">
        <v>14</v>
      </c>
      <c r="F34" s="39">
        <v>8</v>
      </c>
      <c r="G34" s="40">
        <f t="shared" si="0"/>
        <v>57.142857142857146</v>
      </c>
      <c r="H34" s="87">
        <v>1</v>
      </c>
      <c r="I34" s="87">
        <v>1</v>
      </c>
      <c r="J34" s="106">
        <f t="shared" si="1"/>
        <v>100</v>
      </c>
      <c r="K34" s="87">
        <v>0</v>
      </c>
      <c r="L34" s="87">
        <v>0</v>
      </c>
      <c r="M34" s="106" t="str">
        <f t="shared" si="2"/>
        <v>-</v>
      </c>
      <c r="N34" s="87">
        <v>0</v>
      </c>
      <c r="O34" s="87">
        <v>0</v>
      </c>
      <c r="P34" s="106" t="str">
        <f t="shared" si="3"/>
        <v>-</v>
      </c>
      <c r="Q34" s="39">
        <v>12</v>
      </c>
      <c r="R34" s="60">
        <v>4</v>
      </c>
      <c r="S34" s="40">
        <f t="shared" si="4"/>
        <v>33.333333333333336</v>
      </c>
      <c r="T34" s="39">
        <v>9</v>
      </c>
      <c r="U34" s="60">
        <v>1</v>
      </c>
      <c r="V34" s="40"/>
      <c r="W34" s="39">
        <v>8</v>
      </c>
      <c r="X34" s="60">
        <v>1</v>
      </c>
      <c r="Y34" s="40">
        <f t="shared" si="5"/>
        <v>12.5</v>
      </c>
      <c r="Z34" s="39">
        <v>8</v>
      </c>
      <c r="AA34" s="60">
        <v>1</v>
      </c>
      <c r="AB34" s="40">
        <f t="shared" si="6"/>
        <v>12.5</v>
      </c>
      <c r="AC34" s="37"/>
      <c r="AD34" s="41"/>
    </row>
    <row r="35" spans="1:30" s="42" customFormat="1" ht="15" customHeight="1" x14ac:dyDescent="0.25">
      <c r="A35" s="61" t="s">
        <v>61</v>
      </c>
      <c r="B35" s="39">
        <v>29</v>
      </c>
      <c r="C35" s="39">
        <v>14</v>
      </c>
      <c r="D35" s="36"/>
      <c r="E35" s="39">
        <v>43</v>
      </c>
      <c r="F35" s="39">
        <v>14</v>
      </c>
      <c r="G35" s="40">
        <f t="shared" si="0"/>
        <v>32.558139534883722</v>
      </c>
      <c r="H35" s="87">
        <v>0</v>
      </c>
      <c r="I35" s="87">
        <v>1</v>
      </c>
      <c r="J35" s="106" t="str">
        <f t="shared" si="1"/>
        <v>-</v>
      </c>
      <c r="K35" s="87">
        <v>0</v>
      </c>
      <c r="L35" s="87">
        <v>0</v>
      </c>
      <c r="M35" s="106" t="str">
        <f t="shared" si="2"/>
        <v>-</v>
      </c>
      <c r="N35" s="87">
        <v>0</v>
      </c>
      <c r="O35" s="87">
        <v>0</v>
      </c>
      <c r="P35" s="106" t="str">
        <f t="shared" si="3"/>
        <v>-</v>
      </c>
      <c r="Q35" s="39">
        <v>19</v>
      </c>
      <c r="R35" s="60">
        <v>13</v>
      </c>
      <c r="S35" s="40">
        <f t="shared" si="4"/>
        <v>68.421052631578945</v>
      </c>
      <c r="T35" s="151">
        <v>25</v>
      </c>
      <c r="U35" s="60">
        <v>2</v>
      </c>
      <c r="V35" s="40"/>
      <c r="W35" s="39">
        <v>27</v>
      </c>
      <c r="X35" s="60">
        <v>2</v>
      </c>
      <c r="Y35" s="40">
        <f t="shared" si="5"/>
        <v>7.4074074074074074</v>
      </c>
      <c r="Z35" s="39">
        <v>26</v>
      </c>
      <c r="AA35" s="60">
        <v>2</v>
      </c>
      <c r="AB35" s="40">
        <f t="shared" si="6"/>
        <v>7.6923076923076925</v>
      </c>
      <c r="AC35" s="37"/>
      <c r="AD35" s="41"/>
    </row>
    <row r="36" spans="1:30" ht="71.25" customHeight="1" x14ac:dyDescent="0.25">
      <c r="A36" s="45"/>
      <c r="B36" s="45"/>
      <c r="C36" s="218" t="s">
        <v>101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19"/>
  <sheetViews>
    <sheetView view="pageBreakPreview" zoomScale="80" zoomScaleNormal="70" zoomScaleSheetLayoutView="80" workbookViewId="0">
      <selection activeCell="A19" sqref="A19:E19"/>
    </sheetView>
  </sheetViews>
  <sheetFormatPr defaultColWidth="8" defaultRowHeight="12.75" x14ac:dyDescent="0.2"/>
  <cols>
    <col min="1" max="1" width="60.140625" style="3" customWidth="1"/>
    <col min="2" max="3" width="18.140625" style="3" customWidth="1"/>
    <col min="4" max="4" width="13.85546875" style="3" customWidth="1"/>
    <col min="5" max="5" width="13.140625" style="3" customWidth="1"/>
    <col min="6" max="16384" width="8" style="3"/>
  </cols>
  <sheetData>
    <row r="1" spans="1:9" ht="52.5" customHeight="1" x14ac:dyDescent="0.2">
      <c r="A1" s="191" t="s">
        <v>63</v>
      </c>
      <c r="B1" s="191"/>
      <c r="C1" s="191"/>
      <c r="D1" s="191"/>
      <c r="E1" s="191"/>
    </row>
    <row r="2" spans="1:9" ht="29.25" customHeight="1" x14ac:dyDescent="0.2">
      <c r="A2" s="237"/>
      <c r="B2" s="237"/>
      <c r="C2" s="237"/>
      <c r="D2" s="237"/>
      <c r="E2" s="237"/>
    </row>
    <row r="3" spans="1:9" s="4" customFormat="1" ht="23.25" customHeight="1" x14ac:dyDescent="0.25">
      <c r="A3" s="196" t="s">
        <v>0</v>
      </c>
      <c r="B3" s="192" t="s">
        <v>102</v>
      </c>
      <c r="C3" s="192" t="s">
        <v>103</v>
      </c>
      <c r="D3" s="234" t="s">
        <v>1</v>
      </c>
      <c r="E3" s="235"/>
    </row>
    <row r="4" spans="1:9" s="4" customFormat="1" ht="30" x14ac:dyDescent="0.25">
      <c r="A4" s="197"/>
      <c r="B4" s="193"/>
      <c r="C4" s="193"/>
      <c r="D4" s="5" t="s">
        <v>2</v>
      </c>
      <c r="E4" s="6" t="s">
        <v>25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19.350000000000001" customHeight="1" x14ac:dyDescent="0.25">
      <c r="A6" s="10" t="s">
        <v>98</v>
      </c>
      <c r="B6" s="80" t="s">
        <v>92</v>
      </c>
      <c r="C6" s="80">
        <f>'8-ВПО-ЦЗ'!C7</f>
        <v>623</v>
      </c>
      <c r="D6" s="11" t="s">
        <v>92</v>
      </c>
      <c r="E6" s="75" t="s">
        <v>92</v>
      </c>
      <c r="I6" s="13"/>
    </row>
    <row r="7" spans="1:9" s="4" customFormat="1" ht="19.350000000000001" customHeight="1" x14ac:dyDescent="0.25">
      <c r="A7" s="10" t="s">
        <v>27</v>
      </c>
      <c r="B7" s="80">
        <f>'8-ВПО-ЦЗ'!E7</f>
        <v>141</v>
      </c>
      <c r="C7" s="80">
        <f>'8-ВПО-ЦЗ'!F7</f>
        <v>400</v>
      </c>
      <c r="D7" s="288" t="s">
        <v>119</v>
      </c>
      <c r="E7" s="75">
        <f t="shared" ref="E7:E11" si="0">C7-B7</f>
        <v>259</v>
      </c>
      <c r="I7" s="13"/>
    </row>
    <row r="8" spans="1:9" s="4" customFormat="1" ht="41.85" customHeight="1" x14ac:dyDescent="0.25">
      <c r="A8" s="14" t="s">
        <v>28</v>
      </c>
      <c r="B8" s="80">
        <f>'8-ВПО-ЦЗ'!H7</f>
        <v>21</v>
      </c>
      <c r="C8" s="80">
        <f>'8-ВПО-ЦЗ'!I7</f>
        <v>57</v>
      </c>
      <c r="D8" s="288" t="s">
        <v>120</v>
      </c>
      <c r="E8" s="75">
        <f t="shared" si="0"/>
        <v>36</v>
      </c>
      <c r="I8" s="13"/>
    </row>
    <row r="9" spans="1:9" s="4" customFormat="1" ht="19.350000000000001" customHeight="1" x14ac:dyDescent="0.25">
      <c r="A9" s="10" t="s">
        <v>29</v>
      </c>
      <c r="B9" s="80">
        <f>'8-ВПО-ЦЗ'!K7</f>
        <v>5</v>
      </c>
      <c r="C9" s="80">
        <f>'8-ВПО-ЦЗ'!L7</f>
        <v>6</v>
      </c>
      <c r="D9" s="11">
        <f t="shared" ref="D7:D11" si="1">C9*100/B9</f>
        <v>120</v>
      </c>
      <c r="E9" s="75">
        <f t="shared" si="0"/>
        <v>1</v>
      </c>
      <c r="I9" s="13"/>
    </row>
    <row r="10" spans="1:9" s="4" customFormat="1" ht="48.75" customHeight="1" x14ac:dyDescent="0.25">
      <c r="A10" s="15" t="s">
        <v>20</v>
      </c>
      <c r="B10" s="80">
        <f>'8-ВПО-ЦЗ'!N7</f>
        <v>1</v>
      </c>
      <c r="C10" s="80">
        <f>'8-ВПО-ЦЗ'!O7</f>
        <v>0</v>
      </c>
      <c r="D10" s="11" t="s">
        <v>67</v>
      </c>
      <c r="E10" s="75">
        <f t="shared" si="0"/>
        <v>-1</v>
      </c>
      <c r="I10" s="13"/>
    </row>
    <row r="11" spans="1:9" s="4" customFormat="1" ht="44.85" customHeight="1" x14ac:dyDescent="0.25">
      <c r="A11" s="15" t="s">
        <v>30</v>
      </c>
      <c r="B11" s="81">
        <f>'8-ВПО-ЦЗ'!Q7</f>
        <v>95</v>
      </c>
      <c r="C11" s="81">
        <f>'8-ВПО-ЦЗ'!R7</f>
        <v>356</v>
      </c>
      <c r="D11" s="288" t="s">
        <v>121</v>
      </c>
      <c r="E11" s="75">
        <f t="shared" si="0"/>
        <v>261</v>
      </c>
      <c r="I11" s="13"/>
    </row>
    <row r="12" spans="1:9" s="4" customFormat="1" ht="12.75" customHeight="1" x14ac:dyDescent="0.25">
      <c r="A12" s="198" t="s">
        <v>4</v>
      </c>
      <c r="B12" s="199"/>
      <c r="C12" s="199"/>
      <c r="D12" s="199"/>
      <c r="E12" s="199"/>
      <c r="I12" s="13"/>
    </row>
    <row r="13" spans="1:9" s="4" customFormat="1" ht="18" customHeight="1" x14ac:dyDescent="0.25">
      <c r="A13" s="200"/>
      <c r="B13" s="201"/>
      <c r="C13" s="201"/>
      <c r="D13" s="201"/>
      <c r="E13" s="201"/>
      <c r="I13" s="13"/>
    </row>
    <row r="14" spans="1:9" s="4" customFormat="1" ht="20.25" customHeight="1" x14ac:dyDescent="0.25">
      <c r="A14" s="196" t="s">
        <v>0</v>
      </c>
      <c r="B14" s="202" t="s">
        <v>104</v>
      </c>
      <c r="C14" s="202" t="s">
        <v>105</v>
      </c>
      <c r="D14" s="234" t="s">
        <v>1</v>
      </c>
      <c r="E14" s="235"/>
      <c r="I14" s="13"/>
    </row>
    <row r="15" spans="1:9" ht="32.1" customHeight="1" x14ac:dyDescent="0.2">
      <c r="A15" s="197"/>
      <c r="B15" s="202"/>
      <c r="C15" s="202"/>
      <c r="D15" s="21" t="s">
        <v>2</v>
      </c>
      <c r="E15" s="6" t="s">
        <v>25</v>
      </c>
      <c r="I15" s="13"/>
    </row>
    <row r="16" spans="1:9" ht="20.85" customHeight="1" x14ac:dyDescent="0.2">
      <c r="A16" s="10" t="s">
        <v>91</v>
      </c>
      <c r="B16" s="81" t="s">
        <v>92</v>
      </c>
      <c r="C16" s="81">
        <f>'8-ВПО-ЦЗ'!U7</f>
        <v>520</v>
      </c>
      <c r="D16" s="16" t="s">
        <v>92</v>
      </c>
      <c r="E16" s="75" t="s">
        <v>92</v>
      </c>
      <c r="I16" s="13"/>
    </row>
    <row r="17" spans="1:9" ht="20.85" customHeight="1" x14ac:dyDescent="0.2">
      <c r="A17" s="1" t="s">
        <v>27</v>
      </c>
      <c r="B17" s="81">
        <f>'8-ВПО-ЦЗ'!W7</f>
        <v>84</v>
      </c>
      <c r="C17" s="81">
        <f>'8-ВПО-ЦЗ'!X7</f>
        <v>308</v>
      </c>
      <c r="D17" s="288" t="s">
        <v>121</v>
      </c>
      <c r="E17" s="75">
        <f t="shared" ref="E17:E18" si="2">C17-B17</f>
        <v>224</v>
      </c>
      <c r="I17" s="13"/>
    </row>
    <row r="18" spans="1:9" ht="20.85" customHeight="1" x14ac:dyDescent="0.2">
      <c r="A18" s="1" t="s">
        <v>32</v>
      </c>
      <c r="B18" s="81">
        <f>'8-ВПО-ЦЗ'!Z7</f>
        <v>73</v>
      </c>
      <c r="C18" s="81">
        <f>'8-ВПО-ЦЗ'!AA7</f>
        <v>265</v>
      </c>
      <c r="D18" s="288" t="s">
        <v>122</v>
      </c>
      <c r="E18" s="75">
        <f t="shared" si="2"/>
        <v>192</v>
      </c>
      <c r="I18" s="13"/>
    </row>
    <row r="19" spans="1:9" ht="72" customHeight="1" x14ac:dyDescent="0.25">
      <c r="A19" s="190" t="s">
        <v>93</v>
      </c>
      <c r="B19" s="190"/>
      <c r="C19" s="190"/>
      <c r="D19" s="190"/>
      <c r="E19" s="190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F88"/>
  <sheetViews>
    <sheetView zoomScale="89" zoomScaleNormal="89" zoomScaleSheetLayoutView="87" workbookViewId="0">
      <pane xSplit="1" ySplit="6" topLeftCell="E7" activePane="bottomRight" state="frozen"/>
      <selection activeCell="A4" sqref="A4:A6"/>
      <selection pane="topRight" activeCell="A4" sqref="A4:A6"/>
      <selection pane="bottomLeft" activeCell="A4" sqref="A4:A6"/>
      <selection pane="bottomRight" activeCell="U8" sqref="U8"/>
    </sheetView>
  </sheetViews>
  <sheetFormatPr defaultColWidth="9.140625" defaultRowHeight="14.25" x14ac:dyDescent="0.2"/>
  <cols>
    <col min="1" max="1" width="25.85546875" style="44" customWidth="1"/>
    <col min="2" max="2" width="11" style="44" hidden="1" customWidth="1"/>
    <col min="3" max="3" width="22.5703125" style="44" customWidth="1"/>
    <col min="4" max="4" width="12.42578125" style="44" hidden="1" customWidth="1"/>
    <col min="5" max="6" width="11.85546875" style="44" customWidth="1"/>
    <col min="7" max="7" width="7.42578125" style="44" customWidth="1"/>
    <col min="8" max="8" width="11.85546875" style="44" customWidth="1"/>
    <col min="9" max="9" width="11" style="44" customWidth="1"/>
    <col min="10" max="10" width="7.42578125" style="44" customWidth="1"/>
    <col min="11" max="12" width="9.42578125" style="44" customWidth="1"/>
    <col min="13" max="13" width="9" style="44" customWidth="1"/>
    <col min="14" max="15" width="11.42578125" style="44" customWidth="1"/>
    <col min="16" max="16" width="8.140625" style="44" customWidth="1"/>
    <col min="17" max="18" width="12.42578125" style="44" customWidth="1"/>
    <col min="19" max="19" width="8.140625" style="44" customWidth="1"/>
    <col min="20" max="20" width="10.5703125" style="44" hidden="1" customWidth="1"/>
    <col min="21" max="21" width="24.42578125" style="44" customWidth="1"/>
    <col min="22" max="22" width="5.5703125" style="44" hidden="1" customWidth="1"/>
    <col min="23" max="24" width="9.85546875" style="44" customWidth="1"/>
    <col min="25" max="25" width="8.140625" style="44" customWidth="1"/>
    <col min="26" max="16384" width="9.140625" style="44"/>
  </cols>
  <sheetData>
    <row r="1" spans="1:32" s="28" customFormat="1" ht="60" customHeight="1" x14ac:dyDescent="0.35">
      <c r="B1" s="203" t="s">
        <v>118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7"/>
      <c r="O1" s="27"/>
      <c r="P1" s="27"/>
      <c r="Q1" s="27"/>
      <c r="R1" s="27"/>
      <c r="S1" s="27"/>
      <c r="T1" s="27"/>
      <c r="U1" s="27"/>
      <c r="V1" s="27"/>
      <c r="W1" s="27"/>
      <c r="X1" s="212"/>
      <c r="Y1" s="212"/>
      <c r="Z1" s="48"/>
      <c r="AB1" s="73" t="s">
        <v>14</v>
      </c>
    </row>
    <row r="2" spans="1:32" s="31" customFormat="1" ht="14.2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204"/>
      <c r="Y2" s="204"/>
      <c r="Z2" s="211"/>
      <c r="AA2" s="211"/>
      <c r="AB2" s="59" t="s">
        <v>7</v>
      </c>
      <c r="AC2" s="59"/>
    </row>
    <row r="3" spans="1:32" s="32" customFormat="1" ht="47.85" customHeight="1" x14ac:dyDescent="0.25">
      <c r="A3" s="205"/>
      <c r="B3" s="167"/>
      <c r="C3" s="163" t="s">
        <v>21</v>
      </c>
      <c r="D3" s="167"/>
      <c r="E3" s="238" t="s">
        <v>22</v>
      </c>
      <c r="F3" s="238"/>
      <c r="G3" s="238"/>
      <c r="H3" s="238" t="s">
        <v>13</v>
      </c>
      <c r="I3" s="238"/>
      <c r="J3" s="238"/>
      <c r="K3" s="238" t="s">
        <v>9</v>
      </c>
      <c r="L3" s="238"/>
      <c r="M3" s="238"/>
      <c r="N3" s="238" t="s">
        <v>10</v>
      </c>
      <c r="O3" s="238"/>
      <c r="P3" s="238"/>
      <c r="Q3" s="239" t="s">
        <v>8</v>
      </c>
      <c r="R3" s="240"/>
      <c r="S3" s="241"/>
      <c r="T3" s="238" t="s">
        <v>16</v>
      </c>
      <c r="U3" s="238"/>
      <c r="V3" s="238"/>
      <c r="W3" s="238" t="s">
        <v>11</v>
      </c>
      <c r="X3" s="238"/>
      <c r="Y3" s="238"/>
      <c r="Z3" s="238" t="s">
        <v>12</v>
      </c>
      <c r="AA3" s="238"/>
      <c r="AB3" s="238"/>
    </row>
    <row r="4" spans="1:32" s="33" customFormat="1" ht="19.5" customHeight="1" x14ac:dyDescent="0.25">
      <c r="A4" s="205"/>
      <c r="B4" s="242" t="s">
        <v>62</v>
      </c>
      <c r="C4" s="209" t="s">
        <v>94</v>
      </c>
      <c r="D4" s="217" t="s">
        <v>2</v>
      </c>
      <c r="E4" s="209" t="s">
        <v>62</v>
      </c>
      <c r="F4" s="209" t="s">
        <v>94</v>
      </c>
      <c r="G4" s="217" t="s">
        <v>2</v>
      </c>
      <c r="H4" s="209" t="s">
        <v>62</v>
      </c>
      <c r="I4" s="209" t="s">
        <v>94</v>
      </c>
      <c r="J4" s="217" t="s">
        <v>2</v>
      </c>
      <c r="K4" s="209" t="s">
        <v>62</v>
      </c>
      <c r="L4" s="209" t="s">
        <v>94</v>
      </c>
      <c r="M4" s="217" t="s">
        <v>2</v>
      </c>
      <c r="N4" s="209" t="s">
        <v>62</v>
      </c>
      <c r="O4" s="209" t="s">
        <v>94</v>
      </c>
      <c r="P4" s="217" t="s">
        <v>2</v>
      </c>
      <c r="Q4" s="209" t="s">
        <v>62</v>
      </c>
      <c r="R4" s="209" t="s">
        <v>94</v>
      </c>
      <c r="S4" s="217" t="s">
        <v>2</v>
      </c>
      <c r="T4" s="209" t="s">
        <v>15</v>
      </c>
      <c r="U4" s="216" t="s">
        <v>95</v>
      </c>
      <c r="V4" s="217" t="s">
        <v>2</v>
      </c>
      <c r="W4" s="209" t="s">
        <v>62</v>
      </c>
      <c r="X4" s="209" t="s">
        <v>94</v>
      </c>
      <c r="Y4" s="217" t="s">
        <v>2</v>
      </c>
      <c r="Z4" s="209" t="s">
        <v>62</v>
      </c>
      <c r="AA4" s="209" t="s">
        <v>94</v>
      </c>
      <c r="AB4" s="217" t="s">
        <v>2</v>
      </c>
    </row>
    <row r="5" spans="1:32" s="33" customFormat="1" ht="15.75" customHeight="1" x14ac:dyDescent="0.25">
      <c r="A5" s="205"/>
      <c r="B5" s="242"/>
      <c r="C5" s="209"/>
      <c r="D5" s="217"/>
      <c r="E5" s="209"/>
      <c r="F5" s="209"/>
      <c r="G5" s="217"/>
      <c r="H5" s="209"/>
      <c r="I5" s="209"/>
      <c r="J5" s="217"/>
      <c r="K5" s="209"/>
      <c r="L5" s="209"/>
      <c r="M5" s="217"/>
      <c r="N5" s="209"/>
      <c r="O5" s="209"/>
      <c r="P5" s="217"/>
      <c r="Q5" s="209"/>
      <c r="R5" s="209"/>
      <c r="S5" s="217"/>
      <c r="T5" s="209"/>
      <c r="U5" s="216"/>
      <c r="V5" s="217"/>
      <c r="W5" s="209"/>
      <c r="X5" s="209"/>
      <c r="Y5" s="217"/>
      <c r="Z5" s="209"/>
      <c r="AA5" s="209"/>
      <c r="AB5" s="217"/>
    </row>
    <row r="6" spans="1:32" s="51" customFormat="1" ht="11.25" customHeight="1" x14ac:dyDescent="0.2">
      <c r="A6" s="49" t="s">
        <v>3</v>
      </c>
      <c r="B6" s="50">
        <v>1</v>
      </c>
      <c r="C6" s="50">
        <v>1</v>
      </c>
      <c r="D6" s="50">
        <v>3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0">
        <v>9</v>
      </c>
      <c r="M6" s="50">
        <v>10</v>
      </c>
      <c r="N6" s="50">
        <v>11</v>
      </c>
      <c r="O6" s="50">
        <v>12</v>
      </c>
      <c r="P6" s="50">
        <v>13</v>
      </c>
      <c r="Q6" s="50">
        <v>14</v>
      </c>
      <c r="R6" s="50">
        <v>15</v>
      </c>
      <c r="S6" s="50">
        <v>16</v>
      </c>
      <c r="T6" s="50">
        <v>19</v>
      </c>
      <c r="U6" s="50">
        <v>17</v>
      </c>
      <c r="V6" s="50">
        <v>21</v>
      </c>
      <c r="W6" s="50">
        <v>18</v>
      </c>
      <c r="X6" s="50">
        <v>19</v>
      </c>
      <c r="Y6" s="50">
        <v>20</v>
      </c>
      <c r="Z6" s="50">
        <v>21</v>
      </c>
      <c r="AA6" s="50">
        <v>22</v>
      </c>
      <c r="AB6" s="50">
        <v>23</v>
      </c>
    </row>
    <row r="7" spans="1:32" s="38" customFormat="1" ht="18" customHeight="1" x14ac:dyDescent="0.25">
      <c r="A7" s="34" t="s">
        <v>33</v>
      </c>
      <c r="B7" s="35">
        <f>SUM(B8:B35)</f>
        <v>261</v>
      </c>
      <c r="C7" s="35">
        <f>SUM(C8:C35)</f>
        <v>623</v>
      </c>
      <c r="D7" s="36">
        <f>IF(ISERROR(C7*100/B7),"-",(C7*100/B7))</f>
        <v>238.69731800766283</v>
      </c>
      <c r="E7" s="35">
        <f>SUM(E8:E35)</f>
        <v>141</v>
      </c>
      <c r="F7" s="35">
        <f>SUM(F8:F35)</f>
        <v>400</v>
      </c>
      <c r="G7" s="289" t="s">
        <v>123</v>
      </c>
      <c r="H7" s="35">
        <f>SUM(H8:H35)</f>
        <v>21</v>
      </c>
      <c r="I7" s="35">
        <f>SUM(I8:I35)</f>
        <v>57</v>
      </c>
      <c r="J7" s="289" t="s">
        <v>135</v>
      </c>
      <c r="K7" s="35">
        <f>SUM(K8:K35)</f>
        <v>5</v>
      </c>
      <c r="L7" s="35">
        <f>SUM(L8:L35)</f>
        <v>6</v>
      </c>
      <c r="M7" s="36">
        <f>IF(ISERROR(L7*100/K7),"-",(L7*100/K7))</f>
        <v>120</v>
      </c>
      <c r="N7" s="35">
        <f>SUM(N8:N35)</f>
        <v>1</v>
      </c>
      <c r="O7" s="35">
        <f>SUM(O8:O35)</f>
        <v>0</v>
      </c>
      <c r="P7" s="36">
        <f>IF(ISERROR(O7*100/N7),"-",(O7*100/N7))</f>
        <v>0</v>
      </c>
      <c r="Q7" s="35">
        <f>SUM(Q8:Q35)</f>
        <v>95</v>
      </c>
      <c r="R7" s="35">
        <f>SUM(R8:R35)</f>
        <v>356</v>
      </c>
      <c r="S7" s="289" t="s">
        <v>132</v>
      </c>
      <c r="T7" s="35">
        <f>SUM(T8:T35)</f>
        <v>236</v>
      </c>
      <c r="U7" s="35">
        <f>SUM(U8:U35)</f>
        <v>520</v>
      </c>
      <c r="V7" s="36">
        <f>IF(ISERROR(U7*100/T7),"-",(U7*100/T7))</f>
        <v>220.33898305084745</v>
      </c>
      <c r="W7" s="35">
        <f>SUM(W8:W35)</f>
        <v>84</v>
      </c>
      <c r="X7" s="35">
        <f>SUM(X8:X35)</f>
        <v>308</v>
      </c>
      <c r="Y7" s="289" t="s">
        <v>132</v>
      </c>
      <c r="Z7" s="35">
        <f>SUM(Z8:Z35)</f>
        <v>73</v>
      </c>
      <c r="AA7" s="35">
        <f>SUM(AA8:AA35)</f>
        <v>265</v>
      </c>
      <c r="AB7" s="289" t="s">
        <v>147</v>
      </c>
      <c r="AC7" s="37"/>
      <c r="AF7" s="42"/>
    </row>
    <row r="8" spans="1:32" s="42" customFormat="1" ht="15" customHeight="1" x14ac:dyDescent="0.25">
      <c r="A8" s="61" t="s">
        <v>34</v>
      </c>
      <c r="B8" s="39">
        <v>151</v>
      </c>
      <c r="C8" s="39">
        <v>157</v>
      </c>
      <c r="D8" s="36"/>
      <c r="E8" s="39">
        <v>82</v>
      </c>
      <c r="F8" s="39">
        <v>99</v>
      </c>
      <c r="G8" s="40">
        <f>IF(ISERROR(F8*100/E8),"-",(F8*100/E8))</f>
        <v>120.73170731707317</v>
      </c>
      <c r="H8" s="39">
        <v>10</v>
      </c>
      <c r="I8" s="39">
        <v>11</v>
      </c>
      <c r="J8" s="40">
        <f>IF(ISERROR(I8*100/H8),"-",(I8*100/H8))</f>
        <v>110</v>
      </c>
      <c r="K8" s="39">
        <v>3</v>
      </c>
      <c r="L8" s="39">
        <v>1</v>
      </c>
      <c r="M8" s="40">
        <f>IF(ISERROR(L8*100/K8),"-",(L8*100/K8))</f>
        <v>33.333333333333336</v>
      </c>
      <c r="N8" s="39">
        <v>1</v>
      </c>
      <c r="O8" s="39">
        <v>0</v>
      </c>
      <c r="P8" s="40">
        <f>IF(ISERROR(O8*100/N8),"-",(O8*100/N8))</f>
        <v>0</v>
      </c>
      <c r="Q8" s="39">
        <v>55</v>
      </c>
      <c r="R8" s="60">
        <v>67</v>
      </c>
      <c r="S8" s="40">
        <f>IF(ISERROR(R8*100/Q8),"-",(R8*100/Q8))</f>
        <v>121.81818181818181</v>
      </c>
      <c r="T8" s="39">
        <v>132</v>
      </c>
      <c r="U8" s="60">
        <v>119</v>
      </c>
      <c r="V8" s="40"/>
      <c r="W8" s="39">
        <v>53</v>
      </c>
      <c r="X8" s="60">
        <v>66</v>
      </c>
      <c r="Y8" s="40">
        <f>IF(ISERROR(X8*100/W8),"-",(X8*100/W8))</f>
        <v>124.52830188679245</v>
      </c>
      <c r="Z8" s="39">
        <v>48</v>
      </c>
      <c r="AA8" s="60">
        <v>55</v>
      </c>
      <c r="AB8" s="40">
        <f>IF(ISERROR(AA8*100/Z8),"-",(AA8*100/Z8))</f>
        <v>114.58333333333333</v>
      </c>
      <c r="AC8" s="37"/>
      <c r="AD8" s="41"/>
    </row>
    <row r="9" spans="1:32" s="43" customFormat="1" ht="15" customHeight="1" x14ac:dyDescent="0.25">
      <c r="A9" s="61" t="s">
        <v>35</v>
      </c>
      <c r="B9" s="39">
        <v>5</v>
      </c>
      <c r="C9" s="39">
        <v>18</v>
      </c>
      <c r="D9" s="36"/>
      <c r="E9" s="39">
        <v>3</v>
      </c>
      <c r="F9" s="39">
        <v>14</v>
      </c>
      <c r="G9" s="290" t="s">
        <v>124</v>
      </c>
      <c r="H9" s="39">
        <v>0</v>
      </c>
      <c r="I9" s="39">
        <v>0</v>
      </c>
      <c r="J9" s="40" t="str">
        <f t="shared" ref="J9:J35" si="0">IF(ISERROR(I9*100/H9),"-",(I9*100/H9))</f>
        <v>-</v>
      </c>
      <c r="K9" s="39">
        <v>0</v>
      </c>
      <c r="L9" s="39">
        <v>0</v>
      </c>
      <c r="M9" s="40" t="str">
        <f t="shared" ref="M9:M35" si="1">IF(ISERROR(L9*100/K9),"-",(L9*100/K9))</f>
        <v>-</v>
      </c>
      <c r="N9" s="39">
        <v>0</v>
      </c>
      <c r="O9" s="39">
        <v>0</v>
      </c>
      <c r="P9" s="40" t="str">
        <f t="shared" ref="P9:P35" si="2">IF(ISERROR(O9*100/N9),"-",(O9*100/N9))</f>
        <v>-</v>
      </c>
      <c r="Q9" s="39">
        <v>1</v>
      </c>
      <c r="R9" s="60">
        <v>14</v>
      </c>
      <c r="S9" s="290" t="s">
        <v>137</v>
      </c>
      <c r="T9" s="39">
        <v>5</v>
      </c>
      <c r="U9" s="60">
        <v>16</v>
      </c>
      <c r="V9" s="40"/>
      <c r="W9" s="39">
        <v>2</v>
      </c>
      <c r="X9" s="60">
        <v>12</v>
      </c>
      <c r="Y9" s="290" t="s">
        <v>143</v>
      </c>
      <c r="Z9" s="39">
        <v>1</v>
      </c>
      <c r="AA9" s="60">
        <v>10</v>
      </c>
      <c r="AB9" s="290" t="s">
        <v>129</v>
      </c>
      <c r="AC9" s="37"/>
      <c r="AD9" s="41"/>
    </row>
    <row r="10" spans="1:32" s="42" customFormat="1" ht="15" customHeight="1" x14ac:dyDescent="0.25">
      <c r="A10" s="61" t="s">
        <v>36</v>
      </c>
      <c r="B10" s="39">
        <v>3</v>
      </c>
      <c r="C10" s="39">
        <v>11</v>
      </c>
      <c r="D10" s="36"/>
      <c r="E10" s="39">
        <v>2</v>
      </c>
      <c r="F10" s="39">
        <v>11</v>
      </c>
      <c r="G10" s="290" t="s">
        <v>125</v>
      </c>
      <c r="H10" s="39">
        <v>0</v>
      </c>
      <c r="I10" s="39">
        <v>0</v>
      </c>
      <c r="J10" s="40" t="str">
        <f t="shared" si="0"/>
        <v>-</v>
      </c>
      <c r="K10" s="39">
        <v>0</v>
      </c>
      <c r="L10" s="39">
        <v>0</v>
      </c>
      <c r="M10" s="40" t="str">
        <f t="shared" si="1"/>
        <v>-</v>
      </c>
      <c r="N10" s="39">
        <v>0</v>
      </c>
      <c r="O10" s="39">
        <v>0</v>
      </c>
      <c r="P10" s="40" t="str">
        <f t="shared" si="2"/>
        <v>-</v>
      </c>
      <c r="Q10" s="39">
        <v>2</v>
      </c>
      <c r="R10" s="60">
        <v>11</v>
      </c>
      <c r="S10" s="290" t="s">
        <v>125</v>
      </c>
      <c r="T10" s="39">
        <v>3</v>
      </c>
      <c r="U10" s="60">
        <v>10</v>
      </c>
      <c r="V10" s="40"/>
      <c r="W10" s="39">
        <v>0</v>
      </c>
      <c r="X10" s="60">
        <v>10</v>
      </c>
      <c r="Y10" s="40" t="str">
        <f t="shared" ref="Y9:Y35" si="3">IF(ISERROR(X10*100/W10),"-",(X10*100/W10))</f>
        <v>-</v>
      </c>
      <c r="Z10" s="39">
        <v>0</v>
      </c>
      <c r="AA10" s="60">
        <v>9</v>
      </c>
      <c r="AB10" s="40" t="str">
        <f t="shared" ref="AB9:AB35" si="4">IF(ISERROR(AA10*100/Z10),"-",(AA10*100/Z10))</f>
        <v>-</v>
      </c>
      <c r="AC10" s="37"/>
      <c r="AD10" s="41"/>
    </row>
    <row r="11" spans="1:32" s="42" customFormat="1" ht="15" customHeight="1" x14ac:dyDescent="0.25">
      <c r="A11" s="61" t="s">
        <v>37</v>
      </c>
      <c r="B11" s="39">
        <v>1</v>
      </c>
      <c r="C11" s="39">
        <v>12</v>
      </c>
      <c r="D11" s="36"/>
      <c r="E11" s="39">
        <v>0</v>
      </c>
      <c r="F11" s="39">
        <v>4</v>
      </c>
      <c r="G11" s="40" t="str">
        <f t="shared" ref="G9:G35" si="5">IF(ISERROR(F11*100/E11),"-",(F11*100/E11))</f>
        <v>-</v>
      </c>
      <c r="H11" s="39">
        <v>0</v>
      </c>
      <c r="I11" s="39">
        <v>0</v>
      </c>
      <c r="J11" s="40" t="str">
        <f t="shared" si="0"/>
        <v>-</v>
      </c>
      <c r="K11" s="39">
        <v>0</v>
      </c>
      <c r="L11" s="39">
        <v>0</v>
      </c>
      <c r="M11" s="40" t="str">
        <f t="shared" si="1"/>
        <v>-</v>
      </c>
      <c r="N11" s="39">
        <v>0</v>
      </c>
      <c r="O11" s="39">
        <v>0</v>
      </c>
      <c r="P11" s="40" t="str">
        <f t="shared" si="2"/>
        <v>-</v>
      </c>
      <c r="Q11" s="39">
        <v>0</v>
      </c>
      <c r="R11" s="60">
        <v>4</v>
      </c>
      <c r="S11" s="40" t="str">
        <f t="shared" ref="S9:S35" si="6">IF(ISERROR(R11*100/Q11),"-",(R11*100/Q11))</f>
        <v>-</v>
      </c>
      <c r="T11" s="39">
        <v>0</v>
      </c>
      <c r="U11" s="60">
        <v>12</v>
      </c>
      <c r="V11" s="40"/>
      <c r="W11" s="39">
        <v>0</v>
      </c>
      <c r="X11" s="60">
        <v>4</v>
      </c>
      <c r="Y11" s="40" t="str">
        <f t="shared" si="3"/>
        <v>-</v>
      </c>
      <c r="Z11" s="39">
        <v>0</v>
      </c>
      <c r="AA11" s="60">
        <v>4</v>
      </c>
      <c r="AB11" s="40" t="str">
        <f t="shared" si="4"/>
        <v>-</v>
      </c>
      <c r="AC11" s="37"/>
      <c r="AD11" s="41"/>
    </row>
    <row r="12" spans="1:32" s="42" customFormat="1" ht="15" customHeight="1" x14ac:dyDescent="0.25">
      <c r="A12" s="61" t="s">
        <v>38</v>
      </c>
      <c r="B12" s="39">
        <v>3</v>
      </c>
      <c r="C12" s="39">
        <v>8</v>
      </c>
      <c r="D12" s="36"/>
      <c r="E12" s="39">
        <v>3</v>
      </c>
      <c r="F12" s="39">
        <v>3</v>
      </c>
      <c r="G12" s="40">
        <f t="shared" si="5"/>
        <v>100</v>
      </c>
      <c r="H12" s="39">
        <v>0</v>
      </c>
      <c r="I12" s="39">
        <v>2</v>
      </c>
      <c r="J12" s="40" t="str">
        <f t="shared" si="0"/>
        <v>-</v>
      </c>
      <c r="K12" s="39">
        <v>0</v>
      </c>
      <c r="L12" s="39">
        <v>1</v>
      </c>
      <c r="M12" s="40" t="str">
        <f t="shared" si="1"/>
        <v>-</v>
      </c>
      <c r="N12" s="39">
        <v>0</v>
      </c>
      <c r="O12" s="39">
        <v>0</v>
      </c>
      <c r="P12" s="40" t="str">
        <f t="shared" si="2"/>
        <v>-</v>
      </c>
      <c r="Q12" s="39">
        <v>2</v>
      </c>
      <c r="R12" s="60">
        <v>3</v>
      </c>
      <c r="S12" s="40">
        <f t="shared" si="6"/>
        <v>150</v>
      </c>
      <c r="T12" s="39">
        <v>3</v>
      </c>
      <c r="U12" s="60">
        <v>7</v>
      </c>
      <c r="V12" s="40"/>
      <c r="W12" s="39">
        <v>2</v>
      </c>
      <c r="X12" s="60">
        <v>2</v>
      </c>
      <c r="Y12" s="40">
        <f t="shared" si="3"/>
        <v>100</v>
      </c>
      <c r="Z12" s="39">
        <v>1</v>
      </c>
      <c r="AA12" s="60">
        <v>1</v>
      </c>
      <c r="AB12" s="40">
        <f t="shared" si="4"/>
        <v>100</v>
      </c>
      <c r="AC12" s="37"/>
      <c r="AD12" s="41"/>
    </row>
    <row r="13" spans="1:32" s="42" customFormat="1" ht="15" customHeight="1" x14ac:dyDescent="0.25">
      <c r="A13" s="61" t="s">
        <v>39</v>
      </c>
      <c r="B13" s="39">
        <v>2</v>
      </c>
      <c r="C13" s="39">
        <v>10</v>
      </c>
      <c r="D13" s="36"/>
      <c r="E13" s="39">
        <v>2</v>
      </c>
      <c r="F13" s="39">
        <v>5</v>
      </c>
      <c r="G13" s="40">
        <f t="shared" si="5"/>
        <v>250</v>
      </c>
      <c r="H13" s="39">
        <v>0</v>
      </c>
      <c r="I13" s="39">
        <v>3</v>
      </c>
      <c r="J13" s="40" t="str">
        <f t="shared" si="0"/>
        <v>-</v>
      </c>
      <c r="K13" s="39">
        <v>1</v>
      </c>
      <c r="L13" s="39">
        <v>0</v>
      </c>
      <c r="M13" s="40">
        <f t="shared" si="1"/>
        <v>0</v>
      </c>
      <c r="N13" s="39">
        <v>0</v>
      </c>
      <c r="O13" s="39">
        <v>0</v>
      </c>
      <c r="P13" s="40" t="str">
        <f t="shared" si="2"/>
        <v>-</v>
      </c>
      <c r="Q13" s="39">
        <v>2</v>
      </c>
      <c r="R13" s="60">
        <v>5</v>
      </c>
      <c r="S13" s="40">
        <f t="shared" si="6"/>
        <v>250</v>
      </c>
      <c r="T13" s="39">
        <v>1</v>
      </c>
      <c r="U13" s="60">
        <v>7</v>
      </c>
      <c r="V13" s="40"/>
      <c r="W13" s="39">
        <v>2</v>
      </c>
      <c r="X13" s="60">
        <v>4</v>
      </c>
      <c r="Y13" s="40">
        <f t="shared" si="3"/>
        <v>200</v>
      </c>
      <c r="Z13" s="39">
        <v>2</v>
      </c>
      <c r="AA13" s="60">
        <v>4</v>
      </c>
      <c r="AB13" s="40">
        <f t="shared" si="4"/>
        <v>200</v>
      </c>
      <c r="AC13" s="37"/>
      <c r="AD13" s="41"/>
    </row>
    <row r="14" spans="1:32" s="42" customFormat="1" ht="15" customHeight="1" x14ac:dyDescent="0.25">
      <c r="A14" s="61" t="s">
        <v>40</v>
      </c>
      <c r="B14" s="39">
        <v>7</v>
      </c>
      <c r="C14" s="39">
        <v>14</v>
      </c>
      <c r="D14" s="36"/>
      <c r="E14" s="39">
        <v>7</v>
      </c>
      <c r="F14" s="39">
        <v>14</v>
      </c>
      <c r="G14" s="40">
        <f t="shared" si="5"/>
        <v>200</v>
      </c>
      <c r="H14" s="39">
        <v>0</v>
      </c>
      <c r="I14" s="39">
        <v>1</v>
      </c>
      <c r="J14" s="40" t="str">
        <f t="shared" si="0"/>
        <v>-</v>
      </c>
      <c r="K14" s="39">
        <v>0</v>
      </c>
      <c r="L14" s="39">
        <v>0</v>
      </c>
      <c r="M14" s="40" t="str">
        <f t="shared" si="1"/>
        <v>-</v>
      </c>
      <c r="N14" s="39">
        <v>0</v>
      </c>
      <c r="O14" s="39">
        <v>0</v>
      </c>
      <c r="P14" s="40" t="str">
        <f t="shared" si="2"/>
        <v>-</v>
      </c>
      <c r="Q14" s="39">
        <v>7</v>
      </c>
      <c r="R14" s="60">
        <v>14</v>
      </c>
      <c r="S14" s="40">
        <f t="shared" si="6"/>
        <v>200</v>
      </c>
      <c r="T14" s="39">
        <v>7</v>
      </c>
      <c r="U14" s="60">
        <v>9</v>
      </c>
      <c r="V14" s="40"/>
      <c r="W14" s="39">
        <v>5</v>
      </c>
      <c r="X14" s="60">
        <v>9</v>
      </c>
      <c r="Y14" s="40">
        <f t="shared" si="3"/>
        <v>180</v>
      </c>
      <c r="Z14" s="39">
        <v>2</v>
      </c>
      <c r="AA14" s="60">
        <v>9</v>
      </c>
      <c r="AB14" s="290" t="s">
        <v>148</v>
      </c>
      <c r="AC14" s="37"/>
      <c r="AD14" s="41"/>
    </row>
    <row r="15" spans="1:32" s="42" customFormat="1" ht="15" customHeight="1" x14ac:dyDescent="0.25">
      <c r="A15" s="61" t="s">
        <v>41</v>
      </c>
      <c r="B15" s="39">
        <v>29</v>
      </c>
      <c r="C15" s="39">
        <v>63</v>
      </c>
      <c r="D15" s="36"/>
      <c r="E15" s="39">
        <v>10</v>
      </c>
      <c r="F15" s="39">
        <v>38</v>
      </c>
      <c r="G15" s="290" t="s">
        <v>126</v>
      </c>
      <c r="H15" s="39">
        <v>1</v>
      </c>
      <c r="I15" s="39">
        <v>4</v>
      </c>
      <c r="J15" s="290" t="s">
        <v>136</v>
      </c>
      <c r="K15" s="39">
        <v>0</v>
      </c>
      <c r="L15" s="39">
        <v>1</v>
      </c>
      <c r="M15" s="40" t="str">
        <f t="shared" si="1"/>
        <v>-</v>
      </c>
      <c r="N15" s="39">
        <v>0</v>
      </c>
      <c r="O15" s="39">
        <v>0</v>
      </c>
      <c r="P15" s="40" t="str">
        <f t="shared" si="2"/>
        <v>-</v>
      </c>
      <c r="Q15" s="39">
        <v>7</v>
      </c>
      <c r="R15" s="60">
        <v>36</v>
      </c>
      <c r="S15" s="290" t="s">
        <v>138</v>
      </c>
      <c r="T15" s="39">
        <v>28</v>
      </c>
      <c r="U15" s="60">
        <v>56</v>
      </c>
      <c r="V15" s="40"/>
      <c r="W15" s="39">
        <v>5</v>
      </c>
      <c r="X15" s="60">
        <v>31</v>
      </c>
      <c r="Y15" s="290" t="s">
        <v>144</v>
      </c>
      <c r="Z15" s="39">
        <v>5</v>
      </c>
      <c r="AA15" s="60">
        <v>25</v>
      </c>
      <c r="AB15" s="290" t="s">
        <v>146</v>
      </c>
      <c r="AC15" s="37"/>
      <c r="AD15" s="41"/>
    </row>
    <row r="16" spans="1:32" s="42" customFormat="1" ht="15" customHeight="1" x14ac:dyDescent="0.25">
      <c r="A16" s="61" t="s">
        <v>42</v>
      </c>
      <c r="B16" s="39">
        <v>11</v>
      </c>
      <c r="C16" s="39">
        <v>45</v>
      </c>
      <c r="D16" s="36"/>
      <c r="E16" s="39">
        <v>5</v>
      </c>
      <c r="F16" s="39">
        <v>34</v>
      </c>
      <c r="G16" s="290" t="s">
        <v>127</v>
      </c>
      <c r="H16" s="39">
        <v>3</v>
      </c>
      <c r="I16" s="39">
        <v>5</v>
      </c>
      <c r="J16" s="40">
        <f t="shared" si="0"/>
        <v>166.66666666666666</v>
      </c>
      <c r="K16" s="39">
        <v>0</v>
      </c>
      <c r="L16" s="39">
        <v>1</v>
      </c>
      <c r="M16" s="40" t="str">
        <f t="shared" si="1"/>
        <v>-</v>
      </c>
      <c r="N16" s="39">
        <v>0</v>
      </c>
      <c r="O16" s="39">
        <v>0</v>
      </c>
      <c r="P16" s="40" t="str">
        <f t="shared" si="2"/>
        <v>-</v>
      </c>
      <c r="Q16" s="39">
        <v>2</v>
      </c>
      <c r="R16" s="60">
        <v>33</v>
      </c>
      <c r="S16" s="290" t="s">
        <v>139</v>
      </c>
      <c r="T16" s="39">
        <v>11</v>
      </c>
      <c r="U16" s="60">
        <v>32</v>
      </c>
      <c r="V16" s="40"/>
      <c r="W16" s="39">
        <v>1</v>
      </c>
      <c r="X16" s="60">
        <v>23</v>
      </c>
      <c r="Y16" s="290" t="s">
        <v>145</v>
      </c>
      <c r="Z16" s="39">
        <v>1</v>
      </c>
      <c r="AA16" s="60">
        <v>20</v>
      </c>
      <c r="AB16" s="290" t="s">
        <v>141</v>
      </c>
      <c r="AC16" s="37"/>
      <c r="AD16" s="41"/>
    </row>
    <row r="17" spans="1:30" s="42" customFormat="1" ht="15" customHeight="1" x14ac:dyDescent="0.25">
      <c r="A17" s="61" t="s">
        <v>43</v>
      </c>
      <c r="B17" s="39">
        <v>8</v>
      </c>
      <c r="C17" s="39">
        <v>25</v>
      </c>
      <c r="D17" s="36"/>
      <c r="E17" s="39">
        <v>3</v>
      </c>
      <c r="F17" s="39">
        <v>19</v>
      </c>
      <c r="G17" s="290" t="s">
        <v>128</v>
      </c>
      <c r="H17" s="39">
        <v>1</v>
      </c>
      <c r="I17" s="39">
        <v>1</v>
      </c>
      <c r="J17" s="40">
        <f t="shared" si="0"/>
        <v>100</v>
      </c>
      <c r="K17" s="39">
        <v>0</v>
      </c>
      <c r="L17" s="39">
        <v>0</v>
      </c>
      <c r="M17" s="40" t="str">
        <f t="shared" si="1"/>
        <v>-</v>
      </c>
      <c r="N17" s="39">
        <v>0</v>
      </c>
      <c r="O17" s="39">
        <v>0</v>
      </c>
      <c r="P17" s="40" t="str">
        <f t="shared" si="2"/>
        <v>-</v>
      </c>
      <c r="Q17" s="39">
        <v>1</v>
      </c>
      <c r="R17" s="60">
        <v>19</v>
      </c>
      <c r="S17" s="290" t="s">
        <v>140</v>
      </c>
      <c r="T17" s="39">
        <v>7</v>
      </c>
      <c r="U17" s="60">
        <v>24</v>
      </c>
      <c r="V17" s="40"/>
      <c r="W17" s="39">
        <v>3</v>
      </c>
      <c r="X17" s="60">
        <v>19</v>
      </c>
      <c r="Y17" s="290" t="s">
        <v>128</v>
      </c>
      <c r="Z17" s="39">
        <v>3</v>
      </c>
      <c r="AA17" s="60">
        <v>18</v>
      </c>
      <c r="AB17" s="290" t="s">
        <v>143</v>
      </c>
      <c r="AC17" s="37"/>
      <c r="AD17" s="41"/>
    </row>
    <row r="18" spans="1:30" s="42" customFormat="1" ht="15" customHeight="1" x14ac:dyDescent="0.25">
      <c r="A18" s="61" t="s">
        <v>44</v>
      </c>
      <c r="B18" s="39">
        <v>2</v>
      </c>
      <c r="C18" s="39">
        <v>31</v>
      </c>
      <c r="D18" s="36"/>
      <c r="E18" s="39">
        <v>2</v>
      </c>
      <c r="F18" s="39">
        <v>20</v>
      </c>
      <c r="G18" s="290" t="s">
        <v>129</v>
      </c>
      <c r="H18" s="39">
        <v>2</v>
      </c>
      <c r="I18" s="39">
        <v>8</v>
      </c>
      <c r="J18" s="290" t="s">
        <v>136</v>
      </c>
      <c r="K18" s="39">
        <v>0</v>
      </c>
      <c r="L18" s="39">
        <v>0</v>
      </c>
      <c r="M18" s="40" t="str">
        <f t="shared" si="1"/>
        <v>-</v>
      </c>
      <c r="N18" s="39">
        <v>0</v>
      </c>
      <c r="O18" s="39">
        <v>0</v>
      </c>
      <c r="P18" s="40" t="str">
        <f t="shared" si="2"/>
        <v>-</v>
      </c>
      <c r="Q18" s="39">
        <v>1</v>
      </c>
      <c r="R18" s="60">
        <v>20</v>
      </c>
      <c r="S18" s="290" t="s">
        <v>141</v>
      </c>
      <c r="T18" s="39">
        <v>3</v>
      </c>
      <c r="U18" s="60">
        <v>26</v>
      </c>
      <c r="V18" s="40"/>
      <c r="W18" s="39">
        <v>0</v>
      </c>
      <c r="X18" s="60">
        <v>15</v>
      </c>
      <c r="Y18" s="40" t="str">
        <f t="shared" si="3"/>
        <v>-</v>
      </c>
      <c r="Z18" s="39">
        <v>0</v>
      </c>
      <c r="AA18" s="60">
        <v>13</v>
      </c>
      <c r="AB18" s="40" t="str">
        <f t="shared" si="4"/>
        <v>-</v>
      </c>
      <c r="AC18" s="37"/>
      <c r="AD18" s="41"/>
    </row>
    <row r="19" spans="1:30" s="42" customFormat="1" ht="15" customHeight="1" x14ac:dyDescent="0.25">
      <c r="A19" s="61" t="s">
        <v>45</v>
      </c>
      <c r="B19" s="39">
        <v>4</v>
      </c>
      <c r="C19" s="39">
        <v>23</v>
      </c>
      <c r="D19" s="36"/>
      <c r="E19" s="39">
        <v>2</v>
      </c>
      <c r="F19" s="39">
        <v>11</v>
      </c>
      <c r="G19" s="290" t="s">
        <v>125</v>
      </c>
      <c r="H19" s="39">
        <v>0</v>
      </c>
      <c r="I19" s="39">
        <v>4</v>
      </c>
      <c r="J19" s="40" t="str">
        <f t="shared" si="0"/>
        <v>-</v>
      </c>
      <c r="K19" s="39">
        <v>0</v>
      </c>
      <c r="L19" s="39">
        <v>0</v>
      </c>
      <c r="M19" s="40" t="str">
        <f t="shared" si="1"/>
        <v>-</v>
      </c>
      <c r="N19" s="39">
        <v>0</v>
      </c>
      <c r="O19" s="39">
        <v>0</v>
      </c>
      <c r="P19" s="40" t="str">
        <f t="shared" si="2"/>
        <v>-</v>
      </c>
      <c r="Q19" s="39">
        <v>1</v>
      </c>
      <c r="R19" s="60">
        <v>10</v>
      </c>
      <c r="S19" s="290" t="s">
        <v>129</v>
      </c>
      <c r="T19" s="39">
        <v>3</v>
      </c>
      <c r="U19" s="60">
        <v>20</v>
      </c>
      <c r="V19" s="40"/>
      <c r="W19" s="39">
        <v>2</v>
      </c>
      <c r="X19" s="60">
        <v>8</v>
      </c>
      <c r="Y19" s="290" t="s">
        <v>136</v>
      </c>
      <c r="Z19" s="39">
        <v>2</v>
      </c>
      <c r="AA19" s="60">
        <v>8</v>
      </c>
      <c r="AB19" s="40">
        <f t="shared" si="4"/>
        <v>400</v>
      </c>
      <c r="AC19" s="37"/>
      <c r="AD19" s="41"/>
    </row>
    <row r="20" spans="1:30" s="42" customFormat="1" ht="15" customHeight="1" x14ac:dyDescent="0.25">
      <c r="A20" s="61" t="s">
        <v>46</v>
      </c>
      <c r="B20" s="39">
        <v>3</v>
      </c>
      <c r="C20" s="39">
        <v>7</v>
      </c>
      <c r="D20" s="36"/>
      <c r="E20" s="39">
        <v>1</v>
      </c>
      <c r="F20" s="39">
        <v>3</v>
      </c>
      <c r="G20" s="290" t="s">
        <v>130</v>
      </c>
      <c r="H20" s="39">
        <v>0</v>
      </c>
      <c r="I20" s="39">
        <v>0</v>
      </c>
      <c r="J20" s="40" t="str">
        <f t="shared" si="0"/>
        <v>-</v>
      </c>
      <c r="K20" s="39">
        <v>0</v>
      </c>
      <c r="L20" s="39">
        <v>0</v>
      </c>
      <c r="M20" s="40" t="str">
        <f t="shared" si="1"/>
        <v>-</v>
      </c>
      <c r="N20" s="39">
        <v>0</v>
      </c>
      <c r="O20" s="39">
        <v>0</v>
      </c>
      <c r="P20" s="40" t="str">
        <f t="shared" si="2"/>
        <v>-</v>
      </c>
      <c r="Q20" s="39">
        <v>0</v>
      </c>
      <c r="R20" s="60">
        <v>3</v>
      </c>
      <c r="S20" s="40" t="str">
        <f t="shared" si="6"/>
        <v>-</v>
      </c>
      <c r="T20" s="39">
        <v>3</v>
      </c>
      <c r="U20" s="60">
        <v>7</v>
      </c>
      <c r="V20" s="40"/>
      <c r="W20" s="39">
        <v>0</v>
      </c>
      <c r="X20" s="60">
        <v>3</v>
      </c>
      <c r="Y20" s="40" t="str">
        <f t="shared" si="3"/>
        <v>-</v>
      </c>
      <c r="Z20" s="39">
        <v>0</v>
      </c>
      <c r="AA20" s="60">
        <v>3</v>
      </c>
      <c r="AB20" s="40" t="str">
        <f t="shared" si="4"/>
        <v>-</v>
      </c>
      <c r="AC20" s="37"/>
      <c r="AD20" s="41"/>
    </row>
    <row r="21" spans="1:30" s="42" customFormat="1" ht="15" customHeight="1" x14ac:dyDescent="0.25">
      <c r="A21" s="61" t="s">
        <v>47</v>
      </c>
      <c r="B21" s="39">
        <v>3</v>
      </c>
      <c r="C21" s="39">
        <v>8</v>
      </c>
      <c r="D21" s="36"/>
      <c r="E21" s="39">
        <v>1</v>
      </c>
      <c r="F21" s="39">
        <v>7</v>
      </c>
      <c r="G21" s="290" t="s">
        <v>131</v>
      </c>
      <c r="H21" s="39">
        <v>0</v>
      </c>
      <c r="I21" s="39">
        <v>1</v>
      </c>
      <c r="J21" s="40" t="str">
        <f t="shared" si="0"/>
        <v>-</v>
      </c>
      <c r="K21" s="39">
        <v>0</v>
      </c>
      <c r="L21" s="39">
        <v>0</v>
      </c>
      <c r="M21" s="40" t="str">
        <f t="shared" si="1"/>
        <v>-</v>
      </c>
      <c r="N21" s="39">
        <v>0</v>
      </c>
      <c r="O21" s="39">
        <v>0</v>
      </c>
      <c r="P21" s="40" t="str">
        <f t="shared" si="2"/>
        <v>-</v>
      </c>
      <c r="Q21" s="39">
        <v>0</v>
      </c>
      <c r="R21" s="60">
        <v>7</v>
      </c>
      <c r="S21" s="40" t="str">
        <f t="shared" si="6"/>
        <v>-</v>
      </c>
      <c r="T21" s="39">
        <v>3</v>
      </c>
      <c r="U21" s="60">
        <v>5</v>
      </c>
      <c r="V21" s="40"/>
      <c r="W21" s="39">
        <v>0</v>
      </c>
      <c r="X21" s="60">
        <v>4</v>
      </c>
      <c r="Y21" s="40" t="str">
        <f t="shared" si="3"/>
        <v>-</v>
      </c>
      <c r="Z21" s="39">
        <v>0</v>
      </c>
      <c r="AA21" s="60">
        <v>4</v>
      </c>
      <c r="AB21" s="40" t="str">
        <f t="shared" si="4"/>
        <v>-</v>
      </c>
      <c r="AC21" s="37"/>
      <c r="AD21" s="41"/>
    </row>
    <row r="22" spans="1:30" s="42" customFormat="1" ht="15" customHeight="1" x14ac:dyDescent="0.25">
      <c r="A22" s="61" t="s">
        <v>48</v>
      </c>
      <c r="B22" s="39">
        <v>1</v>
      </c>
      <c r="C22" s="39">
        <v>14</v>
      </c>
      <c r="D22" s="36"/>
      <c r="E22" s="39">
        <v>2</v>
      </c>
      <c r="F22" s="39">
        <v>5</v>
      </c>
      <c r="G22" s="40">
        <f t="shared" si="5"/>
        <v>250</v>
      </c>
      <c r="H22" s="39">
        <v>1</v>
      </c>
      <c r="I22" s="39">
        <v>1</v>
      </c>
      <c r="J22" s="40">
        <f t="shared" si="0"/>
        <v>100</v>
      </c>
      <c r="K22" s="39">
        <v>0</v>
      </c>
      <c r="L22" s="39">
        <v>0</v>
      </c>
      <c r="M22" s="40" t="str">
        <f t="shared" si="1"/>
        <v>-</v>
      </c>
      <c r="N22" s="39">
        <v>0</v>
      </c>
      <c r="O22" s="39">
        <v>0</v>
      </c>
      <c r="P22" s="40" t="str">
        <f t="shared" si="2"/>
        <v>-</v>
      </c>
      <c r="Q22" s="39">
        <v>2</v>
      </c>
      <c r="R22" s="60">
        <v>5</v>
      </c>
      <c r="S22" s="40">
        <f t="shared" si="6"/>
        <v>250</v>
      </c>
      <c r="T22" s="39">
        <v>0</v>
      </c>
      <c r="U22" s="60">
        <v>14</v>
      </c>
      <c r="V22" s="40"/>
      <c r="W22" s="39">
        <v>1</v>
      </c>
      <c r="X22" s="60">
        <v>5</v>
      </c>
      <c r="Y22" s="290" t="s">
        <v>146</v>
      </c>
      <c r="Z22" s="39">
        <v>1</v>
      </c>
      <c r="AA22" s="60">
        <v>5</v>
      </c>
      <c r="AB22" s="290" t="s">
        <v>146</v>
      </c>
      <c r="AC22" s="37"/>
      <c r="AD22" s="41"/>
    </row>
    <row r="23" spans="1:30" s="42" customFormat="1" ht="15" customHeight="1" x14ac:dyDescent="0.25">
      <c r="A23" s="61" t="s">
        <v>49</v>
      </c>
      <c r="B23" s="39">
        <v>4</v>
      </c>
      <c r="C23" s="39">
        <v>11</v>
      </c>
      <c r="D23" s="36"/>
      <c r="E23" s="39">
        <v>3</v>
      </c>
      <c r="F23" s="39">
        <v>11</v>
      </c>
      <c r="G23" s="290" t="s">
        <v>132</v>
      </c>
      <c r="H23" s="39">
        <v>1</v>
      </c>
      <c r="I23" s="39">
        <v>1</v>
      </c>
      <c r="J23" s="40">
        <f t="shared" si="0"/>
        <v>100</v>
      </c>
      <c r="K23" s="39">
        <v>0</v>
      </c>
      <c r="L23" s="39">
        <v>0</v>
      </c>
      <c r="M23" s="40" t="str">
        <f t="shared" si="1"/>
        <v>-</v>
      </c>
      <c r="N23" s="39">
        <v>0</v>
      </c>
      <c r="O23" s="39">
        <v>0</v>
      </c>
      <c r="P23" s="40" t="str">
        <f t="shared" si="2"/>
        <v>-</v>
      </c>
      <c r="Q23" s="39">
        <v>2</v>
      </c>
      <c r="R23" s="60">
        <v>11</v>
      </c>
      <c r="S23" s="290" t="s">
        <v>125</v>
      </c>
      <c r="T23" s="39">
        <v>4</v>
      </c>
      <c r="U23" s="60">
        <v>10</v>
      </c>
      <c r="V23" s="40"/>
      <c r="W23" s="39">
        <v>1</v>
      </c>
      <c r="X23" s="60">
        <v>10</v>
      </c>
      <c r="Y23" s="290" t="s">
        <v>129</v>
      </c>
      <c r="Z23" s="39">
        <v>1</v>
      </c>
      <c r="AA23" s="60">
        <v>9</v>
      </c>
      <c r="AB23" s="290" t="s">
        <v>149</v>
      </c>
      <c r="AC23" s="37"/>
      <c r="AD23" s="41"/>
    </row>
    <row r="24" spans="1:30" s="42" customFormat="1" ht="15" customHeight="1" x14ac:dyDescent="0.25">
      <c r="A24" s="61" t="s">
        <v>50</v>
      </c>
      <c r="B24" s="39">
        <v>3</v>
      </c>
      <c r="C24" s="39">
        <v>18</v>
      </c>
      <c r="D24" s="36"/>
      <c r="E24" s="39">
        <v>5</v>
      </c>
      <c r="F24" s="39">
        <v>9</v>
      </c>
      <c r="G24" s="40">
        <f t="shared" si="5"/>
        <v>180</v>
      </c>
      <c r="H24" s="39">
        <v>1</v>
      </c>
      <c r="I24" s="39">
        <v>1</v>
      </c>
      <c r="J24" s="40">
        <f t="shared" si="0"/>
        <v>100</v>
      </c>
      <c r="K24" s="39">
        <v>1</v>
      </c>
      <c r="L24" s="39">
        <v>1</v>
      </c>
      <c r="M24" s="40">
        <f t="shared" si="1"/>
        <v>100</v>
      </c>
      <c r="N24" s="39">
        <v>0</v>
      </c>
      <c r="O24" s="39">
        <v>0</v>
      </c>
      <c r="P24" s="40" t="str">
        <f t="shared" si="2"/>
        <v>-</v>
      </c>
      <c r="Q24" s="39">
        <v>5</v>
      </c>
      <c r="R24" s="60">
        <v>9</v>
      </c>
      <c r="S24" s="40">
        <f t="shared" si="6"/>
        <v>180</v>
      </c>
      <c r="T24" s="39">
        <v>2</v>
      </c>
      <c r="U24" s="60">
        <v>16</v>
      </c>
      <c r="V24" s="40"/>
      <c r="W24" s="39">
        <v>4</v>
      </c>
      <c r="X24" s="60">
        <v>7</v>
      </c>
      <c r="Y24" s="40">
        <f t="shared" si="3"/>
        <v>175</v>
      </c>
      <c r="Z24" s="39">
        <v>4</v>
      </c>
      <c r="AA24" s="60">
        <v>7</v>
      </c>
      <c r="AB24" s="40">
        <f t="shared" si="4"/>
        <v>175</v>
      </c>
      <c r="AC24" s="37"/>
      <c r="AD24" s="41"/>
    </row>
    <row r="25" spans="1:30" s="42" customFormat="1" ht="15" customHeight="1" x14ac:dyDescent="0.25">
      <c r="A25" s="61" t="s">
        <v>51</v>
      </c>
      <c r="B25" s="39">
        <v>2</v>
      </c>
      <c r="C25" s="39">
        <v>7</v>
      </c>
      <c r="D25" s="36"/>
      <c r="E25" s="39">
        <v>0</v>
      </c>
      <c r="F25" s="39">
        <v>2</v>
      </c>
      <c r="G25" s="40" t="str">
        <f t="shared" si="5"/>
        <v>-</v>
      </c>
      <c r="H25" s="39">
        <v>0</v>
      </c>
      <c r="I25" s="39">
        <v>3</v>
      </c>
      <c r="J25" s="40" t="str">
        <f t="shared" si="0"/>
        <v>-</v>
      </c>
      <c r="K25" s="39">
        <v>0</v>
      </c>
      <c r="L25" s="39">
        <v>0</v>
      </c>
      <c r="M25" s="40" t="str">
        <f t="shared" si="1"/>
        <v>-</v>
      </c>
      <c r="N25" s="39">
        <v>0</v>
      </c>
      <c r="O25" s="39">
        <v>0</v>
      </c>
      <c r="P25" s="40" t="str">
        <f t="shared" si="2"/>
        <v>-</v>
      </c>
      <c r="Q25" s="39">
        <v>0</v>
      </c>
      <c r="R25" s="60">
        <v>2</v>
      </c>
      <c r="S25" s="40" t="str">
        <f t="shared" si="6"/>
        <v>-</v>
      </c>
      <c r="T25" s="39">
        <v>2</v>
      </c>
      <c r="U25" s="60">
        <v>6</v>
      </c>
      <c r="V25" s="40"/>
      <c r="W25" s="39">
        <v>0</v>
      </c>
      <c r="X25" s="60">
        <v>1</v>
      </c>
      <c r="Y25" s="40" t="str">
        <f t="shared" si="3"/>
        <v>-</v>
      </c>
      <c r="Z25" s="39">
        <v>0</v>
      </c>
      <c r="AA25" s="60">
        <v>0</v>
      </c>
      <c r="AB25" s="40" t="str">
        <f t="shared" si="4"/>
        <v>-</v>
      </c>
      <c r="AC25" s="37"/>
      <c r="AD25" s="41"/>
    </row>
    <row r="26" spans="1:30" s="42" customFormat="1" ht="15" customHeight="1" x14ac:dyDescent="0.25">
      <c r="A26" s="61" t="s">
        <v>52</v>
      </c>
      <c r="B26" s="39">
        <v>3</v>
      </c>
      <c r="C26" s="39">
        <v>21</v>
      </c>
      <c r="D26" s="36"/>
      <c r="E26" s="39">
        <v>2</v>
      </c>
      <c r="F26" s="39">
        <v>11</v>
      </c>
      <c r="G26" s="290" t="s">
        <v>125</v>
      </c>
      <c r="H26" s="39">
        <v>0</v>
      </c>
      <c r="I26" s="39">
        <v>2</v>
      </c>
      <c r="J26" s="40" t="str">
        <f t="shared" si="0"/>
        <v>-</v>
      </c>
      <c r="K26" s="39">
        <v>0</v>
      </c>
      <c r="L26" s="39">
        <v>0</v>
      </c>
      <c r="M26" s="40" t="str">
        <f t="shared" si="1"/>
        <v>-</v>
      </c>
      <c r="N26" s="39">
        <v>0</v>
      </c>
      <c r="O26" s="39">
        <v>0</v>
      </c>
      <c r="P26" s="40" t="str">
        <f t="shared" si="2"/>
        <v>-</v>
      </c>
      <c r="Q26" s="39">
        <v>1</v>
      </c>
      <c r="R26" s="60">
        <v>11</v>
      </c>
      <c r="S26" s="290" t="s">
        <v>142</v>
      </c>
      <c r="T26" s="39">
        <v>4</v>
      </c>
      <c r="U26" s="60">
        <v>20</v>
      </c>
      <c r="V26" s="40"/>
      <c r="W26" s="39">
        <v>1</v>
      </c>
      <c r="X26" s="60">
        <v>10</v>
      </c>
      <c r="Y26" s="290" t="s">
        <v>129</v>
      </c>
      <c r="Z26" s="39">
        <v>1</v>
      </c>
      <c r="AA26" s="60">
        <v>8</v>
      </c>
      <c r="AB26" s="290" t="s">
        <v>150</v>
      </c>
      <c r="AC26" s="37"/>
      <c r="AD26" s="41"/>
    </row>
    <row r="27" spans="1:30" s="42" customFormat="1" ht="15" customHeight="1" x14ac:dyDescent="0.25">
      <c r="A27" s="61" t="s">
        <v>53</v>
      </c>
      <c r="B27" s="39">
        <v>0</v>
      </c>
      <c r="C27" s="39">
        <v>13</v>
      </c>
      <c r="D27" s="36"/>
      <c r="E27" s="39">
        <v>0</v>
      </c>
      <c r="F27" s="39">
        <v>12</v>
      </c>
      <c r="G27" s="40" t="str">
        <f t="shared" si="5"/>
        <v>-</v>
      </c>
      <c r="H27" s="39">
        <v>0</v>
      </c>
      <c r="I27" s="39">
        <v>1</v>
      </c>
      <c r="J27" s="40" t="str">
        <f t="shared" si="0"/>
        <v>-</v>
      </c>
      <c r="K27" s="39">
        <v>0</v>
      </c>
      <c r="L27" s="39">
        <v>0</v>
      </c>
      <c r="M27" s="40" t="str">
        <f t="shared" si="1"/>
        <v>-</v>
      </c>
      <c r="N27" s="39">
        <v>0</v>
      </c>
      <c r="O27" s="39">
        <v>0</v>
      </c>
      <c r="P27" s="40" t="str">
        <f t="shared" si="2"/>
        <v>-</v>
      </c>
      <c r="Q27" s="39">
        <v>0</v>
      </c>
      <c r="R27" s="60">
        <v>12</v>
      </c>
      <c r="S27" s="40" t="str">
        <f t="shared" si="6"/>
        <v>-</v>
      </c>
      <c r="T27" s="39">
        <v>0</v>
      </c>
      <c r="U27" s="60">
        <v>11</v>
      </c>
      <c r="V27" s="40"/>
      <c r="W27" s="39">
        <v>0</v>
      </c>
      <c r="X27" s="60">
        <v>10</v>
      </c>
      <c r="Y27" s="40" t="str">
        <f t="shared" si="3"/>
        <v>-</v>
      </c>
      <c r="Z27" s="39">
        <v>0</v>
      </c>
      <c r="AA27" s="60">
        <v>5</v>
      </c>
      <c r="AB27" s="40" t="str">
        <f t="shared" si="4"/>
        <v>-</v>
      </c>
      <c r="AC27" s="37"/>
      <c r="AD27" s="41"/>
    </row>
    <row r="28" spans="1:30" s="42" customFormat="1" ht="15" customHeight="1" x14ac:dyDescent="0.25">
      <c r="A28" s="61" t="s">
        <v>54</v>
      </c>
      <c r="B28" s="39">
        <v>0</v>
      </c>
      <c r="C28" s="39">
        <v>5</v>
      </c>
      <c r="D28" s="36"/>
      <c r="E28" s="39">
        <v>0</v>
      </c>
      <c r="F28" s="39">
        <v>4</v>
      </c>
      <c r="G28" s="40" t="str">
        <f t="shared" si="5"/>
        <v>-</v>
      </c>
      <c r="H28" s="39">
        <v>0</v>
      </c>
      <c r="I28" s="39">
        <v>1</v>
      </c>
      <c r="J28" s="40" t="str">
        <f t="shared" si="0"/>
        <v>-</v>
      </c>
      <c r="K28" s="39">
        <v>0</v>
      </c>
      <c r="L28" s="39">
        <v>0</v>
      </c>
      <c r="M28" s="40" t="str">
        <f t="shared" si="1"/>
        <v>-</v>
      </c>
      <c r="N28" s="39">
        <v>0</v>
      </c>
      <c r="O28" s="39">
        <v>0</v>
      </c>
      <c r="P28" s="40" t="str">
        <f t="shared" si="2"/>
        <v>-</v>
      </c>
      <c r="Q28" s="39">
        <v>0</v>
      </c>
      <c r="R28" s="60">
        <v>4</v>
      </c>
      <c r="S28" s="40" t="str">
        <f t="shared" si="6"/>
        <v>-</v>
      </c>
      <c r="T28" s="39">
        <v>0</v>
      </c>
      <c r="U28" s="60">
        <v>3</v>
      </c>
      <c r="V28" s="40"/>
      <c r="W28" s="39">
        <v>0</v>
      </c>
      <c r="X28" s="60">
        <v>3</v>
      </c>
      <c r="Y28" s="40" t="str">
        <f t="shared" si="3"/>
        <v>-</v>
      </c>
      <c r="Z28" s="39">
        <v>0</v>
      </c>
      <c r="AA28" s="60">
        <v>3</v>
      </c>
      <c r="AB28" s="40" t="str">
        <f t="shared" si="4"/>
        <v>-</v>
      </c>
      <c r="AC28" s="37"/>
      <c r="AD28" s="41"/>
    </row>
    <row r="29" spans="1:30" s="42" customFormat="1" ht="15" customHeight="1" x14ac:dyDescent="0.25">
      <c r="A29" s="61" t="s">
        <v>55</v>
      </c>
      <c r="B29" s="39">
        <v>9</v>
      </c>
      <c r="C29" s="39">
        <v>13</v>
      </c>
      <c r="D29" s="36"/>
      <c r="E29" s="39">
        <v>2</v>
      </c>
      <c r="F29" s="39">
        <v>7</v>
      </c>
      <c r="G29" s="290" t="s">
        <v>133</v>
      </c>
      <c r="H29" s="39">
        <v>0</v>
      </c>
      <c r="I29" s="39">
        <v>0</v>
      </c>
      <c r="J29" s="40" t="str">
        <f t="shared" si="0"/>
        <v>-</v>
      </c>
      <c r="K29" s="39">
        <v>0</v>
      </c>
      <c r="L29" s="39">
        <v>0</v>
      </c>
      <c r="M29" s="40" t="str">
        <f t="shared" si="1"/>
        <v>-</v>
      </c>
      <c r="N29" s="39">
        <v>0</v>
      </c>
      <c r="O29" s="39">
        <v>0</v>
      </c>
      <c r="P29" s="40" t="str">
        <f t="shared" si="2"/>
        <v>-</v>
      </c>
      <c r="Q29" s="39">
        <v>1</v>
      </c>
      <c r="R29" s="60">
        <v>7</v>
      </c>
      <c r="S29" s="290" t="s">
        <v>131</v>
      </c>
      <c r="T29" s="39">
        <v>9</v>
      </c>
      <c r="U29" s="60">
        <v>12</v>
      </c>
      <c r="V29" s="40"/>
      <c r="W29" s="39">
        <v>0</v>
      </c>
      <c r="X29" s="60">
        <v>6</v>
      </c>
      <c r="Y29" s="40" t="str">
        <f t="shared" si="3"/>
        <v>-</v>
      </c>
      <c r="Z29" s="39">
        <v>0</v>
      </c>
      <c r="AA29" s="60">
        <v>5</v>
      </c>
      <c r="AB29" s="40" t="str">
        <f t="shared" si="4"/>
        <v>-</v>
      </c>
      <c r="AC29" s="37"/>
      <c r="AD29" s="41"/>
    </row>
    <row r="30" spans="1:30" s="42" customFormat="1" ht="15" customHeight="1" x14ac:dyDescent="0.25">
      <c r="A30" s="61" t="s">
        <v>56</v>
      </c>
      <c r="B30" s="39">
        <v>0</v>
      </c>
      <c r="C30" s="39">
        <v>2</v>
      </c>
      <c r="D30" s="36"/>
      <c r="E30" s="39">
        <v>0</v>
      </c>
      <c r="F30" s="39">
        <v>1</v>
      </c>
      <c r="G30" s="40" t="str">
        <f t="shared" si="5"/>
        <v>-</v>
      </c>
      <c r="H30" s="39">
        <v>0</v>
      </c>
      <c r="I30" s="39">
        <v>1</v>
      </c>
      <c r="J30" s="40" t="str">
        <f t="shared" si="0"/>
        <v>-</v>
      </c>
      <c r="K30" s="39">
        <v>0</v>
      </c>
      <c r="L30" s="39">
        <v>0</v>
      </c>
      <c r="M30" s="40" t="str">
        <f t="shared" si="1"/>
        <v>-</v>
      </c>
      <c r="N30" s="39">
        <v>0</v>
      </c>
      <c r="O30" s="39">
        <v>0</v>
      </c>
      <c r="P30" s="40" t="str">
        <f t="shared" si="2"/>
        <v>-</v>
      </c>
      <c r="Q30" s="39">
        <v>0</v>
      </c>
      <c r="R30" s="60">
        <v>1</v>
      </c>
      <c r="S30" s="40" t="str">
        <f t="shared" si="6"/>
        <v>-</v>
      </c>
      <c r="T30" s="39">
        <v>0</v>
      </c>
      <c r="U30" s="60">
        <v>2</v>
      </c>
      <c r="V30" s="40"/>
      <c r="W30" s="39">
        <v>0</v>
      </c>
      <c r="X30" s="60">
        <v>1</v>
      </c>
      <c r="Y30" s="40" t="str">
        <f t="shared" si="3"/>
        <v>-</v>
      </c>
      <c r="Z30" s="39">
        <v>0</v>
      </c>
      <c r="AA30" s="60">
        <v>1</v>
      </c>
      <c r="AB30" s="40" t="str">
        <f t="shared" si="4"/>
        <v>-</v>
      </c>
      <c r="AC30" s="37"/>
      <c r="AD30" s="41"/>
    </row>
    <row r="31" spans="1:30" s="42" customFormat="1" ht="15" customHeight="1" x14ac:dyDescent="0.25">
      <c r="A31" s="61" t="s">
        <v>57</v>
      </c>
      <c r="B31" s="39">
        <v>1</v>
      </c>
      <c r="C31" s="39">
        <v>40</v>
      </c>
      <c r="D31" s="36"/>
      <c r="E31" s="39">
        <v>0</v>
      </c>
      <c r="F31" s="39">
        <v>20</v>
      </c>
      <c r="G31" s="40" t="str">
        <f t="shared" si="5"/>
        <v>-</v>
      </c>
      <c r="H31" s="39">
        <v>0</v>
      </c>
      <c r="I31" s="39">
        <v>0</v>
      </c>
      <c r="J31" s="40" t="str">
        <f t="shared" si="0"/>
        <v>-</v>
      </c>
      <c r="K31" s="39">
        <v>0</v>
      </c>
      <c r="L31" s="39">
        <v>0</v>
      </c>
      <c r="M31" s="40" t="str">
        <f t="shared" si="1"/>
        <v>-</v>
      </c>
      <c r="N31" s="39">
        <v>0</v>
      </c>
      <c r="O31" s="39">
        <v>0</v>
      </c>
      <c r="P31" s="40" t="str">
        <f t="shared" si="2"/>
        <v>-</v>
      </c>
      <c r="Q31" s="39">
        <v>0</v>
      </c>
      <c r="R31" s="60">
        <v>19</v>
      </c>
      <c r="S31" s="40" t="str">
        <f t="shared" si="6"/>
        <v>-</v>
      </c>
      <c r="T31" s="39">
        <v>1</v>
      </c>
      <c r="U31" s="60">
        <v>35</v>
      </c>
      <c r="V31" s="40"/>
      <c r="W31" s="39">
        <v>0</v>
      </c>
      <c r="X31" s="60">
        <v>15</v>
      </c>
      <c r="Y31" s="40" t="str">
        <f t="shared" si="3"/>
        <v>-</v>
      </c>
      <c r="Z31" s="39">
        <v>0</v>
      </c>
      <c r="AA31" s="60">
        <v>15</v>
      </c>
      <c r="AB31" s="40" t="str">
        <f t="shared" si="4"/>
        <v>-</v>
      </c>
      <c r="AC31" s="37"/>
      <c r="AD31" s="41"/>
    </row>
    <row r="32" spans="1:30" s="42" customFormat="1" ht="15" customHeight="1" x14ac:dyDescent="0.25">
      <c r="A32" s="61" t="s">
        <v>58</v>
      </c>
      <c r="B32" s="39">
        <v>4</v>
      </c>
      <c r="C32" s="39">
        <v>11</v>
      </c>
      <c r="D32" s="36"/>
      <c r="E32" s="39">
        <v>3</v>
      </c>
      <c r="F32" s="39">
        <v>6</v>
      </c>
      <c r="G32" s="40">
        <f t="shared" si="5"/>
        <v>200</v>
      </c>
      <c r="H32" s="39">
        <v>1</v>
      </c>
      <c r="I32" s="39">
        <v>3</v>
      </c>
      <c r="J32" s="290" t="s">
        <v>130</v>
      </c>
      <c r="K32" s="39">
        <v>0</v>
      </c>
      <c r="L32" s="39">
        <v>1</v>
      </c>
      <c r="M32" s="40" t="str">
        <f t="shared" si="1"/>
        <v>-</v>
      </c>
      <c r="N32" s="39">
        <v>0</v>
      </c>
      <c r="O32" s="39">
        <v>0</v>
      </c>
      <c r="P32" s="40" t="str">
        <f t="shared" si="2"/>
        <v>-</v>
      </c>
      <c r="Q32" s="39">
        <v>2</v>
      </c>
      <c r="R32" s="60">
        <v>5</v>
      </c>
      <c r="S32" s="40">
        <f t="shared" si="6"/>
        <v>250</v>
      </c>
      <c r="T32" s="39">
        <v>4</v>
      </c>
      <c r="U32" s="60">
        <v>9</v>
      </c>
      <c r="V32" s="40"/>
      <c r="W32" s="39">
        <v>1</v>
      </c>
      <c r="X32" s="60">
        <v>4</v>
      </c>
      <c r="Y32" s="290" t="s">
        <v>136</v>
      </c>
      <c r="Z32" s="39">
        <v>0</v>
      </c>
      <c r="AA32" s="60">
        <v>3</v>
      </c>
      <c r="AB32" s="40" t="str">
        <f t="shared" si="4"/>
        <v>-</v>
      </c>
      <c r="AC32" s="37"/>
      <c r="AD32" s="41"/>
    </row>
    <row r="33" spans="1:30" s="42" customFormat="1" ht="15" customHeight="1" x14ac:dyDescent="0.25">
      <c r="A33" s="61" t="s">
        <v>59</v>
      </c>
      <c r="B33" s="39">
        <v>1</v>
      </c>
      <c r="C33" s="39">
        <v>13</v>
      </c>
      <c r="D33" s="36"/>
      <c r="E33" s="39">
        <v>1</v>
      </c>
      <c r="F33" s="39">
        <v>13</v>
      </c>
      <c r="G33" s="290" t="s">
        <v>134</v>
      </c>
      <c r="H33" s="39">
        <v>0</v>
      </c>
      <c r="I33" s="39">
        <v>2</v>
      </c>
      <c r="J33" s="40" t="str">
        <f t="shared" si="0"/>
        <v>-</v>
      </c>
      <c r="K33" s="39">
        <v>0</v>
      </c>
      <c r="L33" s="39">
        <v>0</v>
      </c>
      <c r="M33" s="40" t="str">
        <f t="shared" si="1"/>
        <v>-</v>
      </c>
      <c r="N33" s="39">
        <v>0</v>
      </c>
      <c r="O33" s="39">
        <v>0</v>
      </c>
      <c r="P33" s="40" t="str">
        <f t="shared" si="2"/>
        <v>-</v>
      </c>
      <c r="Q33" s="39">
        <v>1</v>
      </c>
      <c r="R33" s="60">
        <v>13</v>
      </c>
      <c r="S33" s="290" t="s">
        <v>134</v>
      </c>
      <c r="T33" s="39">
        <v>0</v>
      </c>
      <c r="U33" s="60">
        <v>11</v>
      </c>
      <c r="V33" s="40"/>
      <c r="W33" s="39">
        <v>1</v>
      </c>
      <c r="X33" s="60">
        <v>11</v>
      </c>
      <c r="Y33" s="290" t="s">
        <v>142</v>
      </c>
      <c r="Z33" s="39">
        <v>1</v>
      </c>
      <c r="AA33" s="60">
        <v>8</v>
      </c>
      <c r="AB33" s="290" t="s">
        <v>150</v>
      </c>
      <c r="AC33" s="37"/>
      <c r="AD33" s="41"/>
    </row>
    <row r="34" spans="1:30" s="42" customFormat="1" ht="15" customHeight="1" x14ac:dyDescent="0.25">
      <c r="A34" s="61" t="s">
        <v>60</v>
      </c>
      <c r="B34" s="39">
        <v>1</v>
      </c>
      <c r="C34" s="39">
        <v>15</v>
      </c>
      <c r="D34" s="36"/>
      <c r="E34" s="39">
        <v>0</v>
      </c>
      <c r="F34" s="39">
        <v>9</v>
      </c>
      <c r="G34" s="40" t="str">
        <f t="shared" si="5"/>
        <v>-</v>
      </c>
      <c r="H34" s="39">
        <v>0</v>
      </c>
      <c r="I34" s="39">
        <v>1</v>
      </c>
      <c r="J34" s="40" t="str">
        <f t="shared" si="0"/>
        <v>-</v>
      </c>
      <c r="K34" s="39">
        <v>0</v>
      </c>
      <c r="L34" s="39">
        <v>0</v>
      </c>
      <c r="M34" s="40" t="str">
        <f t="shared" si="1"/>
        <v>-</v>
      </c>
      <c r="N34" s="39">
        <v>0</v>
      </c>
      <c r="O34" s="39">
        <v>0</v>
      </c>
      <c r="P34" s="40" t="str">
        <f t="shared" si="2"/>
        <v>-</v>
      </c>
      <c r="Q34" s="39">
        <v>0</v>
      </c>
      <c r="R34" s="60">
        <v>3</v>
      </c>
      <c r="S34" s="40" t="str">
        <f t="shared" si="6"/>
        <v>-</v>
      </c>
      <c r="T34" s="39">
        <v>1</v>
      </c>
      <c r="U34" s="60">
        <v>14</v>
      </c>
      <c r="V34" s="40"/>
      <c r="W34" s="39">
        <v>0</v>
      </c>
      <c r="X34" s="60">
        <v>8</v>
      </c>
      <c r="Y34" s="40" t="str">
        <f t="shared" si="3"/>
        <v>-</v>
      </c>
      <c r="Z34" s="39">
        <v>0</v>
      </c>
      <c r="AA34" s="60">
        <v>7</v>
      </c>
      <c r="AB34" s="40" t="str">
        <f t="shared" si="4"/>
        <v>-</v>
      </c>
      <c r="AC34" s="37"/>
      <c r="AD34" s="41"/>
    </row>
    <row r="35" spans="1:30" s="42" customFormat="1" ht="15" customHeight="1" x14ac:dyDescent="0.25">
      <c r="A35" s="61" t="s">
        <v>61</v>
      </c>
      <c r="B35" s="39">
        <v>0</v>
      </c>
      <c r="C35" s="39">
        <v>8</v>
      </c>
      <c r="D35" s="36"/>
      <c r="E35" s="39">
        <v>0</v>
      </c>
      <c r="F35" s="39">
        <v>8</v>
      </c>
      <c r="G35" s="40" t="str">
        <f t="shared" si="5"/>
        <v>-</v>
      </c>
      <c r="H35" s="39">
        <v>0</v>
      </c>
      <c r="I35" s="39">
        <v>0</v>
      </c>
      <c r="J35" s="40" t="str">
        <f t="shared" si="0"/>
        <v>-</v>
      </c>
      <c r="K35" s="39">
        <v>0</v>
      </c>
      <c r="L35" s="39">
        <v>0</v>
      </c>
      <c r="M35" s="40" t="str">
        <f t="shared" si="1"/>
        <v>-</v>
      </c>
      <c r="N35" s="39">
        <v>0</v>
      </c>
      <c r="O35" s="39">
        <v>0</v>
      </c>
      <c r="P35" s="40" t="str">
        <f t="shared" si="2"/>
        <v>-</v>
      </c>
      <c r="Q35" s="39">
        <v>0</v>
      </c>
      <c r="R35" s="60">
        <v>8</v>
      </c>
      <c r="S35" s="40" t="str">
        <f t="shared" si="6"/>
        <v>-</v>
      </c>
      <c r="T35" s="39">
        <v>0</v>
      </c>
      <c r="U35" s="60">
        <v>7</v>
      </c>
      <c r="V35" s="40"/>
      <c r="W35" s="39">
        <v>0</v>
      </c>
      <c r="X35" s="60">
        <v>7</v>
      </c>
      <c r="Y35" s="40" t="str">
        <f t="shared" si="3"/>
        <v>-</v>
      </c>
      <c r="Z35" s="39">
        <v>0</v>
      </c>
      <c r="AA35" s="60">
        <v>6</v>
      </c>
      <c r="AB35" s="40" t="str">
        <f t="shared" si="4"/>
        <v>-</v>
      </c>
      <c r="AC35" s="37"/>
      <c r="AD35" s="41"/>
    </row>
    <row r="36" spans="1:30" ht="67.5" customHeight="1" x14ac:dyDescent="0.25">
      <c r="A36" s="45"/>
      <c r="B36" s="45"/>
      <c r="C36" s="218" t="s">
        <v>97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</row>
    <row r="37" spans="1:30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1:Y1"/>
    <mergeCell ref="X2:Y2"/>
    <mergeCell ref="Z2:AA2"/>
    <mergeCell ref="N3:P3"/>
    <mergeCell ref="Q3:S3"/>
    <mergeCell ref="T3:V3"/>
    <mergeCell ref="W3:Y3"/>
    <mergeCell ref="Z3:AB3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0"/>
  <sheetViews>
    <sheetView view="pageBreakPreview" topLeftCell="A4" zoomScale="99" zoomScaleNormal="70" zoomScaleSheetLayoutView="99" workbookViewId="0">
      <selection activeCell="B15" sqref="B15:C16"/>
    </sheetView>
  </sheetViews>
  <sheetFormatPr defaultColWidth="8" defaultRowHeight="12.75" x14ac:dyDescent="0.2"/>
  <cols>
    <col min="1" max="1" width="60.140625" style="3" customWidth="1"/>
    <col min="2" max="3" width="21.8554687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91" t="s">
        <v>64</v>
      </c>
      <c r="B1" s="191"/>
      <c r="C1" s="191"/>
      <c r="D1" s="191"/>
      <c r="E1" s="191"/>
    </row>
    <row r="2" spans="1:11" ht="23.25" customHeight="1" x14ac:dyDescent="0.2">
      <c r="A2" s="191" t="s">
        <v>23</v>
      </c>
      <c r="B2" s="191"/>
      <c r="C2" s="191"/>
      <c r="D2" s="191"/>
      <c r="E2" s="191"/>
    </row>
    <row r="3" spans="1:11" ht="6" customHeight="1" x14ac:dyDescent="0.2">
      <c r="A3" s="26"/>
    </row>
    <row r="4" spans="1:11" s="4" customFormat="1" ht="23.25" customHeight="1" x14ac:dyDescent="0.25">
      <c r="A4" s="202"/>
      <c r="B4" s="192" t="s">
        <v>102</v>
      </c>
      <c r="C4" s="192" t="s">
        <v>103</v>
      </c>
      <c r="D4" s="234" t="s">
        <v>1</v>
      </c>
      <c r="E4" s="235"/>
    </row>
    <row r="5" spans="1:11" s="4" customFormat="1" ht="32.25" customHeight="1" x14ac:dyDescent="0.25">
      <c r="A5" s="202"/>
      <c r="B5" s="193"/>
      <c r="C5" s="193"/>
      <c r="D5" s="5" t="s">
        <v>2</v>
      </c>
      <c r="E5" s="6" t="s">
        <v>25</v>
      </c>
    </row>
    <row r="6" spans="1:11" s="9" customFormat="1" ht="15.75" customHeight="1" x14ac:dyDescent="0.25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20.85" customHeight="1" x14ac:dyDescent="0.25">
      <c r="A7" s="10" t="s">
        <v>98</v>
      </c>
      <c r="B7" s="82" t="s">
        <v>92</v>
      </c>
      <c r="C7" s="82">
        <f>'10-молодь-ЦЗ'!C7</f>
        <v>8509</v>
      </c>
      <c r="D7" s="11" t="s">
        <v>92</v>
      </c>
      <c r="E7" s="90" t="s">
        <v>92</v>
      </c>
      <c r="K7" s="13"/>
    </row>
    <row r="8" spans="1:11" s="4" customFormat="1" ht="20.85" customHeight="1" x14ac:dyDescent="0.25">
      <c r="A8" s="10" t="s">
        <v>27</v>
      </c>
      <c r="B8" s="82">
        <f>'10-молодь-ЦЗ'!E7</f>
        <v>16339</v>
      </c>
      <c r="C8" s="82">
        <f>'10-молодь-ЦЗ'!F7</f>
        <v>7271</v>
      </c>
      <c r="D8" s="11">
        <f t="shared" ref="D8:D12" si="0">C8*100/B8</f>
        <v>44.500887447212193</v>
      </c>
      <c r="E8" s="90">
        <f t="shared" ref="E8:E12" si="1">C8-B8</f>
        <v>-9068</v>
      </c>
      <c r="K8" s="13"/>
    </row>
    <row r="9" spans="1:11" s="4" customFormat="1" ht="37.5" x14ac:dyDescent="0.25">
      <c r="A9" s="14" t="s">
        <v>28</v>
      </c>
      <c r="B9" s="82">
        <f>'10-молодь-ЦЗ'!H7</f>
        <v>3329</v>
      </c>
      <c r="C9" s="82">
        <f>'10-молодь-ЦЗ'!I7</f>
        <v>1180</v>
      </c>
      <c r="D9" s="11">
        <f t="shared" si="0"/>
        <v>35.446079903875038</v>
      </c>
      <c r="E9" s="90">
        <f t="shared" si="1"/>
        <v>-2149</v>
      </c>
      <c r="K9" s="13"/>
    </row>
    <row r="10" spans="1:11" s="4" customFormat="1" ht="21.2" customHeight="1" x14ac:dyDescent="0.25">
      <c r="A10" s="15" t="s">
        <v>29</v>
      </c>
      <c r="B10" s="82">
        <f>'10-молодь-ЦЗ'!K7</f>
        <v>617</v>
      </c>
      <c r="C10" s="82">
        <f>'10-молодь-ЦЗ'!L7</f>
        <v>318</v>
      </c>
      <c r="D10" s="12">
        <f t="shared" si="0"/>
        <v>51.539708265802268</v>
      </c>
      <c r="E10" s="90">
        <f t="shared" si="1"/>
        <v>-299</v>
      </c>
      <c r="K10" s="13"/>
    </row>
    <row r="11" spans="1:11" s="4" customFormat="1" ht="45.75" customHeight="1" x14ac:dyDescent="0.25">
      <c r="A11" s="15" t="s">
        <v>20</v>
      </c>
      <c r="B11" s="82">
        <f>'10-молодь-ЦЗ'!N7</f>
        <v>65</v>
      </c>
      <c r="C11" s="82">
        <f>'10-молодь-ЦЗ'!O7</f>
        <v>13</v>
      </c>
      <c r="D11" s="12">
        <f t="shared" si="0"/>
        <v>20</v>
      </c>
      <c r="E11" s="90">
        <f t="shared" si="1"/>
        <v>-52</v>
      </c>
      <c r="K11" s="13"/>
    </row>
    <row r="12" spans="1:11" s="4" customFormat="1" ht="55.5" customHeight="1" x14ac:dyDescent="0.25">
      <c r="A12" s="15" t="s">
        <v>30</v>
      </c>
      <c r="B12" s="82">
        <f>'10-молодь-ЦЗ'!Q7</f>
        <v>10394</v>
      </c>
      <c r="C12" s="82">
        <f>'10-молодь-ЦЗ'!R7</f>
        <v>4891</v>
      </c>
      <c r="D12" s="12">
        <f t="shared" si="0"/>
        <v>47.055993842601502</v>
      </c>
      <c r="E12" s="90">
        <f t="shared" si="1"/>
        <v>-5503</v>
      </c>
      <c r="K12" s="13"/>
    </row>
    <row r="13" spans="1:11" s="4" customFormat="1" ht="12.75" customHeight="1" x14ac:dyDescent="0.25">
      <c r="A13" s="198" t="s">
        <v>4</v>
      </c>
      <c r="B13" s="199"/>
      <c r="C13" s="199"/>
      <c r="D13" s="199"/>
      <c r="E13" s="199"/>
      <c r="K13" s="13"/>
    </row>
    <row r="14" spans="1:11" s="4" customFormat="1" ht="15" customHeight="1" x14ac:dyDescent="0.25">
      <c r="A14" s="200"/>
      <c r="B14" s="201"/>
      <c r="C14" s="201"/>
      <c r="D14" s="201"/>
      <c r="E14" s="201"/>
      <c r="K14" s="13"/>
    </row>
    <row r="15" spans="1:11" s="4" customFormat="1" ht="20.25" customHeight="1" x14ac:dyDescent="0.25">
      <c r="A15" s="196" t="s">
        <v>0</v>
      </c>
      <c r="B15" s="243" t="s">
        <v>104</v>
      </c>
      <c r="C15" s="243" t="s">
        <v>105</v>
      </c>
      <c r="D15" s="234" t="s">
        <v>1</v>
      </c>
      <c r="E15" s="235"/>
      <c r="K15" s="13"/>
    </row>
    <row r="16" spans="1:11" ht="35.450000000000003" customHeight="1" x14ac:dyDescent="0.2">
      <c r="A16" s="197"/>
      <c r="B16" s="243"/>
      <c r="C16" s="243"/>
      <c r="D16" s="5" t="s">
        <v>2</v>
      </c>
      <c r="E16" s="6" t="s">
        <v>25</v>
      </c>
      <c r="K16" s="13"/>
    </row>
    <row r="17" spans="1:11" ht="21.6" customHeight="1" x14ac:dyDescent="0.2">
      <c r="A17" s="10" t="s">
        <v>91</v>
      </c>
      <c r="B17" s="82" t="s">
        <v>92</v>
      </c>
      <c r="C17" s="82">
        <f>'10-молодь-ЦЗ'!U7</f>
        <v>3962</v>
      </c>
      <c r="D17" s="17" t="s">
        <v>92</v>
      </c>
      <c r="E17" s="90" t="s">
        <v>92</v>
      </c>
      <c r="K17" s="13"/>
    </row>
    <row r="18" spans="1:11" ht="21.6" customHeight="1" x14ac:dyDescent="0.2">
      <c r="A18" s="1" t="s">
        <v>27</v>
      </c>
      <c r="B18" s="82">
        <f>'10-молодь-ЦЗ'!W7</f>
        <v>8553</v>
      </c>
      <c r="C18" s="82">
        <f>'10-молодь-ЦЗ'!X7</f>
        <v>3318</v>
      </c>
      <c r="D18" s="17">
        <f t="shared" ref="D18:D19" si="2">C18*100/B18</f>
        <v>38.793405822518416</v>
      </c>
      <c r="E18" s="90">
        <f t="shared" ref="E18:E19" si="3">C18-B18</f>
        <v>-5235</v>
      </c>
      <c r="K18" s="13"/>
    </row>
    <row r="19" spans="1:11" ht="21.6" customHeight="1" x14ac:dyDescent="0.2">
      <c r="A19" s="1" t="s">
        <v>32</v>
      </c>
      <c r="B19" s="82">
        <f>'10-молодь-ЦЗ'!Z7</f>
        <v>7356</v>
      </c>
      <c r="C19" s="82">
        <f>'10-молодь-ЦЗ'!AA7</f>
        <v>2829</v>
      </c>
      <c r="D19" s="17">
        <f t="shared" si="2"/>
        <v>38.458401305057095</v>
      </c>
      <c r="E19" s="90">
        <f t="shared" si="3"/>
        <v>-4527</v>
      </c>
      <c r="K19" s="13"/>
    </row>
    <row r="20" spans="1:11" ht="66.599999999999994" customHeight="1" x14ac:dyDescent="0.25">
      <c r="A20" s="190" t="s">
        <v>93</v>
      </c>
      <c r="B20" s="190"/>
      <c r="C20" s="190"/>
      <c r="D20" s="190"/>
      <c r="E20" s="190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2022-05-10T12:15:20Z</cp:lastPrinted>
  <dcterms:created xsi:type="dcterms:W3CDTF">2020-12-10T10:35:03Z</dcterms:created>
  <dcterms:modified xsi:type="dcterms:W3CDTF">2022-05-10T12:35:17Z</dcterms:modified>
</cp:coreProperties>
</file>