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076BDEE8-DFBD-4CA1-AC33-D99BECC85B1B}" xr6:coauthVersionLast="47" xr6:coauthVersionMax="47" xr10:uidLastSave="{00000000-0000-0000-0000-000000000000}"/>
  <bookViews>
    <workbookView xWindow="-120" yWindow="-120" windowWidth="29040" windowHeight="15840" activeTab="18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0" l="1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M13" i="50"/>
  <c r="M12" i="50"/>
  <c r="M11" i="50"/>
  <c r="M8" i="50"/>
  <c r="J11" i="50"/>
  <c r="D14" i="50"/>
  <c r="D13" i="50"/>
  <c r="D12" i="50"/>
  <c r="D11" i="50"/>
  <c r="D9" i="50"/>
  <c r="D8" i="50"/>
  <c r="V9" i="49" l="1"/>
  <c r="V10" i="49"/>
  <c r="V14" i="49"/>
  <c r="V8" i="49"/>
  <c r="D8" i="49"/>
  <c r="AB14" i="49"/>
  <c r="Y14" i="49"/>
  <c r="S14" i="49"/>
  <c r="P14" i="49"/>
  <c r="M14" i="49"/>
  <c r="J14" i="49"/>
  <c r="G14" i="49"/>
  <c r="D14" i="49"/>
  <c r="AB13" i="49"/>
  <c r="Y13" i="49"/>
  <c r="V13" i="49"/>
  <c r="S13" i="49"/>
  <c r="P13" i="49"/>
  <c r="M13" i="49"/>
  <c r="J13" i="49"/>
  <c r="G13" i="49"/>
  <c r="D13" i="49"/>
  <c r="AB12" i="49"/>
  <c r="Y12" i="49"/>
  <c r="V12" i="49"/>
  <c r="S12" i="49"/>
  <c r="P12" i="49"/>
  <c r="M12" i="49"/>
  <c r="J12" i="49"/>
  <c r="G12" i="49"/>
  <c r="D12" i="49"/>
  <c r="AB11" i="49"/>
  <c r="Y11" i="49"/>
  <c r="V11" i="49"/>
  <c r="S11" i="49"/>
  <c r="P11" i="49"/>
  <c r="M11" i="49"/>
  <c r="J11" i="49"/>
  <c r="G11" i="49"/>
  <c r="D11" i="49"/>
  <c r="AB10" i="49"/>
  <c r="Y10" i="49"/>
  <c r="S10" i="49"/>
  <c r="P10" i="49"/>
  <c r="M10" i="49"/>
  <c r="J10" i="49"/>
  <c r="G10" i="49"/>
  <c r="D10" i="49"/>
  <c r="AB9" i="49"/>
  <c r="Y9" i="49"/>
  <c r="S9" i="49"/>
  <c r="P9" i="49"/>
  <c r="M9" i="49"/>
  <c r="J9" i="49"/>
  <c r="G9" i="49"/>
  <c r="D9" i="49"/>
  <c r="AB8" i="49"/>
  <c r="Y8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AB7" i="49" l="1"/>
  <c r="P7" i="49"/>
  <c r="M7" i="49"/>
  <c r="G7" i="49"/>
  <c r="U7" i="49"/>
  <c r="V7" i="49" s="1"/>
  <c r="C7" i="49"/>
  <c r="D7" i="49" s="1"/>
  <c r="J7" i="49"/>
  <c r="Y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P14" i="56"/>
  <c r="P13" i="56"/>
  <c r="P12" i="56"/>
  <c r="P11" i="56"/>
  <c r="P10" i="56"/>
  <c r="P9" i="56"/>
  <c r="P8" i="56"/>
  <c r="M14" i="56"/>
  <c r="M13" i="56"/>
  <c r="M12" i="56"/>
  <c r="M11" i="56"/>
  <c r="M10" i="56"/>
  <c r="M9" i="56"/>
  <c r="M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C7" i="56"/>
  <c r="Z7" i="56"/>
  <c r="W7" i="56"/>
  <c r="Q7" i="56"/>
  <c r="N7" i="56"/>
  <c r="K7" i="56"/>
  <c r="H7" i="56"/>
  <c r="E7" i="56"/>
  <c r="B7" i="56"/>
  <c r="T7" i="56" l="1"/>
  <c r="R7" i="56"/>
  <c r="S7" i="56" s="1"/>
  <c r="O7" i="56"/>
  <c r="P7" i="56" s="1"/>
  <c r="L7" i="56"/>
  <c r="M7" i="56" s="1"/>
  <c r="I7" i="56"/>
  <c r="J7" i="56" s="1"/>
  <c r="F7" i="56"/>
  <c r="G7" i="56" s="1"/>
  <c r="C7" i="56"/>
  <c r="D7" i="56" s="1"/>
  <c r="AD7" i="56"/>
  <c r="AE7" i="56" s="1"/>
  <c r="AA7" i="56"/>
  <c r="AB7" i="56" s="1"/>
  <c r="X7" i="56"/>
  <c r="Y7" i="56" s="1"/>
  <c r="U7" i="56"/>
  <c r="V7" i="56" l="1"/>
  <c r="M9" i="50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D8" i="48" l="1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P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P10" i="64"/>
  <c r="M10" i="64"/>
  <c r="J10" i="64"/>
  <c r="G10" i="64"/>
  <c r="D10" i="64"/>
  <c r="AB9" i="64"/>
  <c r="Y9" i="64"/>
  <c r="V9" i="64"/>
  <c r="S9" i="64"/>
  <c r="P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J14" i="63"/>
  <c r="M13" i="63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P8" i="63" l="1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P10" i="39"/>
  <c r="P11" i="39"/>
  <c r="P12" i="39"/>
  <c r="P13" i="39"/>
  <c r="P14" i="39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1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AB7" i="50" l="1"/>
  <c r="D18" i="43" s="1"/>
  <c r="S7" i="50"/>
  <c r="D7" i="50"/>
  <c r="D8" i="43"/>
  <c r="V7" i="50"/>
  <c r="D16" i="43" s="1"/>
  <c r="Y7" i="50"/>
  <c r="D17" i="43" s="1"/>
  <c r="B16" i="43"/>
  <c r="D11" i="43"/>
  <c r="B6" i="43"/>
  <c r="D6" i="43"/>
  <c r="D16" i="23"/>
  <c r="E16" i="23"/>
  <c r="P7" i="50"/>
  <c r="D10" i="43" s="1"/>
  <c r="D7" i="43"/>
  <c r="E6" i="23"/>
  <c r="D6" i="23"/>
  <c r="D15" i="42"/>
  <c r="E15" i="42"/>
  <c r="D5" i="42"/>
  <c r="E5" i="42"/>
  <c r="I8" i="25"/>
  <c r="H8" i="25"/>
  <c r="D9" i="43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E16" i="43" s="1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6" i="43" l="1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<sst xmlns="http://schemas.openxmlformats.org/spreadsheetml/2006/main" count="820" uniqueCount="138">
  <si>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</si>
  <si>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</si>
  <si>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</si>
  <si>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</si>
  <si>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</si>
  <si>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</si>
  <si>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</si>
  <si>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</si>
  <si>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</si>
  <si>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</si>
  <si>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</si>
  <si>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</si>
  <si>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</si>
  <si>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</si>
  <si>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</si>
  <si>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</si>
  <si>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</si>
  <si>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</si>
  <si>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</si>
  <si>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</si>
  <si>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</si>
  <si>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</si>
  <si>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</si>
  <si>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</si>
  <si>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</si>
  <si>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</si>
  <si>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</si>
  <si>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</si>
  <si>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</si>
  <si>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</si>
  <si>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</si>
  <si>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</si>
  <si>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</si>
  <si>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</si>
  <si>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</si>
  <si>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</si>
  <si>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</si>
  <si>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</si>
  <si>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</si>
  <si>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</si>
  <si>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</si>
  <si>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</si>
  <si>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</si>
  <si>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</si>
  <si>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</si>
  <si>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</si>
  <si>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</si>
  <si>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</si>
  <si>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</si>
  <si>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</si>
  <si>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</si>
  <si>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</si>
  <si>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</si>
  <si>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</si>
  <si>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</si>
  <si>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</si>
  <si>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</si>
  <si>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</si>
  <si>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</si>
  <si>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</si>
  <si>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</si>
  <si>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</si>
  <si>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</si>
  <si>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</si>
  <si>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</si>
  <si>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</si>
  <si>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</si>
  <si>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</si>
  <si>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</si>
  <si>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</si>
  <si>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</si>
  <si>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</si>
  <si>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</si>
  <si>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</si>
  <si>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</si>
  <si>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</si>
  <si>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</si>
  <si>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</si>
  <si>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</si>
  <si>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</si>
  <si>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</si>
  <si>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</si>
  <si>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</si>
  <si>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</si>
  <si>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</si>
  <si>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</si>
  <si>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</si>
  <si>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</si>
  <si>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</si>
  <si>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</si>
  <si>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</si>
  <si>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</si>
  <si>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</si>
  <si>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</si>
  <si>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</si>
  <si>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</si>
  <si>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</si>
  <si>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</si>
  <si>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</si>
  <si>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</si>
  <si>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</si>
  <si>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</si>
  <si>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</si>
  <si>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</si>
  <si>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</si>
  <si>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</si>
  <si>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</si>
  <si>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</si>
  <si>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t>січень - квітень 2022 року</t>
  </si>
  <si>
    <t>січень - квітень 2023 року</t>
  </si>
  <si>
    <t xml:space="preserve">  1 травня 2022 р.</t>
  </si>
  <si>
    <t xml:space="preserve">  1 травня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</si>
  <si>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січні-квітні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</si>
  <si>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квітні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</si>
  <si>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квітні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</si>
  <si>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квітні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</si>
  <si>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квітні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</si>
  <si>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квітні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</si>
  <si>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квітні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</si>
  <si>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квітні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</si>
  <si>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квітні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</si>
  <si>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квітні 2022-2023 рр.</t>
    </r>
  </si>
  <si>
    <t>у 4,75р.</t>
  </si>
  <si>
    <t>+3,0 р.</t>
  </si>
  <si>
    <t>+2,6р.</t>
  </si>
  <si>
    <t>+2,7р.</t>
  </si>
  <si>
    <t>+3,1р.</t>
  </si>
  <si>
    <t>+3,2р.</t>
  </si>
  <si>
    <t>+4,5р.</t>
  </si>
  <si>
    <t>+6,7р.</t>
  </si>
  <si>
    <t>+3,0р.</t>
  </si>
  <si>
    <t>+5,1р.</t>
  </si>
  <si>
    <t>+4,1р.</t>
  </si>
  <si>
    <t>+4,0р.</t>
  </si>
  <si>
    <t>+4,2р.</t>
  </si>
  <si>
    <t>+18р.</t>
  </si>
  <si>
    <t>+3р.</t>
  </si>
  <si>
    <t>+3,4р.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</si>
</sst>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0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3" fontId="12" fillId="2" borderId="5" xfId="17" applyNumberFormat="1" applyFont="1" applyFill="1" applyBorder="1" applyAlignment="1" applyProtection="1">
      <alignment horizontal="center" vertical="center"/>
      <protection locked="0"/>
    </xf>
    <xf numFmtId="164" fontId="78" fillId="0" borderId="67" xfId="12" applyNumberFormat="1" applyFont="1" applyBorder="1" applyAlignment="1">
      <alignment horizontal="center" vertical="center"/>
    </xf>
    <xf numFmtId="164" fontId="78" fillId="0" borderId="31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3" fontId="78" fillId="0" borderId="0" xfId="12" applyNumberFormat="1" applyFont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FFCCFF"/>
      <color rgb="FF99CC00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view="pageBreakPreview" zoomScale="70" zoomScaleNormal="70" zoomScaleSheetLayoutView="70" workbookViewId="0">
      <selection activeCell="Q20" sqref="Q20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7" t="s">
        <v>23</v>
      </c>
      <c r="B1" s="247"/>
      <c r="C1" s="247"/>
      <c r="D1" s="247"/>
      <c r="E1" s="247"/>
    </row>
    <row r="2" spans="1:11" ht="17.850000000000001" customHeight="1" x14ac:dyDescent="0.2">
      <c r="A2" s="247"/>
      <c r="B2" s="247"/>
      <c r="C2" s="247"/>
      <c r="D2" s="247"/>
      <c r="E2" s="247"/>
    </row>
    <row r="3" spans="1:11" s="3" customFormat="1" ht="23.25" customHeight="1" x14ac:dyDescent="0.25">
      <c r="A3" s="252" t="s">
        <v>0</v>
      </c>
      <c r="B3" s="248" t="s">
        <v>108</v>
      </c>
      <c r="C3" s="248" t="s">
        <v>109</v>
      </c>
      <c r="D3" s="250" t="s">
        <v>1</v>
      </c>
      <c r="E3" s="251"/>
    </row>
    <row r="4" spans="1:11" s="3" customFormat="1" ht="27.75" customHeight="1" x14ac:dyDescent="0.25">
      <c r="A4" s="253"/>
      <c r="B4" s="249"/>
      <c r="C4" s="249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5">
        <f>'2(5%квота-ЦЗ)'!B7</f>
        <v>6265</v>
      </c>
      <c r="C6" s="65">
        <f>'2(5%квота-ЦЗ)'!C7</f>
        <v>3221</v>
      </c>
      <c r="D6" s="14">
        <f t="shared" ref="D6" si="0">C6*100/B6</f>
        <v>51.412609736632085</v>
      </c>
      <c r="E6" s="80">
        <f t="shared" ref="E6" si="1">C6-B6</f>
        <v>-3044</v>
      </c>
      <c r="K6" s="11"/>
    </row>
    <row r="7" spans="1:11" s="3" customFormat="1" ht="23.1" customHeight="1" x14ac:dyDescent="0.25">
      <c r="A7" s="8" t="s">
        <v>26</v>
      </c>
      <c r="B7" s="65">
        <f>'2(5%квота-ЦЗ)'!E7</f>
        <v>5984</v>
      </c>
      <c r="C7" s="65">
        <f>'2(5%квота-ЦЗ)'!F7</f>
        <v>2958</v>
      </c>
      <c r="D7" s="14">
        <f t="shared" ref="D7:D11" si="2">C7*100/B7</f>
        <v>49.43181818181818</v>
      </c>
      <c r="E7" s="80">
        <f t="shared" ref="E7:E11" si="3">C7-B7</f>
        <v>-3026</v>
      </c>
      <c r="K7" s="11"/>
    </row>
    <row r="8" spans="1:11" s="3" customFormat="1" ht="45" customHeight="1" x14ac:dyDescent="0.25">
      <c r="A8" s="12" t="s">
        <v>27</v>
      </c>
      <c r="B8" s="65">
        <f>'2(5%квота-ЦЗ)'!H7</f>
        <v>486</v>
      </c>
      <c r="C8" s="65">
        <f>'2(5%квота-ЦЗ)'!I7</f>
        <v>428</v>
      </c>
      <c r="D8" s="14">
        <f t="shared" si="2"/>
        <v>88.065843621399182</v>
      </c>
      <c r="E8" s="85">
        <f t="shared" si="3"/>
        <v>-58</v>
      </c>
      <c r="K8" s="11"/>
    </row>
    <row r="9" spans="1:11" s="3" customFormat="1" ht="23.1" customHeight="1" x14ac:dyDescent="0.25">
      <c r="A9" s="8" t="s">
        <v>28</v>
      </c>
      <c r="B9" s="65">
        <f>'2(5%квота-ЦЗ)'!K7</f>
        <v>189</v>
      </c>
      <c r="C9" s="65">
        <f>'2(5%квота-ЦЗ)'!L7</f>
        <v>87</v>
      </c>
      <c r="D9" s="14">
        <f t="shared" si="2"/>
        <v>46.031746031746032</v>
      </c>
      <c r="E9" s="80">
        <f t="shared" si="3"/>
        <v>-102</v>
      </c>
      <c r="K9" s="11"/>
    </row>
    <row r="10" spans="1:11" s="3" customFormat="1" ht="45.6" customHeight="1" x14ac:dyDescent="0.25">
      <c r="A10" s="13" t="s">
        <v>19</v>
      </c>
      <c r="B10" s="65">
        <f>'2(5%квота-ЦЗ)'!N7</f>
        <v>27</v>
      </c>
      <c r="C10" s="65">
        <f>'2(5%квота-ЦЗ)'!O7</f>
        <v>20</v>
      </c>
      <c r="D10" s="14">
        <f t="shared" si="2"/>
        <v>74.074074074074076</v>
      </c>
      <c r="E10" s="85">
        <f t="shared" si="3"/>
        <v>-7</v>
      </c>
      <c r="K10" s="11"/>
    </row>
    <row r="11" spans="1:11" s="3" customFormat="1" ht="45.6" customHeight="1" x14ac:dyDescent="0.25">
      <c r="A11" s="13" t="s">
        <v>29</v>
      </c>
      <c r="B11" s="65">
        <f>'2(5%квота-ЦЗ)'!Q7</f>
        <v>3955</v>
      </c>
      <c r="C11" s="65">
        <f>'2(5%квота-ЦЗ)'!R7</f>
        <v>2183</v>
      </c>
      <c r="D11" s="14">
        <f t="shared" si="2"/>
        <v>55.195954487989887</v>
      </c>
      <c r="E11" s="80">
        <f t="shared" si="3"/>
        <v>-1772</v>
      </c>
      <c r="K11" s="11"/>
    </row>
    <row r="12" spans="1:11" s="3" customFormat="1" ht="12.75" customHeight="1" x14ac:dyDescent="0.25">
      <c r="A12" s="254" t="s">
        <v>4</v>
      </c>
      <c r="B12" s="255"/>
      <c r="C12" s="255"/>
      <c r="D12" s="255"/>
      <c r="E12" s="255"/>
      <c r="K12" s="11"/>
    </row>
    <row r="13" spans="1:11" s="3" customFormat="1" ht="15" customHeight="1" x14ac:dyDescent="0.25">
      <c r="A13" s="256"/>
      <c r="B13" s="257"/>
      <c r="C13" s="257"/>
      <c r="D13" s="257"/>
      <c r="E13" s="257"/>
      <c r="K13" s="11"/>
    </row>
    <row r="14" spans="1:11" s="3" customFormat="1" ht="24" customHeight="1" x14ac:dyDescent="0.25">
      <c r="A14" s="252" t="s">
        <v>0</v>
      </c>
      <c r="B14" s="258" t="s">
        <v>110</v>
      </c>
      <c r="C14" s="258" t="s">
        <v>111</v>
      </c>
      <c r="D14" s="250" t="s">
        <v>1</v>
      </c>
      <c r="E14" s="251"/>
      <c r="K14" s="11" t="s">
        <v>65</v>
      </c>
    </row>
    <row r="15" spans="1:11" ht="35.85" customHeight="1" x14ac:dyDescent="0.2">
      <c r="A15" s="253"/>
      <c r="B15" s="258"/>
      <c r="C15" s="258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5">
        <f>'2(5%квота-ЦЗ)'!T7</f>
        <v>2969</v>
      </c>
      <c r="C16" s="65">
        <f>'2(5%квота-ЦЗ)'!U7</f>
        <v>1190</v>
      </c>
      <c r="D16" s="14">
        <f t="shared" ref="D16" si="4">C16*100/B16</f>
        <v>40.08083529808016</v>
      </c>
      <c r="E16" s="85">
        <f t="shared" ref="E16" si="5">C16-B16</f>
        <v>-1779</v>
      </c>
      <c r="K16" s="11"/>
    </row>
    <row r="17" spans="1:11" ht="27.75" customHeight="1" x14ac:dyDescent="0.2">
      <c r="A17" s="1" t="s">
        <v>26</v>
      </c>
      <c r="B17" s="65">
        <f>'2(5%квота-ЦЗ)'!W7</f>
        <v>2855</v>
      </c>
      <c r="C17" s="65">
        <f>'2(5%квота-ЦЗ)'!X7</f>
        <v>1097</v>
      </c>
      <c r="D17" s="14">
        <f t="shared" ref="D17:D18" si="6">C17*100/B17</f>
        <v>38.423817863397545</v>
      </c>
      <c r="E17" s="85">
        <f t="shared" ref="E17:E18" si="7">C17-B17</f>
        <v>-1758</v>
      </c>
      <c r="K17" s="11"/>
    </row>
    <row r="18" spans="1:11" ht="27.75" customHeight="1" x14ac:dyDescent="0.2">
      <c r="A18" s="1" t="s">
        <v>31</v>
      </c>
      <c r="B18" s="65">
        <f>'2(5%квота-ЦЗ)'!Z7</f>
        <v>2598</v>
      </c>
      <c r="C18" s="65">
        <f>'2(5%квота-ЦЗ)'!AA7</f>
        <v>731</v>
      </c>
      <c r="D18" s="14">
        <f t="shared" si="6"/>
        <v>28.137028483448805</v>
      </c>
      <c r="E18" s="85">
        <f t="shared" si="7"/>
        <v>-1867</v>
      </c>
      <c r="K18" s="11"/>
    </row>
    <row r="19" spans="1:11" ht="64.5" customHeight="1" x14ac:dyDescent="0.25">
      <c r="A19" s="246"/>
      <c r="B19" s="246"/>
      <c r="C19" s="246"/>
      <c r="D19" s="246"/>
      <c r="E19" s="24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51" zoomScaleNormal="75" zoomScaleSheetLayoutView="51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C15" sqref="C15:P15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80" t="s">
        <v>116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5"/>
      <c r="R1" s="25"/>
      <c r="S1" s="25"/>
      <c r="T1" s="25"/>
      <c r="U1" s="259" t="s">
        <v>14</v>
      </c>
      <c r="V1" s="259"/>
      <c r="W1" s="259"/>
      <c r="X1" s="259"/>
      <c r="Y1" s="259"/>
      <c r="Z1" s="259"/>
      <c r="AA1" s="259"/>
      <c r="AB1" s="259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7" t="s">
        <v>7</v>
      </c>
      <c r="N2" s="277"/>
      <c r="O2" s="277"/>
      <c r="P2" s="277"/>
      <c r="Q2" s="28"/>
      <c r="R2" s="28"/>
      <c r="S2" s="28"/>
      <c r="T2" s="28"/>
      <c r="U2" s="28"/>
      <c r="V2" s="28"/>
      <c r="X2" s="279"/>
      <c r="Y2" s="279"/>
      <c r="Z2" s="277" t="s">
        <v>7</v>
      </c>
      <c r="AA2" s="277"/>
      <c r="AB2" s="277"/>
      <c r="AC2" s="122"/>
    </row>
    <row r="3" spans="1:32" s="229" customFormat="1" ht="97.5" customHeight="1" x14ac:dyDescent="0.25">
      <c r="A3" s="274"/>
      <c r="B3" s="302" t="s">
        <v>80</v>
      </c>
      <c r="C3" s="303"/>
      <c r="D3" s="304"/>
      <c r="E3" s="312" t="s">
        <v>21</v>
      </c>
      <c r="F3" s="308"/>
      <c r="G3" s="309"/>
      <c r="H3" s="312" t="s">
        <v>107</v>
      </c>
      <c r="I3" s="308"/>
      <c r="J3" s="309"/>
      <c r="K3" s="312" t="s">
        <v>9</v>
      </c>
      <c r="L3" s="308"/>
      <c r="M3" s="309"/>
      <c r="N3" s="307" t="s">
        <v>10</v>
      </c>
      <c r="O3" s="308"/>
      <c r="P3" s="309"/>
      <c r="Q3" s="302" t="s">
        <v>8</v>
      </c>
      <c r="R3" s="303"/>
      <c r="S3" s="304"/>
      <c r="T3" s="307" t="s">
        <v>15</v>
      </c>
      <c r="U3" s="308"/>
      <c r="V3" s="313"/>
      <c r="W3" s="312" t="s">
        <v>11</v>
      </c>
      <c r="X3" s="308"/>
      <c r="Y3" s="309"/>
      <c r="Z3" s="307" t="s">
        <v>12</v>
      </c>
      <c r="AA3" s="308"/>
      <c r="AB3" s="309"/>
    </row>
    <row r="4" spans="1:32" s="31" customFormat="1" ht="19.5" customHeight="1" x14ac:dyDescent="0.25">
      <c r="A4" s="275"/>
      <c r="B4" s="267" t="s">
        <v>87</v>
      </c>
      <c r="C4" s="268" t="s">
        <v>96</v>
      </c>
      <c r="D4" s="271" t="s">
        <v>2</v>
      </c>
      <c r="E4" s="267" t="s">
        <v>87</v>
      </c>
      <c r="F4" s="268" t="s">
        <v>96</v>
      </c>
      <c r="G4" s="271" t="s">
        <v>2</v>
      </c>
      <c r="H4" s="267" t="s">
        <v>87</v>
      </c>
      <c r="I4" s="268" t="s">
        <v>96</v>
      </c>
      <c r="J4" s="271" t="s">
        <v>2</v>
      </c>
      <c r="K4" s="267" t="s">
        <v>87</v>
      </c>
      <c r="L4" s="268" t="s">
        <v>96</v>
      </c>
      <c r="M4" s="271" t="s">
        <v>2</v>
      </c>
      <c r="N4" s="267" t="s">
        <v>87</v>
      </c>
      <c r="O4" s="268" t="s">
        <v>96</v>
      </c>
      <c r="P4" s="271" t="s">
        <v>2</v>
      </c>
      <c r="Q4" s="267" t="s">
        <v>87</v>
      </c>
      <c r="R4" s="268" t="s">
        <v>96</v>
      </c>
      <c r="S4" s="271" t="s">
        <v>2</v>
      </c>
      <c r="T4" s="267" t="s">
        <v>87</v>
      </c>
      <c r="U4" s="268" t="s">
        <v>96</v>
      </c>
      <c r="V4" s="273" t="s">
        <v>2</v>
      </c>
      <c r="W4" s="267" t="s">
        <v>87</v>
      </c>
      <c r="X4" s="268" t="s">
        <v>96</v>
      </c>
      <c r="Y4" s="271" t="s">
        <v>2</v>
      </c>
      <c r="Z4" s="267" t="s">
        <v>87</v>
      </c>
      <c r="AA4" s="268" t="s">
        <v>96</v>
      </c>
      <c r="AB4" s="271" t="s">
        <v>2</v>
      </c>
    </row>
    <row r="5" spans="1:32" s="31" customFormat="1" ht="15.75" customHeight="1" thickBot="1" x14ac:dyDescent="0.3">
      <c r="A5" s="311"/>
      <c r="B5" s="267"/>
      <c r="C5" s="268"/>
      <c r="D5" s="305"/>
      <c r="E5" s="267"/>
      <c r="F5" s="268"/>
      <c r="G5" s="305"/>
      <c r="H5" s="267"/>
      <c r="I5" s="268"/>
      <c r="J5" s="305"/>
      <c r="K5" s="267"/>
      <c r="L5" s="268"/>
      <c r="M5" s="305"/>
      <c r="N5" s="267"/>
      <c r="O5" s="268"/>
      <c r="P5" s="305"/>
      <c r="Q5" s="267"/>
      <c r="R5" s="268"/>
      <c r="S5" s="305"/>
      <c r="T5" s="267"/>
      <c r="U5" s="268"/>
      <c r="V5" s="306"/>
      <c r="W5" s="267"/>
      <c r="X5" s="268"/>
      <c r="Y5" s="305"/>
      <c r="Z5" s="267"/>
      <c r="AA5" s="268"/>
      <c r="AB5" s="305"/>
    </row>
    <row r="6" spans="1:32" s="47" customFormat="1" ht="12.75" thickBot="1" x14ac:dyDescent="0.25">
      <c r="A6" s="150" t="s">
        <v>3</v>
      </c>
      <c r="B6" s="142">
        <v>1</v>
      </c>
      <c r="C6" s="46">
        <v>2</v>
      </c>
      <c r="D6" s="124">
        <v>3</v>
      </c>
      <c r="E6" s="142">
        <v>4</v>
      </c>
      <c r="F6" s="46">
        <v>5</v>
      </c>
      <c r="G6" s="124">
        <v>6</v>
      </c>
      <c r="H6" s="142">
        <v>7</v>
      </c>
      <c r="I6" s="46">
        <v>8</v>
      </c>
      <c r="J6" s="124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8509</v>
      </c>
      <c r="C7" s="165">
        <f>SUM(C8:C14)</f>
        <v>4418</v>
      </c>
      <c r="D7" s="166">
        <f>C7*100/B7</f>
        <v>51.921494887765895</v>
      </c>
      <c r="E7" s="167">
        <f>SUM(E8:E14)</f>
        <v>7271</v>
      </c>
      <c r="F7" s="165">
        <f>SUM(F8:F14)</f>
        <v>3294</v>
      </c>
      <c r="G7" s="166">
        <f>F7*100/E7</f>
        <v>45.303259524136983</v>
      </c>
      <c r="H7" s="167">
        <f>SUM(H8:H14)</f>
        <v>1180</v>
      </c>
      <c r="I7" s="165">
        <f>SUM(I8:I14)</f>
        <v>1247</v>
      </c>
      <c r="J7" s="166">
        <f>I7*100/H7</f>
        <v>105.67796610169492</v>
      </c>
      <c r="K7" s="167">
        <f>SUM(K8:K14)</f>
        <v>318</v>
      </c>
      <c r="L7" s="165">
        <f>SUM(L8:L14)</f>
        <v>126</v>
      </c>
      <c r="M7" s="166">
        <f>L7*100/K7</f>
        <v>39.622641509433961</v>
      </c>
      <c r="N7" s="168">
        <f>SUM(N8:N14)</f>
        <v>13</v>
      </c>
      <c r="O7" s="165">
        <f>SUM(O8:O14)</f>
        <v>8</v>
      </c>
      <c r="P7" s="166">
        <f>IF(ISERROR(O7*100/N7),"-",(O7*100/N7))</f>
        <v>61.53846153846154</v>
      </c>
      <c r="Q7" s="167">
        <f>SUM(Q8:Q14)</f>
        <v>4891</v>
      </c>
      <c r="R7" s="165">
        <f>SUM(R8:R14)</f>
        <v>2454</v>
      </c>
      <c r="S7" s="166">
        <f>R7*100/Q7</f>
        <v>50.173788591290126</v>
      </c>
      <c r="T7" s="168">
        <f>SUM(T8:T14)</f>
        <v>3962</v>
      </c>
      <c r="U7" s="165">
        <f>SUM(U8:U14)</f>
        <v>1401</v>
      </c>
      <c r="V7" s="169">
        <f>U7*100/T7</f>
        <v>35.360928823826349</v>
      </c>
      <c r="W7" s="167">
        <f>SUM(W8:W14)</f>
        <v>3318</v>
      </c>
      <c r="X7" s="165">
        <f>SUM(X8:X14)</f>
        <v>1043</v>
      </c>
      <c r="Y7" s="166">
        <f>X7*100/W7</f>
        <v>31.434599156118143</v>
      </c>
      <c r="Z7" s="168">
        <f>SUM(Z8:Z14)</f>
        <v>2829</v>
      </c>
      <c r="AA7" s="165">
        <f>SUM(AA8:AA14)</f>
        <v>590</v>
      </c>
      <c r="AB7" s="166">
        <f>AA7*100/Z7</f>
        <v>20.855425945563802</v>
      </c>
      <c r="AC7" s="34"/>
      <c r="AF7" s="39"/>
    </row>
    <row r="8" spans="1:32" s="39" customFormat="1" ht="48.75" customHeight="1" x14ac:dyDescent="0.25">
      <c r="A8" s="145" t="s">
        <v>97</v>
      </c>
      <c r="B8" s="170">
        <v>835</v>
      </c>
      <c r="C8" s="160">
        <v>622</v>
      </c>
      <c r="D8" s="171">
        <f t="shared" ref="D8:D14" si="0">C8*100/B8</f>
        <v>74.491017964071858</v>
      </c>
      <c r="E8" s="172">
        <v>733</v>
      </c>
      <c r="F8" s="160">
        <v>462</v>
      </c>
      <c r="G8" s="171">
        <f t="shared" ref="G8:G14" si="1">F8*100/E8</f>
        <v>63.028649386084581</v>
      </c>
      <c r="H8" s="176">
        <v>145</v>
      </c>
      <c r="I8" s="174">
        <v>276</v>
      </c>
      <c r="J8" s="171">
        <f>IF(ISERROR(I8*100/H8),"-",(I8*100/H8))</f>
        <v>190.34482758620689</v>
      </c>
      <c r="K8" s="176">
        <v>20</v>
      </c>
      <c r="L8" s="161">
        <v>9</v>
      </c>
      <c r="M8" s="171">
        <f>IF(ISERROR(L8*100/K8),"-",(L8*100/K8))</f>
        <v>45</v>
      </c>
      <c r="N8" s="177">
        <v>11</v>
      </c>
      <c r="O8" s="161">
        <v>0</v>
      </c>
      <c r="P8" s="171">
        <f>IF(ISERROR(O8*100/N8),"-",(O8*100/N8))</f>
        <v>0</v>
      </c>
      <c r="Q8" s="176">
        <v>565</v>
      </c>
      <c r="R8" s="174">
        <v>365</v>
      </c>
      <c r="S8" s="171">
        <f t="shared" ref="S8:S14" si="2">R8*100/Q8</f>
        <v>64.601769911504419</v>
      </c>
      <c r="T8" s="173">
        <v>349</v>
      </c>
      <c r="U8" s="178">
        <v>186</v>
      </c>
      <c r="V8" s="175">
        <f t="shared" ref="V8:V14" si="3">U8*100/T8</f>
        <v>53.295128939828082</v>
      </c>
      <c r="W8" s="172">
        <v>308</v>
      </c>
      <c r="X8" s="178">
        <v>117</v>
      </c>
      <c r="Y8" s="171">
        <f t="shared" ref="Y8:Y14" si="4">X8*100/W8</f>
        <v>37.987012987012989</v>
      </c>
      <c r="Z8" s="173">
        <v>245</v>
      </c>
      <c r="AA8" s="178">
        <v>55</v>
      </c>
      <c r="AB8" s="171">
        <f t="shared" ref="AB8:AB14" si="5">AA8*100/Z8</f>
        <v>22.448979591836736</v>
      </c>
      <c r="AC8" s="34"/>
      <c r="AD8" s="38"/>
    </row>
    <row r="9" spans="1:32" s="40" customFormat="1" ht="48.75" customHeight="1" x14ac:dyDescent="0.25">
      <c r="A9" s="146" t="s">
        <v>98</v>
      </c>
      <c r="B9" s="179">
        <v>683</v>
      </c>
      <c r="C9" s="130">
        <v>371</v>
      </c>
      <c r="D9" s="180">
        <f t="shared" si="0"/>
        <v>54.319180087847734</v>
      </c>
      <c r="E9" s="181">
        <v>549</v>
      </c>
      <c r="F9" s="130">
        <v>296</v>
      </c>
      <c r="G9" s="180">
        <f t="shared" si="1"/>
        <v>53.916211293260474</v>
      </c>
      <c r="H9" s="184">
        <v>124</v>
      </c>
      <c r="I9" s="135">
        <v>117</v>
      </c>
      <c r="J9" s="180">
        <f t="shared" ref="J9:J14" si="6">IF(ISERROR(I9*100/H9),"-",(I9*100/H9))</f>
        <v>94.354838709677423</v>
      </c>
      <c r="K9" s="184">
        <v>28</v>
      </c>
      <c r="L9" s="134">
        <v>11</v>
      </c>
      <c r="M9" s="180">
        <f t="shared" ref="M9:M14" si="7">IF(ISERROR(L9*100/K9),"-",(L9*100/K9))</f>
        <v>39.285714285714285</v>
      </c>
      <c r="N9" s="185">
        <v>0</v>
      </c>
      <c r="O9" s="134">
        <v>0</v>
      </c>
      <c r="P9" s="180" t="str">
        <f t="shared" ref="P9:P14" si="8">IF(ISERROR(O9*100/N9),"-",(O9*100/N9))</f>
        <v>-</v>
      </c>
      <c r="Q9" s="184">
        <v>416</v>
      </c>
      <c r="R9" s="135">
        <v>237</v>
      </c>
      <c r="S9" s="180">
        <f t="shared" si="2"/>
        <v>56.971153846153847</v>
      </c>
      <c r="T9" s="182">
        <v>310</v>
      </c>
      <c r="U9" s="136">
        <v>132</v>
      </c>
      <c r="V9" s="183">
        <f t="shared" si="3"/>
        <v>42.58064516129032</v>
      </c>
      <c r="W9" s="181">
        <v>249</v>
      </c>
      <c r="X9" s="136">
        <v>103</v>
      </c>
      <c r="Y9" s="180">
        <f t="shared" si="4"/>
        <v>41.365461847389561</v>
      </c>
      <c r="Z9" s="182">
        <v>223</v>
      </c>
      <c r="AA9" s="136">
        <v>59</v>
      </c>
      <c r="AB9" s="180">
        <f t="shared" si="5"/>
        <v>26.457399103139014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3412</v>
      </c>
      <c r="C10" s="131">
        <v>1405</v>
      </c>
      <c r="D10" s="180">
        <f t="shared" si="0"/>
        <v>41.178194607268466</v>
      </c>
      <c r="E10" s="181">
        <v>2949</v>
      </c>
      <c r="F10" s="131">
        <v>1015</v>
      </c>
      <c r="G10" s="180">
        <f t="shared" si="1"/>
        <v>34.418446931163103</v>
      </c>
      <c r="H10" s="184">
        <v>272</v>
      </c>
      <c r="I10" s="135">
        <v>200</v>
      </c>
      <c r="J10" s="180">
        <f t="shared" si="6"/>
        <v>73.529411764705884</v>
      </c>
      <c r="K10" s="184">
        <v>154</v>
      </c>
      <c r="L10" s="133">
        <v>60</v>
      </c>
      <c r="M10" s="180">
        <f t="shared" si="7"/>
        <v>38.961038961038959</v>
      </c>
      <c r="N10" s="185">
        <v>0</v>
      </c>
      <c r="O10" s="133">
        <v>5</v>
      </c>
      <c r="P10" s="180" t="str">
        <f t="shared" si="8"/>
        <v>-</v>
      </c>
      <c r="Q10" s="184">
        <v>1638</v>
      </c>
      <c r="R10" s="135">
        <v>718</v>
      </c>
      <c r="S10" s="180">
        <f t="shared" si="2"/>
        <v>43.833943833943835</v>
      </c>
      <c r="T10" s="182">
        <v>1708</v>
      </c>
      <c r="U10" s="136">
        <v>428</v>
      </c>
      <c r="V10" s="183">
        <f t="shared" si="3"/>
        <v>25.05854800936768</v>
      </c>
      <c r="W10" s="181">
        <v>1407</v>
      </c>
      <c r="X10" s="136">
        <v>334</v>
      </c>
      <c r="Y10" s="180">
        <f t="shared" si="4"/>
        <v>23.738450604122246</v>
      </c>
      <c r="Z10" s="182">
        <v>1197</v>
      </c>
      <c r="AA10" s="136">
        <v>206</v>
      </c>
      <c r="AB10" s="180">
        <f t="shared" si="5"/>
        <v>17.209690893901421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1014</v>
      </c>
      <c r="C11" s="131">
        <v>597</v>
      </c>
      <c r="D11" s="180">
        <f t="shared" si="0"/>
        <v>58.875739644970416</v>
      </c>
      <c r="E11" s="181">
        <v>895</v>
      </c>
      <c r="F11" s="131">
        <v>477</v>
      </c>
      <c r="G11" s="180">
        <f t="shared" si="1"/>
        <v>53.296089385474858</v>
      </c>
      <c r="H11" s="184">
        <v>142</v>
      </c>
      <c r="I11" s="135">
        <v>153</v>
      </c>
      <c r="J11" s="180">
        <f t="shared" si="6"/>
        <v>107.74647887323944</v>
      </c>
      <c r="K11" s="184">
        <v>25</v>
      </c>
      <c r="L11" s="133">
        <v>21</v>
      </c>
      <c r="M11" s="180">
        <f t="shared" si="7"/>
        <v>84</v>
      </c>
      <c r="N11" s="185">
        <v>0</v>
      </c>
      <c r="O11" s="133">
        <v>1</v>
      </c>
      <c r="P11" s="180" t="str">
        <f t="shared" si="8"/>
        <v>-</v>
      </c>
      <c r="Q11" s="184">
        <v>636</v>
      </c>
      <c r="R11" s="135">
        <v>392</v>
      </c>
      <c r="S11" s="180">
        <f t="shared" si="2"/>
        <v>61.635220125786162</v>
      </c>
      <c r="T11" s="182">
        <v>476</v>
      </c>
      <c r="U11" s="136">
        <v>207</v>
      </c>
      <c r="V11" s="183">
        <f t="shared" si="3"/>
        <v>43.487394957983192</v>
      </c>
      <c r="W11" s="181">
        <v>440</v>
      </c>
      <c r="X11" s="136">
        <v>178</v>
      </c>
      <c r="Y11" s="180">
        <f t="shared" si="4"/>
        <v>40.454545454545453</v>
      </c>
      <c r="Z11" s="182">
        <v>395</v>
      </c>
      <c r="AA11" s="136">
        <v>98</v>
      </c>
      <c r="AB11" s="180">
        <f t="shared" si="5"/>
        <v>24.810126582278482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1434</v>
      </c>
      <c r="C12" s="131">
        <v>718</v>
      </c>
      <c r="D12" s="180">
        <f t="shared" si="0"/>
        <v>50.069735006973502</v>
      </c>
      <c r="E12" s="181">
        <v>1188</v>
      </c>
      <c r="F12" s="131">
        <v>555</v>
      </c>
      <c r="G12" s="180">
        <f t="shared" si="1"/>
        <v>46.717171717171716</v>
      </c>
      <c r="H12" s="184">
        <v>233</v>
      </c>
      <c r="I12" s="135">
        <v>207</v>
      </c>
      <c r="J12" s="180">
        <f t="shared" si="6"/>
        <v>88.841201716738198</v>
      </c>
      <c r="K12" s="184">
        <v>23</v>
      </c>
      <c r="L12" s="133">
        <v>8</v>
      </c>
      <c r="M12" s="180">
        <f t="shared" si="7"/>
        <v>34.782608695652172</v>
      </c>
      <c r="N12" s="185">
        <v>0</v>
      </c>
      <c r="O12" s="133">
        <v>1</v>
      </c>
      <c r="P12" s="180" t="str">
        <f t="shared" si="8"/>
        <v>-</v>
      </c>
      <c r="Q12" s="184">
        <v>870</v>
      </c>
      <c r="R12" s="135">
        <v>353</v>
      </c>
      <c r="S12" s="180">
        <f t="shared" si="2"/>
        <v>40.574712643678161</v>
      </c>
      <c r="T12" s="182">
        <v>672</v>
      </c>
      <c r="U12" s="136">
        <v>226</v>
      </c>
      <c r="V12" s="183">
        <f t="shared" si="3"/>
        <v>33.63095238095238</v>
      </c>
      <c r="W12" s="181">
        <v>545</v>
      </c>
      <c r="X12" s="136">
        <v>181</v>
      </c>
      <c r="Y12" s="180">
        <f t="shared" si="4"/>
        <v>33.211009174311926</v>
      </c>
      <c r="Z12" s="182">
        <v>469</v>
      </c>
      <c r="AA12" s="136">
        <v>96</v>
      </c>
      <c r="AB12" s="180">
        <f t="shared" si="5"/>
        <v>20.469083155650321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714</v>
      </c>
      <c r="C13" s="131">
        <v>394</v>
      </c>
      <c r="D13" s="180">
        <f t="shared" si="0"/>
        <v>55.182072829131656</v>
      </c>
      <c r="E13" s="181">
        <v>597</v>
      </c>
      <c r="F13" s="131">
        <v>271</v>
      </c>
      <c r="G13" s="180">
        <f t="shared" si="1"/>
        <v>45.393634840871023</v>
      </c>
      <c r="H13" s="184">
        <v>182</v>
      </c>
      <c r="I13" s="135">
        <v>169</v>
      </c>
      <c r="J13" s="180">
        <f t="shared" si="6"/>
        <v>92.857142857142861</v>
      </c>
      <c r="K13" s="184">
        <v>30</v>
      </c>
      <c r="L13" s="133">
        <v>0</v>
      </c>
      <c r="M13" s="180">
        <f t="shared" si="7"/>
        <v>0</v>
      </c>
      <c r="N13" s="185">
        <v>0</v>
      </c>
      <c r="O13" s="133">
        <v>0</v>
      </c>
      <c r="P13" s="180" t="str">
        <f t="shared" si="8"/>
        <v>-</v>
      </c>
      <c r="Q13" s="184">
        <v>480</v>
      </c>
      <c r="R13" s="135">
        <v>222</v>
      </c>
      <c r="S13" s="180">
        <f t="shared" si="2"/>
        <v>46.25</v>
      </c>
      <c r="T13" s="182">
        <v>297</v>
      </c>
      <c r="U13" s="136">
        <v>106</v>
      </c>
      <c r="V13" s="183">
        <f t="shared" si="3"/>
        <v>35.690235690235689</v>
      </c>
      <c r="W13" s="181">
        <v>238</v>
      </c>
      <c r="X13" s="136">
        <v>54</v>
      </c>
      <c r="Y13" s="180">
        <f t="shared" si="4"/>
        <v>22.689075630252102</v>
      </c>
      <c r="Z13" s="182">
        <v>191</v>
      </c>
      <c r="AA13" s="136">
        <v>35</v>
      </c>
      <c r="AB13" s="180">
        <f t="shared" si="5"/>
        <v>18.32460732984293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417</v>
      </c>
      <c r="C14" s="148">
        <v>311</v>
      </c>
      <c r="D14" s="187">
        <f t="shared" si="0"/>
        <v>74.580335731414863</v>
      </c>
      <c r="E14" s="188">
        <v>360</v>
      </c>
      <c r="F14" s="148">
        <v>218</v>
      </c>
      <c r="G14" s="187">
        <f t="shared" si="1"/>
        <v>60.555555555555557</v>
      </c>
      <c r="H14" s="192">
        <v>82</v>
      </c>
      <c r="I14" s="190">
        <v>125</v>
      </c>
      <c r="J14" s="187">
        <f t="shared" si="6"/>
        <v>152.4390243902439</v>
      </c>
      <c r="K14" s="192">
        <v>38</v>
      </c>
      <c r="L14" s="149">
        <v>17</v>
      </c>
      <c r="M14" s="187">
        <f t="shared" si="7"/>
        <v>44.736842105263158</v>
      </c>
      <c r="N14" s="193">
        <v>2</v>
      </c>
      <c r="O14" s="149">
        <v>1</v>
      </c>
      <c r="P14" s="187">
        <f t="shared" si="8"/>
        <v>50</v>
      </c>
      <c r="Q14" s="192">
        <v>286</v>
      </c>
      <c r="R14" s="190">
        <v>167</v>
      </c>
      <c r="S14" s="187">
        <f t="shared" si="2"/>
        <v>58.391608391608393</v>
      </c>
      <c r="T14" s="189">
        <v>150</v>
      </c>
      <c r="U14" s="194">
        <v>116</v>
      </c>
      <c r="V14" s="191">
        <f t="shared" si="3"/>
        <v>77.333333333333329</v>
      </c>
      <c r="W14" s="188">
        <v>131</v>
      </c>
      <c r="X14" s="194">
        <v>76</v>
      </c>
      <c r="Y14" s="187">
        <f t="shared" si="4"/>
        <v>58.015267175572518</v>
      </c>
      <c r="Z14" s="189">
        <v>109</v>
      </c>
      <c r="AA14" s="194">
        <v>41</v>
      </c>
      <c r="AB14" s="187">
        <f t="shared" si="5"/>
        <v>37.61467889908257</v>
      </c>
      <c r="AC14" s="34"/>
      <c r="AD14" s="38"/>
    </row>
    <row r="15" spans="1:32" s="82" customFormat="1" ht="64.5" customHeight="1" x14ac:dyDescent="0.25">
      <c r="A15" s="81"/>
      <c r="B15" s="81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32" s="82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2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2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2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2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2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2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2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2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2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2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2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2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2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2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2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2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2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2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2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2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2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2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2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2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2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2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2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2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2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2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2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2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2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2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2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2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2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2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2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2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2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2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2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X2:Y2"/>
    <mergeCell ref="Q3:S3"/>
    <mergeCell ref="T3:V3"/>
    <mergeCell ref="W3:Y3"/>
    <mergeCell ref="S4:S5"/>
    <mergeCell ref="R4:R5"/>
    <mergeCell ref="M4:M5"/>
    <mergeCell ref="N4:N5"/>
    <mergeCell ref="O4:O5"/>
    <mergeCell ref="P4:P5"/>
    <mergeCell ref="Q4:Q5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7" t="s">
        <v>63</v>
      </c>
      <c r="B1" s="247"/>
      <c r="C1" s="247"/>
      <c r="D1" s="247"/>
      <c r="E1" s="88"/>
      <c r="F1" s="88"/>
      <c r="G1" s="88"/>
      <c r="H1" s="88"/>
    </row>
    <row r="2" spans="1:11" s="3" customFormat="1" ht="25.5" customHeight="1" x14ac:dyDescent="0.25">
      <c r="A2" s="247" t="s">
        <v>67</v>
      </c>
      <c r="B2" s="247"/>
      <c r="C2" s="247"/>
      <c r="D2" s="247"/>
      <c r="E2" s="88"/>
      <c r="F2" s="88"/>
      <c r="G2" s="88"/>
      <c r="H2" s="88"/>
    </row>
    <row r="3" spans="1:11" s="3" customFormat="1" ht="23.25" customHeight="1" x14ac:dyDescent="0.2">
      <c r="A3" s="323" t="s">
        <v>91</v>
      </c>
      <c r="B3" s="323"/>
      <c r="C3" s="323"/>
      <c r="D3" s="323"/>
      <c r="E3" s="2"/>
      <c r="F3" s="2"/>
      <c r="G3" s="2"/>
      <c r="H3" s="2"/>
    </row>
    <row r="4" spans="1:11" s="3" customFormat="1" ht="23.25" customHeight="1" x14ac:dyDescent="0.25">
      <c r="B4" s="89"/>
      <c r="C4" s="89"/>
      <c r="D4" s="90" t="s">
        <v>79</v>
      </c>
    </row>
    <row r="5" spans="1:11" s="91" customFormat="1" ht="21.6" customHeight="1" x14ac:dyDescent="0.25">
      <c r="A5" s="318" t="s">
        <v>0</v>
      </c>
      <c r="B5" s="319" t="s">
        <v>68</v>
      </c>
      <c r="C5" s="321" t="s">
        <v>69</v>
      </c>
      <c r="D5" s="322"/>
      <c r="E5" s="3"/>
      <c r="F5" s="3"/>
      <c r="G5" s="3"/>
      <c r="H5" s="3"/>
    </row>
    <row r="6" spans="1:11" s="91" customFormat="1" ht="27.75" customHeight="1" x14ac:dyDescent="0.25">
      <c r="A6" s="318"/>
      <c r="B6" s="320"/>
      <c r="C6" s="92" t="s">
        <v>70</v>
      </c>
      <c r="D6" s="93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91"/>
      <c r="F7" s="91"/>
      <c r="G7" s="91"/>
      <c r="H7" s="91"/>
      <c r="I7" s="94"/>
      <c r="K7" s="94"/>
    </row>
    <row r="8" spans="1:11" s="3" customFormat="1" ht="30.6" customHeight="1" x14ac:dyDescent="0.25">
      <c r="A8" s="113" t="s">
        <v>80</v>
      </c>
      <c r="B8" s="112" t="e">
        <f>SUM(C8:D8)</f>
        <v>#REF!</v>
      </c>
      <c r="C8" s="112">
        <f>'!!12-жінки'!B7</f>
        <v>31191</v>
      </c>
      <c r="D8" s="112" t="e">
        <f>'!!13-чоловіки'!B7</f>
        <v>#REF!</v>
      </c>
      <c r="E8" s="91"/>
      <c r="F8" s="91"/>
      <c r="G8" s="91"/>
      <c r="H8" s="91"/>
      <c r="I8" s="94"/>
      <c r="K8" s="94"/>
    </row>
    <row r="9" spans="1:11" s="3" customFormat="1" ht="30.6" customHeight="1" x14ac:dyDescent="0.25">
      <c r="A9" s="113" t="s">
        <v>81</v>
      </c>
      <c r="B9" s="112" t="e">
        <f>SUM(C9:D9)</f>
        <v>#REF!</v>
      </c>
      <c r="C9" s="112">
        <f>'!!12-жінки'!C7</f>
        <v>26828</v>
      </c>
      <c r="D9" s="112" t="e">
        <f>'!!13-чоловіки'!C7</f>
        <v>#REF!</v>
      </c>
    </row>
    <row r="10" spans="1:11" s="3" customFormat="1" ht="30.6" customHeight="1" x14ac:dyDescent="0.25">
      <c r="A10" s="114" t="s">
        <v>82</v>
      </c>
      <c r="B10" s="112" t="e">
        <f t="shared" ref="B10:B13" si="0">SUM(C10:D10)</f>
        <v>#REF!</v>
      </c>
      <c r="C10" s="112">
        <f>'!!12-жінки'!D7</f>
        <v>9261</v>
      </c>
      <c r="D10" s="112" t="e">
        <f>'!!13-чоловіки'!D7</f>
        <v>#REF!</v>
      </c>
    </row>
    <row r="11" spans="1:11" s="3" customFormat="1" ht="30.6" customHeight="1" x14ac:dyDescent="0.25">
      <c r="A11" s="115" t="s">
        <v>83</v>
      </c>
      <c r="B11" s="112" t="e">
        <f t="shared" si="0"/>
        <v>#REF!</v>
      </c>
      <c r="C11" s="112">
        <f>'!!12-жінки'!F7</f>
        <v>1719</v>
      </c>
      <c r="D11" s="112" t="e">
        <f>'!!13-чоловіки'!F7</f>
        <v>#REF!</v>
      </c>
      <c r="G11" s="95"/>
    </row>
    <row r="12" spans="1:11" s="3" customFormat="1" ht="56.25" customHeight="1" x14ac:dyDescent="0.25">
      <c r="A12" s="115" t="s">
        <v>84</v>
      </c>
      <c r="B12" s="112" t="e">
        <f t="shared" si="0"/>
        <v>#REF!</v>
      </c>
      <c r="C12" s="112">
        <f>'!!12-жінки'!G7</f>
        <v>116</v>
      </c>
      <c r="D12" s="112" t="e">
        <f>'!!13-чоловіки'!G7</f>
        <v>#REF!</v>
      </c>
    </row>
    <row r="13" spans="1:11" s="3" customFormat="1" ht="54.75" customHeight="1" x14ac:dyDescent="0.25">
      <c r="A13" s="115" t="s">
        <v>8</v>
      </c>
      <c r="B13" s="112" t="e">
        <f t="shared" si="0"/>
        <v>#REF!</v>
      </c>
      <c r="C13" s="112">
        <f>'!!12-жінки'!H7</f>
        <v>22702</v>
      </c>
      <c r="D13" s="112" t="e">
        <f>'!!13-чоловіки'!H7</f>
        <v>#REF!</v>
      </c>
      <c r="E13" s="95"/>
    </row>
    <row r="14" spans="1:11" s="3" customFormat="1" ht="23.1" customHeight="1" x14ac:dyDescent="0.25">
      <c r="A14" s="314" t="s">
        <v>90</v>
      </c>
      <c r="B14" s="315"/>
      <c r="C14" s="315"/>
      <c r="D14" s="315"/>
      <c r="E14" s="95"/>
    </row>
    <row r="15" spans="1:11" ht="25.5" customHeight="1" x14ac:dyDescent="0.2">
      <c r="A15" s="316"/>
      <c r="B15" s="317"/>
      <c r="C15" s="317"/>
      <c r="D15" s="317"/>
      <c r="E15" s="95"/>
      <c r="F15" s="3"/>
      <c r="G15" s="3"/>
      <c r="H15" s="3"/>
    </row>
    <row r="16" spans="1:11" ht="21.6" customHeight="1" x14ac:dyDescent="0.2">
      <c r="A16" s="318" t="s">
        <v>0</v>
      </c>
      <c r="B16" s="319" t="s">
        <v>68</v>
      </c>
      <c r="C16" s="321" t="s">
        <v>69</v>
      </c>
      <c r="D16" s="322"/>
      <c r="E16" s="3"/>
      <c r="F16" s="3"/>
      <c r="G16" s="3"/>
      <c r="H16" s="3"/>
    </row>
    <row r="17" spans="1:4" ht="27" customHeight="1" x14ac:dyDescent="0.2">
      <c r="A17" s="318"/>
      <c r="B17" s="320"/>
      <c r="C17" s="92" t="s">
        <v>70</v>
      </c>
      <c r="D17" s="93" t="s">
        <v>71</v>
      </c>
    </row>
    <row r="18" spans="1:4" ht="30.6" customHeight="1" x14ac:dyDescent="0.2">
      <c r="A18" s="113" t="s">
        <v>80</v>
      </c>
      <c r="B18" s="112" t="e">
        <f>C18+D18</f>
        <v>#REF!</v>
      </c>
      <c r="C18" s="112">
        <f>'!!12-жінки'!I7</f>
        <v>4644</v>
      </c>
      <c r="D18" s="116" t="e">
        <f>'!!13-чоловіки'!I7</f>
        <v>#REF!</v>
      </c>
    </row>
    <row r="19" spans="1:4" ht="30.6" customHeight="1" x14ac:dyDescent="0.2">
      <c r="A19" s="96" t="s">
        <v>81</v>
      </c>
      <c r="B19" s="112" t="e">
        <f t="shared" ref="B19:B20" si="1">C19+D19</f>
        <v>#REF!</v>
      </c>
      <c r="C19" s="117">
        <f>'!!12-жінки'!J7</f>
        <v>3857</v>
      </c>
      <c r="D19" s="117" t="e">
        <f>'!!13-чоловіки'!J7</f>
        <v>#REF!</v>
      </c>
    </row>
    <row r="20" spans="1:4" ht="30.6" customHeight="1" x14ac:dyDescent="0.2">
      <c r="A20" s="96" t="s">
        <v>85</v>
      </c>
      <c r="B20" s="112" t="e">
        <f t="shared" si="1"/>
        <v>#REF!</v>
      </c>
      <c r="C20" s="117">
        <f>'!!12-жінки'!K7</f>
        <v>2725</v>
      </c>
      <c r="D20" s="117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11" customWidth="1"/>
    <col min="2" max="2" width="17" style="111" customWidth="1"/>
    <col min="3" max="3" width="12.42578125" style="110" customWidth="1"/>
    <col min="4" max="4" width="13.5703125" style="110" customWidth="1"/>
    <col min="5" max="5" width="11.5703125" style="110" customWidth="1"/>
    <col min="6" max="6" width="10.42578125" style="110" customWidth="1"/>
    <col min="7" max="7" width="16.42578125" style="110" customWidth="1"/>
    <col min="8" max="8" width="14.42578125" style="110" customWidth="1"/>
    <col min="9" max="9" width="13.5703125" style="110" customWidth="1"/>
    <col min="10" max="11" width="12.4257812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30" t="s">
        <v>92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31"/>
      <c r="B3" s="324" t="s">
        <v>20</v>
      </c>
      <c r="C3" s="333" t="s">
        <v>73</v>
      </c>
      <c r="D3" s="333" t="s">
        <v>74</v>
      </c>
      <c r="E3" s="333" t="s">
        <v>75</v>
      </c>
      <c r="F3" s="333" t="s">
        <v>76</v>
      </c>
      <c r="G3" s="333" t="s">
        <v>77</v>
      </c>
      <c r="H3" s="333" t="s">
        <v>8</v>
      </c>
      <c r="I3" s="327" t="s">
        <v>15</v>
      </c>
      <c r="J3" s="334" t="s">
        <v>78</v>
      </c>
      <c r="K3" s="333" t="s">
        <v>12</v>
      </c>
    </row>
    <row r="4" spans="1:11" s="101" customFormat="1" ht="9" customHeight="1" x14ac:dyDescent="0.2">
      <c r="A4" s="332"/>
      <c r="B4" s="325"/>
      <c r="C4" s="333"/>
      <c r="D4" s="333"/>
      <c r="E4" s="333"/>
      <c r="F4" s="333"/>
      <c r="G4" s="333"/>
      <c r="H4" s="333"/>
      <c r="I4" s="328"/>
      <c r="J4" s="334"/>
      <c r="K4" s="333"/>
    </row>
    <row r="5" spans="1:11" s="101" customFormat="1" ht="54.75" customHeight="1" x14ac:dyDescent="0.2">
      <c r="A5" s="332"/>
      <c r="B5" s="326"/>
      <c r="C5" s="333"/>
      <c r="D5" s="333"/>
      <c r="E5" s="333"/>
      <c r="F5" s="333"/>
      <c r="G5" s="333"/>
      <c r="H5" s="333"/>
      <c r="I5" s="329"/>
      <c r="J5" s="334"/>
      <c r="K5" s="333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04">
        <f>SUM(B8:B35)</f>
        <v>31191</v>
      </c>
      <c r="C7" s="104">
        <f t="shared" ref="C7:K7" si="0">SUM(C8:C35)</f>
        <v>26828</v>
      </c>
      <c r="D7" s="104">
        <f t="shared" si="0"/>
        <v>9261</v>
      </c>
      <c r="E7" s="104">
        <f t="shared" si="0"/>
        <v>7724</v>
      </c>
      <c r="F7" s="104">
        <f t="shared" si="0"/>
        <v>1719</v>
      </c>
      <c r="G7" s="104">
        <f t="shared" si="0"/>
        <v>116</v>
      </c>
      <c r="H7" s="104">
        <f t="shared" si="0"/>
        <v>22702</v>
      </c>
      <c r="I7" s="104">
        <f t="shared" si="0"/>
        <v>4644</v>
      </c>
      <c r="J7" s="104">
        <f t="shared" si="0"/>
        <v>3857</v>
      </c>
      <c r="K7" s="104">
        <f t="shared" si="0"/>
        <v>2725</v>
      </c>
    </row>
    <row r="8" spans="1:11" ht="15" customHeight="1" x14ac:dyDescent="0.25">
      <c r="A8" s="106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6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6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6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6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6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6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6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6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6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6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6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6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6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6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6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6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6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6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6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6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6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8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9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9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9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9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9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11" customWidth="1"/>
    <col min="2" max="2" width="17.42578125" style="111" customWidth="1"/>
    <col min="3" max="3" width="14.42578125" style="110" customWidth="1"/>
    <col min="4" max="4" width="13.5703125" style="110" customWidth="1"/>
    <col min="5" max="5" width="13" style="110" customWidth="1"/>
    <col min="6" max="6" width="12.42578125" style="110" customWidth="1"/>
    <col min="7" max="7" width="19.5703125" style="110" customWidth="1"/>
    <col min="8" max="8" width="17.42578125" style="110" customWidth="1"/>
    <col min="9" max="9" width="12.42578125" style="110" customWidth="1"/>
    <col min="10" max="10" width="14.5703125" style="110" customWidth="1"/>
    <col min="11" max="11" width="1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30" t="s">
        <v>93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31"/>
      <c r="B3" s="324" t="s">
        <v>20</v>
      </c>
      <c r="C3" s="336" t="s">
        <v>73</v>
      </c>
      <c r="D3" s="336" t="s">
        <v>74</v>
      </c>
      <c r="E3" s="336" t="s">
        <v>75</v>
      </c>
      <c r="F3" s="336" t="s">
        <v>76</v>
      </c>
      <c r="G3" s="336" t="s">
        <v>77</v>
      </c>
      <c r="H3" s="336" t="s">
        <v>8</v>
      </c>
      <c r="I3" s="337" t="s">
        <v>15</v>
      </c>
      <c r="J3" s="335" t="s">
        <v>78</v>
      </c>
      <c r="K3" s="336" t="s">
        <v>12</v>
      </c>
    </row>
    <row r="4" spans="1:11" s="101" customFormat="1" ht="9" customHeight="1" x14ac:dyDescent="0.2">
      <c r="A4" s="332"/>
      <c r="B4" s="325"/>
      <c r="C4" s="336"/>
      <c r="D4" s="336"/>
      <c r="E4" s="336"/>
      <c r="F4" s="336"/>
      <c r="G4" s="336"/>
      <c r="H4" s="336"/>
      <c r="I4" s="338"/>
      <c r="J4" s="335"/>
      <c r="K4" s="336"/>
    </row>
    <row r="5" spans="1:11" s="101" customFormat="1" ht="54.75" customHeight="1" x14ac:dyDescent="0.2">
      <c r="A5" s="332"/>
      <c r="B5" s="326"/>
      <c r="C5" s="336"/>
      <c r="D5" s="336"/>
      <c r="E5" s="336"/>
      <c r="F5" s="336"/>
      <c r="G5" s="336"/>
      <c r="H5" s="336"/>
      <c r="I5" s="339"/>
      <c r="J5" s="335"/>
      <c r="K5" s="336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26" t="e">
        <f>SUM(B8:B35)</f>
        <v>#REF!</v>
      </c>
      <c r="C7" s="126" t="e">
        <f t="shared" ref="C7:K7" si="0">SUM(C8:C35)</f>
        <v>#REF!</v>
      </c>
      <c r="D7" s="126" t="e">
        <f t="shared" si="0"/>
        <v>#REF!</v>
      </c>
      <c r="E7" s="126" t="e">
        <f t="shared" si="0"/>
        <v>#REF!</v>
      </c>
      <c r="F7" s="126" t="e">
        <f t="shared" si="0"/>
        <v>#REF!</v>
      </c>
      <c r="G7" s="126" t="e">
        <f t="shared" si="0"/>
        <v>#REF!</v>
      </c>
      <c r="H7" s="126" t="e">
        <f t="shared" si="0"/>
        <v>#REF!</v>
      </c>
      <c r="I7" s="126" t="e">
        <f t="shared" si="0"/>
        <v>#REF!</v>
      </c>
      <c r="J7" s="126" t="e">
        <f t="shared" si="0"/>
        <v>#REF!</v>
      </c>
      <c r="K7" s="126" t="e">
        <f t="shared" si="0"/>
        <v>#REF!</v>
      </c>
    </row>
    <row r="8" spans="1:11" ht="15" customHeight="1" x14ac:dyDescent="0.25">
      <c r="A8" s="106" t="s">
        <v>33</v>
      </c>
      <c r="B8" s="127">
        <f>УСЬОГО!C8-'!!12-жінки'!B8</f>
        <v>-6647</v>
      </c>
      <c r="C8" s="127">
        <f>УСЬОГО!F8-'!!12-жінки'!C8</f>
        <v>-5715</v>
      </c>
      <c r="D8" s="127">
        <f>УСЬОГО!I8-'!!12-жінки'!D8</f>
        <v>-951</v>
      </c>
      <c r="E8" s="127">
        <f>УСЬОГО!L8-'!!12-жінки'!E8</f>
        <v>-1133</v>
      </c>
      <c r="F8" s="127">
        <f>УСЬОГО!O8-'!!12-жінки'!F8</f>
        <v>-587</v>
      </c>
      <c r="G8" s="127">
        <f>УСЬОГО!R8-'!!12-жінки'!G8</f>
        <v>-59</v>
      </c>
      <c r="H8" s="127">
        <f>УСЬОГО!U8-'!!12-жінки'!H8</f>
        <v>-4207</v>
      </c>
      <c r="I8" s="127">
        <f>УСЬОГО!X8-'!!12-жінки'!I8</f>
        <v>-615</v>
      </c>
      <c r="J8" s="127">
        <f>УСЬОГО!AA8-'!!12-жінки'!J8</f>
        <v>-537</v>
      </c>
      <c r="K8" s="127">
        <f>УСЬОГО!AD8-'!!12-жінки'!K8</f>
        <v>-516</v>
      </c>
    </row>
    <row r="9" spans="1:11" ht="15" customHeight="1" x14ac:dyDescent="0.25">
      <c r="A9" s="106" t="s">
        <v>34</v>
      </c>
      <c r="B9" s="127">
        <f>УСЬОГО!C9-'!!12-жінки'!B9</f>
        <v>347</v>
      </c>
      <c r="C9" s="127">
        <f>УСЬОГО!F9-'!!12-жінки'!C9</f>
        <v>117</v>
      </c>
      <c r="D9" s="127">
        <f>УСЬОГО!I9-'!!12-жінки'!D9</f>
        <v>52</v>
      </c>
      <c r="E9" s="127">
        <f>УСЬОГО!L9-'!!12-жінки'!E9</f>
        <v>-57</v>
      </c>
      <c r="F9" s="127">
        <f>УСЬОГО!O9-'!!12-жінки'!F9</f>
        <v>-31</v>
      </c>
      <c r="G9" s="127">
        <f>УСЬОГО!R9-'!!12-жінки'!G9</f>
        <v>1</v>
      </c>
      <c r="H9" s="127">
        <f>УСЬОГО!U9-'!!12-жінки'!H9</f>
        <v>37</v>
      </c>
      <c r="I9" s="127">
        <f>УСЬОГО!X9-'!!12-жінки'!I9</f>
        <v>374</v>
      </c>
      <c r="J9" s="127">
        <f>УСЬОГО!AA9-'!!12-жінки'!J9</f>
        <v>257</v>
      </c>
      <c r="K9" s="127">
        <f>УСЬОГО!AD9-'!!12-жінки'!K9</f>
        <v>142</v>
      </c>
    </row>
    <row r="10" spans="1:11" ht="15" customHeight="1" x14ac:dyDescent="0.25">
      <c r="A10" s="106" t="s">
        <v>35</v>
      </c>
      <c r="B10" s="127">
        <f>УСЬОГО!C10-'!!12-жінки'!B10</f>
        <v>4780</v>
      </c>
      <c r="C10" s="127">
        <f>УСЬОГО!F10-'!!12-жінки'!C10</f>
        <v>3471</v>
      </c>
      <c r="D10" s="127">
        <f>УСЬОГО!I10-'!!12-жінки'!D10</f>
        <v>880</v>
      </c>
      <c r="E10" s="127">
        <f>УСЬОГО!L10-'!!12-жінки'!E10</f>
        <v>758</v>
      </c>
      <c r="F10" s="127">
        <f>УСЬОГО!O10-'!!12-жінки'!F10</f>
        <v>273</v>
      </c>
      <c r="G10" s="127">
        <f>УСЬОГО!R10-'!!12-жінки'!G10</f>
        <v>40</v>
      </c>
      <c r="H10" s="127">
        <f>УСЬОГО!U10-'!!12-жінки'!H10</f>
        <v>2552</v>
      </c>
      <c r="I10" s="127">
        <f>УСЬОГО!X10-'!!12-жінки'!I10</f>
        <v>1513</v>
      </c>
      <c r="J10" s="127">
        <f>УСЬОГО!AA10-'!!12-жінки'!J10</f>
        <v>1120</v>
      </c>
      <c r="K10" s="127">
        <f>УСЬОГО!AD10-'!!12-жінки'!K10</f>
        <v>705</v>
      </c>
    </row>
    <row r="11" spans="1:11" ht="15" customHeight="1" x14ac:dyDescent="0.25">
      <c r="A11" s="106" t="s">
        <v>36</v>
      </c>
      <c r="B11" s="127">
        <f>УСЬОГО!C11-'!!12-жінки'!B11</f>
        <v>1066</v>
      </c>
      <c r="C11" s="127">
        <f>УСЬОГО!F11-'!!12-жінки'!C11</f>
        <v>802</v>
      </c>
      <c r="D11" s="127">
        <f>УСЬОГО!I11-'!!12-жінки'!D11</f>
        <v>224</v>
      </c>
      <c r="E11" s="127">
        <f>УСЬОГО!L11-'!!12-жінки'!E11</f>
        <v>118</v>
      </c>
      <c r="F11" s="127">
        <f>УСЬОГО!O11-'!!12-жінки'!F11</f>
        <v>23</v>
      </c>
      <c r="G11" s="127">
        <f>УСЬОГО!R11-'!!12-жінки'!G11</f>
        <v>8</v>
      </c>
      <c r="H11" s="127">
        <f>УСЬОГО!U11-'!!12-жінки'!H11</f>
        <v>616</v>
      </c>
      <c r="I11" s="127">
        <f>УСЬОГО!X11-'!!12-жінки'!I11</f>
        <v>529</v>
      </c>
      <c r="J11" s="127">
        <f>УСЬОГО!AA11-'!!12-жінки'!J11</f>
        <v>420</v>
      </c>
      <c r="K11" s="127">
        <f>УСЬОГО!AD11-'!!12-жінки'!K11</f>
        <v>234</v>
      </c>
    </row>
    <row r="12" spans="1:11" ht="15" customHeight="1" x14ac:dyDescent="0.25">
      <c r="A12" s="106" t="s">
        <v>37</v>
      </c>
      <c r="B12" s="127">
        <f>УСЬОГО!C12-'!!12-жінки'!B12</f>
        <v>1600</v>
      </c>
      <c r="C12" s="127">
        <f>УСЬОГО!F12-'!!12-жінки'!C12</f>
        <v>1164</v>
      </c>
      <c r="D12" s="127">
        <f>УСЬОГО!I12-'!!12-жінки'!D12</f>
        <v>347</v>
      </c>
      <c r="E12" s="127">
        <f>УСЬОГО!L12-'!!12-жінки'!E12</f>
        <v>235</v>
      </c>
      <c r="F12" s="127">
        <f>УСЬОГО!O12-'!!12-жінки'!F12</f>
        <v>-68</v>
      </c>
      <c r="G12" s="127">
        <f>УСЬОГО!R12-'!!12-жінки'!G12</f>
        <v>8</v>
      </c>
      <c r="H12" s="127">
        <f>УСЬОГО!U12-'!!12-жінки'!H12</f>
        <v>479</v>
      </c>
      <c r="I12" s="127">
        <f>УСЬОГО!X12-'!!12-жінки'!I12</f>
        <v>653</v>
      </c>
      <c r="J12" s="127">
        <f>УСЬОГО!AA12-'!!12-жінки'!J12</f>
        <v>492</v>
      </c>
      <c r="K12" s="127">
        <f>УСЬОГО!AD12-'!!12-жінки'!K12</f>
        <v>240</v>
      </c>
    </row>
    <row r="13" spans="1:11" ht="15" customHeight="1" x14ac:dyDescent="0.25">
      <c r="A13" s="106" t="s">
        <v>38</v>
      </c>
      <c r="B13" s="127">
        <f>УСЬОГО!C13-'!!12-жінки'!B13</f>
        <v>855</v>
      </c>
      <c r="C13" s="127">
        <f>УСЬОГО!F13-'!!12-жінки'!C13</f>
        <v>436</v>
      </c>
      <c r="D13" s="127">
        <f>УСЬОГО!I13-'!!12-жінки'!D13</f>
        <v>303</v>
      </c>
      <c r="E13" s="127">
        <f>УСЬОГО!L13-'!!12-жінки'!E13</f>
        <v>152</v>
      </c>
      <c r="F13" s="127">
        <f>УСЬОГО!O13-'!!12-жінки'!F13</f>
        <v>-7</v>
      </c>
      <c r="G13" s="127">
        <f>УСЬОГО!R13-'!!12-жінки'!G13</f>
        <v>0</v>
      </c>
      <c r="H13" s="127">
        <f>УСЬОГО!U13-'!!12-жінки'!H13</f>
        <v>262</v>
      </c>
      <c r="I13" s="127">
        <f>УСЬОГО!X13-'!!12-жінки'!I13</f>
        <v>278</v>
      </c>
      <c r="J13" s="127">
        <f>УСЬОГО!AA13-'!!12-жінки'!J13</f>
        <v>97</v>
      </c>
      <c r="K13" s="127">
        <f>УСЬОГО!AD13-'!!12-жінки'!K13</f>
        <v>66</v>
      </c>
    </row>
    <row r="14" spans="1:11" ht="15" customHeight="1" x14ac:dyDescent="0.25">
      <c r="A14" s="106" t="s">
        <v>39</v>
      </c>
      <c r="B14" s="127">
        <f>УСЬОГО!C14-'!!12-жінки'!B14</f>
        <v>690</v>
      </c>
      <c r="C14" s="127">
        <f>УСЬОГО!F14-'!!12-жінки'!C14</f>
        <v>477</v>
      </c>
      <c r="D14" s="127">
        <f>УСЬОГО!I14-'!!12-жінки'!D14</f>
        <v>295</v>
      </c>
      <c r="E14" s="127">
        <f>УСЬОГО!L14-'!!12-жінки'!E14</f>
        <v>177</v>
      </c>
      <c r="F14" s="127">
        <f>УСЬОГО!O14-'!!12-жінки'!F14</f>
        <v>63</v>
      </c>
      <c r="G14" s="127">
        <f>УСЬОГО!R14-'!!12-жінки'!G14</f>
        <v>3</v>
      </c>
      <c r="H14" s="127">
        <f>УСЬОГО!U14-'!!12-жінки'!H14</f>
        <v>289</v>
      </c>
      <c r="I14" s="127">
        <f>УСЬОГО!X14-'!!12-жінки'!I14</f>
        <v>362</v>
      </c>
      <c r="J14" s="127">
        <f>УСЬОГО!AA14-'!!12-жінки'!J14</f>
        <v>236</v>
      </c>
      <c r="K14" s="127">
        <f>УСЬОГО!AD14-'!!12-жінки'!K14</f>
        <v>99</v>
      </c>
    </row>
    <row r="15" spans="1:11" ht="15" customHeight="1" x14ac:dyDescent="0.25">
      <c r="A15" s="106" t="s">
        <v>40</v>
      </c>
      <c r="B15" s="127" t="e">
        <f>УСЬОГО!#REF!-'!!12-жінки'!B15</f>
        <v>#REF!</v>
      </c>
      <c r="C15" s="127" t="e">
        <f>УСЬОГО!#REF!-'!!12-жінки'!C15</f>
        <v>#REF!</v>
      </c>
      <c r="D15" s="127" t="e">
        <f>УСЬОГО!#REF!-'!!12-жінки'!D15</f>
        <v>#REF!</v>
      </c>
      <c r="E15" s="127" t="e">
        <f>УСЬОГО!#REF!-'!!12-жінки'!E15</f>
        <v>#REF!</v>
      </c>
      <c r="F15" s="127" t="e">
        <f>УСЬОГО!#REF!-'!!12-жінки'!F15</f>
        <v>#REF!</v>
      </c>
      <c r="G15" s="127" t="e">
        <f>УСЬОГО!#REF!-'!!12-жінки'!G15</f>
        <v>#REF!</v>
      </c>
      <c r="H15" s="127" t="e">
        <f>УСЬОГО!#REF!-'!!12-жінки'!H15</f>
        <v>#REF!</v>
      </c>
      <c r="I15" s="127" t="e">
        <f>УСЬОГО!#REF!-'!!12-жінки'!I15</f>
        <v>#REF!</v>
      </c>
      <c r="J15" s="127" t="e">
        <f>УСЬОГО!#REF!-'!!12-жінки'!J15</f>
        <v>#REF!</v>
      </c>
      <c r="K15" s="127" t="e">
        <f>УСЬОГО!#REF!-'!!12-жінки'!K15</f>
        <v>#REF!</v>
      </c>
    </row>
    <row r="16" spans="1:11" ht="15" customHeight="1" x14ac:dyDescent="0.25">
      <c r="A16" s="106" t="s">
        <v>41</v>
      </c>
      <c r="B16" s="127" t="e">
        <f>УСЬОГО!#REF!-'!!12-жінки'!B16</f>
        <v>#REF!</v>
      </c>
      <c r="C16" s="127" t="e">
        <f>УСЬОГО!#REF!-'!!12-жінки'!C16</f>
        <v>#REF!</v>
      </c>
      <c r="D16" s="127" t="e">
        <f>УСЬОГО!#REF!-'!!12-жінки'!D16</f>
        <v>#REF!</v>
      </c>
      <c r="E16" s="127" t="e">
        <f>УСЬОГО!#REF!-'!!12-жінки'!E16</f>
        <v>#REF!</v>
      </c>
      <c r="F16" s="127" t="e">
        <f>УСЬОГО!#REF!-'!!12-жінки'!F16</f>
        <v>#REF!</v>
      </c>
      <c r="G16" s="127" t="e">
        <f>УСЬОГО!#REF!-'!!12-жінки'!G16</f>
        <v>#REF!</v>
      </c>
      <c r="H16" s="127" t="e">
        <f>УСЬОГО!#REF!-'!!12-жінки'!H16</f>
        <v>#REF!</v>
      </c>
      <c r="I16" s="127" t="e">
        <f>УСЬОГО!#REF!-'!!12-жінки'!I16</f>
        <v>#REF!</v>
      </c>
      <c r="J16" s="127" t="e">
        <f>УСЬОГО!#REF!-'!!12-жінки'!J16</f>
        <v>#REF!</v>
      </c>
      <c r="K16" s="127" t="e">
        <f>УСЬОГО!#REF!-'!!12-жінки'!K16</f>
        <v>#REF!</v>
      </c>
    </row>
    <row r="17" spans="1:20" ht="15" customHeight="1" x14ac:dyDescent="0.25">
      <c r="A17" s="106" t="s">
        <v>42</v>
      </c>
      <c r="B17" s="127" t="e">
        <f>УСЬОГО!#REF!-'!!12-жінки'!B17</f>
        <v>#REF!</v>
      </c>
      <c r="C17" s="127" t="e">
        <f>УСЬОГО!#REF!-'!!12-жінки'!C17</f>
        <v>#REF!</v>
      </c>
      <c r="D17" s="127" t="e">
        <f>УСЬОГО!#REF!-'!!12-жінки'!D17</f>
        <v>#REF!</v>
      </c>
      <c r="E17" s="127" t="e">
        <f>УСЬОГО!#REF!-'!!12-жінки'!E17</f>
        <v>#REF!</v>
      </c>
      <c r="F17" s="127" t="e">
        <f>УСЬОГО!#REF!-'!!12-жінки'!F17</f>
        <v>#REF!</v>
      </c>
      <c r="G17" s="127" t="e">
        <f>УСЬОГО!#REF!-'!!12-жінки'!G17</f>
        <v>#REF!</v>
      </c>
      <c r="H17" s="127" t="e">
        <f>УСЬОГО!#REF!-'!!12-жінки'!H17</f>
        <v>#REF!</v>
      </c>
      <c r="I17" s="127" t="e">
        <f>УСЬОГО!#REF!-'!!12-жінки'!I17</f>
        <v>#REF!</v>
      </c>
      <c r="J17" s="127" t="e">
        <f>УСЬОГО!#REF!-'!!12-жінки'!J17</f>
        <v>#REF!</v>
      </c>
      <c r="K17" s="127" t="e">
        <f>УСЬОГО!#REF!-'!!12-жінки'!K17</f>
        <v>#REF!</v>
      </c>
    </row>
    <row r="18" spans="1:20" ht="15" customHeight="1" x14ac:dyDescent="0.25">
      <c r="A18" s="106" t="s">
        <v>43</v>
      </c>
      <c r="B18" s="127" t="e">
        <f>УСЬОГО!#REF!-'!!12-жінки'!B18</f>
        <v>#REF!</v>
      </c>
      <c r="C18" s="127" t="e">
        <f>УСЬОГО!#REF!-'!!12-жінки'!C18</f>
        <v>#REF!</v>
      </c>
      <c r="D18" s="127" t="e">
        <f>УСЬОГО!#REF!-'!!12-жінки'!D18</f>
        <v>#REF!</v>
      </c>
      <c r="E18" s="127" t="e">
        <f>УСЬОГО!#REF!-'!!12-жінки'!E18</f>
        <v>#REF!</v>
      </c>
      <c r="F18" s="127" t="e">
        <f>УСЬОГО!#REF!-'!!12-жінки'!F18</f>
        <v>#REF!</v>
      </c>
      <c r="G18" s="127" t="e">
        <f>УСЬОГО!#REF!-'!!12-жінки'!G18</f>
        <v>#REF!</v>
      </c>
      <c r="H18" s="127" t="e">
        <f>УСЬОГО!#REF!-'!!12-жінки'!H18</f>
        <v>#REF!</v>
      </c>
      <c r="I18" s="127" t="e">
        <f>УСЬОГО!#REF!-'!!12-жінки'!I18</f>
        <v>#REF!</v>
      </c>
      <c r="J18" s="127" t="e">
        <f>УСЬОГО!#REF!-'!!12-жінки'!J18</f>
        <v>#REF!</v>
      </c>
      <c r="K18" s="127" t="e">
        <f>УСЬОГО!#REF!-'!!12-жінки'!K18</f>
        <v>#REF!</v>
      </c>
    </row>
    <row r="19" spans="1:20" ht="15" customHeight="1" x14ac:dyDescent="0.25">
      <c r="A19" s="106" t="s">
        <v>44</v>
      </c>
      <c r="B19" s="127" t="e">
        <f>УСЬОГО!#REF!-'!!12-жінки'!B19</f>
        <v>#REF!</v>
      </c>
      <c r="C19" s="127" t="e">
        <f>УСЬОГО!#REF!-'!!12-жінки'!C19</f>
        <v>#REF!</v>
      </c>
      <c r="D19" s="127" t="e">
        <f>УСЬОГО!#REF!-'!!12-жінки'!D19</f>
        <v>#REF!</v>
      </c>
      <c r="E19" s="127" t="e">
        <f>УСЬОГО!#REF!-'!!12-жінки'!E19</f>
        <v>#REF!</v>
      </c>
      <c r="F19" s="127" t="e">
        <f>УСЬОГО!#REF!-'!!12-жінки'!F19</f>
        <v>#REF!</v>
      </c>
      <c r="G19" s="127" t="e">
        <f>УСЬОГО!#REF!-'!!12-жінки'!G19</f>
        <v>#REF!</v>
      </c>
      <c r="H19" s="127" t="e">
        <f>УСЬОГО!#REF!-'!!12-жінки'!H19</f>
        <v>#REF!</v>
      </c>
      <c r="I19" s="127" t="e">
        <f>УСЬОГО!#REF!-'!!12-жінки'!I19</f>
        <v>#REF!</v>
      </c>
      <c r="J19" s="127" t="e">
        <f>УСЬОГО!#REF!-'!!12-жінки'!J19</f>
        <v>#REF!</v>
      </c>
      <c r="K19" s="127" t="e">
        <f>УСЬОГО!#REF!-'!!12-жінки'!K19</f>
        <v>#REF!</v>
      </c>
    </row>
    <row r="20" spans="1:20" ht="15" customHeight="1" x14ac:dyDescent="0.25">
      <c r="A20" s="106" t="s">
        <v>45</v>
      </c>
      <c r="B20" s="127" t="e">
        <f>УСЬОГО!#REF!-'!!12-жінки'!B20</f>
        <v>#REF!</v>
      </c>
      <c r="C20" s="127" t="e">
        <f>УСЬОГО!#REF!-'!!12-жінки'!C20</f>
        <v>#REF!</v>
      </c>
      <c r="D20" s="127" t="e">
        <f>УСЬОГО!#REF!-'!!12-жінки'!D20</f>
        <v>#REF!</v>
      </c>
      <c r="E20" s="127" t="e">
        <f>УСЬОГО!#REF!-'!!12-жінки'!E20</f>
        <v>#REF!</v>
      </c>
      <c r="F20" s="127" t="e">
        <f>УСЬОГО!#REF!-'!!12-жінки'!F20</f>
        <v>#REF!</v>
      </c>
      <c r="G20" s="127" t="e">
        <f>УСЬОГО!#REF!-'!!12-жінки'!G20</f>
        <v>#REF!</v>
      </c>
      <c r="H20" s="127" t="e">
        <f>УСЬОГО!#REF!-'!!12-жінки'!H20</f>
        <v>#REF!</v>
      </c>
      <c r="I20" s="127" t="e">
        <f>УСЬОГО!#REF!-'!!12-жінки'!I20</f>
        <v>#REF!</v>
      </c>
      <c r="J20" s="127" t="e">
        <f>УСЬОГО!#REF!-'!!12-жінки'!J20</f>
        <v>#REF!</v>
      </c>
      <c r="K20" s="127" t="e">
        <f>УСЬОГО!#REF!-'!!12-жінки'!K20</f>
        <v>#REF!</v>
      </c>
    </row>
    <row r="21" spans="1:20" ht="15" customHeight="1" x14ac:dyDescent="0.25">
      <c r="A21" s="106" t="s">
        <v>46</v>
      </c>
      <c r="B21" s="127" t="e">
        <f>УСЬОГО!#REF!-'!!12-жінки'!B21</f>
        <v>#REF!</v>
      </c>
      <c r="C21" s="127" t="e">
        <f>УСЬОГО!#REF!-'!!12-жінки'!C21</f>
        <v>#REF!</v>
      </c>
      <c r="D21" s="127" t="e">
        <f>УСЬОГО!#REF!-'!!12-жінки'!D21</f>
        <v>#REF!</v>
      </c>
      <c r="E21" s="127" t="e">
        <f>УСЬОГО!#REF!-'!!12-жінки'!E21</f>
        <v>#REF!</v>
      </c>
      <c r="F21" s="127" t="e">
        <f>УСЬОГО!#REF!-'!!12-жінки'!F21</f>
        <v>#REF!</v>
      </c>
      <c r="G21" s="127" t="e">
        <f>УСЬОГО!#REF!-'!!12-жінки'!G21</f>
        <v>#REF!</v>
      </c>
      <c r="H21" s="127" t="e">
        <f>УСЬОГО!#REF!-'!!12-жінки'!H21</f>
        <v>#REF!</v>
      </c>
      <c r="I21" s="127" t="e">
        <f>УСЬОГО!#REF!-'!!12-жінки'!I21</f>
        <v>#REF!</v>
      </c>
      <c r="J21" s="127" t="e">
        <f>УСЬОГО!#REF!-'!!12-жінки'!J21</f>
        <v>#REF!</v>
      </c>
      <c r="K21" s="127" t="e">
        <f>УСЬОГО!#REF!-'!!12-жінки'!K21</f>
        <v>#REF!</v>
      </c>
    </row>
    <row r="22" spans="1:20" ht="15" customHeight="1" x14ac:dyDescent="0.25">
      <c r="A22" s="106" t="s">
        <v>47</v>
      </c>
      <c r="B22" s="127" t="e">
        <f>УСЬОГО!#REF!-'!!12-жінки'!B22</f>
        <v>#REF!</v>
      </c>
      <c r="C22" s="127" t="e">
        <f>УСЬОГО!#REF!-'!!12-жінки'!C22</f>
        <v>#REF!</v>
      </c>
      <c r="D22" s="127" t="e">
        <f>УСЬОГО!#REF!-'!!12-жінки'!D22</f>
        <v>#REF!</v>
      </c>
      <c r="E22" s="127" t="e">
        <f>УСЬОГО!#REF!-'!!12-жінки'!E22</f>
        <v>#REF!</v>
      </c>
      <c r="F22" s="127" t="e">
        <f>УСЬОГО!#REF!-'!!12-жінки'!F22</f>
        <v>#REF!</v>
      </c>
      <c r="G22" s="127" t="e">
        <f>УСЬОГО!#REF!-'!!12-жінки'!G22</f>
        <v>#REF!</v>
      </c>
      <c r="H22" s="127" t="e">
        <f>УСЬОГО!#REF!-'!!12-жінки'!H22</f>
        <v>#REF!</v>
      </c>
      <c r="I22" s="127" t="e">
        <f>УСЬОГО!#REF!-'!!12-жінки'!I22</f>
        <v>#REF!</v>
      </c>
      <c r="J22" s="127" t="e">
        <f>УСЬОГО!#REF!-'!!12-жінки'!J22</f>
        <v>#REF!</v>
      </c>
      <c r="K22" s="127" t="e">
        <f>УСЬОГО!#REF!-'!!12-жінки'!K22</f>
        <v>#REF!</v>
      </c>
    </row>
    <row r="23" spans="1:20" ht="15" customHeight="1" x14ac:dyDescent="0.25">
      <c r="A23" s="106" t="s">
        <v>48</v>
      </c>
      <c r="B23" s="127" t="e">
        <f>УСЬОГО!#REF!-'!!12-жінки'!B23</f>
        <v>#REF!</v>
      </c>
      <c r="C23" s="127" t="e">
        <f>УСЬОГО!#REF!-'!!12-жінки'!C23</f>
        <v>#REF!</v>
      </c>
      <c r="D23" s="127" t="e">
        <f>УСЬОГО!#REF!-'!!12-жінки'!D23</f>
        <v>#REF!</v>
      </c>
      <c r="E23" s="127" t="e">
        <f>УСЬОГО!#REF!-'!!12-жінки'!E23</f>
        <v>#REF!</v>
      </c>
      <c r="F23" s="127" t="e">
        <f>УСЬОГО!#REF!-'!!12-жінки'!F23</f>
        <v>#REF!</v>
      </c>
      <c r="G23" s="127" t="e">
        <f>УСЬОГО!#REF!-'!!12-жінки'!G23</f>
        <v>#REF!</v>
      </c>
      <c r="H23" s="127" t="e">
        <f>УСЬОГО!#REF!-'!!12-жінки'!H23</f>
        <v>#REF!</v>
      </c>
      <c r="I23" s="127" t="e">
        <f>УСЬОГО!#REF!-'!!12-жінки'!I23</f>
        <v>#REF!</v>
      </c>
      <c r="J23" s="127" t="e">
        <f>УСЬОГО!#REF!-'!!12-жінки'!J23</f>
        <v>#REF!</v>
      </c>
      <c r="K23" s="127" t="e">
        <f>УСЬОГО!#REF!-'!!12-жінки'!K23</f>
        <v>#REF!</v>
      </c>
    </row>
    <row r="24" spans="1:20" ht="15" customHeight="1" x14ac:dyDescent="0.25">
      <c r="A24" s="106" t="s">
        <v>49</v>
      </c>
      <c r="B24" s="127" t="e">
        <f>УСЬОГО!#REF!-'!!12-жінки'!B24</f>
        <v>#REF!</v>
      </c>
      <c r="C24" s="127" t="e">
        <f>УСЬОГО!#REF!-'!!12-жінки'!C24</f>
        <v>#REF!</v>
      </c>
      <c r="D24" s="127" t="e">
        <f>УСЬОГО!#REF!-'!!12-жінки'!D24</f>
        <v>#REF!</v>
      </c>
      <c r="E24" s="127" t="e">
        <f>УСЬОГО!#REF!-'!!12-жінки'!E24</f>
        <v>#REF!</v>
      </c>
      <c r="F24" s="127" t="e">
        <f>УСЬОГО!#REF!-'!!12-жінки'!F24</f>
        <v>#REF!</v>
      </c>
      <c r="G24" s="127" t="e">
        <f>УСЬОГО!#REF!-'!!12-жінки'!G24</f>
        <v>#REF!</v>
      </c>
      <c r="H24" s="127" t="e">
        <f>УСЬОГО!#REF!-'!!12-жінки'!H24</f>
        <v>#REF!</v>
      </c>
      <c r="I24" s="127" t="e">
        <f>УСЬОГО!#REF!-'!!12-жінки'!I24</f>
        <v>#REF!</v>
      </c>
      <c r="J24" s="127" t="e">
        <f>УСЬОГО!#REF!-'!!12-жінки'!J24</f>
        <v>#REF!</v>
      </c>
      <c r="K24" s="127" t="e">
        <f>УСЬОГО!#REF!-'!!12-жінки'!K24</f>
        <v>#REF!</v>
      </c>
    </row>
    <row r="25" spans="1:20" ht="15" customHeight="1" x14ac:dyDescent="0.25">
      <c r="A25" s="106" t="s">
        <v>50</v>
      </c>
      <c r="B25" s="127" t="e">
        <f>УСЬОГО!#REF!-'!!12-жінки'!B25</f>
        <v>#REF!</v>
      </c>
      <c r="C25" s="127" t="e">
        <f>УСЬОГО!#REF!-'!!12-жінки'!C25</f>
        <v>#REF!</v>
      </c>
      <c r="D25" s="127" t="e">
        <f>УСЬОГО!#REF!-'!!12-жінки'!D25</f>
        <v>#REF!</v>
      </c>
      <c r="E25" s="127" t="e">
        <f>УСЬОГО!#REF!-'!!12-жінки'!E25</f>
        <v>#REF!</v>
      </c>
      <c r="F25" s="127" t="e">
        <f>УСЬОГО!#REF!-'!!12-жінки'!F25</f>
        <v>#REF!</v>
      </c>
      <c r="G25" s="127" t="e">
        <f>УСЬОГО!#REF!-'!!12-жінки'!G25</f>
        <v>#REF!</v>
      </c>
      <c r="H25" s="127" t="e">
        <f>УСЬОГО!#REF!-'!!12-жінки'!H25</f>
        <v>#REF!</v>
      </c>
      <c r="I25" s="127" t="e">
        <f>УСЬОГО!#REF!-'!!12-жінки'!I25</f>
        <v>#REF!</v>
      </c>
      <c r="J25" s="127" t="e">
        <f>УСЬОГО!#REF!-'!!12-жінки'!J25</f>
        <v>#REF!</v>
      </c>
      <c r="K25" s="127" t="e">
        <f>УСЬОГО!#REF!-'!!12-жінки'!K25</f>
        <v>#REF!</v>
      </c>
    </row>
    <row r="26" spans="1:20" ht="15" customHeight="1" x14ac:dyDescent="0.25">
      <c r="A26" s="106" t="s">
        <v>51</v>
      </c>
      <c r="B26" s="127" t="e">
        <f>УСЬОГО!#REF!-'!!12-жінки'!B26</f>
        <v>#REF!</v>
      </c>
      <c r="C26" s="127" t="e">
        <f>УСЬОГО!#REF!-'!!12-жінки'!C26</f>
        <v>#REF!</v>
      </c>
      <c r="D26" s="127" t="e">
        <f>УСЬОГО!#REF!-'!!12-жінки'!D26</f>
        <v>#REF!</v>
      </c>
      <c r="E26" s="127" t="e">
        <f>УСЬОГО!#REF!-'!!12-жінки'!E26</f>
        <v>#REF!</v>
      </c>
      <c r="F26" s="127" t="e">
        <f>УСЬОГО!#REF!-'!!12-жінки'!F26</f>
        <v>#REF!</v>
      </c>
      <c r="G26" s="127" t="e">
        <f>УСЬОГО!#REF!-'!!12-жінки'!G26</f>
        <v>#REF!</v>
      </c>
      <c r="H26" s="127" t="e">
        <f>УСЬОГО!#REF!-'!!12-жінки'!H26</f>
        <v>#REF!</v>
      </c>
      <c r="I26" s="127" t="e">
        <f>УСЬОГО!#REF!-'!!12-жінки'!I26</f>
        <v>#REF!</v>
      </c>
      <c r="J26" s="127" t="e">
        <f>УСЬОГО!#REF!-'!!12-жінки'!J26</f>
        <v>#REF!</v>
      </c>
      <c r="K26" s="127" t="e">
        <f>УСЬОГО!#REF!-'!!12-жінки'!K26</f>
        <v>#REF!</v>
      </c>
    </row>
    <row r="27" spans="1:20" ht="15" customHeight="1" x14ac:dyDescent="0.25">
      <c r="A27" s="106" t="s">
        <v>52</v>
      </c>
      <c r="B27" s="127" t="e">
        <f>УСЬОГО!#REF!-'!!12-жінки'!B27</f>
        <v>#REF!</v>
      </c>
      <c r="C27" s="127" t="e">
        <f>УСЬОГО!#REF!-'!!12-жінки'!C27</f>
        <v>#REF!</v>
      </c>
      <c r="D27" s="127" t="e">
        <f>УСЬОГО!#REF!-'!!12-жінки'!D27</f>
        <v>#REF!</v>
      </c>
      <c r="E27" s="127" t="e">
        <f>УСЬОГО!#REF!-'!!12-жінки'!E27</f>
        <v>#REF!</v>
      </c>
      <c r="F27" s="127" t="e">
        <f>УСЬОГО!#REF!-'!!12-жінки'!F27</f>
        <v>#REF!</v>
      </c>
      <c r="G27" s="127" t="e">
        <f>УСЬОГО!#REF!-'!!12-жінки'!G27</f>
        <v>#REF!</v>
      </c>
      <c r="H27" s="127" t="e">
        <f>УСЬОГО!#REF!-'!!12-жінки'!H27</f>
        <v>#REF!</v>
      </c>
      <c r="I27" s="127" t="e">
        <f>УСЬОГО!#REF!-'!!12-жінки'!I27</f>
        <v>#REF!</v>
      </c>
      <c r="J27" s="127" t="e">
        <f>УСЬОГО!#REF!-'!!12-жінки'!J27</f>
        <v>#REF!</v>
      </c>
      <c r="K27" s="127" t="e">
        <f>УСЬОГО!#REF!-'!!12-жінки'!K27</f>
        <v>#REF!</v>
      </c>
      <c r="T27" s="107" t="s">
        <v>89</v>
      </c>
    </row>
    <row r="28" spans="1:20" ht="15" customHeight="1" x14ac:dyDescent="0.25">
      <c r="A28" s="106" t="s">
        <v>53</v>
      </c>
      <c r="B28" s="127" t="e">
        <f>УСЬОГО!#REF!-'!!12-жінки'!B28</f>
        <v>#REF!</v>
      </c>
      <c r="C28" s="127" t="e">
        <f>УСЬОГО!#REF!-'!!12-жінки'!C28</f>
        <v>#REF!</v>
      </c>
      <c r="D28" s="127" t="e">
        <f>УСЬОГО!#REF!-'!!12-жінки'!D28</f>
        <v>#REF!</v>
      </c>
      <c r="E28" s="127" t="e">
        <f>УСЬОГО!#REF!-'!!12-жінки'!E28</f>
        <v>#REF!</v>
      </c>
      <c r="F28" s="127" t="e">
        <f>УСЬОГО!#REF!-'!!12-жінки'!F28</f>
        <v>#REF!</v>
      </c>
      <c r="G28" s="127" t="e">
        <f>УСЬОГО!#REF!-'!!12-жінки'!G28</f>
        <v>#REF!</v>
      </c>
      <c r="H28" s="127" t="e">
        <f>УСЬОГО!#REF!-'!!12-жінки'!H28</f>
        <v>#REF!</v>
      </c>
      <c r="I28" s="127" t="e">
        <f>УСЬОГО!#REF!-'!!12-жінки'!I28</f>
        <v>#REF!</v>
      </c>
      <c r="J28" s="127" t="e">
        <f>УСЬОГО!#REF!-'!!12-жінки'!J28</f>
        <v>#REF!</v>
      </c>
      <c r="K28" s="127" t="e">
        <f>УСЬОГО!#REF!-'!!12-жінки'!K28</f>
        <v>#REF!</v>
      </c>
    </row>
    <row r="29" spans="1:20" ht="15" customHeight="1" x14ac:dyDescent="0.25">
      <c r="A29" s="106" t="s">
        <v>54</v>
      </c>
      <c r="B29" s="127" t="e">
        <f>УСЬОГО!#REF!-'!!12-жінки'!B29</f>
        <v>#REF!</v>
      </c>
      <c r="C29" s="127" t="e">
        <f>УСЬОГО!#REF!-'!!12-жінки'!C29</f>
        <v>#REF!</v>
      </c>
      <c r="D29" s="127" t="e">
        <f>УСЬОГО!#REF!-'!!12-жінки'!D29</f>
        <v>#REF!</v>
      </c>
      <c r="E29" s="127" t="e">
        <f>УСЬОГО!#REF!-'!!12-жінки'!E29</f>
        <v>#REF!</v>
      </c>
      <c r="F29" s="127" t="e">
        <f>УСЬОГО!#REF!-'!!12-жінки'!F29</f>
        <v>#REF!</v>
      </c>
      <c r="G29" s="127" t="e">
        <f>УСЬОГО!#REF!-'!!12-жінки'!G29</f>
        <v>#REF!</v>
      </c>
      <c r="H29" s="127" t="e">
        <f>УСЬОГО!#REF!-'!!12-жінки'!H29</f>
        <v>#REF!</v>
      </c>
      <c r="I29" s="127" t="e">
        <f>УСЬОГО!#REF!-'!!12-жінки'!I29</f>
        <v>#REF!</v>
      </c>
      <c r="J29" s="127" t="e">
        <f>УСЬОГО!#REF!-'!!12-жінки'!J29</f>
        <v>#REF!</v>
      </c>
      <c r="K29" s="127" t="e">
        <f>УСЬОГО!#REF!-'!!12-жінки'!K29</f>
        <v>#REF!</v>
      </c>
    </row>
    <row r="30" spans="1:20" ht="15" customHeight="1" x14ac:dyDescent="0.25">
      <c r="A30" s="108" t="s">
        <v>55</v>
      </c>
      <c r="B30" s="127" t="e">
        <f>УСЬОГО!#REF!-'!!12-жінки'!B30</f>
        <v>#REF!</v>
      </c>
      <c r="C30" s="127" t="e">
        <f>УСЬОГО!#REF!-'!!12-жінки'!C30</f>
        <v>#REF!</v>
      </c>
      <c r="D30" s="127" t="e">
        <f>УСЬОГО!#REF!-'!!12-жінки'!D30</f>
        <v>#REF!</v>
      </c>
      <c r="E30" s="127" t="e">
        <f>УСЬОГО!#REF!-'!!12-жінки'!E30</f>
        <v>#REF!</v>
      </c>
      <c r="F30" s="127" t="e">
        <f>УСЬОГО!#REF!-'!!12-жінки'!F30</f>
        <v>#REF!</v>
      </c>
      <c r="G30" s="127" t="e">
        <f>УСЬОГО!#REF!-'!!12-жінки'!G30</f>
        <v>#REF!</v>
      </c>
      <c r="H30" s="127" t="e">
        <f>УСЬОГО!#REF!-'!!12-жінки'!H30</f>
        <v>#REF!</v>
      </c>
      <c r="I30" s="127" t="e">
        <f>УСЬОГО!#REF!-'!!12-жінки'!I30</f>
        <v>#REF!</v>
      </c>
      <c r="J30" s="127" t="e">
        <f>УСЬОГО!#REF!-'!!12-жінки'!J30</f>
        <v>#REF!</v>
      </c>
      <c r="K30" s="127" t="e">
        <f>УСЬОГО!#REF!-'!!12-жінки'!K30</f>
        <v>#REF!</v>
      </c>
    </row>
    <row r="31" spans="1:20" ht="15" customHeight="1" x14ac:dyDescent="0.25">
      <c r="A31" s="109" t="s">
        <v>56</v>
      </c>
      <c r="B31" s="127" t="e">
        <f>УСЬОГО!#REF!-'!!12-жінки'!B31</f>
        <v>#REF!</v>
      </c>
      <c r="C31" s="127" t="e">
        <f>УСЬОГО!#REF!-'!!12-жінки'!C31</f>
        <v>#REF!</v>
      </c>
      <c r="D31" s="127" t="e">
        <f>УСЬОГО!#REF!-'!!12-жінки'!D31</f>
        <v>#REF!</v>
      </c>
      <c r="E31" s="127" t="e">
        <f>УСЬОГО!#REF!-'!!12-жінки'!E31</f>
        <v>#REF!</v>
      </c>
      <c r="F31" s="127" t="e">
        <f>УСЬОГО!#REF!-'!!12-жінки'!F31</f>
        <v>#REF!</v>
      </c>
      <c r="G31" s="127" t="e">
        <f>УСЬОГО!#REF!-'!!12-жінки'!G31</f>
        <v>#REF!</v>
      </c>
      <c r="H31" s="127" t="e">
        <f>УСЬОГО!#REF!-'!!12-жінки'!H31</f>
        <v>#REF!</v>
      </c>
      <c r="I31" s="127" t="e">
        <f>УСЬОГО!#REF!-'!!12-жінки'!I31</f>
        <v>#REF!</v>
      </c>
      <c r="J31" s="127" t="e">
        <f>УСЬОГО!#REF!-'!!12-жінки'!J31</f>
        <v>#REF!</v>
      </c>
      <c r="K31" s="127" t="e">
        <f>УСЬОГО!#REF!-'!!12-жінки'!K31</f>
        <v>#REF!</v>
      </c>
    </row>
    <row r="32" spans="1:20" ht="15" customHeight="1" x14ac:dyDescent="0.25">
      <c r="A32" s="109" t="s">
        <v>57</v>
      </c>
      <c r="B32" s="127" t="e">
        <f>УСЬОГО!#REF!-'!!12-жінки'!B32</f>
        <v>#REF!</v>
      </c>
      <c r="C32" s="127" t="e">
        <f>УСЬОГО!#REF!-'!!12-жінки'!C32</f>
        <v>#REF!</v>
      </c>
      <c r="D32" s="127" t="e">
        <f>УСЬОГО!#REF!-'!!12-жінки'!D32</f>
        <v>#REF!</v>
      </c>
      <c r="E32" s="127" t="e">
        <f>УСЬОГО!#REF!-'!!12-жінки'!E32</f>
        <v>#REF!</v>
      </c>
      <c r="F32" s="127" t="e">
        <f>УСЬОГО!#REF!-'!!12-жінки'!F32</f>
        <v>#REF!</v>
      </c>
      <c r="G32" s="127" t="e">
        <f>УСЬОГО!#REF!-'!!12-жінки'!G32</f>
        <v>#REF!</v>
      </c>
      <c r="H32" s="127" t="e">
        <f>УСЬОГО!#REF!-'!!12-жінки'!H32</f>
        <v>#REF!</v>
      </c>
      <c r="I32" s="127" t="e">
        <f>УСЬОГО!#REF!-'!!12-жінки'!I32</f>
        <v>#REF!</v>
      </c>
      <c r="J32" s="127" t="e">
        <f>УСЬОГО!#REF!-'!!12-жінки'!J32</f>
        <v>#REF!</v>
      </c>
      <c r="K32" s="127" t="e">
        <f>УСЬОГО!#REF!-'!!12-жінки'!K32</f>
        <v>#REF!</v>
      </c>
    </row>
    <row r="33" spans="1:11" ht="15" customHeight="1" x14ac:dyDescent="0.25">
      <c r="A33" s="109" t="s">
        <v>58</v>
      </c>
      <c r="B33" s="127" t="e">
        <f>УСЬОГО!#REF!-'!!12-жінки'!B33</f>
        <v>#REF!</v>
      </c>
      <c r="C33" s="127" t="e">
        <f>УСЬОГО!#REF!-'!!12-жінки'!C33</f>
        <v>#REF!</v>
      </c>
      <c r="D33" s="127" t="e">
        <f>УСЬОГО!#REF!-'!!12-жінки'!D33</f>
        <v>#REF!</v>
      </c>
      <c r="E33" s="127" t="e">
        <f>УСЬОГО!#REF!-'!!12-жінки'!E33</f>
        <v>#REF!</v>
      </c>
      <c r="F33" s="127" t="e">
        <f>УСЬОГО!#REF!-'!!12-жінки'!F33</f>
        <v>#REF!</v>
      </c>
      <c r="G33" s="127" t="e">
        <f>УСЬОГО!#REF!-'!!12-жінки'!G33</f>
        <v>#REF!</v>
      </c>
      <c r="H33" s="127" t="e">
        <f>УСЬОГО!#REF!-'!!12-жінки'!H33</f>
        <v>#REF!</v>
      </c>
      <c r="I33" s="127" t="e">
        <f>УСЬОГО!#REF!-'!!12-жінки'!I33</f>
        <v>#REF!</v>
      </c>
      <c r="J33" s="127" t="e">
        <f>УСЬОГО!#REF!-'!!12-жінки'!J33</f>
        <v>#REF!</v>
      </c>
      <c r="K33" s="127" t="e">
        <f>УСЬОГО!#REF!-'!!12-жінки'!K33</f>
        <v>#REF!</v>
      </c>
    </row>
    <row r="34" spans="1:11" ht="15" customHeight="1" x14ac:dyDescent="0.25">
      <c r="A34" s="109" t="s">
        <v>59</v>
      </c>
      <c r="B34" s="127" t="e">
        <f>УСЬОГО!#REF!-'!!12-жінки'!B34</f>
        <v>#REF!</v>
      </c>
      <c r="C34" s="127" t="e">
        <f>УСЬОГО!#REF!-'!!12-жінки'!C34</f>
        <v>#REF!</v>
      </c>
      <c r="D34" s="127" t="e">
        <f>УСЬОГО!#REF!-'!!12-жінки'!D34</f>
        <v>#REF!</v>
      </c>
      <c r="E34" s="127" t="e">
        <f>УСЬОГО!#REF!-'!!12-жінки'!E34</f>
        <v>#REF!</v>
      </c>
      <c r="F34" s="127" t="e">
        <f>УСЬОГО!#REF!-'!!12-жінки'!F34</f>
        <v>#REF!</v>
      </c>
      <c r="G34" s="127" t="e">
        <f>УСЬОГО!#REF!-'!!12-жінки'!G34</f>
        <v>#REF!</v>
      </c>
      <c r="H34" s="127" t="e">
        <f>УСЬОГО!#REF!-'!!12-жінки'!H34</f>
        <v>#REF!</v>
      </c>
      <c r="I34" s="127" t="e">
        <f>УСЬОГО!#REF!-'!!12-жінки'!I34</f>
        <v>#REF!</v>
      </c>
      <c r="J34" s="127" t="e">
        <f>УСЬОГО!#REF!-'!!12-жінки'!J34</f>
        <v>#REF!</v>
      </c>
      <c r="K34" s="127" t="e">
        <f>УСЬОГО!#REF!-'!!12-жінки'!K34</f>
        <v>#REF!</v>
      </c>
    </row>
    <row r="35" spans="1:11" ht="15" customHeight="1" x14ac:dyDescent="0.25">
      <c r="A35" s="109" t="s">
        <v>60</v>
      </c>
      <c r="B35" s="127" t="e">
        <f>УСЬОГО!#REF!-'!!12-жінки'!B35</f>
        <v>#REF!</v>
      </c>
      <c r="C35" s="127" t="e">
        <f>УСЬОГО!#REF!-'!!12-жінки'!C35</f>
        <v>#REF!</v>
      </c>
      <c r="D35" s="127" t="e">
        <f>УСЬОГО!#REF!-'!!12-жінки'!D35</f>
        <v>#REF!</v>
      </c>
      <c r="E35" s="127" t="e">
        <f>УСЬОГО!#REF!-'!!12-жінки'!E35</f>
        <v>#REF!</v>
      </c>
      <c r="F35" s="127" t="e">
        <f>УСЬОГО!#REF!-'!!12-жінки'!F35</f>
        <v>#REF!</v>
      </c>
      <c r="G35" s="127" t="e">
        <f>УСЬОГО!#REF!-'!!12-жінки'!G35</f>
        <v>#REF!</v>
      </c>
      <c r="H35" s="127" t="e">
        <f>УСЬОГО!#REF!-'!!12-жінки'!H35</f>
        <v>#REF!</v>
      </c>
      <c r="I35" s="127" t="e">
        <f>УСЬОГО!#REF!-'!!12-жінки'!I35</f>
        <v>#REF!</v>
      </c>
      <c r="J35" s="127" t="e">
        <f>УСЬОГО!#REF!-'!!12-жінки'!J35</f>
        <v>#REF!</v>
      </c>
      <c r="K35" s="127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topLeftCell="A4" zoomScale="80" zoomScaleNormal="70" zoomScaleSheetLayoutView="80" workbookViewId="0">
      <selection activeCell="B16" sqref="B16:B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7" t="s">
        <v>63</v>
      </c>
      <c r="B1" s="247"/>
      <c r="C1" s="247"/>
      <c r="D1" s="247"/>
      <c r="E1" s="247"/>
      <c r="F1" s="247"/>
      <c r="G1" s="247"/>
      <c r="H1" s="247"/>
      <c r="I1" s="247"/>
    </row>
    <row r="2" spans="1:11" ht="23.25" customHeight="1" x14ac:dyDescent="0.2">
      <c r="A2" s="247" t="s">
        <v>64</v>
      </c>
      <c r="B2" s="247"/>
      <c r="C2" s="247"/>
      <c r="D2" s="247"/>
      <c r="E2" s="247"/>
      <c r="F2" s="247"/>
      <c r="G2" s="247"/>
      <c r="H2" s="247"/>
      <c r="I2" s="247"/>
    </row>
    <row r="3" spans="1:11" ht="3.6" customHeight="1" x14ac:dyDescent="0.2">
      <c r="A3" s="340"/>
      <c r="B3" s="340"/>
      <c r="C3" s="340"/>
      <c r="D3" s="340"/>
      <c r="E3" s="340"/>
    </row>
    <row r="4" spans="1:11" s="3" customFormat="1" ht="25.5" customHeight="1" x14ac:dyDescent="0.25">
      <c r="A4" s="252" t="s">
        <v>0</v>
      </c>
      <c r="B4" s="342" t="s">
        <v>5</v>
      </c>
      <c r="C4" s="342"/>
      <c r="D4" s="342"/>
      <c r="E4" s="342"/>
      <c r="F4" s="342" t="s">
        <v>6</v>
      </c>
      <c r="G4" s="342"/>
      <c r="H4" s="342"/>
      <c r="I4" s="342"/>
    </row>
    <row r="5" spans="1:11" s="3" customFormat="1" ht="23.25" customHeight="1" x14ac:dyDescent="0.25">
      <c r="A5" s="341"/>
      <c r="B5" s="343" t="s">
        <v>108</v>
      </c>
      <c r="C5" s="343" t="s">
        <v>109</v>
      </c>
      <c r="D5" s="291" t="s">
        <v>1</v>
      </c>
      <c r="E5" s="292"/>
      <c r="F5" s="343" t="s">
        <v>108</v>
      </c>
      <c r="G5" s="343" t="s">
        <v>109</v>
      </c>
      <c r="H5" s="291" t="s">
        <v>1</v>
      </c>
      <c r="I5" s="292"/>
    </row>
    <row r="6" spans="1:11" s="3" customFormat="1" ht="31.35" customHeight="1" x14ac:dyDescent="0.25">
      <c r="A6" s="253"/>
      <c r="B6" s="344"/>
      <c r="C6" s="344"/>
      <c r="D6" s="4" t="s">
        <v>2</v>
      </c>
      <c r="E6" s="5" t="s">
        <v>24</v>
      </c>
      <c r="F6" s="344"/>
      <c r="G6" s="344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3">
        <f>'12-жінки-ЦЗ'!B7</f>
        <v>16013</v>
      </c>
      <c r="C8" s="73">
        <f>'12-жінки-ЦЗ'!C7</f>
        <v>10136</v>
      </c>
      <c r="D8" s="73">
        <f t="shared" ref="D8" si="0">C8*100/B8</f>
        <v>63.298569911946544</v>
      </c>
      <c r="E8" s="80">
        <f t="shared" ref="E8" si="1">C8-B8</f>
        <v>-5877</v>
      </c>
      <c r="F8" s="73">
        <f>'13-чоловіки-ЦЗ'!B7</f>
        <v>10550</v>
      </c>
      <c r="G8" s="73">
        <f>'13-чоловіки-ЦЗ'!C7</f>
        <v>4821</v>
      </c>
      <c r="H8" s="73">
        <f t="shared" ref="H8" si="2">G8*100/F8</f>
        <v>45.696682464454973</v>
      </c>
      <c r="I8" s="80">
        <f t="shared" ref="I8" si="3">G8-F8</f>
        <v>-5729</v>
      </c>
      <c r="J8" s="23"/>
      <c r="K8" s="21"/>
    </row>
    <row r="9" spans="1:11" s="3" customFormat="1" ht="28.5" customHeight="1" x14ac:dyDescent="0.25">
      <c r="A9" s="8" t="s">
        <v>26</v>
      </c>
      <c r="B9" s="86">
        <f>'12-жінки-ЦЗ'!E7</f>
        <v>14204</v>
      </c>
      <c r="C9" s="65">
        <f>'12-жінки-ЦЗ'!F7</f>
        <v>8229</v>
      </c>
      <c r="D9" s="9">
        <f t="shared" ref="D9:D13" si="4">C9*100/B9</f>
        <v>57.934384680371728</v>
      </c>
      <c r="E9" s="80">
        <f t="shared" ref="E9:E13" si="5">C9-B9</f>
        <v>-5975</v>
      </c>
      <c r="F9" s="65">
        <f>'13-чоловіки-ЦЗ'!E7</f>
        <v>8807</v>
      </c>
      <c r="G9" s="65">
        <f>'13-чоловіки-ЦЗ'!F7</f>
        <v>2869</v>
      </c>
      <c r="H9" s="9">
        <f t="shared" ref="H9:H13" si="6">G9*100/F9</f>
        <v>32.576359713863972</v>
      </c>
      <c r="I9" s="80">
        <f t="shared" ref="I9:I13" si="7">G9-F9</f>
        <v>-5938</v>
      </c>
      <c r="J9" s="21"/>
      <c r="K9" s="21"/>
    </row>
    <row r="10" spans="1:11" s="3" customFormat="1" ht="52.5" customHeight="1" x14ac:dyDescent="0.25">
      <c r="A10" s="12" t="s">
        <v>27</v>
      </c>
      <c r="B10" s="86">
        <f>'12-жінки-ЦЗ'!H7</f>
        <v>2377</v>
      </c>
      <c r="C10" s="65">
        <f>'12-жінки-ЦЗ'!I7</f>
        <v>2728</v>
      </c>
      <c r="D10" s="9">
        <f t="shared" si="4"/>
        <v>114.76651241060159</v>
      </c>
      <c r="E10" s="80">
        <f t="shared" si="5"/>
        <v>351</v>
      </c>
      <c r="F10" s="65">
        <f>'13-чоловіки-ЦЗ'!H7</f>
        <v>1948</v>
      </c>
      <c r="G10" s="65">
        <f>'13-чоловіки-ЦЗ'!I7</f>
        <v>1430</v>
      </c>
      <c r="H10" s="9">
        <f t="shared" si="6"/>
        <v>73.408624229979466</v>
      </c>
      <c r="I10" s="80">
        <f t="shared" si="7"/>
        <v>-518</v>
      </c>
      <c r="J10" s="21"/>
      <c r="K10" s="21"/>
    </row>
    <row r="11" spans="1:11" s="3" customFormat="1" ht="32.1" customHeight="1" x14ac:dyDescent="0.25">
      <c r="A11" s="13" t="s">
        <v>28</v>
      </c>
      <c r="B11" s="86">
        <f>'12-жінки-ЦЗ'!K7</f>
        <v>720</v>
      </c>
      <c r="C11" s="65">
        <f>'12-жінки-ЦЗ'!L7</f>
        <v>434</v>
      </c>
      <c r="D11" s="9">
        <f t="shared" si="4"/>
        <v>60.277777777777779</v>
      </c>
      <c r="E11" s="80">
        <f t="shared" si="5"/>
        <v>-286</v>
      </c>
      <c r="F11" s="65">
        <f>'13-чоловіки-ЦЗ'!K7</f>
        <v>315</v>
      </c>
      <c r="G11" s="65">
        <f>'13-чоловіки-ЦЗ'!L7</f>
        <v>69</v>
      </c>
      <c r="H11" s="9">
        <f t="shared" si="6"/>
        <v>21.904761904761905</v>
      </c>
      <c r="I11" s="80">
        <f t="shared" si="7"/>
        <v>-246</v>
      </c>
      <c r="J11" s="21"/>
      <c r="K11" s="21"/>
    </row>
    <row r="12" spans="1:11" s="3" customFormat="1" ht="45.75" customHeight="1" x14ac:dyDescent="0.25">
      <c r="A12" s="13" t="s">
        <v>19</v>
      </c>
      <c r="B12" s="86">
        <f>'12-жінки-ЦЗ'!N7</f>
        <v>18</v>
      </c>
      <c r="C12" s="65">
        <f>'12-жінки-ЦЗ'!O7</f>
        <v>43</v>
      </c>
      <c r="D12" s="9">
        <f t="shared" si="4"/>
        <v>238.88888888888889</v>
      </c>
      <c r="E12" s="80">
        <f t="shared" si="5"/>
        <v>25</v>
      </c>
      <c r="F12" s="65">
        <f>'13-чоловіки-ЦЗ'!N7</f>
        <v>81</v>
      </c>
      <c r="G12" s="65">
        <f>'13-чоловіки-ЦЗ'!O7</f>
        <v>20</v>
      </c>
      <c r="H12" s="9">
        <f t="shared" si="6"/>
        <v>24.691358024691358</v>
      </c>
      <c r="I12" s="80">
        <f t="shared" si="7"/>
        <v>-61</v>
      </c>
      <c r="J12" s="21"/>
      <c r="K12" s="21"/>
    </row>
    <row r="13" spans="1:11" s="3" customFormat="1" ht="55.5" customHeight="1" x14ac:dyDescent="0.25">
      <c r="A13" s="13" t="s">
        <v>29</v>
      </c>
      <c r="B13" s="86">
        <f>'12-жінки-ЦЗ'!Q7</f>
        <v>9842</v>
      </c>
      <c r="C13" s="65">
        <f>'12-жінки-ЦЗ'!R7</f>
        <v>6120</v>
      </c>
      <c r="D13" s="9">
        <f t="shared" si="4"/>
        <v>62.182483235114816</v>
      </c>
      <c r="E13" s="80">
        <f t="shared" si="5"/>
        <v>-3722</v>
      </c>
      <c r="F13" s="65">
        <f>'13-чоловіки-ЦЗ'!Q7</f>
        <v>6145</v>
      </c>
      <c r="G13" s="65">
        <f>'13-чоловіки-ЦЗ'!R7</f>
        <v>2101</v>
      </c>
      <c r="H13" s="9">
        <f t="shared" si="6"/>
        <v>34.190398698128561</v>
      </c>
      <c r="I13" s="80">
        <f t="shared" si="7"/>
        <v>-4044</v>
      </c>
      <c r="J13" s="21"/>
      <c r="K13" s="21"/>
    </row>
    <row r="14" spans="1:11" s="3" customFormat="1" ht="12.75" customHeight="1" x14ac:dyDescent="0.25">
      <c r="A14" s="254" t="s">
        <v>4</v>
      </c>
      <c r="B14" s="255"/>
      <c r="C14" s="255"/>
      <c r="D14" s="255"/>
      <c r="E14" s="255"/>
      <c r="F14" s="255"/>
      <c r="G14" s="255"/>
      <c r="H14" s="255"/>
      <c r="I14" s="255"/>
      <c r="J14" s="21"/>
      <c r="K14" s="21"/>
    </row>
    <row r="15" spans="1:11" s="3" customFormat="1" ht="18" customHeight="1" x14ac:dyDescent="0.25">
      <c r="A15" s="256"/>
      <c r="B15" s="257"/>
      <c r="C15" s="257"/>
      <c r="D15" s="257"/>
      <c r="E15" s="257"/>
      <c r="F15" s="257"/>
      <c r="G15" s="257"/>
      <c r="H15" s="257"/>
      <c r="I15" s="257"/>
      <c r="J15" s="21"/>
      <c r="K15" s="21"/>
    </row>
    <row r="16" spans="1:11" s="3" customFormat="1" ht="20.25" customHeight="1" x14ac:dyDescent="0.25">
      <c r="A16" s="252" t="s">
        <v>0</v>
      </c>
      <c r="B16" s="301" t="s">
        <v>110</v>
      </c>
      <c r="C16" s="301" t="s">
        <v>111</v>
      </c>
      <c r="D16" s="291" t="s">
        <v>1</v>
      </c>
      <c r="E16" s="292"/>
      <c r="F16" s="301" t="s">
        <v>110</v>
      </c>
      <c r="G16" s="301" t="s">
        <v>111</v>
      </c>
      <c r="H16" s="291" t="s">
        <v>1</v>
      </c>
      <c r="I16" s="292"/>
      <c r="J16" s="21"/>
      <c r="K16" s="21"/>
    </row>
    <row r="17" spans="1:11" ht="35.85" customHeight="1" x14ac:dyDescent="0.3">
      <c r="A17" s="253"/>
      <c r="B17" s="301"/>
      <c r="C17" s="301"/>
      <c r="D17" s="19" t="s">
        <v>2</v>
      </c>
      <c r="E17" s="5" t="s">
        <v>24</v>
      </c>
      <c r="F17" s="301"/>
      <c r="G17" s="301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3">
        <f>'12-жінки-ЦЗ'!T7</f>
        <v>8425</v>
      </c>
      <c r="C18" s="73">
        <f>'12-жінки-ЦЗ'!U7</f>
        <v>3351</v>
      </c>
      <c r="D18" s="73">
        <f t="shared" ref="D18" si="8">C18*100/B18</f>
        <v>39.774480712166174</v>
      </c>
      <c r="E18" s="80">
        <f t="shared" ref="E18" si="9">C18-B18</f>
        <v>-5074</v>
      </c>
      <c r="F18" s="73">
        <f>'13-чоловіки-ЦЗ'!T7</f>
        <v>5219</v>
      </c>
      <c r="G18" s="74">
        <f>'13-чоловіки-ЦЗ'!U7</f>
        <v>1616</v>
      </c>
      <c r="H18" s="73">
        <f t="shared" ref="H18" si="10">G18*100/F18</f>
        <v>30.96378616593217</v>
      </c>
      <c r="I18" s="80">
        <f t="shared" ref="I18" si="11">G18-F18</f>
        <v>-3603</v>
      </c>
      <c r="J18" s="22"/>
      <c r="K18" s="22"/>
    </row>
    <row r="19" spans="1:11" ht="25.5" customHeight="1" x14ac:dyDescent="0.3">
      <c r="A19" s="1" t="s">
        <v>26</v>
      </c>
      <c r="B19" s="87">
        <f>'12-жінки-ЦЗ'!W7</f>
        <v>7376</v>
      </c>
      <c r="C19" s="73">
        <f>'12-жінки-ЦЗ'!X7</f>
        <v>2594</v>
      </c>
      <c r="D19" s="15">
        <f t="shared" ref="D19:D20" si="12">C19*100/B19</f>
        <v>35.168112798264644</v>
      </c>
      <c r="E19" s="80">
        <f t="shared" ref="E19:E20" si="13">C19-B19</f>
        <v>-4782</v>
      </c>
      <c r="F19" s="74">
        <f>'13-чоловіки-ЦЗ'!W7</f>
        <v>4387</v>
      </c>
      <c r="G19" s="74">
        <f>'13-чоловіки-ЦЗ'!X7</f>
        <v>940</v>
      </c>
      <c r="H19" s="14">
        <f t="shared" ref="H19:H20" si="14">G19*100/F19</f>
        <v>21.42694324139503</v>
      </c>
      <c r="I19" s="80">
        <f t="shared" ref="I19:I20" si="15">G19-F19</f>
        <v>-3447</v>
      </c>
      <c r="J19" s="22"/>
      <c r="K19" s="22"/>
    </row>
    <row r="20" spans="1:11" ht="20.25" x14ac:dyDescent="0.3">
      <c r="A20" s="1" t="s">
        <v>31</v>
      </c>
      <c r="B20" s="87">
        <f>'12-жінки-ЦЗ'!Z7</f>
        <v>6538</v>
      </c>
      <c r="C20" s="73">
        <f>'12-жінки-ЦЗ'!AA7</f>
        <v>1473</v>
      </c>
      <c r="D20" s="15">
        <f t="shared" si="12"/>
        <v>22.52982563475069</v>
      </c>
      <c r="E20" s="80">
        <f t="shared" si="13"/>
        <v>-5065</v>
      </c>
      <c r="F20" s="74">
        <f>'13-чоловіки-ЦЗ'!Z7</f>
        <v>3911</v>
      </c>
      <c r="G20" s="74">
        <f>'13-чоловіки-ЦЗ'!AA7</f>
        <v>541</v>
      </c>
      <c r="H20" s="14">
        <f t="shared" si="14"/>
        <v>13.832779340322169</v>
      </c>
      <c r="I20" s="80">
        <f t="shared" si="15"/>
        <v>-3370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9" zoomScaleNormal="75" zoomScaleSheetLayoutView="59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O15" sqref="O15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0" t="s">
        <v>117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5"/>
      <c r="O1" s="25"/>
      <c r="P1" s="25"/>
      <c r="Q1" s="25"/>
      <c r="R1" s="25"/>
      <c r="S1" s="25"/>
      <c r="T1" s="25"/>
      <c r="U1" s="25"/>
      <c r="V1" s="25"/>
      <c r="W1" s="25"/>
      <c r="X1" s="279"/>
      <c r="Y1" s="27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9"/>
      <c r="Y2" s="279"/>
      <c r="Z2" s="277"/>
      <c r="AA2" s="277"/>
      <c r="AB2" s="122" t="s">
        <v>7</v>
      </c>
      <c r="AC2" s="51"/>
    </row>
    <row r="3" spans="1:32" s="204" customFormat="1" ht="68.099999999999994" customHeight="1" thickBot="1" x14ac:dyDescent="0.3">
      <c r="A3" s="274"/>
      <c r="B3" s="345" t="s">
        <v>20</v>
      </c>
      <c r="C3" s="346"/>
      <c r="D3" s="346"/>
      <c r="E3" s="358" t="s">
        <v>21</v>
      </c>
      <c r="F3" s="359"/>
      <c r="G3" s="360"/>
      <c r="H3" s="361" t="s">
        <v>13</v>
      </c>
      <c r="I3" s="359"/>
      <c r="J3" s="362"/>
      <c r="K3" s="358" t="s">
        <v>9</v>
      </c>
      <c r="L3" s="359"/>
      <c r="M3" s="360"/>
      <c r="N3" s="358" t="s">
        <v>10</v>
      </c>
      <c r="O3" s="359"/>
      <c r="P3" s="362"/>
      <c r="Q3" s="345" t="s">
        <v>8</v>
      </c>
      <c r="R3" s="346"/>
      <c r="S3" s="363"/>
      <c r="T3" s="346" t="s">
        <v>15</v>
      </c>
      <c r="U3" s="346"/>
      <c r="V3" s="346"/>
      <c r="W3" s="358" t="s">
        <v>11</v>
      </c>
      <c r="X3" s="359"/>
      <c r="Y3" s="360"/>
      <c r="Z3" s="361" t="s">
        <v>12</v>
      </c>
      <c r="AA3" s="359"/>
      <c r="AB3" s="360"/>
    </row>
    <row r="4" spans="1:32" s="31" customFormat="1" ht="19.5" customHeight="1" x14ac:dyDescent="0.25">
      <c r="A4" s="286"/>
      <c r="B4" s="355" t="s">
        <v>87</v>
      </c>
      <c r="C4" s="347" t="s">
        <v>96</v>
      </c>
      <c r="D4" s="353" t="s">
        <v>2</v>
      </c>
      <c r="E4" s="355" t="s">
        <v>87</v>
      </c>
      <c r="F4" s="347" t="s">
        <v>96</v>
      </c>
      <c r="G4" s="349" t="s">
        <v>2</v>
      </c>
      <c r="H4" s="351" t="s">
        <v>87</v>
      </c>
      <c r="I4" s="347" t="s">
        <v>96</v>
      </c>
      <c r="J4" s="353" t="s">
        <v>2</v>
      </c>
      <c r="K4" s="355" t="s">
        <v>87</v>
      </c>
      <c r="L4" s="347" t="s">
        <v>96</v>
      </c>
      <c r="M4" s="349" t="s">
        <v>2</v>
      </c>
      <c r="N4" s="355" t="s">
        <v>87</v>
      </c>
      <c r="O4" s="347" t="s">
        <v>96</v>
      </c>
      <c r="P4" s="353" t="s">
        <v>2</v>
      </c>
      <c r="Q4" s="355" t="s">
        <v>87</v>
      </c>
      <c r="R4" s="347" t="s">
        <v>96</v>
      </c>
      <c r="S4" s="349" t="s">
        <v>2</v>
      </c>
      <c r="T4" s="351" t="s">
        <v>87</v>
      </c>
      <c r="U4" s="347" t="s">
        <v>96</v>
      </c>
      <c r="V4" s="353" t="s">
        <v>2</v>
      </c>
      <c r="W4" s="355" t="s">
        <v>87</v>
      </c>
      <c r="X4" s="347" t="s">
        <v>96</v>
      </c>
      <c r="Y4" s="349" t="s">
        <v>2</v>
      </c>
      <c r="Z4" s="351" t="s">
        <v>87</v>
      </c>
      <c r="AA4" s="347" t="s">
        <v>96</v>
      </c>
      <c r="AB4" s="349" t="s">
        <v>2</v>
      </c>
    </row>
    <row r="5" spans="1:32" s="31" customFormat="1" ht="4.5" customHeight="1" thickBot="1" x14ac:dyDescent="0.3">
      <c r="A5" s="357"/>
      <c r="B5" s="356"/>
      <c r="C5" s="348"/>
      <c r="D5" s="354"/>
      <c r="E5" s="356"/>
      <c r="F5" s="348"/>
      <c r="G5" s="350"/>
      <c r="H5" s="352"/>
      <c r="I5" s="348"/>
      <c r="J5" s="354"/>
      <c r="K5" s="356"/>
      <c r="L5" s="348"/>
      <c r="M5" s="350"/>
      <c r="N5" s="356"/>
      <c r="O5" s="348"/>
      <c r="P5" s="354"/>
      <c r="Q5" s="356"/>
      <c r="R5" s="348"/>
      <c r="S5" s="350"/>
      <c r="T5" s="352"/>
      <c r="U5" s="348"/>
      <c r="V5" s="354"/>
      <c r="W5" s="356"/>
      <c r="X5" s="348"/>
      <c r="Y5" s="350"/>
      <c r="Z5" s="352"/>
      <c r="AA5" s="348"/>
      <c r="AB5" s="350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16013</v>
      </c>
      <c r="C7" s="165">
        <f>SUM(C8:C14)</f>
        <v>10136</v>
      </c>
      <c r="D7" s="169">
        <f>C7*100/B7</f>
        <v>63.298569911946544</v>
      </c>
      <c r="E7" s="167">
        <f>SUM(E8:E14)</f>
        <v>14204</v>
      </c>
      <c r="F7" s="165">
        <f>SUM(F8:F14)</f>
        <v>8229</v>
      </c>
      <c r="G7" s="166">
        <f>F7*100/E7</f>
        <v>57.934384680371728</v>
      </c>
      <c r="H7" s="168">
        <f>SUM(H8:H14)</f>
        <v>2377</v>
      </c>
      <c r="I7" s="165">
        <f>SUM(I8:I14)</f>
        <v>2728</v>
      </c>
      <c r="J7" s="169">
        <f>I7*100/H7</f>
        <v>114.76651241060159</v>
      </c>
      <c r="K7" s="167">
        <f>SUM(K8:K14)</f>
        <v>720</v>
      </c>
      <c r="L7" s="165">
        <f>SUM(L8:L14)</f>
        <v>434</v>
      </c>
      <c r="M7" s="166">
        <f>L7*100/K7</f>
        <v>60.277777777777779</v>
      </c>
      <c r="N7" s="167">
        <f>SUM(N8:N14)</f>
        <v>18</v>
      </c>
      <c r="O7" s="165">
        <f>SUM(O8:O14)</f>
        <v>43</v>
      </c>
      <c r="P7" s="169">
        <f>O7*100/N7</f>
        <v>238.88888888888889</v>
      </c>
      <c r="Q7" s="167">
        <f>SUM(Q8:Q14)</f>
        <v>9842</v>
      </c>
      <c r="R7" s="165">
        <f>SUM(R8:R14)</f>
        <v>6120</v>
      </c>
      <c r="S7" s="166">
        <f>R7*100/Q7</f>
        <v>62.182483235114816</v>
      </c>
      <c r="T7" s="168">
        <f>SUM(T8:T14)</f>
        <v>8425</v>
      </c>
      <c r="U7" s="165">
        <f>SUM(U8:U14)</f>
        <v>3351</v>
      </c>
      <c r="V7" s="169">
        <f>U7*100/T7</f>
        <v>39.774480712166174</v>
      </c>
      <c r="W7" s="167">
        <f>SUM(W8:W14)</f>
        <v>7376</v>
      </c>
      <c r="X7" s="165">
        <f>SUM(X8:X14)</f>
        <v>2594</v>
      </c>
      <c r="Y7" s="166">
        <f>X7*100/W7</f>
        <v>35.168112798264644</v>
      </c>
      <c r="Z7" s="168">
        <f>SUM(Z8:Z14)</f>
        <v>6538</v>
      </c>
      <c r="AA7" s="165">
        <f>SUM(AA8:AA14)</f>
        <v>1473</v>
      </c>
      <c r="AB7" s="166">
        <f>AA7*100/Z7</f>
        <v>22.52982563475069</v>
      </c>
      <c r="AC7" s="34"/>
      <c r="AF7" s="39"/>
    </row>
    <row r="8" spans="1:32" s="39" customFormat="1" ht="48.75" customHeight="1" x14ac:dyDescent="0.25">
      <c r="A8" s="145" t="s">
        <v>97</v>
      </c>
      <c r="B8" s="170">
        <v>1558</v>
      </c>
      <c r="C8" s="160">
        <v>1259</v>
      </c>
      <c r="D8" s="175">
        <f t="shared" ref="D8:D14" si="0">C8*100/B8</f>
        <v>80.808729139922974</v>
      </c>
      <c r="E8" s="172">
        <v>1403</v>
      </c>
      <c r="F8" s="160">
        <v>1013</v>
      </c>
      <c r="G8" s="171">
        <f t="shared" ref="G8:G14" si="1">F8*100/E8</f>
        <v>72.202423378474691</v>
      </c>
      <c r="H8" s="173">
        <v>284</v>
      </c>
      <c r="I8" s="174">
        <v>500</v>
      </c>
      <c r="J8" s="175">
        <f t="shared" ref="J8:J14" si="2">I8*100/H8</f>
        <v>176.05633802816902</v>
      </c>
      <c r="K8" s="176">
        <v>55</v>
      </c>
      <c r="L8" s="161">
        <v>22</v>
      </c>
      <c r="M8" s="171">
        <f t="shared" ref="M8" si="3">L8*100/K8</f>
        <v>40</v>
      </c>
      <c r="N8" s="172">
        <v>7</v>
      </c>
      <c r="O8" s="161">
        <v>0</v>
      </c>
      <c r="P8" s="175">
        <f>IF(ISERROR(O8*100/N8),"-",(O8*100/N8))</f>
        <v>0</v>
      </c>
      <c r="Q8" s="176">
        <v>1127</v>
      </c>
      <c r="R8" s="174">
        <v>786</v>
      </c>
      <c r="S8" s="171">
        <f t="shared" ref="S8:S14" si="4">R8*100/Q8</f>
        <v>69.742679680567875</v>
      </c>
      <c r="T8" s="173">
        <v>745</v>
      </c>
      <c r="U8" s="178">
        <v>401</v>
      </c>
      <c r="V8" s="175">
        <f t="shared" ref="V8:V14" si="5">U8*100/T8</f>
        <v>53.825503355704697</v>
      </c>
      <c r="W8" s="172">
        <v>673</v>
      </c>
      <c r="X8" s="178">
        <v>278</v>
      </c>
      <c r="Y8" s="171">
        <f t="shared" ref="Y8:Y14" si="6">X8*100/W8</f>
        <v>41.307578008915307</v>
      </c>
      <c r="Z8" s="173">
        <v>554</v>
      </c>
      <c r="AA8" s="178">
        <v>131</v>
      </c>
      <c r="AB8" s="171">
        <f t="shared" ref="AB8:AB14" si="7">AA8*100/Z8</f>
        <v>23.646209386281587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1328</v>
      </c>
      <c r="C9" s="130">
        <v>888</v>
      </c>
      <c r="D9" s="183">
        <f t="shared" si="0"/>
        <v>66.867469879518069</v>
      </c>
      <c r="E9" s="181">
        <v>1129</v>
      </c>
      <c r="F9" s="130">
        <v>756</v>
      </c>
      <c r="G9" s="180">
        <f t="shared" si="1"/>
        <v>66.961913197519934</v>
      </c>
      <c r="H9" s="182">
        <v>187</v>
      </c>
      <c r="I9" s="135">
        <v>266</v>
      </c>
      <c r="J9" s="183">
        <f t="shared" si="2"/>
        <v>142.24598930481284</v>
      </c>
      <c r="K9" s="184">
        <v>47</v>
      </c>
      <c r="L9" s="134">
        <v>27</v>
      </c>
      <c r="M9" s="180">
        <f t="shared" ref="M9:M14" si="8">IF(ISERROR(L9*100/K9),"-",(L9*100/K9))</f>
        <v>57.446808510638299</v>
      </c>
      <c r="N9" s="181">
        <v>5</v>
      </c>
      <c r="O9" s="134">
        <v>0</v>
      </c>
      <c r="P9" s="183">
        <f t="shared" ref="P9:P14" si="9">IF(ISERROR(O9*100/N9),"-",(O9*100/N9))</f>
        <v>0</v>
      </c>
      <c r="Q9" s="184">
        <v>866</v>
      </c>
      <c r="R9" s="135">
        <v>596</v>
      </c>
      <c r="S9" s="180">
        <f t="shared" si="4"/>
        <v>68.822170900692839</v>
      </c>
      <c r="T9" s="182">
        <v>707</v>
      </c>
      <c r="U9" s="136">
        <v>319</v>
      </c>
      <c r="V9" s="183">
        <f t="shared" si="5"/>
        <v>45.120226308345117</v>
      </c>
      <c r="W9" s="181">
        <v>608</v>
      </c>
      <c r="X9" s="136">
        <v>260</v>
      </c>
      <c r="Y9" s="180">
        <f t="shared" si="6"/>
        <v>42.763157894736842</v>
      </c>
      <c r="Z9" s="182">
        <v>568</v>
      </c>
      <c r="AA9" s="136">
        <v>155</v>
      </c>
      <c r="AB9" s="180">
        <f t="shared" si="7"/>
        <v>27.288732394366196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6329</v>
      </c>
      <c r="C10" s="131">
        <v>3559</v>
      </c>
      <c r="D10" s="183">
        <f t="shared" si="0"/>
        <v>56.233212197819562</v>
      </c>
      <c r="E10" s="181">
        <v>5563</v>
      </c>
      <c r="F10" s="131">
        <v>2820</v>
      </c>
      <c r="G10" s="180">
        <f t="shared" si="1"/>
        <v>50.6920726226856</v>
      </c>
      <c r="H10" s="182">
        <v>849</v>
      </c>
      <c r="I10" s="135">
        <v>697</v>
      </c>
      <c r="J10" s="183">
        <f t="shared" si="2"/>
        <v>82.09658421672556</v>
      </c>
      <c r="K10" s="184">
        <v>365</v>
      </c>
      <c r="L10" s="133">
        <v>240</v>
      </c>
      <c r="M10" s="180">
        <f t="shared" si="8"/>
        <v>65.753424657534254</v>
      </c>
      <c r="N10" s="181">
        <v>0</v>
      </c>
      <c r="O10" s="133">
        <v>28</v>
      </c>
      <c r="P10" s="183" t="str">
        <f t="shared" si="9"/>
        <v>-</v>
      </c>
      <c r="Q10" s="184">
        <v>3245</v>
      </c>
      <c r="R10" s="135">
        <v>2115</v>
      </c>
      <c r="S10" s="180">
        <f t="shared" si="4"/>
        <v>65.177195685670256</v>
      </c>
      <c r="T10" s="182">
        <v>3399</v>
      </c>
      <c r="U10" s="136">
        <v>1120</v>
      </c>
      <c r="V10" s="183">
        <f t="shared" si="5"/>
        <v>32.950867902324212</v>
      </c>
      <c r="W10" s="181">
        <v>2895</v>
      </c>
      <c r="X10" s="136">
        <v>882</v>
      </c>
      <c r="Y10" s="180">
        <f t="shared" si="6"/>
        <v>30.466321243523318</v>
      </c>
      <c r="Z10" s="182">
        <v>2580</v>
      </c>
      <c r="AA10" s="136">
        <v>570</v>
      </c>
      <c r="AB10" s="180">
        <f t="shared" si="7"/>
        <v>22.093023255813954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2000</v>
      </c>
      <c r="C11" s="131">
        <v>1231</v>
      </c>
      <c r="D11" s="183">
        <f t="shared" si="0"/>
        <v>61.55</v>
      </c>
      <c r="E11" s="181">
        <v>1873</v>
      </c>
      <c r="F11" s="131">
        <v>1049</v>
      </c>
      <c r="G11" s="180">
        <f t="shared" si="1"/>
        <v>56.00640683395622</v>
      </c>
      <c r="H11" s="182">
        <v>223</v>
      </c>
      <c r="I11" s="135">
        <v>301</v>
      </c>
      <c r="J11" s="183">
        <f t="shared" si="2"/>
        <v>134.97757847533632</v>
      </c>
      <c r="K11" s="184">
        <v>29</v>
      </c>
      <c r="L11" s="133">
        <v>39</v>
      </c>
      <c r="M11" s="180">
        <f t="shared" si="8"/>
        <v>134.48275862068965</v>
      </c>
      <c r="N11" s="181">
        <v>3</v>
      </c>
      <c r="O11" s="133">
        <v>3</v>
      </c>
      <c r="P11" s="183">
        <f t="shared" si="9"/>
        <v>100</v>
      </c>
      <c r="Q11" s="184">
        <v>1342</v>
      </c>
      <c r="R11" s="135">
        <v>846</v>
      </c>
      <c r="S11" s="180">
        <f t="shared" si="4"/>
        <v>63.040238450074519</v>
      </c>
      <c r="T11" s="182">
        <v>1112</v>
      </c>
      <c r="U11" s="136">
        <v>416</v>
      </c>
      <c r="V11" s="183">
        <f t="shared" si="5"/>
        <v>37.410071942446045</v>
      </c>
      <c r="W11" s="181">
        <v>1062</v>
      </c>
      <c r="X11" s="136">
        <v>353</v>
      </c>
      <c r="Y11" s="180">
        <f t="shared" si="6"/>
        <v>33.239171374764595</v>
      </c>
      <c r="Z11" s="182">
        <v>963</v>
      </c>
      <c r="AA11" s="136">
        <v>193</v>
      </c>
      <c r="AB11" s="180">
        <f t="shared" si="7"/>
        <v>20.041536863966769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2663</v>
      </c>
      <c r="C12" s="131">
        <v>1669</v>
      </c>
      <c r="D12" s="183">
        <f t="shared" si="0"/>
        <v>62.673676304919262</v>
      </c>
      <c r="E12" s="181">
        <v>2327</v>
      </c>
      <c r="F12" s="131">
        <v>1388</v>
      </c>
      <c r="G12" s="180">
        <f t="shared" si="1"/>
        <v>59.647614954877525</v>
      </c>
      <c r="H12" s="182">
        <v>416</v>
      </c>
      <c r="I12" s="135">
        <v>448</v>
      </c>
      <c r="J12" s="183">
        <f t="shared" si="2"/>
        <v>107.69230769230769</v>
      </c>
      <c r="K12" s="184">
        <v>66</v>
      </c>
      <c r="L12" s="133">
        <v>35</v>
      </c>
      <c r="M12" s="180">
        <f t="shared" si="8"/>
        <v>53.030303030303031</v>
      </c>
      <c r="N12" s="181">
        <v>1</v>
      </c>
      <c r="O12" s="133">
        <v>9</v>
      </c>
      <c r="P12" s="183">
        <f t="shared" si="9"/>
        <v>900</v>
      </c>
      <c r="Q12" s="184">
        <v>1709</v>
      </c>
      <c r="R12" s="135">
        <v>870</v>
      </c>
      <c r="S12" s="180">
        <f t="shared" si="4"/>
        <v>50.906963136337041</v>
      </c>
      <c r="T12" s="182">
        <v>1438</v>
      </c>
      <c r="U12" s="136">
        <v>592</v>
      </c>
      <c r="V12" s="183">
        <f t="shared" si="5"/>
        <v>41.1682892906815</v>
      </c>
      <c r="W12" s="181">
        <v>1229</v>
      </c>
      <c r="X12" s="136">
        <v>486</v>
      </c>
      <c r="Y12" s="180">
        <f t="shared" si="6"/>
        <v>39.544344995931652</v>
      </c>
      <c r="Z12" s="182">
        <v>1067</v>
      </c>
      <c r="AA12" s="136">
        <v>254</v>
      </c>
      <c r="AB12" s="180">
        <f t="shared" si="7"/>
        <v>23.805060918462981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1228</v>
      </c>
      <c r="C13" s="131">
        <v>797</v>
      </c>
      <c r="D13" s="183">
        <f t="shared" si="0"/>
        <v>64.902280130293164</v>
      </c>
      <c r="E13" s="181">
        <v>1070</v>
      </c>
      <c r="F13" s="131">
        <v>604</v>
      </c>
      <c r="G13" s="180">
        <f t="shared" si="1"/>
        <v>56.44859813084112</v>
      </c>
      <c r="H13" s="182">
        <v>234</v>
      </c>
      <c r="I13" s="135">
        <v>265</v>
      </c>
      <c r="J13" s="183">
        <f t="shared" si="2"/>
        <v>113.24786324786325</v>
      </c>
      <c r="K13" s="184">
        <v>48</v>
      </c>
      <c r="L13" s="133">
        <v>3</v>
      </c>
      <c r="M13" s="180">
        <f t="shared" si="8"/>
        <v>6.25</v>
      </c>
      <c r="N13" s="181">
        <v>0</v>
      </c>
      <c r="O13" s="133">
        <v>0</v>
      </c>
      <c r="P13" s="183" t="str">
        <f t="shared" si="9"/>
        <v>-</v>
      </c>
      <c r="Q13" s="184">
        <v>862</v>
      </c>
      <c r="R13" s="135">
        <v>462</v>
      </c>
      <c r="S13" s="180">
        <f t="shared" si="4"/>
        <v>53.596287703016245</v>
      </c>
      <c r="T13" s="182">
        <v>638</v>
      </c>
      <c r="U13" s="136">
        <v>225</v>
      </c>
      <c r="V13" s="183">
        <f t="shared" si="5"/>
        <v>35.266457680250781</v>
      </c>
      <c r="W13" s="181">
        <v>552</v>
      </c>
      <c r="X13" s="136">
        <v>130</v>
      </c>
      <c r="Y13" s="180">
        <f t="shared" si="6"/>
        <v>23.55072463768116</v>
      </c>
      <c r="Z13" s="182">
        <v>489</v>
      </c>
      <c r="AA13" s="136">
        <v>77</v>
      </c>
      <c r="AB13" s="180">
        <f t="shared" si="7"/>
        <v>15.746421267893661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907</v>
      </c>
      <c r="C14" s="148">
        <v>733</v>
      </c>
      <c r="D14" s="191">
        <f t="shared" si="0"/>
        <v>80.815876515986773</v>
      </c>
      <c r="E14" s="188">
        <v>839</v>
      </c>
      <c r="F14" s="148">
        <v>599</v>
      </c>
      <c r="G14" s="187">
        <f t="shared" si="1"/>
        <v>71.394517282479143</v>
      </c>
      <c r="H14" s="189">
        <v>184</v>
      </c>
      <c r="I14" s="190">
        <v>251</v>
      </c>
      <c r="J14" s="191">
        <f t="shared" si="2"/>
        <v>136.41304347826087</v>
      </c>
      <c r="K14" s="192">
        <v>110</v>
      </c>
      <c r="L14" s="149">
        <v>68</v>
      </c>
      <c r="M14" s="187">
        <f t="shared" si="8"/>
        <v>61.81818181818182</v>
      </c>
      <c r="N14" s="188">
        <v>2</v>
      </c>
      <c r="O14" s="149">
        <v>3</v>
      </c>
      <c r="P14" s="191">
        <f t="shared" si="9"/>
        <v>150</v>
      </c>
      <c r="Q14" s="192">
        <v>691</v>
      </c>
      <c r="R14" s="190">
        <v>445</v>
      </c>
      <c r="S14" s="187">
        <f t="shared" si="4"/>
        <v>64.399421128798849</v>
      </c>
      <c r="T14" s="189">
        <v>386</v>
      </c>
      <c r="U14" s="194">
        <v>278</v>
      </c>
      <c r="V14" s="191">
        <f t="shared" si="5"/>
        <v>72.020725388601036</v>
      </c>
      <c r="W14" s="188">
        <v>357</v>
      </c>
      <c r="X14" s="194">
        <v>205</v>
      </c>
      <c r="Y14" s="187">
        <f t="shared" si="6"/>
        <v>57.422969187675072</v>
      </c>
      <c r="Z14" s="189">
        <v>317</v>
      </c>
      <c r="AA14" s="194">
        <v>93</v>
      </c>
      <c r="AB14" s="187">
        <f t="shared" si="7"/>
        <v>29.337539432176655</v>
      </c>
      <c r="AC14" s="34"/>
      <c r="AD14" s="38"/>
    </row>
    <row r="15" spans="1:32" ht="15" customHeight="1" x14ac:dyDescent="0.2">
      <c r="A15" s="42"/>
      <c r="B15" s="42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12" sqref="C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0" t="s">
        <v>118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5"/>
      <c r="O1" s="25"/>
      <c r="P1" s="25"/>
      <c r="Q1" s="25"/>
      <c r="R1" s="25"/>
      <c r="S1" s="25"/>
      <c r="T1" s="25"/>
      <c r="U1" s="25"/>
      <c r="V1" s="25"/>
      <c r="W1" s="25"/>
      <c r="X1" s="279"/>
      <c r="Y1" s="27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9"/>
      <c r="Y2" s="279"/>
      <c r="Z2" s="277"/>
      <c r="AA2" s="277"/>
      <c r="AB2" s="122" t="s">
        <v>7</v>
      </c>
      <c r="AC2" s="51"/>
    </row>
    <row r="3" spans="1:32" s="229" customFormat="1" ht="93.75" customHeight="1" thickBot="1" x14ac:dyDescent="0.3">
      <c r="A3" s="274"/>
      <c r="B3" s="367" t="s">
        <v>20</v>
      </c>
      <c r="C3" s="368"/>
      <c r="D3" s="368"/>
      <c r="E3" s="364" t="s">
        <v>21</v>
      </c>
      <c r="F3" s="365"/>
      <c r="G3" s="370"/>
      <c r="H3" s="371" t="s">
        <v>107</v>
      </c>
      <c r="I3" s="365"/>
      <c r="J3" s="366"/>
      <c r="K3" s="364" t="s">
        <v>9</v>
      </c>
      <c r="L3" s="365"/>
      <c r="M3" s="370"/>
      <c r="N3" s="364" t="s">
        <v>10</v>
      </c>
      <c r="O3" s="365"/>
      <c r="P3" s="366"/>
      <c r="Q3" s="367" t="s">
        <v>8</v>
      </c>
      <c r="R3" s="368"/>
      <c r="S3" s="369"/>
      <c r="T3" s="368" t="s">
        <v>15</v>
      </c>
      <c r="U3" s="368"/>
      <c r="V3" s="368"/>
      <c r="W3" s="364" t="s">
        <v>11</v>
      </c>
      <c r="X3" s="365"/>
      <c r="Y3" s="370"/>
      <c r="Z3" s="371" t="s">
        <v>12</v>
      </c>
      <c r="AA3" s="365"/>
      <c r="AB3" s="370"/>
    </row>
    <row r="4" spans="1:32" s="31" customFormat="1" ht="19.5" customHeight="1" x14ac:dyDescent="0.25">
      <c r="A4" s="286"/>
      <c r="B4" s="355" t="s">
        <v>87</v>
      </c>
      <c r="C4" s="347" t="s">
        <v>96</v>
      </c>
      <c r="D4" s="353" t="s">
        <v>2</v>
      </c>
      <c r="E4" s="355" t="s">
        <v>87</v>
      </c>
      <c r="F4" s="347" t="s">
        <v>96</v>
      </c>
      <c r="G4" s="349" t="s">
        <v>2</v>
      </c>
      <c r="H4" s="351" t="s">
        <v>87</v>
      </c>
      <c r="I4" s="347" t="s">
        <v>96</v>
      </c>
      <c r="J4" s="353" t="s">
        <v>2</v>
      </c>
      <c r="K4" s="355" t="s">
        <v>87</v>
      </c>
      <c r="L4" s="347" t="s">
        <v>96</v>
      </c>
      <c r="M4" s="349" t="s">
        <v>2</v>
      </c>
      <c r="N4" s="355" t="s">
        <v>87</v>
      </c>
      <c r="O4" s="347" t="s">
        <v>96</v>
      </c>
      <c r="P4" s="353" t="s">
        <v>2</v>
      </c>
      <c r="Q4" s="355" t="s">
        <v>87</v>
      </c>
      <c r="R4" s="347" t="s">
        <v>96</v>
      </c>
      <c r="S4" s="349" t="s">
        <v>2</v>
      </c>
      <c r="T4" s="351" t="s">
        <v>87</v>
      </c>
      <c r="U4" s="347" t="s">
        <v>96</v>
      </c>
      <c r="V4" s="353" t="s">
        <v>2</v>
      </c>
      <c r="W4" s="355" t="s">
        <v>87</v>
      </c>
      <c r="X4" s="347" t="s">
        <v>96</v>
      </c>
      <c r="Y4" s="349" t="s">
        <v>2</v>
      </c>
      <c r="Z4" s="351" t="s">
        <v>87</v>
      </c>
      <c r="AA4" s="347" t="s">
        <v>96</v>
      </c>
      <c r="AB4" s="349" t="s">
        <v>2</v>
      </c>
    </row>
    <row r="5" spans="1:32" s="31" customFormat="1" ht="4.5" customHeight="1" thickBot="1" x14ac:dyDescent="0.3">
      <c r="A5" s="357"/>
      <c r="B5" s="356"/>
      <c r="C5" s="348"/>
      <c r="D5" s="354"/>
      <c r="E5" s="356"/>
      <c r="F5" s="348"/>
      <c r="G5" s="350"/>
      <c r="H5" s="352"/>
      <c r="I5" s="348"/>
      <c r="J5" s="354"/>
      <c r="K5" s="356"/>
      <c r="L5" s="348"/>
      <c r="M5" s="350"/>
      <c r="N5" s="356"/>
      <c r="O5" s="348"/>
      <c r="P5" s="354"/>
      <c r="Q5" s="356"/>
      <c r="R5" s="348"/>
      <c r="S5" s="350"/>
      <c r="T5" s="352"/>
      <c r="U5" s="348"/>
      <c r="V5" s="354"/>
      <c r="W5" s="356"/>
      <c r="X5" s="348"/>
      <c r="Y5" s="350"/>
      <c r="Z5" s="352"/>
      <c r="AA5" s="348"/>
      <c r="AB5" s="350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210">
        <f>SUM(B8:B14)</f>
        <v>10550</v>
      </c>
      <c r="C7" s="165">
        <f>SUM(C8:C14)</f>
        <v>4821</v>
      </c>
      <c r="D7" s="169">
        <f>C7*100/B7</f>
        <v>45.696682464454973</v>
      </c>
      <c r="E7" s="212">
        <f>SUM(E8:E14)</f>
        <v>8807</v>
      </c>
      <c r="F7" s="165">
        <f>SUM(F8:F14)</f>
        <v>2869</v>
      </c>
      <c r="G7" s="166">
        <f>F7*100/E7</f>
        <v>32.576359713863972</v>
      </c>
      <c r="H7" s="168">
        <f>SUM(H8:H14)</f>
        <v>1948</v>
      </c>
      <c r="I7" s="165">
        <f>SUM(I8:I14)</f>
        <v>1430</v>
      </c>
      <c r="J7" s="169">
        <f>I7*100/H7</f>
        <v>73.408624229979466</v>
      </c>
      <c r="K7" s="212">
        <f>SUM(K8:K14)</f>
        <v>315</v>
      </c>
      <c r="L7" s="165">
        <f>SUM(L8:L14)</f>
        <v>69</v>
      </c>
      <c r="M7" s="166">
        <f>L7*100/K7</f>
        <v>21.904761904761905</v>
      </c>
      <c r="N7" s="212">
        <f>SUM(N8:N14)</f>
        <v>81</v>
      </c>
      <c r="O7" s="165">
        <f>SUM(O8:O14)</f>
        <v>20</v>
      </c>
      <c r="P7" s="169">
        <f>O7*100/N7</f>
        <v>24.691358024691358</v>
      </c>
      <c r="Q7" s="212">
        <f>SUM(Q8:Q14)</f>
        <v>6145</v>
      </c>
      <c r="R7" s="165">
        <f>SUM(R8:R14)</f>
        <v>2101</v>
      </c>
      <c r="S7" s="166">
        <f>R7*100/Q7</f>
        <v>34.190398698128561</v>
      </c>
      <c r="T7" s="168">
        <f>SUM(T8:T14)</f>
        <v>5219</v>
      </c>
      <c r="U7" s="165">
        <f>SUM(U8:U14)</f>
        <v>1616</v>
      </c>
      <c r="V7" s="169">
        <f>U7*100/T7</f>
        <v>30.96378616593217</v>
      </c>
      <c r="W7" s="212">
        <f>SUM(W8:W14)</f>
        <v>4387</v>
      </c>
      <c r="X7" s="165">
        <f>SUM(X8:X14)</f>
        <v>940</v>
      </c>
      <c r="Y7" s="166">
        <f>X7*100/W7</f>
        <v>21.42694324139503</v>
      </c>
      <c r="Z7" s="168">
        <f>SUM(Z8:Z14)</f>
        <v>3911</v>
      </c>
      <c r="AA7" s="165">
        <f>SUM(AA8:AA14)</f>
        <v>541</v>
      </c>
      <c r="AB7" s="166">
        <f>AA7*100/Z7</f>
        <v>13.832779340322169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УСЬОГО!B8-'12-жінки-ЦЗ'!B8</f>
        <v>1058</v>
      </c>
      <c r="C8" s="211">
        <f>УСЬОГО!C8-'12-жінки-ЦЗ'!C8</f>
        <v>691</v>
      </c>
      <c r="D8" s="175">
        <f t="shared" ref="D8:D14" si="0">C8*100/B8</f>
        <v>65.311909262759926</v>
      </c>
      <c r="E8" s="172">
        <f>УСЬОГО!E8-'12-жінки-ЦЗ'!E8</f>
        <v>902</v>
      </c>
      <c r="F8" s="174">
        <f>УСЬОГО!F8-'12-жінки-ЦЗ'!F8</f>
        <v>386</v>
      </c>
      <c r="G8" s="171">
        <f t="shared" ref="G8:G14" si="1">F8*100/E8</f>
        <v>42.793791574279382</v>
      </c>
      <c r="H8" s="173">
        <f>УСЬОГО!H8-'12-жінки-ЦЗ'!H8</f>
        <v>258</v>
      </c>
      <c r="I8" s="173">
        <f>УСЬОГО!I8-'12-жінки-ЦЗ'!I8</f>
        <v>305</v>
      </c>
      <c r="J8" s="175">
        <f t="shared" ref="J8:J14" si="2">I8*100/H8</f>
        <v>118.21705426356588</v>
      </c>
      <c r="K8" s="172">
        <f>УСЬОГО!N8-'12-жінки-ЦЗ'!K8</f>
        <v>16</v>
      </c>
      <c r="L8" s="174">
        <f>УСЬОГО!O8-'12-жінки-ЦЗ'!L8</f>
        <v>3</v>
      </c>
      <c r="M8" s="171">
        <f t="shared" ref="M8" si="3">L8*100/K8</f>
        <v>18.75</v>
      </c>
      <c r="N8" s="172">
        <f>УСЬОГО!Q8-'12-жінки-ЦЗ'!N8</f>
        <v>48</v>
      </c>
      <c r="O8" s="174">
        <f>УСЬОГО!R8-'12-жінки-ЦЗ'!O8</f>
        <v>0</v>
      </c>
      <c r="P8" s="175">
        <f>IF(ISERROR(O8*100/N8),"-",(O8*100/N8))</f>
        <v>0</v>
      </c>
      <c r="Q8" s="172">
        <f>УСЬОГО!T8-'12-жінки-ЦЗ'!Q8</f>
        <v>728</v>
      </c>
      <c r="R8" s="174">
        <f>УСЬОГО!U8-'12-жінки-ЦЗ'!R8</f>
        <v>306</v>
      </c>
      <c r="S8" s="171">
        <f t="shared" ref="S8:S14" si="4">R8*100/Q8</f>
        <v>42.032967032967036</v>
      </c>
      <c r="T8" s="173">
        <f>УСЬОГО!W8-'12-жінки-ЦЗ'!T8</f>
        <v>456</v>
      </c>
      <c r="U8" s="173">
        <f>УСЬОГО!X8-'12-жінки-ЦЗ'!U8</f>
        <v>284</v>
      </c>
      <c r="V8" s="175">
        <f t="shared" ref="V8:V14" si="5">U8*100/T8</f>
        <v>62.280701754385966</v>
      </c>
      <c r="W8" s="172">
        <f>УСЬОГО!Z8-'12-жінки-ЦЗ'!W8</f>
        <v>392</v>
      </c>
      <c r="X8" s="174">
        <f>УСЬОГО!AA8-'12-жінки-ЦЗ'!X8</f>
        <v>119</v>
      </c>
      <c r="Y8" s="171">
        <f t="shared" ref="Y8:Y14" si="6">X8*100/W8</f>
        <v>30.357142857142858</v>
      </c>
      <c r="Z8" s="173">
        <f>УСЬОГО!AC8-'12-жінки-ЦЗ'!Z8</f>
        <v>317</v>
      </c>
      <c r="AA8" s="173">
        <f>УСЬОГО!AD8-'12-жінки-ЦЗ'!AA8</f>
        <v>67</v>
      </c>
      <c r="AB8" s="171">
        <f t="shared" ref="AB8:AB14" si="7">AA8*100/Z8</f>
        <v>21.135646687697161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УСЬОГО!B9-'12-жінки-ЦЗ'!B9</f>
        <v>996</v>
      </c>
      <c r="C9" s="211">
        <f>УСЬОГО!C9-'12-жінки-ЦЗ'!C9</f>
        <v>490</v>
      </c>
      <c r="D9" s="183">
        <f t="shared" si="0"/>
        <v>49.196787148594375</v>
      </c>
      <c r="E9" s="172">
        <f>УСЬОГО!E9-'12-жінки-ЦЗ'!E9</f>
        <v>817</v>
      </c>
      <c r="F9" s="174">
        <f>УСЬОГО!F9-'12-жінки-ЦЗ'!F9</f>
        <v>278</v>
      </c>
      <c r="G9" s="180">
        <f t="shared" si="1"/>
        <v>34.026927784577722</v>
      </c>
      <c r="H9" s="173">
        <f>УСЬОГО!H9-'12-жінки-ЦЗ'!H9</f>
        <v>218</v>
      </c>
      <c r="I9" s="173">
        <f>УСЬОГО!I9-'12-жінки-ЦЗ'!I9</f>
        <v>159</v>
      </c>
      <c r="J9" s="183">
        <f t="shared" si="2"/>
        <v>72.935779816513758</v>
      </c>
      <c r="K9" s="172">
        <f>УСЬОГО!N9-'12-жінки-ЦЗ'!K9</f>
        <v>46</v>
      </c>
      <c r="L9" s="174">
        <f>УСЬОГО!O9-'12-жінки-ЦЗ'!L9</f>
        <v>7</v>
      </c>
      <c r="M9" s="180">
        <f t="shared" ref="M9:M14" si="8">IF(ISERROR(L9*100/K9),"-",(L9*100/K9))</f>
        <v>15.217391304347826</v>
      </c>
      <c r="N9" s="172">
        <f>УСЬОГО!Q9-'12-жінки-ЦЗ'!N9</f>
        <v>2</v>
      </c>
      <c r="O9" s="174">
        <f>УСЬОГО!R9-'12-жінки-ЦЗ'!O9</f>
        <v>2</v>
      </c>
      <c r="P9" s="183">
        <f t="shared" ref="P9:P14" si="9">IF(ISERROR(O9*100/N9),"-",(O9*100/N9))</f>
        <v>100</v>
      </c>
      <c r="Q9" s="172">
        <f>УСЬОГО!T9-'12-жінки-ЦЗ'!Q9</f>
        <v>649</v>
      </c>
      <c r="R9" s="174">
        <f>УСЬОГО!U9-'12-жінки-ЦЗ'!R9</f>
        <v>216</v>
      </c>
      <c r="S9" s="180">
        <f t="shared" si="4"/>
        <v>33.281972265023114</v>
      </c>
      <c r="T9" s="173">
        <f>УСЬОГО!W9-'12-жінки-ЦЗ'!T9</f>
        <v>488</v>
      </c>
      <c r="U9" s="173">
        <f>УСЬОГО!X9-'12-жінки-ЦЗ'!U9</f>
        <v>185</v>
      </c>
      <c r="V9" s="183">
        <f t="shared" si="5"/>
        <v>37.909836065573771</v>
      </c>
      <c r="W9" s="172">
        <f>УСЬОГО!Z9-'12-жінки-ЦЗ'!W9</f>
        <v>424</v>
      </c>
      <c r="X9" s="174">
        <f>УСЬОГО!AA9-'12-жінки-ЦЗ'!X9</f>
        <v>113</v>
      </c>
      <c r="Y9" s="180">
        <f t="shared" si="6"/>
        <v>26.650943396226417</v>
      </c>
      <c r="Z9" s="173">
        <f>УСЬОГО!AC9-'12-жінки-ЦЗ'!Z9</f>
        <v>392</v>
      </c>
      <c r="AA9" s="173">
        <f>УСЬОГО!AD9-'12-жінки-ЦЗ'!AA9</f>
        <v>63</v>
      </c>
      <c r="AB9" s="180">
        <f t="shared" si="7"/>
        <v>16.071428571428573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УСЬОГО!B10-'12-жінки-ЦЗ'!B10</f>
        <v>3996</v>
      </c>
      <c r="C10" s="211">
        <f>УСЬОГО!C10-'12-жінки-ЦЗ'!C10</f>
        <v>1421</v>
      </c>
      <c r="D10" s="183">
        <f t="shared" si="0"/>
        <v>35.56056056056056</v>
      </c>
      <c r="E10" s="172">
        <f>УСЬОГО!E10-'12-жінки-ЦЗ'!E10</f>
        <v>3339</v>
      </c>
      <c r="F10" s="174">
        <f>УСЬОГО!F10-'12-жінки-ЦЗ'!F10</f>
        <v>815</v>
      </c>
      <c r="G10" s="180">
        <f t="shared" si="1"/>
        <v>24.408505540581011</v>
      </c>
      <c r="H10" s="173">
        <f>УСЬОГО!H10-'12-жінки-ЦЗ'!H10</f>
        <v>511</v>
      </c>
      <c r="I10" s="173">
        <f>УСЬОГО!I10-'12-жінки-ЦЗ'!I10</f>
        <v>230</v>
      </c>
      <c r="J10" s="183">
        <f t="shared" si="2"/>
        <v>45.009784735812133</v>
      </c>
      <c r="K10" s="172">
        <f>УСЬОГО!N10-'12-жінки-ЦЗ'!K10</f>
        <v>156</v>
      </c>
      <c r="L10" s="174">
        <f>УСЬОГО!O10-'12-жінки-ЦЗ'!L10</f>
        <v>38</v>
      </c>
      <c r="M10" s="180">
        <f t="shared" si="8"/>
        <v>24.358974358974358</v>
      </c>
      <c r="N10" s="172">
        <f>УСЬОГО!Q10-'12-жінки-ЦЗ'!N10</f>
        <v>0</v>
      </c>
      <c r="O10" s="174">
        <f>УСЬОГО!R10-'12-жінки-ЦЗ'!O10</f>
        <v>12</v>
      </c>
      <c r="P10" s="183" t="str">
        <f t="shared" si="9"/>
        <v>-</v>
      </c>
      <c r="Q10" s="172">
        <f>УСЬОГО!T10-'12-жінки-ЦЗ'!Q10</f>
        <v>1868</v>
      </c>
      <c r="R10" s="174">
        <f>УСЬОГО!U10-'12-жінки-ЦЗ'!R10</f>
        <v>589</v>
      </c>
      <c r="S10" s="180">
        <f t="shared" si="4"/>
        <v>31.531049250535332</v>
      </c>
      <c r="T10" s="173">
        <f>УСЬОГО!W10-'12-жінки-ЦЗ'!T10</f>
        <v>2100</v>
      </c>
      <c r="U10" s="173">
        <f>УСЬОГО!X10-'12-жінки-ЦЗ'!U10</f>
        <v>419</v>
      </c>
      <c r="V10" s="183">
        <f t="shared" si="5"/>
        <v>19.952380952380953</v>
      </c>
      <c r="W10" s="172">
        <f>УСЬОГО!Z10-'12-жінки-ЦЗ'!W10</f>
        <v>1694</v>
      </c>
      <c r="X10" s="174">
        <f>УСЬОГО!AA10-'12-жінки-ЦЗ'!X10</f>
        <v>259</v>
      </c>
      <c r="Y10" s="180">
        <f t="shared" si="6"/>
        <v>15.289256198347108</v>
      </c>
      <c r="Z10" s="173">
        <f>УСЬОГО!AC10-'12-жінки-ЦЗ'!Z10</f>
        <v>1516</v>
      </c>
      <c r="AA10" s="173">
        <f>УСЬОГО!AD10-'12-жінки-ЦЗ'!AA10</f>
        <v>153</v>
      </c>
      <c r="AB10" s="180">
        <f t="shared" si="7"/>
        <v>10.092348284960423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УСЬОГО!B11-'12-жінки-ЦЗ'!B11</f>
        <v>1310</v>
      </c>
      <c r="C11" s="211">
        <f>УСЬОГО!C11-'12-жінки-ЦЗ'!C11</f>
        <v>630</v>
      </c>
      <c r="D11" s="183">
        <f t="shared" si="0"/>
        <v>48.091603053435115</v>
      </c>
      <c r="E11" s="172">
        <f>УСЬОГО!E11-'12-жінки-ЦЗ'!E11</f>
        <v>1129</v>
      </c>
      <c r="F11" s="174">
        <f>УСЬОГО!F11-'12-жінки-ЦЗ'!F11</f>
        <v>422</v>
      </c>
      <c r="G11" s="180">
        <f t="shared" si="1"/>
        <v>37.378210806023027</v>
      </c>
      <c r="H11" s="173">
        <f>УСЬОГО!H11-'12-жінки-ЦЗ'!H11</f>
        <v>242</v>
      </c>
      <c r="I11" s="173">
        <f>УСЬОГО!I11-'12-жінки-ЦЗ'!I11</f>
        <v>160</v>
      </c>
      <c r="J11" s="183">
        <f t="shared" si="2"/>
        <v>66.115702479338836</v>
      </c>
      <c r="K11" s="172">
        <f>УСЬОГО!N11-'12-жінки-ЦЗ'!K11</f>
        <v>29</v>
      </c>
      <c r="L11" s="174">
        <f>УСЬОГО!O11-'12-жінки-ЦЗ'!L11</f>
        <v>13</v>
      </c>
      <c r="M11" s="180">
        <f t="shared" si="8"/>
        <v>44.827586206896555</v>
      </c>
      <c r="N11" s="172">
        <f>УСЬОГО!Q11-'12-жінки-ЦЗ'!N11</f>
        <v>0</v>
      </c>
      <c r="O11" s="174">
        <f>УСЬОГО!R11-'12-жінки-ЦЗ'!O11</f>
        <v>5</v>
      </c>
      <c r="P11" s="183" t="str">
        <f t="shared" si="9"/>
        <v>-</v>
      </c>
      <c r="Q11" s="172">
        <f>УСЬОГО!T11-'12-жінки-ЦЗ'!Q11</f>
        <v>818</v>
      </c>
      <c r="R11" s="174">
        <f>УСЬОГО!U11-'12-жінки-ЦЗ'!R11</f>
        <v>341</v>
      </c>
      <c r="S11" s="180">
        <f t="shared" si="4"/>
        <v>41.687041564792175</v>
      </c>
      <c r="T11" s="173">
        <f>УСЬОГО!W11-'12-жінки-ЦЗ'!T11</f>
        <v>633</v>
      </c>
      <c r="U11" s="173">
        <f>УСЬОГО!X11-'12-жінки-ЦЗ'!U11</f>
        <v>229</v>
      </c>
      <c r="V11" s="183">
        <f t="shared" si="5"/>
        <v>36.176935229067929</v>
      </c>
      <c r="W11" s="172">
        <f>УСЬОГО!Z11-'12-жінки-ЦЗ'!W11</f>
        <v>581</v>
      </c>
      <c r="X11" s="174">
        <f>УСЬОГО!AA11-'12-жінки-ЦЗ'!X11</f>
        <v>173</v>
      </c>
      <c r="Y11" s="180">
        <f t="shared" si="6"/>
        <v>29.776247848537004</v>
      </c>
      <c r="Z11" s="173">
        <f>УСЬОГО!AC11-'12-жінки-ЦЗ'!Z11</f>
        <v>544</v>
      </c>
      <c r="AA11" s="173">
        <f>УСЬОГО!AD11-'12-жінки-ЦЗ'!AA11</f>
        <v>106</v>
      </c>
      <c r="AB11" s="180">
        <f t="shared" si="7"/>
        <v>19.485294117647058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УСЬОГО!B12-'12-жінки-ЦЗ'!B12</f>
        <v>1783</v>
      </c>
      <c r="C12" s="211">
        <f>УСЬОГО!C12-'12-жінки-ЦЗ'!C12</f>
        <v>782</v>
      </c>
      <c r="D12" s="183">
        <f t="shared" si="0"/>
        <v>43.858665171060011</v>
      </c>
      <c r="E12" s="172">
        <f>УСЬОГО!E12-'12-жінки-ЦЗ'!E12</f>
        <v>1464</v>
      </c>
      <c r="F12" s="174">
        <f>УСЬОГО!F12-'12-жінки-ЦЗ'!F12</f>
        <v>529</v>
      </c>
      <c r="G12" s="180">
        <f t="shared" si="1"/>
        <v>36.133879781420767</v>
      </c>
      <c r="H12" s="173">
        <f>УСЬОГО!H12-'12-жінки-ЦЗ'!H12</f>
        <v>329</v>
      </c>
      <c r="I12" s="173">
        <f>УСЬОГО!I12-'12-жінки-ЦЗ'!I12</f>
        <v>239</v>
      </c>
      <c r="J12" s="183">
        <f t="shared" si="2"/>
        <v>72.644376899696056</v>
      </c>
      <c r="K12" s="172">
        <f>УСЬОГО!N12-'12-жінки-ЦЗ'!K12</f>
        <v>7</v>
      </c>
      <c r="L12" s="174">
        <f>УСЬОГО!O12-'12-жінки-ЦЗ'!L12</f>
        <v>3</v>
      </c>
      <c r="M12" s="180">
        <f t="shared" si="8"/>
        <v>42.857142857142854</v>
      </c>
      <c r="N12" s="172">
        <f>УСЬОГО!Q12-'12-жінки-ЦЗ'!N12</f>
        <v>1</v>
      </c>
      <c r="O12" s="174">
        <f>УСЬОГО!R12-'12-жінки-ЦЗ'!O12</f>
        <v>1</v>
      </c>
      <c r="P12" s="183">
        <f t="shared" si="9"/>
        <v>100</v>
      </c>
      <c r="Q12" s="172">
        <f>УСЬОГО!T12-'12-жінки-ЦЗ'!Q12</f>
        <v>1119</v>
      </c>
      <c r="R12" s="174">
        <f>УСЬОГО!U12-'12-жінки-ЦЗ'!R12</f>
        <v>312</v>
      </c>
      <c r="S12" s="180">
        <f t="shared" si="4"/>
        <v>27.882037533512065</v>
      </c>
      <c r="T12" s="173">
        <f>УСЬОГО!W12-'12-жінки-ЦЗ'!T12</f>
        <v>947</v>
      </c>
      <c r="U12" s="173">
        <f>УСЬОГО!X12-'12-жінки-ЦЗ'!U12</f>
        <v>234</v>
      </c>
      <c r="V12" s="183">
        <f t="shared" si="5"/>
        <v>24.709609292502641</v>
      </c>
      <c r="W12" s="172">
        <f>УСЬОГО!Z12-'12-жінки-ЦЗ'!W12</f>
        <v>802</v>
      </c>
      <c r="X12" s="174">
        <f>УСЬОГО!AA12-'12-жінки-ЦЗ'!X12</f>
        <v>156</v>
      </c>
      <c r="Y12" s="180">
        <f t="shared" si="6"/>
        <v>19.451371571072318</v>
      </c>
      <c r="Z12" s="173">
        <f>УСЬОГО!AC12-'12-жінки-ЦЗ'!Z12</f>
        <v>710</v>
      </c>
      <c r="AA12" s="173">
        <f>УСЬОГО!AD12-'12-жінки-ЦЗ'!AA12</f>
        <v>81</v>
      </c>
      <c r="AB12" s="180">
        <f t="shared" si="7"/>
        <v>11.408450704225352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УСЬОГО!B13-'12-жінки-ЦЗ'!B13</f>
        <v>854</v>
      </c>
      <c r="C13" s="211">
        <f>УСЬОГО!C13-'12-жінки-ЦЗ'!C13</f>
        <v>457</v>
      </c>
      <c r="D13" s="183">
        <f t="shared" si="0"/>
        <v>53.512880562060893</v>
      </c>
      <c r="E13" s="172">
        <f>УСЬОГО!E13-'12-жінки-ЦЗ'!E13</f>
        <v>686</v>
      </c>
      <c r="F13" s="174">
        <f>УСЬОГО!F13-'12-жінки-ЦЗ'!F13</f>
        <v>195</v>
      </c>
      <c r="G13" s="180">
        <f t="shared" si="1"/>
        <v>28.425655976676385</v>
      </c>
      <c r="H13" s="173">
        <f>УСЬОГО!H13-'12-жінки-ЦЗ'!H13</f>
        <v>269</v>
      </c>
      <c r="I13" s="173">
        <f>УСЬОГО!I13-'12-жінки-ЦЗ'!I13</f>
        <v>200</v>
      </c>
      <c r="J13" s="183">
        <f t="shared" si="2"/>
        <v>74.34944237918215</v>
      </c>
      <c r="K13" s="172">
        <f>УСЬОГО!N13-'12-жінки-ЦЗ'!K13</f>
        <v>14</v>
      </c>
      <c r="L13" s="174">
        <f>УСЬОГО!O13-'12-жінки-ЦЗ'!L13</f>
        <v>1</v>
      </c>
      <c r="M13" s="180">
        <f t="shared" si="8"/>
        <v>7.1428571428571432</v>
      </c>
      <c r="N13" s="172">
        <f>УСЬОГО!Q13-'12-жінки-ЦЗ'!N13</f>
        <v>1</v>
      </c>
      <c r="O13" s="174">
        <f>УСЬОГО!R13-'12-жінки-ЦЗ'!O13</f>
        <v>0</v>
      </c>
      <c r="P13" s="183">
        <f t="shared" si="9"/>
        <v>0</v>
      </c>
      <c r="Q13" s="172">
        <f>УСЬОГО!T13-'12-жінки-ЦЗ'!Q13</f>
        <v>553</v>
      </c>
      <c r="R13" s="174">
        <f>УСЬОГО!U13-'12-жінки-ЦЗ'!R13</f>
        <v>145</v>
      </c>
      <c r="S13" s="180">
        <f t="shared" si="4"/>
        <v>26.220614828209765</v>
      </c>
      <c r="T13" s="173">
        <f>УСЬОГО!W13-'12-жінки-ЦЗ'!T13</f>
        <v>348</v>
      </c>
      <c r="U13" s="173">
        <f>УСЬОГО!X13-'12-жінки-ЦЗ'!U13</f>
        <v>120</v>
      </c>
      <c r="V13" s="183">
        <f t="shared" si="5"/>
        <v>34.482758620689658</v>
      </c>
      <c r="W13" s="172">
        <f>УСЬОГО!Z13-'12-жінки-ЦЗ'!W13</f>
        <v>270</v>
      </c>
      <c r="X13" s="174">
        <f>УСЬОГО!AA13-'12-жінки-ЦЗ'!X13</f>
        <v>32</v>
      </c>
      <c r="Y13" s="180">
        <f t="shared" si="6"/>
        <v>11.851851851851851</v>
      </c>
      <c r="Z13" s="173">
        <f>УСЬОГО!AC13-'12-жінки-ЦЗ'!Z13</f>
        <v>234</v>
      </c>
      <c r="AA13" s="173">
        <f>УСЬОГО!AD13-'12-жінки-ЦЗ'!AA13</f>
        <v>25</v>
      </c>
      <c r="AB13" s="180">
        <f t="shared" si="7"/>
        <v>10.683760683760683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УСЬОГО!B14-'12-жінки-ЦЗ'!B14</f>
        <v>553</v>
      </c>
      <c r="C14" s="214">
        <f>УСЬОГО!C14-'12-жінки-ЦЗ'!C14</f>
        <v>350</v>
      </c>
      <c r="D14" s="191">
        <f t="shared" si="0"/>
        <v>63.291139240506332</v>
      </c>
      <c r="E14" s="215">
        <f>УСЬОГО!E14-'12-жінки-ЦЗ'!E14</f>
        <v>470</v>
      </c>
      <c r="F14" s="216">
        <f>УСЬОГО!F14-'12-жінки-ЦЗ'!F14</f>
        <v>244</v>
      </c>
      <c r="G14" s="187">
        <f t="shared" si="1"/>
        <v>51.914893617021278</v>
      </c>
      <c r="H14" s="217">
        <f>УСЬОГО!H14-'12-жінки-ЦЗ'!H14</f>
        <v>121</v>
      </c>
      <c r="I14" s="217">
        <f>УСЬОГО!I14-'12-жінки-ЦЗ'!I14</f>
        <v>137</v>
      </c>
      <c r="J14" s="191">
        <f t="shared" si="2"/>
        <v>113.22314049586777</v>
      </c>
      <c r="K14" s="215">
        <f>УСЬОГО!N14-'12-жінки-ЦЗ'!K14</f>
        <v>47</v>
      </c>
      <c r="L14" s="216">
        <f>УСЬОГО!O14-'12-жінки-ЦЗ'!L14</f>
        <v>4</v>
      </c>
      <c r="M14" s="187">
        <f t="shared" si="8"/>
        <v>8.5106382978723403</v>
      </c>
      <c r="N14" s="215">
        <f>УСЬОГО!Q14-'12-жінки-ЦЗ'!N14</f>
        <v>29</v>
      </c>
      <c r="O14" s="216">
        <f>УСЬОГО!R14-'12-жінки-ЦЗ'!O14</f>
        <v>0</v>
      </c>
      <c r="P14" s="191">
        <f t="shared" si="9"/>
        <v>0</v>
      </c>
      <c r="Q14" s="215">
        <f>УСЬОГО!T14-'12-жінки-ЦЗ'!Q14</f>
        <v>410</v>
      </c>
      <c r="R14" s="216">
        <f>УСЬОГО!U14-'12-жінки-ЦЗ'!R14</f>
        <v>192</v>
      </c>
      <c r="S14" s="187">
        <f t="shared" si="4"/>
        <v>46.829268292682926</v>
      </c>
      <c r="T14" s="217">
        <f>УСЬОГО!W14-'12-жінки-ЦЗ'!T14</f>
        <v>247</v>
      </c>
      <c r="U14" s="217">
        <f>УСЬОГО!X14-'12-жінки-ЦЗ'!U14</f>
        <v>145</v>
      </c>
      <c r="V14" s="191">
        <f t="shared" si="5"/>
        <v>58.704453441295549</v>
      </c>
      <c r="W14" s="215">
        <f>УСЬОГО!Z14-'12-жінки-ЦЗ'!W14</f>
        <v>224</v>
      </c>
      <c r="X14" s="216">
        <f>УСЬОГО!AA14-'12-жінки-ЦЗ'!X14</f>
        <v>88</v>
      </c>
      <c r="Y14" s="187">
        <f t="shared" si="6"/>
        <v>39.285714285714285</v>
      </c>
      <c r="Z14" s="217">
        <f>УСЬОГО!AC14-'12-жінки-ЦЗ'!Z14</f>
        <v>198</v>
      </c>
      <c r="AA14" s="217">
        <f>УСЬОГО!AD14-'12-жінки-ЦЗ'!AA14</f>
        <v>46</v>
      </c>
      <c r="AB14" s="187">
        <f t="shared" si="7"/>
        <v>23.232323232323232</v>
      </c>
      <c r="AC14" s="34"/>
      <c r="AD14" s="38"/>
    </row>
    <row r="15" spans="1:32" ht="15" customHeight="1" x14ac:dyDescent="0.2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7" t="s">
        <v>63</v>
      </c>
      <c r="B1" s="247"/>
      <c r="C1" s="247"/>
      <c r="D1" s="247"/>
      <c r="E1" s="247"/>
      <c r="F1" s="247"/>
      <c r="G1" s="247"/>
      <c r="H1" s="247"/>
      <c r="I1" s="247"/>
      <c r="J1" s="53"/>
    </row>
    <row r="2" spans="1:19" ht="23.25" customHeight="1" x14ac:dyDescent="0.2">
      <c r="A2" s="372" t="s">
        <v>16</v>
      </c>
      <c r="B2" s="247"/>
      <c r="C2" s="247"/>
      <c r="D2" s="247"/>
      <c r="E2" s="247"/>
      <c r="F2" s="247"/>
      <c r="G2" s="247"/>
      <c r="H2" s="247"/>
      <c r="I2" s="247"/>
      <c r="J2" s="53"/>
    </row>
    <row r="3" spans="1:19" ht="14.1" customHeight="1" x14ac:dyDescent="0.2">
      <c r="A3" s="373"/>
      <c r="B3" s="373"/>
      <c r="C3" s="373"/>
      <c r="D3" s="373"/>
      <c r="E3" s="373"/>
    </row>
    <row r="4" spans="1:19" s="3" customFormat="1" ht="30.75" customHeight="1" x14ac:dyDescent="0.25">
      <c r="A4" s="252" t="s">
        <v>0</v>
      </c>
      <c r="B4" s="374" t="s">
        <v>17</v>
      </c>
      <c r="C4" s="375"/>
      <c r="D4" s="375"/>
      <c r="E4" s="376"/>
      <c r="F4" s="374" t="s">
        <v>18</v>
      </c>
      <c r="G4" s="375"/>
      <c r="H4" s="375"/>
      <c r="I4" s="376"/>
      <c r="J4" s="54"/>
    </row>
    <row r="5" spans="1:19" s="3" customFormat="1" ht="23.25" customHeight="1" x14ac:dyDescent="0.25">
      <c r="A5" s="341"/>
      <c r="B5" s="248" t="s">
        <v>108</v>
      </c>
      <c r="C5" s="248" t="s">
        <v>109</v>
      </c>
      <c r="D5" s="250" t="s">
        <v>1</v>
      </c>
      <c r="E5" s="251"/>
      <c r="F5" s="248" t="s">
        <v>108</v>
      </c>
      <c r="G5" s="248" t="s">
        <v>109</v>
      </c>
      <c r="H5" s="250" t="s">
        <v>1</v>
      </c>
      <c r="I5" s="251"/>
      <c r="J5" s="55"/>
    </row>
    <row r="6" spans="1:19" s="3" customFormat="1" ht="36.75" customHeight="1" x14ac:dyDescent="0.25">
      <c r="A6" s="253"/>
      <c r="B6" s="249"/>
      <c r="C6" s="249"/>
      <c r="D6" s="4" t="s">
        <v>2</v>
      </c>
      <c r="E6" s="5" t="s">
        <v>24</v>
      </c>
      <c r="F6" s="249"/>
      <c r="G6" s="249"/>
      <c r="H6" s="4" t="s">
        <v>2</v>
      </c>
      <c r="I6" s="5" t="s">
        <v>24</v>
      </c>
      <c r="J6" s="56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" customHeight="1" x14ac:dyDescent="0.25">
      <c r="A8" s="13" t="s">
        <v>25</v>
      </c>
      <c r="B8" s="73">
        <f>'15-місто-ЦЗ'!B7</f>
        <v>16152</v>
      </c>
      <c r="C8" s="73">
        <f>'15-місто-ЦЗ'!C7</f>
        <v>9130</v>
      </c>
      <c r="D8" s="9">
        <f t="shared" ref="D8" si="0">C8*100/B8</f>
        <v>56.525507677067857</v>
      </c>
      <c r="E8" s="80">
        <f t="shared" ref="E8" si="1">C8-B8</f>
        <v>-7022</v>
      </c>
      <c r="F8" s="65">
        <f>'16-село-ЦЗ'!B7</f>
        <v>10411</v>
      </c>
      <c r="G8" s="65">
        <f>'16-село-ЦЗ'!C7</f>
        <v>5827</v>
      </c>
      <c r="H8" s="9">
        <f t="shared" ref="H8" si="2">G8*100/F8</f>
        <v>55.969647488233598</v>
      </c>
      <c r="I8" s="80">
        <f t="shared" ref="I8" si="3">G8-F8</f>
        <v>-4584</v>
      </c>
      <c r="J8" s="58"/>
      <c r="K8" s="83"/>
      <c r="L8" s="83"/>
      <c r="M8" s="48"/>
      <c r="R8" s="59"/>
      <c r="S8" s="59"/>
    </row>
    <row r="9" spans="1:19" s="3" customFormat="1" ht="23.1" customHeight="1" x14ac:dyDescent="0.25">
      <c r="A9" s="13" t="s">
        <v>26</v>
      </c>
      <c r="B9" s="65">
        <f>'15-місто-ЦЗ'!E7</f>
        <v>13871</v>
      </c>
      <c r="C9" s="65">
        <f>'15-місто-ЦЗ'!F7</f>
        <v>6786</v>
      </c>
      <c r="D9" s="9">
        <f t="shared" ref="D9:D13" si="4">C9*100/B9</f>
        <v>48.922211808809749</v>
      </c>
      <c r="E9" s="80">
        <f t="shared" ref="E9:E13" si="5">C9-B9</f>
        <v>-7085</v>
      </c>
      <c r="F9" s="65">
        <f>'16-село-ЦЗ'!E7</f>
        <v>9140</v>
      </c>
      <c r="G9" s="65">
        <f>'16-село-ЦЗ'!F7</f>
        <v>4312</v>
      </c>
      <c r="H9" s="9">
        <f t="shared" ref="H9:H13" si="6">G9*100/F9</f>
        <v>47.177242888402624</v>
      </c>
      <c r="I9" s="80">
        <f t="shared" ref="I9:I13" si="7">G9-F9</f>
        <v>-4828</v>
      </c>
      <c r="J9" s="58"/>
      <c r="K9" s="83"/>
      <c r="L9" s="83"/>
      <c r="M9" s="49"/>
      <c r="R9" s="59"/>
      <c r="S9" s="59"/>
    </row>
    <row r="10" spans="1:19" s="3" customFormat="1" ht="45" customHeight="1" x14ac:dyDescent="0.25">
      <c r="A10" s="12" t="s">
        <v>27</v>
      </c>
      <c r="B10" s="65">
        <f>'15-місто-ЦЗ'!H7</f>
        <v>2803</v>
      </c>
      <c r="C10" s="65">
        <f>'15-місто-ЦЗ'!I7</f>
        <v>2522</v>
      </c>
      <c r="D10" s="9">
        <f t="shared" si="4"/>
        <v>89.975026757046024</v>
      </c>
      <c r="E10" s="80">
        <f t="shared" si="5"/>
        <v>-281</v>
      </c>
      <c r="F10" s="65">
        <f>'16-село-ЦЗ'!H7</f>
        <v>1522</v>
      </c>
      <c r="G10" s="65">
        <f>'16-село-ЦЗ'!I7</f>
        <v>1636</v>
      </c>
      <c r="H10" s="9">
        <f t="shared" si="6"/>
        <v>107.49014454664915</v>
      </c>
      <c r="I10" s="80">
        <f t="shared" si="7"/>
        <v>114</v>
      </c>
      <c r="J10" s="58"/>
      <c r="K10" s="83"/>
      <c r="L10" s="83"/>
      <c r="M10" s="49"/>
      <c r="R10" s="59"/>
      <c r="S10" s="59"/>
    </row>
    <row r="11" spans="1:19" s="3" customFormat="1" ht="21.75" customHeight="1" x14ac:dyDescent="0.25">
      <c r="A11" s="13" t="s">
        <v>28</v>
      </c>
      <c r="B11" s="65">
        <f>'15-місто-ЦЗ'!K7</f>
        <v>613</v>
      </c>
      <c r="C11" s="65">
        <f>'15-місто-ЦЗ'!L7</f>
        <v>345</v>
      </c>
      <c r="D11" s="9">
        <f t="shared" si="4"/>
        <v>56.280587275693314</v>
      </c>
      <c r="E11" s="66">
        <f t="shared" si="5"/>
        <v>-268</v>
      </c>
      <c r="F11" s="65">
        <f>'16-село-ЦЗ'!K7</f>
        <v>422</v>
      </c>
      <c r="G11" s="65">
        <f>'16-село-ЦЗ'!L7</f>
        <v>158</v>
      </c>
      <c r="H11" s="9">
        <f t="shared" si="6"/>
        <v>37.440758293838861</v>
      </c>
      <c r="I11" s="80">
        <f t="shared" si="7"/>
        <v>-264</v>
      </c>
      <c r="J11" s="58"/>
      <c r="K11" s="83"/>
      <c r="L11" s="83"/>
      <c r="M11" s="49"/>
      <c r="R11" s="59"/>
      <c r="S11" s="59"/>
    </row>
    <row r="12" spans="1:19" s="3" customFormat="1" ht="40.35" customHeight="1" x14ac:dyDescent="0.25">
      <c r="A12" s="13" t="s">
        <v>19</v>
      </c>
      <c r="B12" s="65">
        <f>'15-місто-ЦЗ'!N7</f>
        <v>47</v>
      </c>
      <c r="C12" s="65">
        <f>'15-місто-ЦЗ'!O7</f>
        <v>42</v>
      </c>
      <c r="D12" s="9">
        <f t="shared" si="4"/>
        <v>89.361702127659569</v>
      </c>
      <c r="E12" s="66">
        <f t="shared" si="5"/>
        <v>-5</v>
      </c>
      <c r="F12" s="65">
        <f>'16-село-ЦЗ'!N7</f>
        <v>52</v>
      </c>
      <c r="G12" s="65">
        <f>'16-село-ЦЗ'!O7</f>
        <v>21</v>
      </c>
      <c r="H12" s="9">
        <f t="shared" si="6"/>
        <v>40.384615384615387</v>
      </c>
      <c r="I12" s="80">
        <f t="shared" si="7"/>
        <v>-31</v>
      </c>
      <c r="J12" s="58"/>
      <c r="K12" s="83"/>
      <c r="L12" s="83"/>
      <c r="M12" s="49"/>
      <c r="R12" s="59"/>
      <c r="S12" s="59"/>
    </row>
    <row r="13" spans="1:19" s="3" customFormat="1" ht="40.35" customHeight="1" x14ac:dyDescent="0.25">
      <c r="A13" s="13" t="s">
        <v>29</v>
      </c>
      <c r="B13" s="65">
        <f>'15-місто-ЦЗ'!Q7</f>
        <v>9236</v>
      </c>
      <c r="C13" s="65">
        <f>'15-місто-ЦЗ'!R7</f>
        <v>5073</v>
      </c>
      <c r="D13" s="9">
        <f t="shared" si="4"/>
        <v>54.926375054135988</v>
      </c>
      <c r="E13" s="80">
        <f t="shared" si="5"/>
        <v>-4163</v>
      </c>
      <c r="F13" s="65">
        <f>'16-село-ЦЗ'!Q7</f>
        <v>6751</v>
      </c>
      <c r="G13" s="65">
        <f>'16-село-ЦЗ'!R7</f>
        <v>3148</v>
      </c>
      <c r="H13" s="9">
        <f t="shared" si="6"/>
        <v>46.630128869797069</v>
      </c>
      <c r="I13" s="80">
        <f t="shared" si="7"/>
        <v>-3603</v>
      </c>
      <c r="J13" s="58"/>
      <c r="K13" s="83"/>
      <c r="L13" s="83"/>
      <c r="M13" s="49"/>
      <c r="R13" s="59"/>
      <c r="S13" s="59"/>
    </row>
    <row r="14" spans="1:19" s="3" customFormat="1" ht="12.75" customHeight="1" x14ac:dyDescent="0.25">
      <c r="A14" s="254" t="s">
        <v>4</v>
      </c>
      <c r="B14" s="255"/>
      <c r="C14" s="255"/>
      <c r="D14" s="255"/>
      <c r="E14" s="255"/>
      <c r="F14" s="255"/>
      <c r="G14" s="255"/>
      <c r="H14" s="255"/>
      <c r="I14" s="255"/>
      <c r="J14" s="60"/>
      <c r="K14" s="23"/>
      <c r="L14" s="23"/>
      <c r="M14" s="49"/>
    </row>
    <row r="15" spans="1:19" s="3" customFormat="1" ht="18" customHeight="1" x14ac:dyDescent="0.25">
      <c r="A15" s="256"/>
      <c r="B15" s="257"/>
      <c r="C15" s="257"/>
      <c r="D15" s="257"/>
      <c r="E15" s="257"/>
      <c r="F15" s="257"/>
      <c r="G15" s="257"/>
      <c r="H15" s="257"/>
      <c r="I15" s="257"/>
      <c r="J15" s="60"/>
      <c r="K15" s="23"/>
      <c r="L15" s="23"/>
      <c r="M15" s="49"/>
    </row>
    <row r="16" spans="1:19" s="3" customFormat="1" ht="20.25" customHeight="1" x14ac:dyDescent="0.25">
      <c r="A16" s="252" t="s">
        <v>0</v>
      </c>
      <c r="B16" s="252" t="s">
        <v>110</v>
      </c>
      <c r="C16" s="252" t="s">
        <v>111</v>
      </c>
      <c r="D16" s="250" t="s">
        <v>1</v>
      </c>
      <c r="E16" s="251"/>
      <c r="F16" s="252" t="s">
        <v>110</v>
      </c>
      <c r="G16" s="252" t="s">
        <v>111</v>
      </c>
      <c r="H16" s="250" t="s">
        <v>1</v>
      </c>
      <c r="I16" s="251"/>
      <c r="J16" s="55"/>
      <c r="K16" s="23"/>
      <c r="L16" s="23"/>
      <c r="M16" s="49"/>
    </row>
    <row r="17" spans="1:13" ht="45" customHeight="1" x14ac:dyDescent="0.3">
      <c r="A17" s="253"/>
      <c r="B17" s="253"/>
      <c r="C17" s="253"/>
      <c r="D17" s="19" t="s">
        <v>2</v>
      </c>
      <c r="E17" s="5" t="s">
        <v>24</v>
      </c>
      <c r="F17" s="253"/>
      <c r="G17" s="253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3">
      <c r="A18" s="8" t="s">
        <v>30</v>
      </c>
      <c r="B18" s="73">
        <f>'15-місто-ЦЗ'!T7</f>
        <v>8375</v>
      </c>
      <c r="C18" s="73">
        <f>'15-місто-ЦЗ'!U7</f>
        <v>2992</v>
      </c>
      <c r="D18" s="15">
        <f t="shared" ref="D18" si="8">C18*100/B18</f>
        <v>35.725373134328358</v>
      </c>
      <c r="E18" s="80">
        <f t="shared" ref="E18" si="9">C18-B18</f>
        <v>-5383</v>
      </c>
      <c r="F18" s="73">
        <f>'16-село-ЦЗ'!T7</f>
        <v>5269</v>
      </c>
      <c r="G18" s="73">
        <f>'16-село-ЦЗ'!U7</f>
        <v>1975</v>
      </c>
      <c r="H18" s="14">
        <f t="shared" ref="H18" si="10">G18*100/F18</f>
        <v>37.483393433289052</v>
      </c>
      <c r="I18" s="80">
        <f t="shared" ref="I18" si="11">G18-F18</f>
        <v>-3294</v>
      </c>
      <c r="J18" s="62"/>
      <c r="K18" s="84"/>
      <c r="L18" s="84"/>
      <c r="M18" s="50"/>
    </row>
    <row r="19" spans="1:13" ht="22.5" customHeight="1" x14ac:dyDescent="0.3">
      <c r="A19" s="1" t="s">
        <v>26</v>
      </c>
      <c r="B19" s="73">
        <f>'15-місто-ЦЗ'!W7</f>
        <v>7028</v>
      </c>
      <c r="C19" s="73">
        <f>'15-місто-ЦЗ'!X7</f>
        <v>2156</v>
      </c>
      <c r="D19" s="15">
        <f t="shared" ref="D19:D20" si="12">C19*100/B19</f>
        <v>30.677290836653388</v>
      </c>
      <c r="E19" s="80">
        <f t="shared" ref="E19:E20" si="13">C19-B19</f>
        <v>-4872</v>
      </c>
      <c r="F19" s="73">
        <f>'16-село-ЦЗ'!W7</f>
        <v>4735</v>
      </c>
      <c r="G19" s="73">
        <f>'16-село-ЦЗ'!X7</f>
        <v>1378</v>
      </c>
      <c r="H19" s="14">
        <f t="shared" ref="H19:H20" si="14">G19*100/F19</f>
        <v>29.102428722280887</v>
      </c>
      <c r="I19" s="80">
        <f t="shared" ref="I19:I20" si="15">G19-F19</f>
        <v>-3357</v>
      </c>
      <c r="J19" s="62"/>
      <c r="K19" s="84"/>
      <c r="L19" s="84"/>
      <c r="M19" s="50"/>
    </row>
    <row r="20" spans="1:13" ht="22.5" customHeight="1" x14ac:dyDescent="0.3">
      <c r="A20" s="1" t="s">
        <v>31</v>
      </c>
      <c r="B20" s="73">
        <f>'15-місто-ЦЗ'!Z7</f>
        <v>6158</v>
      </c>
      <c r="C20" s="73">
        <f>'15-місто-ЦЗ'!AA7</f>
        <v>1228</v>
      </c>
      <c r="D20" s="15">
        <f t="shared" si="12"/>
        <v>19.941539460863918</v>
      </c>
      <c r="E20" s="80">
        <f t="shared" si="13"/>
        <v>-4930</v>
      </c>
      <c r="F20" s="73">
        <f>'16-село-ЦЗ'!Z7</f>
        <v>4291</v>
      </c>
      <c r="G20" s="73">
        <f>'16-село-ЦЗ'!AA7</f>
        <v>786</v>
      </c>
      <c r="H20" s="14">
        <f t="shared" si="14"/>
        <v>18.317408529480307</v>
      </c>
      <c r="I20" s="80">
        <f t="shared" si="15"/>
        <v>-3505</v>
      </c>
      <c r="J20" s="63"/>
      <c r="K20" s="84"/>
      <c r="L20" s="84"/>
      <c r="M20" s="50"/>
    </row>
    <row r="21" spans="1:13" ht="53.1" customHeight="1" x14ac:dyDescent="0.3">
      <c r="A21" s="246"/>
      <c r="B21" s="246"/>
      <c r="C21" s="246"/>
      <c r="D21" s="246"/>
      <c r="E21" s="246"/>
      <c r="F21" s="246"/>
      <c r="G21" s="246"/>
      <c r="H21" s="246"/>
      <c r="I21" s="246"/>
      <c r="K21" s="61"/>
      <c r="L21" s="61"/>
      <c r="M21" s="50"/>
    </row>
    <row r="22" spans="1:13" x14ac:dyDescent="0.2">
      <c r="K22" s="16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9" sqref="B9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0" t="s">
        <v>119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5"/>
      <c r="O1" s="25"/>
      <c r="P1" s="25"/>
      <c r="Q1" s="25"/>
      <c r="R1" s="25"/>
      <c r="S1" s="25"/>
      <c r="T1" s="25"/>
      <c r="U1" s="25"/>
      <c r="V1" s="25"/>
      <c r="W1" s="25"/>
      <c r="X1" s="279"/>
      <c r="Y1" s="27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9"/>
      <c r="Y2" s="279"/>
      <c r="Z2" s="277"/>
      <c r="AA2" s="277"/>
      <c r="AB2" s="122" t="s">
        <v>7</v>
      </c>
      <c r="AC2" s="51"/>
    </row>
    <row r="3" spans="1:32" s="229" customFormat="1" ht="108.75" customHeight="1" thickBot="1" x14ac:dyDescent="0.3">
      <c r="A3" s="274"/>
      <c r="B3" s="367" t="s">
        <v>20</v>
      </c>
      <c r="C3" s="368"/>
      <c r="D3" s="369"/>
      <c r="E3" s="364" t="s">
        <v>21</v>
      </c>
      <c r="F3" s="365"/>
      <c r="G3" s="370"/>
      <c r="H3" s="371" t="s">
        <v>107</v>
      </c>
      <c r="I3" s="365"/>
      <c r="J3" s="366"/>
      <c r="K3" s="364" t="s">
        <v>9</v>
      </c>
      <c r="L3" s="365"/>
      <c r="M3" s="370"/>
      <c r="N3" s="364" t="s">
        <v>10</v>
      </c>
      <c r="O3" s="365"/>
      <c r="P3" s="366"/>
      <c r="Q3" s="367" t="s">
        <v>8</v>
      </c>
      <c r="R3" s="368"/>
      <c r="S3" s="369"/>
      <c r="T3" s="368" t="s">
        <v>15</v>
      </c>
      <c r="U3" s="368"/>
      <c r="V3" s="368"/>
      <c r="W3" s="364" t="s">
        <v>11</v>
      </c>
      <c r="X3" s="365"/>
      <c r="Y3" s="370"/>
      <c r="Z3" s="371" t="s">
        <v>12</v>
      </c>
      <c r="AA3" s="365"/>
      <c r="AB3" s="370"/>
    </row>
    <row r="4" spans="1:32" s="31" customFormat="1" ht="19.5" customHeight="1" x14ac:dyDescent="0.25">
      <c r="A4" s="286"/>
      <c r="B4" s="355" t="s">
        <v>87</v>
      </c>
      <c r="C4" s="347" t="s">
        <v>96</v>
      </c>
      <c r="D4" s="349" t="s">
        <v>2</v>
      </c>
      <c r="E4" s="355" t="s">
        <v>87</v>
      </c>
      <c r="F4" s="347" t="s">
        <v>96</v>
      </c>
      <c r="G4" s="349" t="s">
        <v>2</v>
      </c>
      <c r="H4" s="351" t="s">
        <v>87</v>
      </c>
      <c r="I4" s="347" t="s">
        <v>96</v>
      </c>
      <c r="J4" s="353" t="s">
        <v>2</v>
      </c>
      <c r="K4" s="355" t="s">
        <v>87</v>
      </c>
      <c r="L4" s="347" t="s">
        <v>96</v>
      </c>
      <c r="M4" s="349" t="s">
        <v>2</v>
      </c>
      <c r="N4" s="355" t="s">
        <v>87</v>
      </c>
      <c r="O4" s="347" t="s">
        <v>96</v>
      </c>
      <c r="P4" s="353" t="s">
        <v>2</v>
      </c>
      <c r="Q4" s="355" t="s">
        <v>87</v>
      </c>
      <c r="R4" s="347" t="s">
        <v>96</v>
      </c>
      <c r="S4" s="349" t="s">
        <v>2</v>
      </c>
      <c r="T4" s="351" t="s">
        <v>87</v>
      </c>
      <c r="U4" s="347" t="s">
        <v>96</v>
      </c>
      <c r="V4" s="353" t="s">
        <v>2</v>
      </c>
      <c r="W4" s="355" t="s">
        <v>87</v>
      </c>
      <c r="X4" s="347" t="s">
        <v>96</v>
      </c>
      <c r="Y4" s="349" t="s">
        <v>2</v>
      </c>
      <c r="Z4" s="351" t="s">
        <v>87</v>
      </c>
      <c r="AA4" s="347" t="s">
        <v>96</v>
      </c>
      <c r="AB4" s="349" t="s">
        <v>2</v>
      </c>
    </row>
    <row r="5" spans="1:32" s="31" customFormat="1" ht="4.5" customHeight="1" thickBot="1" x14ac:dyDescent="0.3">
      <c r="A5" s="357"/>
      <c r="B5" s="356"/>
      <c r="C5" s="348"/>
      <c r="D5" s="350"/>
      <c r="E5" s="356"/>
      <c r="F5" s="348"/>
      <c r="G5" s="350"/>
      <c r="H5" s="352"/>
      <c r="I5" s="348"/>
      <c r="J5" s="354"/>
      <c r="K5" s="356"/>
      <c r="L5" s="348"/>
      <c r="M5" s="350"/>
      <c r="N5" s="356"/>
      <c r="O5" s="348"/>
      <c r="P5" s="354"/>
      <c r="Q5" s="356"/>
      <c r="R5" s="348"/>
      <c r="S5" s="350"/>
      <c r="T5" s="352"/>
      <c r="U5" s="348"/>
      <c r="V5" s="354"/>
      <c r="W5" s="356"/>
      <c r="X5" s="348"/>
      <c r="Y5" s="350"/>
      <c r="Z5" s="352"/>
      <c r="AA5" s="348"/>
      <c r="AB5" s="350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7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16152</v>
      </c>
      <c r="C7" s="165">
        <f>SUM(C8:C14)</f>
        <v>9130</v>
      </c>
      <c r="D7" s="166">
        <f>C7*100/B7</f>
        <v>56.525507677067857</v>
      </c>
      <c r="E7" s="212">
        <f>SUM(E8:E14)</f>
        <v>13871</v>
      </c>
      <c r="F7" s="165">
        <f>SUM(F8:F14)</f>
        <v>6786</v>
      </c>
      <c r="G7" s="166">
        <f>F7*100/E7</f>
        <v>48.922211808809749</v>
      </c>
      <c r="H7" s="168">
        <f>SUM(H8:H14)</f>
        <v>2803</v>
      </c>
      <c r="I7" s="165">
        <f>SUM(I8:I14)</f>
        <v>2522</v>
      </c>
      <c r="J7" s="169">
        <f>I7*100/H7</f>
        <v>89.975026757046024</v>
      </c>
      <c r="K7" s="212">
        <f>SUM(K8:K14)</f>
        <v>613</v>
      </c>
      <c r="L7" s="165">
        <f>SUM(L8:L14)</f>
        <v>345</v>
      </c>
      <c r="M7" s="166">
        <f>L7*100/K7</f>
        <v>56.280587275693314</v>
      </c>
      <c r="N7" s="212">
        <f>SUM(N8:N14)</f>
        <v>47</v>
      </c>
      <c r="O7" s="165">
        <f>SUM(O8:O14)</f>
        <v>42</v>
      </c>
      <c r="P7" s="169">
        <f>O7*100/N7</f>
        <v>89.361702127659569</v>
      </c>
      <c r="Q7" s="212">
        <f>SUM(Q8:Q14)</f>
        <v>9236</v>
      </c>
      <c r="R7" s="165">
        <f>SUM(R8:R14)</f>
        <v>5073</v>
      </c>
      <c r="S7" s="166">
        <f>R7*100/Q7</f>
        <v>54.926375054135988</v>
      </c>
      <c r="T7" s="168">
        <f>SUM(T8:T14)</f>
        <v>8375</v>
      </c>
      <c r="U7" s="165">
        <f>SUM(U8:U14)</f>
        <v>2992</v>
      </c>
      <c r="V7" s="169">
        <f>U7*100/T7</f>
        <v>35.725373134328358</v>
      </c>
      <c r="W7" s="212">
        <f>SUM(W8:W14)</f>
        <v>7028</v>
      </c>
      <c r="X7" s="165">
        <f>SUM(X8:X14)</f>
        <v>2156</v>
      </c>
      <c r="Y7" s="166">
        <f>X7*100/W7</f>
        <v>30.677290836653388</v>
      </c>
      <c r="Z7" s="168">
        <f>SUM(Z8:Z14)</f>
        <v>6158</v>
      </c>
      <c r="AA7" s="165">
        <f>SUM(AA8:AA14)</f>
        <v>1228</v>
      </c>
      <c r="AB7" s="166">
        <f>AA7*100/Z7</f>
        <v>19.941539460863918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УСЬОГО!B8-'16-село-ЦЗ'!B8</f>
        <v>2014</v>
      </c>
      <c r="C8" s="225">
        <f>УСЬОГО!C8-'16-село-ЦЗ'!C8</f>
        <v>1389</v>
      </c>
      <c r="D8" s="171">
        <f t="shared" ref="D8:D14" si="0">C8*100/B8</f>
        <v>68.96722939424032</v>
      </c>
      <c r="E8" s="172">
        <f>УСЬОГО!E8-'16-село-ЦЗ'!E8</f>
        <v>1771</v>
      </c>
      <c r="F8" s="174">
        <f>УСЬОГО!F8-'16-село-ЦЗ'!F8</f>
        <v>1036</v>
      </c>
      <c r="G8" s="171">
        <f t="shared" ref="G8:G14" si="1">F8*100/E8</f>
        <v>58.498023715415023</v>
      </c>
      <c r="H8" s="173">
        <f>УСЬОГО!H8-'16-село-ЦЗ'!H8</f>
        <v>410</v>
      </c>
      <c r="I8" s="173">
        <f>УСЬОГО!I8-'16-село-ЦЗ'!I8</f>
        <v>564</v>
      </c>
      <c r="J8" s="175">
        <f t="shared" ref="J8:J14" si="2">I8*100/H8</f>
        <v>137.5609756097561</v>
      </c>
      <c r="K8" s="172">
        <f>УСЬОГО!N8-'16-село-ЦЗ'!K8</f>
        <v>56</v>
      </c>
      <c r="L8" s="174">
        <f>УСЬОГО!O8-'16-село-ЦЗ'!L8</f>
        <v>21</v>
      </c>
      <c r="M8" s="171">
        <f t="shared" ref="M8" si="3">L8*100/K8</f>
        <v>37.5</v>
      </c>
      <c r="N8" s="172">
        <f>УСЬОГО!Q8-'16-село-ЦЗ'!N8</f>
        <v>41</v>
      </c>
      <c r="O8" s="174">
        <f>УСЬОГО!R8-'16-село-ЦЗ'!O8</f>
        <v>0</v>
      </c>
      <c r="P8" s="175">
        <f>IF(ISERROR(O8*100/N8),"-",(O8*100/N8))</f>
        <v>0</v>
      </c>
      <c r="Q8" s="172">
        <f>УСЬОГО!T8-'16-село-ЦЗ'!Q8</f>
        <v>1420</v>
      </c>
      <c r="R8" s="174">
        <f>УСЬОГО!U8-'16-село-ЦЗ'!R8</f>
        <v>795</v>
      </c>
      <c r="S8" s="171">
        <f t="shared" ref="S8:S14" si="4">R8*100/Q8</f>
        <v>55.985915492957744</v>
      </c>
      <c r="T8" s="173">
        <f>УСЬОГО!W8-'16-село-ЦЗ'!T8</f>
        <v>954</v>
      </c>
      <c r="U8" s="173">
        <f>УСЬОГО!X8-'16-село-ЦЗ'!U8</f>
        <v>456</v>
      </c>
      <c r="V8" s="175">
        <f t="shared" ref="V8:V14" si="5">U8*100/T8</f>
        <v>47.79874213836478</v>
      </c>
      <c r="W8" s="172">
        <f>УСЬОГО!Z8-'16-село-ЦЗ'!W8</f>
        <v>850</v>
      </c>
      <c r="X8" s="174">
        <f>УСЬОГО!AA8-'16-село-ЦЗ'!X8</f>
        <v>279</v>
      </c>
      <c r="Y8" s="171">
        <f t="shared" ref="Y8:Y14" si="6">X8*100/W8</f>
        <v>32.823529411764703</v>
      </c>
      <c r="Z8" s="173">
        <f>УСЬОГО!AC8-'16-село-ЦЗ'!Z8</f>
        <v>695</v>
      </c>
      <c r="AA8" s="173">
        <f>УСЬОГО!AD8-'16-село-ЦЗ'!AA8</f>
        <v>138</v>
      </c>
      <c r="AB8" s="171">
        <f t="shared" ref="AB8:AB14" si="7">AA8*100/Z8</f>
        <v>19.85611510791367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УСЬОГО!B9-'16-село-ЦЗ'!B9</f>
        <v>1062</v>
      </c>
      <c r="C9" s="211">
        <f>УСЬОГО!C9-'16-село-ЦЗ'!C9</f>
        <v>682</v>
      </c>
      <c r="D9" s="180">
        <f t="shared" si="0"/>
        <v>64.218455743879474</v>
      </c>
      <c r="E9" s="172">
        <f>УСЬОГО!E9-'16-село-ЦЗ'!E9</f>
        <v>889</v>
      </c>
      <c r="F9" s="174">
        <f>УСЬОГО!F9-'16-село-ЦЗ'!F9</f>
        <v>526</v>
      </c>
      <c r="G9" s="180">
        <f t="shared" si="1"/>
        <v>59.167604049493811</v>
      </c>
      <c r="H9" s="173">
        <f>УСЬОГО!H9-'16-село-ЦЗ'!H9</f>
        <v>216</v>
      </c>
      <c r="I9" s="173">
        <f>УСЬОГО!I9-'16-село-ЦЗ'!I9</f>
        <v>213</v>
      </c>
      <c r="J9" s="183">
        <f t="shared" si="2"/>
        <v>98.611111111111114</v>
      </c>
      <c r="K9" s="172">
        <f>УСЬОГО!N9-'16-село-ЦЗ'!K9</f>
        <v>37</v>
      </c>
      <c r="L9" s="174">
        <f>УСЬОГО!O9-'16-село-ЦЗ'!L9</f>
        <v>21</v>
      </c>
      <c r="M9" s="180">
        <f t="shared" ref="M9:M14" si="8">IF(ISERROR(L9*100/K9),"-",(L9*100/K9))</f>
        <v>56.756756756756758</v>
      </c>
      <c r="N9" s="172">
        <f>УСЬОГО!Q9-'16-село-ЦЗ'!N9</f>
        <v>0</v>
      </c>
      <c r="O9" s="174">
        <f>УСЬОГО!R9-'16-село-ЦЗ'!O9</f>
        <v>0</v>
      </c>
      <c r="P9" s="183" t="str">
        <f t="shared" ref="P9:P14" si="9">IF(ISERROR(O9*100/N9),"-",(O9*100/N9))</f>
        <v>-</v>
      </c>
      <c r="Q9" s="172">
        <f>УСЬОГО!T9-'16-село-ЦЗ'!Q9</f>
        <v>696</v>
      </c>
      <c r="R9" s="174">
        <f>УСЬОГО!U9-'16-село-ЦЗ'!R9</f>
        <v>419</v>
      </c>
      <c r="S9" s="180">
        <f t="shared" si="4"/>
        <v>60.201149425287355</v>
      </c>
      <c r="T9" s="173">
        <f>УСЬОГО!W9-'16-село-ЦЗ'!T9</f>
        <v>557</v>
      </c>
      <c r="U9" s="173">
        <f>УСЬОГО!X9-'16-село-ЦЗ'!U9</f>
        <v>262</v>
      </c>
      <c r="V9" s="183">
        <f t="shared" si="5"/>
        <v>47.03770197486535</v>
      </c>
      <c r="W9" s="172">
        <f>УСЬОГО!Z9-'16-село-ЦЗ'!W9</f>
        <v>472</v>
      </c>
      <c r="X9" s="174">
        <f>УСЬОГО!AA9-'16-село-ЦЗ'!X9</f>
        <v>202</v>
      </c>
      <c r="Y9" s="180">
        <f t="shared" si="6"/>
        <v>42.796610169491522</v>
      </c>
      <c r="Z9" s="173">
        <f>УСЬОГО!AC9-'16-село-ЦЗ'!Z9</f>
        <v>439</v>
      </c>
      <c r="AA9" s="173">
        <f>УСЬОГО!AD9-'16-село-ЦЗ'!AA9</f>
        <v>117</v>
      </c>
      <c r="AB9" s="180">
        <f t="shared" si="7"/>
        <v>26.651480637813211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УСЬОГО!B10-'16-село-ЦЗ'!B10</f>
        <v>7500</v>
      </c>
      <c r="C10" s="211">
        <f>УСЬОГО!C10-'16-село-ЦЗ'!C10</f>
        <v>3689</v>
      </c>
      <c r="D10" s="180">
        <f t="shared" si="0"/>
        <v>49.186666666666667</v>
      </c>
      <c r="E10" s="172">
        <f>УСЬОГО!E10-'16-село-ЦЗ'!E10</f>
        <v>6384</v>
      </c>
      <c r="F10" s="174">
        <f>УСЬОГО!F10-'16-село-ЦЗ'!F10</f>
        <v>2656</v>
      </c>
      <c r="G10" s="180">
        <f t="shared" si="1"/>
        <v>41.604010025062657</v>
      </c>
      <c r="H10" s="173">
        <f>УСЬОГО!H10-'16-село-ЦЗ'!H10</f>
        <v>1015</v>
      </c>
      <c r="I10" s="173">
        <f>УСЬОГО!I10-'16-село-ЦЗ'!I10</f>
        <v>658</v>
      </c>
      <c r="J10" s="183">
        <f t="shared" si="2"/>
        <v>64.827586206896555</v>
      </c>
      <c r="K10" s="172">
        <f>УСЬОГО!N10-'16-село-ЦЗ'!K10</f>
        <v>350</v>
      </c>
      <c r="L10" s="174">
        <f>УСЬОГО!O10-'16-село-ЦЗ'!L10</f>
        <v>217</v>
      </c>
      <c r="M10" s="180">
        <f t="shared" si="8"/>
        <v>62</v>
      </c>
      <c r="N10" s="172">
        <f>УСЬОГО!Q10-'16-село-ЦЗ'!N10</f>
        <v>0</v>
      </c>
      <c r="O10" s="174">
        <f>УСЬОГО!R10-'16-село-ЦЗ'!O10</f>
        <v>38</v>
      </c>
      <c r="P10" s="183" t="str">
        <f t="shared" si="9"/>
        <v>-</v>
      </c>
      <c r="Q10" s="172">
        <f>УСЬОГО!T10-'16-село-ЦЗ'!Q10</f>
        <v>3397</v>
      </c>
      <c r="R10" s="174">
        <f>УСЬОГО!U10-'16-село-ЦЗ'!R10</f>
        <v>2008</v>
      </c>
      <c r="S10" s="180">
        <f t="shared" si="4"/>
        <v>59.110980276714749</v>
      </c>
      <c r="T10" s="173">
        <f>УСЬОГО!W10-'16-село-ЦЗ'!T10</f>
        <v>4074</v>
      </c>
      <c r="U10" s="173">
        <f>УСЬОГО!X10-'16-село-ЦЗ'!U10</f>
        <v>1165</v>
      </c>
      <c r="V10" s="183">
        <f t="shared" si="5"/>
        <v>28.595974472263133</v>
      </c>
      <c r="W10" s="172">
        <f>УСЬОГО!Z10-'16-село-ЦЗ'!W10</f>
        <v>3311</v>
      </c>
      <c r="X10" s="174">
        <f>УСЬОГО!AA10-'16-село-ЦЗ'!X10</f>
        <v>871</v>
      </c>
      <c r="Y10" s="180">
        <f t="shared" si="6"/>
        <v>26.306251887647235</v>
      </c>
      <c r="Z10" s="173">
        <f>УСЬОГО!AC10-'16-село-ЦЗ'!Z10</f>
        <v>2924</v>
      </c>
      <c r="AA10" s="173">
        <f>УСЬОГО!AD10-'16-село-ЦЗ'!AA10</f>
        <v>548</v>
      </c>
      <c r="AB10" s="180">
        <f t="shared" si="7"/>
        <v>18.741450068399452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УСЬОГО!B11-'16-село-ЦЗ'!B11</f>
        <v>1223</v>
      </c>
      <c r="C11" s="211">
        <f>УСЬОГО!C11-'16-село-ЦЗ'!C11</f>
        <v>745</v>
      </c>
      <c r="D11" s="180">
        <f t="shared" si="0"/>
        <v>60.915780866721178</v>
      </c>
      <c r="E11" s="172">
        <f>УСЬОГО!E11-'16-село-ЦЗ'!E11</f>
        <v>1080</v>
      </c>
      <c r="F11" s="174">
        <f>УСЬОГО!F11-'16-село-ЦЗ'!F11</f>
        <v>581</v>
      </c>
      <c r="G11" s="180">
        <f t="shared" si="1"/>
        <v>53.796296296296298</v>
      </c>
      <c r="H11" s="173">
        <f>УСЬОГО!H11-'16-село-ЦЗ'!H11</f>
        <v>223</v>
      </c>
      <c r="I11" s="173">
        <f>УСЬОГО!I11-'16-село-ЦЗ'!I11</f>
        <v>228</v>
      </c>
      <c r="J11" s="183">
        <f t="shared" si="2"/>
        <v>102.24215246636771</v>
      </c>
      <c r="K11" s="172">
        <f>УСЬОГО!N11-'16-село-ЦЗ'!K11</f>
        <v>23</v>
      </c>
      <c r="L11" s="174">
        <f>УСЬОГО!O11-'16-село-ЦЗ'!L11</f>
        <v>17</v>
      </c>
      <c r="M11" s="180">
        <f t="shared" si="8"/>
        <v>73.913043478260875</v>
      </c>
      <c r="N11" s="172">
        <f>УСЬОГО!Q11-'16-село-ЦЗ'!N11</f>
        <v>0</v>
      </c>
      <c r="O11" s="174">
        <f>УСЬОГО!R11-'16-село-ЦЗ'!O11</f>
        <v>0</v>
      </c>
      <c r="P11" s="183" t="str">
        <f t="shared" si="9"/>
        <v>-</v>
      </c>
      <c r="Q11" s="172">
        <f>УСЬОГО!T11-'16-село-ЦЗ'!Q11</f>
        <v>749</v>
      </c>
      <c r="R11" s="174">
        <f>УСЬОГО!U11-'16-село-ЦЗ'!R11</f>
        <v>469</v>
      </c>
      <c r="S11" s="180">
        <f t="shared" si="4"/>
        <v>62.616822429906541</v>
      </c>
      <c r="T11" s="173">
        <f>УСЬОГО!W11-'16-село-ЦЗ'!T11</f>
        <v>607</v>
      </c>
      <c r="U11" s="173">
        <f>УСЬОГО!X11-'16-село-ЦЗ'!U11</f>
        <v>225</v>
      </c>
      <c r="V11" s="183">
        <f t="shared" si="5"/>
        <v>37.067545304777596</v>
      </c>
      <c r="W11" s="172">
        <f>УСЬОГО!Z11-'16-село-ЦЗ'!W11</f>
        <v>557</v>
      </c>
      <c r="X11" s="174">
        <f>УСЬОГО!AA11-'16-село-ЦЗ'!X11</f>
        <v>177</v>
      </c>
      <c r="Y11" s="180">
        <f t="shared" si="6"/>
        <v>31.777378815080791</v>
      </c>
      <c r="Z11" s="173">
        <f>УСЬОГО!AC11-'16-село-ЦЗ'!Z11</f>
        <v>500</v>
      </c>
      <c r="AA11" s="173">
        <f>УСЬОГО!AD11-'16-село-ЦЗ'!AA11</f>
        <v>106</v>
      </c>
      <c r="AB11" s="180">
        <f t="shared" si="7"/>
        <v>21.2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УСЬОГО!B12-'16-село-ЦЗ'!B12</f>
        <v>2305</v>
      </c>
      <c r="C12" s="211">
        <f>УСЬОГО!C12-'16-село-ЦЗ'!C12</f>
        <v>1291</v>
      </c>
      <c r="D12" s="180">
        <f t="shared" si="0"/>
        <v>56.008676789587852</v>
      </c>
      <c r="E12" s="172">
        <f>УСЬОГО!E12-'16-село-ЦЗ'!E12</f>
        <v>1987</v>
      </c>
      <c r="F12" s="174">
        <f>УСЬОГО!F12-'16-село-ЦЗ'!F12</f>
        <v>1030</v>
      </c>
      <c r="G12" s="180">
        <f t="shared" si="1"/>
        <v>51.836940110719681</v>
      </c>
      <c r="H12" s="173">
        <f>УСЬОГО!H12-'16-село-ЦЗ'!H12</f>
        <v>422</v>
      </c>
      <c r="I12" s="173">
        <f>УСЬОГО!I12-'16-село-ЦЗ'!I12</f>
        <v>387</v>
      </c>
      <c r="J12" s="183">
        <f t="shared" si="2"/>
        <v>91.706161137440759</v>
      </c>
      <c r="K12" s="172">
        <f>УСЬОГО!N12-'16-село-ЦЗ'!K12</f>
        <v>35</v>
      </c>
      <c r="L12" s="174">
        <f>УСЬОГО!O12-'16-село-ЦЗ'!L12</f>
        <v>20</v>
      </c>
      <c r="M12" s="180">
        <f t="shared" si="8"/>
        <v>57.142857142857146</v>
      </c>
      <c r="N12" s="172">
        <f>УСЬОГО!Q12-'16-село-ЦЗ'!N12</f>
        <v>0</v>
      </c>
      <c r="O12" s="174">
        <f>УСЬОГО!R12-'16-село-ЦЗ'!O12</f>
        <v>1</v>
      </c>
      <c r="P12" s="183" t="str">
        <f t="shared" si="9"/>
        <v>-</v>
      </c>
      <c r="Q12" s="172">
        <f>УСЬОГО!T12-'16-село-ЦЗ'!Q12</f>
        <v>1523</v>
      </c>
      <c r="R12" s="174">
        <f>УСЬОГО!U12-'16-село-ЦЗ'!R12</f>
        <v>635</v>
      </c>
      <c r="S12" s="180">
        <f t="shared" si="4"/>
        <v>41.694024950755086</v>
      </c>
      <c r="T12" s="173">
        <f>УСЬОГО!W12-'16-село-ЦЗ'!T12</f>
        <v>1262</v>
      </c>
      <c r="U12" s="173">
        <f>УСЬОГО!X12-'16-село-ЦЗ'!U12</f>
        <v>428</v>
      </c>
      <c r="V12" s="183">
        <f t="shared" si="5"/>
        <v>33.914421553090335</v>
      </c>
      <c r="W12" s="172">
        <f>УСЬОГО!Z12-'16-село-ЦЗ'!W12</f>
        <v>1059</v>
      </c>
      <c r="X12" s="174">
        <f>УСЬОГО!AA12-'16-село-ЦЗ'!X12</f>
        <v>339</v>
      </c>
      <c r="Y12" s="180">
        <f t="shared" si="6"/>
        <v>32.011331444759207</v>
      </c>
      <c r="Z12" s="173">
        <f>УСЬОГО!AC12-'16-село-ЦЗ'!Z12</f>
        <v>923</v>
      </c>
      <c r="AA12" s="173">
        <f>УСЬОГО!AD12-'16-село-ЦЗ'!AA12</f>
        <v>172</v>
      </c>
      <c r="AB12" s="180">
        <f t="shared" si="7"/>
        <v>18.634886240520043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УСЬОГО!B13-'16-село-ЦЗ'!B13</f>
        <v>1286</v>
      </c>
      <c r="C13" s="211">
        <f>УСЬОГО!C13-'16-село-ЦЗ'!C13</f>
        <v>729</v>
      </c>
      <c r="D13" s="180">
        <f t="shared" si="0"/>
        <v>56.687402799377914</v>
      </c>
      <c r="E13" s="172">
        <f>УСЬОГО!E13-'16-село-ЦЗ'!E13</f>
        <v>1074</v>
      </c>
      <c r="F13" s="174">
        <f>УСЬОГО!F13-'16-село-ЦЗ'!F13</f>
        <v>480</v>
      </c>
      <c r="G13" s="180">
        <f t="shared" si="1"/>
        <v>44.692737430167597</v>
      </c>
      <c r="H13" s="173">
        <f>УСЬОГО!H13-'16-село-ЦЗ'!H13</f>
        <v>333</v>
      </c>
      <c r="I13" s="173">
        <f>УСЬОГО!I13-'16-село-ЦЗ'!I13</f>
        <v>253</v>
      </c>
      <c r="J13" s="183">
        <f t="shared" si="2"/>
        <v>75.97597597597597</v>
      </c>
      <c r="K13" s="172">
        <f>УСЬОГО!N13-'16-село-ЦЗ'!K13</f>
        <v>34</v>
      </c>
      <c r="L13" s="174">
        <f>УСЬОГО!O13-'16-село-ЦЗ'!L13</f>
        <v>3</v>
      </c>
      <c r="M13" s="180">
        <f t="shared" si="8"/>
        <v>8.8235294117647065</v>
      </c>
      <c r="N13" s="172">
        <f>УСЬОГО!Q13-'16-село-ЦЗ'!N13</f>
        <v>0</v>
      </c>
      <c r="O13" s="174">
        <f>УСЬОГО!R13-'16-село-ЦЗ'!O13</f>
        <v>0</v>
      </c>
      <c r="P13" s="183" t="str">
        <f t="shared" si="9"/>
        <v>-</v>
      </c>
      <c r="Q13" s="172">
        <f>УСЬОГО!T13-'16-село-ЦЗ'!Q13</f>
        <v>867</v>
      </c>
      <c r="R13" s="174">
        <f>УСЬОГО!U13-'16-село-ЦЗ'!R13</f>
        <v>385</v>
      </c>
      <c r="S13" s="180">
        <f t="shared" si="4"/>
        <v>44.405997693194927</v>
      </c>
      <c r="T13" s="173">
        <f>УСЬОГО!W13-'16-село-ЦЗ'!T13</f>
        <v>601</v>
      </c>
      <c r="U13" s="173">
        <f>УСЬОГО!X13-'16-село-ЦЗ'!U13</f>
        <v>200</v>
      </c>
      <c r="V13" s="183">
        <f t="shared" si="5"/>
        <v>33.277870216306155</v>
      </c>
      <c r="W13" s="172">
        <f>УСЬОГО!Z13-'16-село-ЦЗ'!W13</f>
        <v>486</v>
      </c>
      <c r="X13" s="174">
        <f>УСЬОГО!AA13-'16-село-ЦЗ'!X13</f>
        <v>102</v>
      </c>
      <c r="Y13" s="180">
        <f t="shared" si="6"/>
        <v>20.987654320987655</v>
      </c>
      <c r="Z13" s="173">
        <f>УСЬОГО!AC13-'16-село-ЦЗ'!Z13</f>
        <v>420</v>
      </c>
      <c r="AA13" s="173">
        <f>УСЬОГО!AD13-'16-село-ЦЗ'!AA13</f>
        <v>66</v>
      </c>
      <c r="AB13" s="180">
        <f t="shared" si="7"/>
        <v>15.714285714285714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УСЬОГО!B14-'16-село-ЦЗ'!B14</f>
        <v>762</v>
      </c>
      <c r="C14" s="214">
        <f>УСЬОГО!C14-'16-село-ЦЗ'!C14</f>
        <v>605</v>
      </c>
      <c r="D14" s="187">
        <f t="shared" si="0"/>
        <v>79.39632545931758</v>
      </c>
      <c r="E14" s="215">
        <f>УСЬОГО!E14-'16-село-ЦЗ'!E14</f>
        <v>686</v>
      </c>
      <c r="F14" s="216">
        <f>УСЬОГО!F14-'16-село-ЦЗ'!F14</f>
        <v>477</v>
      </c>
      <c r="G14" s="187">
        <f t="shared" si="1"/>
        <v>69.533527696793001</v>
      </c>
      <c r="H14" s="217">
        <f>УСЬОГО!H14-'16-село-ЦЗ'!H14</f>
        <v>184</v>
      </c>
      <c r="I14" s="217">
        <f>УСЬОГО!I14-'16-село-ЦЗ'!I14</f>
        <v>219</v>
      </c>
      <c r="J14" s="191">
        <f t="shared" si="2"/>
        <v>119.02173913043478</v>
      </c>
      <c r="K14" s="215">
        <f>УСЬОГО!N14-'16-село-ЦЗ'!K14</f>
        <v>78</v>
      </c>
      <c r="L14" s="216">
        <f>УСЬОГО!O14-'16-село-ЦЗ'!L14</f>
        <v>46</v>
      </c>
      <c r="M14" s="187">
        <f t="shared" si="8"/>
        <v>58.974358974358971</v>
      </c>
      <c r="N14" s="215">
        <f>УСЬОГО!Q14-'16-село-ЦЗ'!N14</f>
        <v>6</v>
      </c>
      <c r="O14" s="216">
        <f>УСЬОГО!R14-'16-село-ЦЗ'!O14</f>
        <v>3</v>
      </c>
      <c r="P14" s="191">
        <f t="shared" si="9"/>
        <v>50</v>
      </c>
      <c r="Q14" s="215">
        <f>УСЬОГО!T14-'16-село-ЦЗ'!Q14</f>
        <v>584</v>
      </c>
      <c r="R14" s="216">
        <f>УСЬОГО!U14-'16-село-ЦЗ'!R14</f>
        <v>362</v>
      </c>
      <c r="S14" s="187">
        <f t="shared" si="4"/>
        <v>61.986301369863014</v>
      </c>
      <c r="T14" s="217">
        <f>УСЬОГО!W14-'16-село-ЦЗ'!T14</f>
        <v>320</v>
      </c>
      <c r="U14" s="217">
        <f>УСЬОГО!X14-'16-село-ЦЗ'!U14</f>
        <v>256</v>
      </c>
      <c r="V14" s="191">
        <f t="shared" si="5"/>
        <v>80</v>
      </c>
      <c r="W14" s="215">
        <f>УСЬОГО!Z14-'16-село-ЦЗ'!W14</f>
        <v>293</v>
      </c>
      <c r="X14" s="216">
        <f>УСЬОГО!AA14-'16-село-ЦЗ'!X14</f>
        <v>186</v>
      </c>
      <c r="Y14" s="187">
        <f t="shared" si="6"/>
        <v>63.481228668941981</v>
      </c>
      <c r="Z14" s="217">
        <f>УСЬОГО!AC14-'16-село-ЦЗ'!Z14</f>
        <v>257</v>
      </c>
      <c r="AA14" s="217">
        <f>УСЬОГО!AD14-'16-село-ЦЗ'!AA14</f>
        <v>81</v>
      </c>
      <c r="AB14" s="187">
        <f t="shared" si="7"/>
        <v>31.517509727626461</v>
      </c>
      <c r="AC14" s="34"/>
      <c r="AD14" s="38"/>
    </row>
    <row r="15" spans="1:32" ht="15" customHeight="1" x14ac:dyDescent="0.2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tabSelected="1"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H10" sqref="AH10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0" t="s">
        <v>120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5"/>
      <c r="O1" s="25"/>
      <c r="P1" s="25"/>
      <c r="Q1" s="25"/>
      <c r="R1" s="25"/>
      <c r="S1" s="25"/>
      <c r="T1" s="25"/>
      <c r="U1" s="25"/>
      <c r="V1" s="25"/>
      <c r="W1" s="25"/>
      <c r="X1" s="279"/>
      <c r="Y1" s="27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9"/>
      <c r="Y2" s="279"/>
      <c r="Z2" s="277"/>
      <c r="AA2" s="277"/>
      <c r="AB2" s="122" t="s">
        <v>7</v>
      </c>
      <c r="AC2" s="51"/>
    </row>
    <row r="3" spans="1:32" s="229" customFormat="1" ht="100.5" customHeight="1" thickBot="1" x14ac:dyDescent="0.3">
      <c r="A3" s="274"/>
      <c r="B3" s="367" t="s">
        <v>20</v>
      </c>
      <c r="C3" s="368"/>
      <c r="D3" s="368"/>
      <c r="E3" s="364" t="s">
        <v>21</v>
      </c>
      <c r="F3" s="365"/>
      <c r="G3" s="370"/>
      <c r="H3" s="371" t="s">
        <v>107</v>
      </c>
      <c r="I3" s="365"/>
      <c r="J3" s="366"/>
      <c r="K3" s="364" t="s">
        <v>9</v>
      </c>
      <c r="L3" s="365"/>
      <c r="M3" s="370"/>
      <c r="N3" s="364" t="s">
        <v>10</v>
      </c>
      <c r="O3" s="365"/>
      <c r="P3" s="366"/>
      <c r="Q3" s="367" t="s">
        <v>8</v>
      </c>
      <c r="R3" s="368"/>
      <c r="S3" s="369"/>
      <c r="T3" s="367" t="s">
        <v>15</v>
      </c>
      <c r="U3" s="368"/>
      <c r="V3" s="368"/>
      <c r="W3" s="364" t="s">
        <v>11</v>
      </c>
      <c r="X3" s="365"/>
      <c r="Y3" s="370"/>
      <c r="Z3" s="371" t="s">
        <v>12</v>
      </c>
      <c r="AA3" s="365"/>
      <c r="AB3" s="370"/>
    </row>
    <row r="4" spans="1:32" s="31" customFormat="1" ht="19.5" customHeight="1" x14ac:dyDescent="0.25">
      <c r="A4" s="286"/>
      <c r="B4" s="355" t="s">
        <v>87</v>
      </c>
      <c r="C4" s="347" t="s">
        <v>96</v>
      </c>
      <c r="D4" s="353" t="s">
        <v>2</v>
      </c>
      <c r="E4" s="355" t="s">
        <v>87</v>
      </c>
      <c r="F4" s="347" t="s">
        <v>96</v>
      </c>
      <c r="G4" s="349" t="s">
        <v>2</v>
      </c>
      <c r="H4" s="351" t="s">
        <v>87</v>
      </c>
      <c r="I4" s="347" t="s">
        <v>96</v>
      </c>
      <c r="J4" s="353" t="s">
        <v>2</v>
      </c>
      <c r="K4" s="355" t="s">
        <v>87</v>
      </c>
      <c r="L4" s="347" t="s">
        <v>96</v>
      </c>
      <c r="M4" s="349" t="s">
        <v>2</v>
      </c>
      <c r="N4" s="355" t="s">
        <v>87</v>
      </c>
      <c r="O4" s="347" t="s">
        <v>96</v>
      </c>
      <c r="P4" s="353" t="s">
        <v>2</v>
      </c>
      <c r="Q4" s="355" t="s">
        <v>87</v>
      </c>
      <c r="R4" s="347" t="s">
        <v>96</v>
      </c>
      <c r="S4" s="349" t="s">
        <v>2</v>
      </c>
      <c r="T4" s="355" t="s">
        <v>87</v>
      </c>
      <c r="U4" s="347" t="s">
        <v>96</v>
      </c>
      <c r="V4" s="353" t="s">
        <v>2</v>
      </c>
      <c r="W4" s="355" t="s">
        <v>87</v>
      </c>
      <c r="X4" s="347" t="s">
        <v>96</v>
      </c>
      <c r="Y4" s="349" t="s">
        <v>2</v>
      </c>
      <c r="Z4" s="351" t="s">
        <v>87</v>
      </c>
      <c r="AA4" s="347" t="s">
        <v>96</v>
      </c>
      <c r="AB4" s="349" t="s">
        <v>2</v>
      </c>
    </row>
    <row r="5" spans="1:32" s="31" customFormat="1" ht="4.5" customHeight="1" thickBot="1" x14ac:dyDescent="0.3">
      <c r="A5" s="357"/>
      <c r="B5" s="356"/>
      <c r="C5" s="348"/>
      <c r="D5" s="354"/>
      <c r="E5" s="356"/>
      <c r="F5" s="348"/>
      <c r="G5" s="350"/>
      <c r="H5" s="352"/>
      <c r="I5" s="348"/>
      <c r="J5" s="354"/>
      <c r="K5" s="356"/>
      <c r="L5" s="348"/>
      <c r="M5" s="350"/>
      <c r="N5" s="356"/>
      <c r="O5" s="348"/>
      <c r="P5" s="354"/>
      <c r="Q5" s="356"/>
      <c r="R5" s="348"/>
      <c r="S5" s="350"/>
      <c r="T5" s="356"/>
      <c r="U5" s="348"/>
      <c r="V5" s="354"/>
      <c r="W5" s="356"/>
      <c r="X5" s="348"/>
      <c r="Y5" s="350"/>
      <c r="Z5" s="352"/>
      <c r="AA5" s="348"/>
      <c r="AB5" s="350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6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10411</v>
      </c>
      <c r="C7" s="165">
        <f>SUM(C8:C14)</f>
        <v>5827</v>
      </c>
      <c r="D7" s="169">
        <f>C7*100/B7</f>
        <v>55.969647488233598</v>
      </c>
      <c r="E7" s="167">
        <f>SUM(E8:E14)</f>
        <v>9140</v>
      </c>
      <c r="F7" s="165">
        <f>SUM(F8:F14)</f>
        <v>4312</v>
      </c>
      <c r="G7" s="166">
        <f>F7*100/E7</f>
        <v>47.177242888402624</v>
      </c>
      <c r="H7" s="168">
        <f>SUM(H8:H14)</f>
        <v>1522</v>
      </c>
      <c r="I7" s="165">
        <f>SUM(I8:I14)</f>
        <v>1636</v>
      </c>
      <c r="J7" s="169">
        <f>I7*100/H7</f>
        <v>107.49014454664915</v>
      </c>
      <c r="K7" s="167">
        <f>SUM(K8:K14)</f>
        <v>422</v>
      </c>
      <c r="L7" s="165">
        <f>SUM(L8:L14)</f>
        <v>158</v>
      </c>
      <c r="M7" s="166">
        <f>L7*100/K7</f>
        <v>37.440758293838861</v>
      </c>
      <c r="N7" s="167">
        <f>SUM(N8:N14)</f>
        <v>52</v>
      </c>
      <c r="O7" s="165">
        <f>SUM(O8:O14)</f>
        <v>21</v>
      </c>
      <c r="P7" s="169">
        <f>O7*100/N7</f>
        <v>40.384615384615387</v>
      </c>
      <c r="Q7" s="167">
        <f>SUM(Q8:Q14)</f>
        <v>6751</v>
      </c>
      <c r="R7" s="165">
        <f>SUM(R8:R14)</f>
        <v>3148</v>
      </c>
      <c r="S7" s="166">
        <f>R7*100/Q7</f>
        <v>46.630128869797069</v>
      </c>
      <c r="T7" s="164">
        <f>SUM(T8:T14)</f>
        <v>5269</v>
      </c>
      <c r="U7" s="165">
        <f>SUM(U8:U14)</f>
        <v>1975</v>
      </c>
      <c r="V7" s="169">
        <f>U7*100/T7</f>
        <v>37.483393433289052</v>
      </c>
      <c r="W7" s="167">
        <f>SUM(W8:W14)</f>
        <v>4735</v>
      </c>
      <c r="X7" s="165">
        <f>SUM(X8:X14)</f>
        <v>1378</v>
      </c>
      <c r="Y7" s="166">
        <f>X7*100/W7</f>
        <v>29.102428722280887</v>
      </c>
      <c r="Z7" s="168">
        <f>SUM(Z8:Z14)</f>
        <v>4291</v>
      </c>
      <c r="AA7" s="165">
        <f>SUM(AA8:AA14)</f>
        <v>786</v>
      </c>
      <c r="AB7" s="166">
        <f>AA7*100/Z7</f>
        <v>18.317408529480307</v>
      </c>
      <c r="AC7" s="34"/>
      <c r="AF7" s="39"/>
    </row>
    <row r="8" spans="1:32" s="39" customFormat="1" ht="48.75" customHeight="1" x14ac:dyDescent="0.25">
      <c r="A8" s="145" t="s">
        <v>97</v>
      </c>
      <c r="B8" s="170">
        <v>602</v>
      </c>
      <c r="C8" s="160">
        <v>561</v>
      </c>
      <c r="D8" s="175">
        <f t="shared" ref="D8:D14" si="0">C8*100/B8</f>
        <v>93.189368770764119</v>
      </c>
      <c r="E8" s="172">
        <v>534</v>
      </c>
      <c r="F8" s="160">
        <v>363</v>
      </c>
      <c r="G8" s="171">
        <f t="shared" ref="G8:G14" si="1">F8*100/E8</f>
        <v>67.977528089887642</v>
      </c>
      <c r="H8" s="173">
        <v>132</v>
      </c>
      <c r="I8" s="174">
        <v>241</v>
      </c>
      <c r="J8" s="175">
        <f t="shared" ref="J8:J14" si="2">I8*100/H8</f>
        <v>182.57575757575756</v>
      </c>
      <c r="K8" s="176">
        <v>15</v>
      </c>
      <c r="L8" s="161">
        <v>4</v>
      </c>
      <c r="M8" s="171">
        <f t="shared" ref="M8" si="3">L8*100/K8</f>
        <v>26.666666666666668</v>
      </c>
      <c r="N8" s="172">
        <v>14</v>
      </c>
      <c r="O8" s="161">
        <v>0</v>
      </c>
      <c r="P8" s="175">
        <f>IF(ISERROR(O8*100/N8),"-",(O8*100/N8))</f>
        <v>0</v>
      </c>
      <c r="Q8" s="176">
        <v>435</v>
      </c>
      <c r="R8" s="174">
        <v>297</v>
      </c>
      <c r="S8" s="171">
        <f t="shared" ref="S8:S14" si="4">R8*100/Q8</f>
        <v>68.275862068965523</v>
      </c>
      <c r="T8" s="234">
        <v>247</v>
      </c>
      <c r="U8" s="178">
        <v>229</v>
      </c>
      <c r="V8" s="175">
        <f t="shared" ref="V8:V14" si="5">U8*100/T8</f>
        <v>92.712550607287454</v>
      </c>
      <c r="W8" s="172">
        <v>215</v>
      </c>
      <c r="X8" s="178">
        <v>118</v>
      </c>
      <c r="Y8" s="171">
        <f t="shared" ref="Y8:Y14" si="6">X8*100/W8</f>
        <v>54.883720930232556</v>
      </c>
      <c r="Z8" s="173">
        <v>176</v>
      </c>
      <c r="AA8" s="178">
        <v>60</v>
      </c>
      <c r="AB8" s="171">
        <f t="shared" ref="AB8:AB14" si="7">AA8*100/Z8</f>
        <v>34.090909090909093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1262</v>
      </c>
      <c r="C9" s="160">
        <v>696</v>
      </c>
      <c r="D9" s="183">
        <f t="shared" si="0"/>
        <v>55.150554675118862</v>
      </c>
      <c r="E9" s="181">
        <v>1057</v>
      </c>
      <c r="F9" s="130">
        <v>508</v>
      </c>
      <c r="G9" s="180">
        <f t="shared" si="1"/>
        <v>48.060548722800377</v>
      </c>
      <c r="H9" s="182">
        <v>189</v>
      </c>
      <c r="I9" s="174">
        <v>212</v>
      </c>
      <c r="J9" s="183">
        <f t="shared" si="2"/>
        <v>112.16931216931216</v>
      </c>
      <c r="K9" s="184">
        <v>56</v>
      </c>
      <c r="L9" s="134">
        <v>13</v>
      </c>
      <c r="M9" s="180">
        <f t="shared" ref="M9:M14" si="8">IF(ISERROR(L9*100/K9),"-",(L9*100/K9))</f>
        <v>23.214285714285715</v>
      </c>
      <c r="N9" s="181">
        <v>7</v>
      </c>
      <c r="O9" s="134">
        <v>2</v>
      </c>
      <c r="P9" s="183">
        <f t="shared" ref="P9:P14" si="9">IF(ISERROR(O9*100/N9),"-",(O9*100/N9))</f>
        <v>28.571428571428573</v>
      </c>
      <c r="Q9" s="184">
        <v>819</v>
      </c>
      <c r="R9" s="135">
        <v>393</v>
      </c>
      <c r="S9" s="180">
        <f t="shared" si="4"/>
        <v>47.985347985347985</v>
      </c>
      <c r="T9" s="234">
        <v>638</v>
      </c>
      <c r="U9" s="178">
        <v>242</v>
      </c>
      <c r="V9" s="183">
        <f t="shared" si="5"/>
        <v>37.931034482758619</v>
      </c>
      <c r="W9" s="181">
        <v>560</v>
      </c>
      <c r="X9" s="136">
        <v>171</v>
      </c>
      <c r="Y9" s="180">
        <f t="shared" si="6"/>
        <v>30.535714285714285</v>
      </c>
      <c r="Z9" s="182">
        <v>521</v>
      </c>
      <c r="AA9" s="136">
        <v>101</v>
      </c>
      <c r="AB9" s="180">
        <f t="shared" si="7"/>
        <v>19.385796545105567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2825</v>
      </c>
      <c r="C10" s="160">
        <v>1291</v>
      </c>
      <c r="D10" s="183">
        <f t="shared" si="0"/>
        <v>45.69911504424779</v>
      </c>
      <c r="E10" s="181">
        <v>2518</v>
      </c>
      <c r="F10" s="131">
        <v>979</v>
      </c>
      <c r="G10" s="180">
        <f t="shared" si="1"/>
        <v>38.880063542494042</v>
      </c>
      <c r="H10" s="182">
        <v>345</v>
      </c>
      <c r="I10" s="174">
        <v>269</v>
      </c>
      <c r="J10" s="183">
        <f t="shared" si="2"/>
        <v>77.971014492753625</v>
      </c>
      <c r="K10" s="184">
        <v>171</v>
      </c>
      <c r="L10" s="133">
        <v>61</v>
      </c>
      <c r="M10" s="180">
        <f t="shared" si="8"/>
        <v>35.672514619883039</v>
      </c>
      <c r="N10" s="181">
        <v>0</v>
      </c>
      <c r="O10" s="133">
        <v>2</v>
      </c>
      <c r="P10" s="183" t="str">
        <f t="shared" si="9"/>
        <v>-</v>
      </c>
      <c r="Q10" s="184">
        <v>1716</v>
      </c>
      <c r="R10" s="135">
        <v>696</v>
      </c>
      <c r="S10" s="180">
        <f t="shared" si="4"/>
        <v>40.55944055944056</v>
      </c>
      <c r="T10" s="234">
        <v>1425</v>
      </c>
      <c r="U10" s="178">
        <v>374</v>
      </c>
      <c r="V10" s="183">
        <f t="shared" si="5"/>
        <v>26.245614035087719</v>
      </c>
      <c r="W10" s="181">
        <v>1278</v>
      </c>
      <c r="X10" s="136">
        <v>270</v>
      </c>
      <c r="Y10" s="180">
        <f t="shared" si="6"/>
        <v>21.12676056338028</v>
      </c>
      <c r="Z10" s="182">
        <v>1172</v>
      </c>
      <c r="AA10" s="136">
        <v>175</v>
      </c>
      <c r="AB10" s="180">
        <f t="shared" si="7"/>
        <v>14.931740614334471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2087</v>
      </c>
      <c r="C11" s="160">
        <v>1116</v>
      </c>
      <c r="D11" s="183">
        <f t="shared" si="0"/>
        <v>53.473885960709154</v>
      </c>
      <c r="E11" s="181">
        <v>1922</v>
      </c>
      <c r="F11" s="131">
        <v>890</v>
      </c>
      <c r="G11" s="180">
        <f t="shared" si="1"/>
        <v>46.305931321540065</v>
      </c>
      <c r="H11" s="182">
        <v>242</v>
      </c>
      <c r="I11" s="174">
        <v>233</v>
      </c>
      <c r="J11" s="183">
        <f t="shared" si="2"/>
        <v>96.280991735537185</v>
      </c>
      <c r="K11" s="184">
        <v>35</v>
      </c>
      <c r="L11" s="133">
        <v>35</v>
      </c>
      <c r="M11" s="180">
        <f t="shared" si="8"/>
        <v>100</v>
      </c>
      <c r="N11" s="181">
        <v>3</v>
      </c>
      <c r="O11" s="133">
        <v>8</v>
      </c>
      <c r="P11" s="183">
        <f t="shared" si="9"/>
        <v>266.66666666666669</v>
      </c>
      <c r="Q11" s="184">
        <v>1411</v>
      </c>
      <c r="R11" s="135">
        <v>718</v>
      </c>
      <c r="S11" s="180">
        <f t="shared" si="4"/>
        <v>50.88589652728561</v>
      </c>
      <c r="T11" s="234">
        <v>1138</v>
      </c>
      <c r="U11" s="178">
        <v>420</v>
      </c>
      <c r="V11" s="183">
        <f t="shared" si="5"/>
        <v>36.906854130052722</v>
      </c>
      <c r="W11" s="181">
        <v>1086</v>
      </c>
      <c r="X11" s="136">
        <v>349</v>
      </c>
      <c r="Y11" s="180">
        <f t="shared" si="6"/>
        <v>32.136279926335177</v>
      </c>
      <c r="Z11" s="182">
        <v>1007</v>
      </c>
      <c r="AA11" s="136">
        <v>193</v>
      </c>
      <c r="AB11" s="180">
        <f t="shared" si="7"/>
        <v>19.165839126117181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2141</v>
      </c>
      <c r="C12" s="160">
        <v>1160</v>
      </c>
      <c r="D12" s="183">
        <f t="shared" si="0"/>
        <v>54.180289584306401</v>
      </c>
      <c r="E12" s="181">
        <v>1804</v>
      </c>
      <c r="F12" s="131">
        <v>887</v>
      </c>
      <c r="G12" s="180">
        <f t="shared" si="1"/>
        <v>49.168514412416854</v>
      </c>
      <c r="H12" s="182">
        <v>323</v>
      </c>
      <c r="I12" s="174">
        <v>300</v>
      </c>
      <c r="J12" s="183">
        <f t="shared" si="2"/>
        <v>92.879256965944279</v>
      </c>
      <c r="K12" s="184">
        <v>38</v>
      </c>
      <c r="L12" s="133">
        <v>18</v>
      </c>
      <c r="M12" s="180">
        <f t="shared" si="8"/>
        <v>47.368421052631582</v>
      </c>
      <c r="N12" s="181">
        <v>2</v>
      </c>
      <c r="O12" s="133">
        <v>9</v>
      </c>
      <c r="P12" s="183">
        <f t="shared" si="9"/>
        <v>450</v>
      </c>
      <c r="Q12" s="184">
        <v>1305</v>
      </c>
      <c r="R12" s="135">
        <v>547</v>
      </c>
      <c r="S12" s="180">
        <f t="shared" si="4"/>
        <v>41.915708812260533</v>
      </c>
      <c r="T12" s="234">
        <v>1123</v>
      </c>
      <c r="U12" s="178">
        <v>398</v>
      </c>
      <c r="V12" s="183">
        <f t="shared" si="5"/>
        <v>35.440783615316114</v>
      </c>
      <c r="W12" s="181">
        <v>972</v>
      </c>
      <c r="X12" s="136">
        <v>303</v>
      </c>
      <c r="Y12" s="180">
        <f t="shared" si="6"/>
        <v>31.172839506172838</v>
      </c>
      <c r="Z12" s="182">
        <v>854</v>
      </c>
      <c r="AA12" s="136">
        <v>163</v>
      </c>
      <c r="AB12" s="180">
        <f t="shared" si="7"/>
        <v>19.08665105386417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796</v>
      </c>
      <c r="C13" s="160">
        <v>525</v>
      </c>
      <c r="D13" s="183">
        <f t="shared" si="0"/>
        <v>65.954773869346738</v>
      </c>
      <c r="E13" s="181">
        <v>682</v>
      </c>
      <c r="F13" s="131">
        <v>319</v>
      </c>
      <c r="G13" s="180">
        <f t="shared" si="1"/>
        <v>46.774193548387096</v>
      </c>
      <c r="H13" s="182">
        <v>170</v>
      </c>
      <c r="I13" s="174">
        <v>212</v>
      </c>
      <c r="J13" s="183">
        <f t="shared" si="2"/>
        <v>124.70588235294117</v>
      </c>
      <c r="K13" s="184">
        <v>28</v>
      </c>
      <c r="L13" s="133">
        <v>1</v>
      </c>
      <c r="M13" s="180">
        <f t="shared" si="8"/>
        <v>3.5714285714285716</v>
      </c>
      <c r="N13" s="181">
        <v>1</v>
      </c>
      <c r="O13" s="133">
        <v>0</v>
      </c>
      <c r="P13" s="183">
        <f t="shared" si="9"/>
        <v>0</v>
      </c>
      <c r="Q13" s="184">
        <v>548</v>
      </c>
      <c r="R13" s="135">
        <v>222</v>
      </c>
      <c r="S13" s="180">
        <f t="shared" si="4"/>
        <v>40.510948905109487</v>
      </c>
      <c r="T13" s="234">
        <v>385</v>
      </c>
      <c r="U13" s="178">
        <v>145</v>
      </c>
      <c r="V13" s="183">
        <f t="shared" si="5"/>
        <v>37.662337662337663</v>
      </c>
      <c r="W13" s="181">
        <v>336</v>
      </c>
      <c r="X13" s="136">
        <v>60</v>
      </c>
      <c r="Y13" s="180">
        <f t="shared" si="6"/>
        <v>17.857142857142858</v>
      </c>
      <c r="Z13" s="182">
        <v>303</v>
      </c>
      <c r="AA13" s="136">
        <v>36</v>
      </c>
      <c r="AB13" s="180">
        <f t="shared" si="7"/>
        <v>11.881188118811881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698</v>
      </c>
      <c r="C14" s="239">
        <v>478</v>
      </c>
      <c r="D14" s="191">
        <f t="shared" si="0"/>
        <v>68.48137535816619</v>
      </c>
      <c r="E14" s="188">
        <v>623</v>
      </c>
      <c r="F14" s="148">
        <v>366</v>
      </c>
      <c r="G14" s="187">
        <f t="shared" si="1"/>
        <v>58.747993579454253</v>
      </c>
      <c r="H14" s="189">
        <v>121</v>
      </c>
      <c r="I14" s="216">
        <v>169</v>
      </c>
      <c r="J14" s="191">
        <f t="shared" si="2"/>
        <v>139.6694214876033</v>
      </c>
      <c r="K14" s="192">
        <v>79</v>
      </c>
      <c r="L14" s="149">
        <v>26</v>
      </c>
      <c r="M14" s="187">
        <f t="shared" si="8"/>
        <v>32.911392405063289</v>
      </c>
      <c r="N14" s="188">
        <v>25</v>
      </c>
      <c r="O14" s="149">
        <v>0</v>
      </c>
      <c r="P14" s="191">
        <f t="shared" si="9"/>
        <v>0</v>
      </c>
      <c r="Q14" s="192">
        <v>517</v>
      </c>
      <c r="R14" s="190">
        <v>275</v>
      </c>
      <c r="S14" s="187">
        <f t="shared" si="4"/>
        <v>53.191489361702125</v>
      </c>
      <c r="T14" s="238">
        <v>313</v>
      </c>
      <c r="U14" s="221">
        <v>167</v>
      </c>
      <c r="V14" s="191">
        <f t="shared" si="5"/>
        <v>53.354632587859427</v>
      </c>
      <c r="W14" s="188">
        <v>288</v>
      </c>
      <c r="X14" s="194">
        <v>107</v>
      </c>
      <c r="Y14" s="187">
        <f t="shared" si="6"/>
        <v>37.152777777777779</v>
      </c>
      <c r="Z14" s="189">
        <v>258</v>
      </c>
      <c r="AA14" s="194">
        <v>58</v>
      </c>
      <c r="AB14" s="187">
        <f t="shared" si="7"/>
        <v>22.480620155038761</v>
      </c>
      <c r="AC14" s="34"/>
      <c r="AD14" s="38"/>
    </row>
    <row r="15" spans="1:32" ht="15" customHeight="1" x14ac:dyDescent="0.2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W10" sqref="W10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80" t="s">
        <v>112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5"/>
      <c r="R1" s="25"/>
      <c r="S1" s="25"/>
      <c r="T1" s="25"/>
      <c r="U1" s="259" t="s">
        <v>14</v>
      </c>
      <c r="V1" s="259"/>
      <c r="W1" s="259"/>
      <c r="X1" s="259"/>
      <c r="Y1" s="259"/>
      <c r="Z1" s="259"/>
      <c r="AA1" s="259"/>
      <c r="AB1" s="259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7" t="s">
        <v>7</v>
      </c>
      <c r="N2" s="277"/>
      <c r="O2" s="277"/>
      <c r="P2" s="277"/>
      <c r="Q2" s="28"/>
      <c r="R2" s="28"/>
      <c r="S2" s="28"/>
      <c r="T2" s="28"/>
      <c r="U2" s="28"/>
      <c r="V2" s="28"/>
      <c r="X2" s="279"/>
      <c r="Y2" s="279"/>
      <c r="Z2" s="277" t="s">
        <v>7</v>
      </c>
      <c r="AA2" s="277"/>
      <c r="AB2" s="277"/>
      <c r="AC2" s="51"/>
    </row>
    <row r="3" spans="1:32" s="30" customFormat="1" ht="81.75" customHeight="1" x14ac:dyDescent="0.25">
      <c r="A3" s="274"/>
      <c r="B3" s="260" t="s">
        <v>20</v>
      </c>
      <c r="C3" s="261"/>
      <c r="D3" s="262"/>
      <c r="E3" s="263" t="s">
        <v>21</v>
      </c>
      <c r="F3" s="264"/>
      <c r="G3" s="266"/>
      <c r="H3" s="276" t="s">
        <v>13</v>
      </c>
      <c r="I3" s="264"/>
      <c r="J3" s="265"/>
      <c r="K3" s="263" t="s">
        <v>9</v>
      </c>
      <c r="L3" s="264"/>
      <c r="M3" s="266"/>
      <c r="N3" s="276" t="s">
        <v>10</v>
      </c>
      <c r="O3" s="264"/>
      <c r="P3" s="265"/>
      <c r="Q3" s="260" t="s">
        <v>8</v>
      </c>
      <c r="R3" s="261"/>
      <c r="S3" s="262"/>
      <c r="T3" s="263" t="s">
        <v>15</v>
      </c>
      <c r="U3" s="264"/>
      <c r="V3" s="266"/>
      <c r="W3" s="263" t="s">
        <v>11</v>
      </c>
      <c r="X3" s="264"/>
      <c r="Y3" s="266"/>
      <c r="Z3" s="276" t="s">
        <v>12</v>
      </c>
      <c r="AA3" s="264"/>
      <c r="AB3" s="266"/>
    </row>
    <row r="4" spans="1:32" s="31" customFormat="1" ht="19.5" customHeight="1" x14ac:dyDescent="0.25">
      <c r="A4" s="275"/>
      <c r="B4" s="267" t="s">
        <v>87</v>
      </c>
      <c r="C4" s="268" t="s">
        <v>96</v>
      </c>
      <c r="D4" s="269" t="s">
        <v>2</v>
      </c>
      <c r="E4" s="270" t="s">
        <v>87</v>
      </c>
      <c r="F4" s="268" t="s">
        <v>96</v>
      </c>
      <c r="G4" s="271" t="s">
        <v>2</v>
      </c>
      <c r="H4" s="278" t="s">
        <v>87</v>
      </c>
      <c r="I4" s="268" t="s">
        <v>96</v>
      </c>
      <c r="J4" s="273" t="s">
        <v>2</v>
      </c>
      <c r="K4" s="270" t="s">
        <v>87</v>
      </c>
      <c r="L4" s="268" t="s">
        <v>96</v>
      </c>
      <c r="M4" s="271" t="s">
        <v>2</v>
      </c>
      <c r="N4" s="278" t="s">
        <v>87</v>
      </c>
      <c r="O4" s="268" t="s">
        <v>96</v>
      </c>
      <c r="P4" s="273" t="s">
        <v>2</v>
      </c>
      <c r="Q4" s="270" t="s">
        <v>87</v>
      </c>
      <c r="R4" s="268" t="s">
        <v>96</v>
      </c>
      <c r="S4" s="271" t="s">
        <v>2</v>
      </c>
      <c r="T4" s="270" t="s">
        <v>87</v>
      </c>
      <c r="U4" s="272" t="s">
        <v>96</v>
      </c>
      <c r="V4" s="271" t="s">
        <v>2</v>
      </c>
      <c r="W4" s="270" t="s">
        <v>87</v>
      </c>
      <c r="X4" s="268" t="s">
        <v>96</v>
      </c>
      <c r="Y4" s="271" t="s">
        <v>2</v>
      </c>
      <c r="Z4" s="278" t="s">
        <v>87</v>
      </c>
      <c r="AA4" s="272" t="s">
        <v>96</v>
      </c>
      <c r="AB4" s="271" t="s">
        <v>2</v>
      </c>
    </row>
    <row r="5" spans="1:32" s="31" customFormat="1" ht="15.75" customHeight="1" x14ac:dyDescent="0.25">
      <c r="A5" s="275"/>
      <c r="B5" s="267"/>
      <c r="C5" s="268"/>
      <c r="D5" s="269"/>
      <c r="E5" s="270"/>
      <c r="F5" s="268"/>
      <c r="G5" s="271"/>
      <c r="H5" s="278"/>
      <c r="I5" s="268"/>
      <c r="J5" s="273"/>
      <c r="K5" s="270"/>
      <c r="L5" s="268"/>
      <c r="M5" s="271"/>
      <c r="N5" s="278"/>
      <c r="O5" s="268"/>
      <c r="P5" s="273"/>
      <c r="Q5" s="270"/>
      <c r="R5" s="268"/>
      <c r="S5" s="271"/>
      <c r="T5" s="270"/>
      <c r="U5" s="272"/>
      <c r="V5" s="271"/>
      <c r="W5" s="270"/>
      <c r="X5" s="268"/>
      <c r="Y5" s="271"/>
      <c r="Z5" s="278"/>
      <c r="AA5" s="272"/>
      <c r="AB5" s="271"/>
    </row>
    <row r="6" spans="1:32" s="47" customFormat="1" ht="11.25" customHeight="1" thickBot="1" x14ac:dyDescent="0.25">
      <c r="A6" s="153" t="s">
        <v>3</v>
      </c>
      <c r="B6" s="154">
        <v>1</v>
      </c>
      <c r="C6" s="155">
        <v>2</v>
      </c>
      <c r="D6" s="156">
        <v>3</v>
      </c>
      <c r="E6" s="157">
        <v>4</v>
      </c>
      <c r="F6" s="155">
        <v>5</v>
      </c>
      <c r="G6" s="156">
        <v>6</v>
      </c>
      <c r="H6" s="158">
        <v>7</v>
      </c>
      <c r="I6" s="155">
        <v>8</v>
      </c>
      <c r="J6" s="159">
        <v>9</v>
      </c>
      <c r="K6" s="157">
        <v>10</v>
      </c>
      <c r="L6" s="155">
        <v>11</v>
      </c>
      <c r="M6" s="156">
        <v>12</v>
      </c>
      <c r="N6" s="158">
        <v>13</v>
      </c>
      <c r="O6" s="155">
        <v>14</v>
      </c>
      <c r="P6" s="159">
        <v>15</v>
      </c>
      <c r="Q6" s="157">
        <v>16</v>
      </c>
      <c r="R6" s="155">
        <v>17</v>
      </c>
      <c r="S6" s="156">
        <v>18</v>
      </c>
      <c r="T6" s="157">
        <v>19</v>
      </c>
      <c r="U6" s="155">
        <v>20</v>
      </c>
      <c r="V6" s="156">
        <v>21</v>
      </c>
      <c r="W6" s="157">
        <v>22</v>
      </c>
      <c r="X6" s="155">
        <v>23</v>
      </c>
      <c r="Y6" s="156">
        <v>24</v>
      </c>
      <c r="Z6" s="158">
        <v>25</v>
      </c>
      <c r="AA6" s="155">
        <v>26</v>
      </c>
      <c r="AB6" s="156">
        <v>27</v>
      </c>
    </row>
    <row r="7" spans="1:32" s="35" customFormat="1" ht="58.5" customHeight="1" thickBot="1" x14ac:dyDescent="0.3">
      <c r="A7" s="163" t="s">
        <v>32</v>
      </c>
      <c r="B7" s="164">
        <f>SUM(B8:B14)</f>
        <v>6265</v>
      </c>
      <c r="C7" s="165">
        <f>SUM(C8:C14)</f>
        <v>3221</v>
      </c>
      <c r="D7" s="166">
        <f>C7*100/B7</f>
        <v>51.412609736632085</v>
      </c>
      <c r="E7" s="167">
        <f>SUM(E8:E14)</f>
        <v>5984</v>
      </c>
      <c r="F7" s="165">
        <f>SUM(F8:F14)</f>
        <v>2958</v>
      </c>
      <c r="G7" s="166">
        <f>F7*100/E7</f>
        <v>49.43181818181818</v>
      </c>
      <c r="H7" s="168">
        <f>SUM(H8:H14)</f>
        <v>486</v>
      </c>
      <c r="I7" s="165">
        <f>SUM(I8:I14)</f>
        <v>428</v>
      </c>
      <c r="J7" s="169">
        <f>I7*100/H7</f>
        <v>88.065843621399182</v>
      </c>
      <c r="K7" s="167">
        <f>SUM(K8:K14)</f>
        <v>189</v>
      </c>
      <c r="L7" s="165">
        <f>SUM(L8:L14)</f>
        <v>87</v>
      </c>
      <c r="M7" s="166">
        <f>L7*100/K7</f>
        <v>46.031746031746032</v>
      </c>
      <c r="N7" s="168">
        <f>SUM(N8:N14)</f>
        <v>27</v>
      </c>
      <c r="O7" s="165">
        <f>SUM(O8:O14)</f>
        <v>20</v>
      </c>
      <c r="P7" s="169">
        <f>O7*100/N7</f>
        <v>74.074074074074076</v>
      </c>
      <c r="Q7" s="167">
        <f>SUM(Q8:Q14)</f>
        <v>3955</v>
      </c>
      <c r="R7" s="165">
        <f>SUM(R8:R14)</f>
        <v>2183</v>
      </c>
      <c r="S7" s="166">
        <f>R7*100/Q7</f>
        <v>55.195954487989887</v>
      </c>
      <c r="T7" s="164">
        <f>SUM(T8:T14)</f>
        <v>2969</v>
      </c>
      <c r="U7" s="226">
        <f>SUM(U8:U14)</f>
        <v>1190</v>
      </c>
      <c r="V7" s="166">
        <f>U7*100/T7</f>
        <v>40.08083529808016</v>
      </c>
      <c r="W7" s="167">
        <f>SUM(W8:W14)</f>
        <v>2855</v>
      </c>
      <c r="X7" s="165">
        <f>SUM(X8:X14)</f>
        <v>1097</v>
      </c>
      <c r="Y7" s="166">
        <f>X7*100/W7</f>
        <v>38.423817863397545</v>
      </c>
      <c r="Z7" s="168">
        <f>SUM(Z8:Z14)</f>
        <v>2598</v>
      </c>
      <c r="AA7" s="165">
        <f>SUM(AA8:AA14)</f>
        <v>731</v>
      </c>
      <c r="AB7" s="166">
        <f>AA7*100/Z7</f>
        <v>28.137028483448805</v>
      </c>
      <c r="AC7" s="34"/>
      <c r="AF7" s="39"/>
    </row>
    <row r="8" spans="1:32" s="39" customFormat="1" ht="45.75" customHeight="1" x14ac:dyDescent="0.25">
      <c r="A8" s="145" t="s">
        <v>97</v>
      </c>
      <c r="B8" s="170">
        <v>557</v>
      </c>
      <c r="C8" s="160">
        <v>309</v>
      </c>
      <c r="D8" s="171">
        <f t="shared" ref="D8:D14" si="0">C8*100/B8</f>
        <v>55.475763016157991</v>
      </c>
      <c r="E8" s="172">
        <v>536</v>
      </c>
      <c r="F8" s="160">
        <v>289</v>
      </c>
      <c r="G8" s="171">
        <f t="shared" ref="G8:G14" si="1">F8*100/E8</f>
        <v>53.917910447761194</v>
      </c>
      <c r="H8" s="173">
        <v>58</v>
      </c>
      <c r="I8" s="174">
        <v>59</v>
      </c>
      <c r="J8" s="175">
        <f t="shared" ref="J8:J14" si="2">IF(ISERROR(I8*100/H8),"-",(I8*100/H8))</f>
        <v>101.72413793103448</v>
      </c>
      <c r="K8" s="176">
        <v>9</v>
      </c>
      <c r="L8" s="174">
        <v>6</v>
      </c>
      <c r="M8" s="171">
        <f t="shared" ref="M8:M14" si="3">IF(ISERROR(L8*100/K8),"-",(L8*100/K8))</f>
        <v>66.666666666666671</v>
      </c>
      <c r="N8" s="177">
        <v>9</v>
      </c>
      <c r="O8" s="161">
        <v>0</v>
      </c>
      <c r="P8" s="175">
        <f>IF(ISERROR(O8*100/N8),"-",(O8*100/N8))</f>
        <v>0</v>
      </c>
      <c r="Q8" s="176">
        <v>403</v>
      </c>
      <c r="R8" s="174">
        <v>203</v>
      </c>
      <c r="S8" s="171">
        <f t="shared" ref="S8:S14" si="4">R8*100/Q8</f>
        <v>50.372208436724563</v>
      </c>
      <c r="T8" s="234">
        <v>244</v>
      </c>
      <c r="U8" s="227">
        <v>97</v>
      </c>
      <c r="V8" s="171">
        <f t="shared" ref="V8:V14" si="5">U8*100/T8</f>
        <v>39.754098360655739</v>
      </c>
      <c r="W8" s="172">
        <v>235</v>
      </c>
      <c r="X8" s="162">
        <v>90</v>
      </c>
      <c r="Y8" s="171">
        <f t="shared" ref="Y8:Y14" si="6">X8*100/W8</f>
        <v>38.297872340425535</v>
      </c>
      <c r="Z8" s="173">
        <v>205</v>
      </c>
      <c r="AA8" s="201">
        <v>56</v>
      </c>
      <c r="AB8" s="171">
        <f t="shared" ref="AB8:AB14" si="7">AA8*100/Z8</f>
        <v>27.317073170731707</v>
      </c>
      <c r="AC8" s="34"/>
      <c r="AD8" s="38"/>
    </row>
    <row r="9" spans="1:32" s="40" customFormat="1" ht="45.75" customHeight="1" x14ac:dyDescent="0.25">
      <c r="A9" s="146" t="s">
        <v>98</v>
      </c>
      <c r="B9" s="179">
        <v>667</v>
      </c>
      <c r="C9" s="160">
        <v>310</v>
      </c>
      <c r="D9" s="180">
        <f t="shared" si="0"/>
        <v>46.476761619190405</v>
      </c>
      <c r="E9" s="181">
        <v>644</v>
      </c>
      <c r="F9" s="130">
        <v>295</v>
      </c>
      <c r="G9" s="180">
        <f t="shared" si="1"/>
        <v>45.807453416149066</v>
      </c>
      <c r="H9" s="182">
        <v>60</v>
      </c>
      <c r="I9" s="174">
        <v>48</v>
      </c>
      <c r="J9" s="183">
        <f t="shared" si="2"/>
        <v>80</v>
      </c>
      <c r="K9" s="184">
        <v>20</v>
      </c>
      <c r="L9" s="135">
        <v>9</v>
      </c>
      <c r="M9" s="180">
        <f t="shared" si="3"/>
        <v>45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505</v>
      </c>
      <c r="R9" s="135">
        <v>237</v>
      </c>
      <c r="S9" s="180">
        <f t="shared" si="4"/>
        <v>46.930693069306933</v>
      </c>
      <c r="T9" s="234">
        <v>322</v>
      </c>
      <c r="U9" s="227">
        <v>127</v>
      </c>
      <c r="V9" s="180">
        <f t="shared" si="5"/>
        <v>39.440993788819874</v>
      </c>
      <c r="W9" s="181">
        <v>318</v>
      </c>
      <c r="X9" s="134">
        <v>119</v>
      </c>
      <c r="Y9" s="180">
        <f t="shared" si="6"/>
        <v>37.421383647798741</v>
      </c>
      <c r="Z9" s="182">
        <v>306</v>
      </c>
      <c r="AA9" s="132">
        <v>86</v>
      </c>
      <c r="AB9" s="180">
        <f t="shared" si="7"/>
        <v>28.104575163398692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2432</v>
      </c>
      <c r="C10" s="160">
        <v>1187</v>
      </c>
      <c r="D10" s="180">
        <f t="shared" si="0"/>
        <v>48.807565789473685</v>
      </c>
      <c r="E10" s="181">
        <v>2301</v>
      </c>
      <c r="F10" s="131">
        <v>1032</v>
      </c>
      <c r="G10" s="180">
        <f t="shared" si="1"/>
        <v>44.850065189048237</v>
      </c>
      <c r="H10" s="182">
        <v>143</v>
      </c>
      <c r="I10" s="174">
        <v>115</v>
      </c>
      <c r="J10" s="183">
        <f t="shared" si="2"/>
        <v>80.419580419580413</v>
      </c>
      <c r="K10" s="184">
        <v>95</v>
      </c>
      <c r="L10" s="135">
        <v>43</v>
      </c>
      <c r="M10" s="180">
        <f t="shared" si="3"/>
        <v>45.263157894736842</v>
      </c>
      <c r="N10" s="185">
        <v>0</v>
      </c>
      <c r="O10" s="133">
        <v>16</v>
      </c>
      <c r="P10" s="183" t="str">
        <f t="shared" si="8"/>
        <v>-</v>
      </c>
      <c r="Q10" s="184">
        <v>1231</v>
      </c>
      <c r="R10" s="135">
        <v>795</v>
      </c>
      <c r="S10" s="180">
        <f t="shared" si="4"/>
        <v>64.581640942323318</v>
      </c>
      <c r="T10" s="234">
        <v>1125</v>
      </c>
      <c r="U10" s="227">
        <v>436</v>
      </c>
      <c r="V10" s="180">
        <f t="shared" si="5"/>
        <v>38.755555555555553</v>
      </c>
      <c r="W10" s="181">
        <v>1066</v>
      </c>
      <c r="X10" s="134">
        <v>386</v>
      </c>
      <c r="Y10" s="180">
        <f t="shared" si="6"/>
        <v>36.210131332082554</v>
      </c>
      <c r="Z10" s="182">
        <v>939</v>
      </c>
      <c r="AA10" s="132">
        <v>265</v>
      </c>
      <c r="AB10" s="180">
        <f t="shared" si="7"/>
        <v>28.221512247071352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880</v>
      </c>
      <c r="C11" s="160">
        <v>439</v>
      </c>
      <c r="D11" s="180">
        <f t="shared" si="0"/>
        <v>49.886363636363633</v>
      </c>
      <c r="E11" s="181">
        <v>850</v>
      </c>
      <c r="F11" s="131">
        <v>424</v>
      </c>
      <c r="G11" s="180">
        <f t="shared" si="1"/>
        <v>49.882352941176471</v>
      </c>
      <c r="H11" s="182">
        <v>43</v>
      </c>
      <c r="I11" s="174">
        <v>43</v>
      </c>
      <c r="J11" s="183">
        <f t="shared" si="2"/>
        <v>100</v>
      </c>
      <c r="K11" s="184">
        <v>4</v>
      </c>
      <c r="L11" s="135">
        <v>11</v>
      </c>
      <c r="M11" s="180">
        <f t="shared" si="3"/>
        <v>275</v>
      </c>
      <c r="N11" s="185">
        <v>0</v>
      </c>
      <c r="O11" s="133">
        <v>1</v>
      </c>
      <c r="P11" s="183" t="str">
        <f t="shared" si="8"/>
        <v>-</v>
      </c>
      <c r="Q11" s="184">
        <v>560</v>
      </c>
      <c r="R11" s="135">
        <v>340</v>
      </c>
      <c r="S11" s="180">
        <f t="shared" si="4"/>
        <v>60.714285714285715</v>
      </c>
      <c r="T11" s="234">
        <v>461</v>
      </c>
      <c r="U11" s="227">
        <v>171</v>
      </c>
      <c r="V11" s="180">
        <f t="shared" si="5"/>
        <v>37.093275488069416</v>
      </c>
      <c r="W11" s="181">
        <v>454</v>
      </c>
      <c r="X11" s="134">
        <v>168</v>
      </c>
      <c r="Y11" s="180">
        <f t="shared" si="6"/>
        <v>37.004405286343612</v>
      </c>
      <c r="Z11" s="182">
        <v>438</v>
      </c>
      <c r="AA11" s="132">
        <v>124</v>
      </c>
      <c r="AB11" s="180">
        <f t="shared" si="7"/>
        <v>28.310502283105023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874</v>
      </c>
      <c r="C12" s="160">
        <v>522</v>
      </c>
      <c r="D12" s="180">
        <f t="shared" si="0"/>
        <v>59.725400457665906</v>
      </c>
      <c r="E12" s="181">
        <v>836</v>
      </c>
      <c r="F12" s="131">
        <v>495</v>
      </c>
      <c r="G12" s="180">
        <f t="shared" si="1"/>
        <v>59.210526315789473</v>
      </c>
      <c r="H12" s="182">
        <v>78</v>
      </c>
      <c r="I12" s="174">
        <v>76</v>
      </c>
      <c r="J12" s="183">
        <f t="shared" si="2"/>
        <v>97.435897435897431</v>
      </c>
      <c r="K12" s="184">
        <v>16</v>
      </c>
      <c r="L12" s="135">
        <v>7</v>
      </c>
      <c r="M12" s="180">
        <f t="shared" si="3"/>
        <v>43.75</v>
      </c>
      <c r="N12" s="185">
        <v>1</v>
      </c>
      <c r="O12" s="133">
        <v>2</v>
      </c>
      <c r="P12" s="183">
        <f t="shared" si="8"/>
        <v>200</v>
      </c>
      <c r="Q12" s="184">
        <v>613</v>
      </c>
      <c r="R12" s="135">
        <v>292</v>
      </c>
      <c r="S12" s="180">
        <f t="shared" si="4"/>
        <v>47.634584013050571</v>
      </c>
      <c r="T12" s="234">
        <v>444</v>
      </c>
      <c r="U12" s="227">
        <v>209</v>
      </c>
      <c r="V12" s="180">
        <f t="shared" si="5"/>
        <v>47.072072072072075</v>
      </c>
      <c r="W12" s="181">
        <v>423</v>
      </c>
      <c r="X12" s="134">
        <v>199</v>
      </c>
      <c r="Y12" s="180">
        <f t="shared" si="6"/>
        <v>47.044917257683217</v>
      </c>
      <c r="Z12" s="182">
        <v>382</v>
      </c>
      <c r="AA12" s="132">
        <v>122</v>
      </c>
      <c r="AB12" s="180">
        <f t="shared" si="7"/>
        <v>31.937172774869111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475</v>
      </c>
      <c r="C13" s="160">
        <v>231</v>
      </c>
      <c r="D13" s="180">
        <f t="shared" si="0"/>
        <v>48.631578947368418</v>
      </c>
      <c r="E13" s="181">
        <v>453</v>
      </c>
      <c r="F13" s="131">
        <v>212</v>
      </c>
      <c r="G13" s="180">
        <f t="shared" si="1"/>
        <v>46.799116997792495</v>
      </c>
      <c r="H13" s="182">
        <v>57</v>
      </c>
      <c r="I13" s="174">
        <v>64</v>
      </c>
      <c r="J13" s="183">
        <f t="shared" si="2"/>
        <v>112.28070175438596</v>
      </c>
      <c r="K13" s="184">
        <v>13</v>
      </c>
      <c r="L13" s="135">
        <v>0</v>
      </c>
      <c r="M13" s="180">
        <f t="shared" si="3"/>
        <v>0</v>
      </c>
      <c r="N13" s="185">
        <v>0</v>
      </c>
      <c r="O13" s="133">
        <v>0</v>
      </c>
      <c r="P13" s="183" t="str">
        <f t="shared" si="8"/>
        <v>-</v>
      </c>
      <c r="Q13" s="184">
        <v>335</v>
      </c>
      <c r="R13" s="135">
        <v>160</v>
      </c>
      <c r="S13" s="180">
        <f t="shared" si="4"/>
        <v>47.761194029850749</v>
      </c>
      <c r="T13" s="234">
        <v>221</v>
      </c>
      <c r="U13" s="227">
        <v>53</v>
      </c>
      <c r="V13" s="180">
        <f t="shared" si="5"/>
        <v>23.981900452488688</v>
      </c>
      <c r="W13" s="181">
        <v>209</v>
      </c>
      <c r="X13" s="134">
        <v>45</v>
      </c>
      <c r="Y13" s="180">
        <f t="shared" si="6"/>
        <v>21.5311004784689</v>
      </c>
      <c r="Z13" s="182">
        <v>190</v>
      </c>
      <c r="AA13" s="132">
        <v>32</v>
      </c>
      <c r="AB13" s="180">
        <f t="shared" si="7"/>
        <v>16.842105263157894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380</v>
      </c>
      <c r="C14" s="239">
        <v>223</v>
      </c>
      <c r="D14" s="187">
        <f t="shared" si="0"/>
        <v>58.684210526315788</v>
      </c>
      <c r="E14" s="188">
        <v>364</v>
      </c>
      <c r="F14" s="148">
        <v>211</v>
      </c>
      <c r="G14" s="187">
        <f t="shared" si="1"/>
        <v>57.967032967032964</v>
      </c>
      <c r="H14" s="189">
        <v>47</v>
      </c>
      <c r="I14" s="216">
        <v>23</v>
      </c>
      <c r="J14" s="191">
        <f t="shared" si="2"/>
        <v>48.936170212765958</v>
      </c>
      <c r="K14" s="192">
        <v>32</v>
      </c>
      <c r="L14" s="190">
        <v>11</v>
      </c>
      <c r="M14" s="187">
        <f t="shared" si="3"/>
        <v>34.375</v>
      </c>
      <c r="N14" s="193">
        <v>17</v>
      </c>
      <c r="O14" s="149">
        <v>1</v>
      </c>
      <c r="P14" s="191">
        <f t="shared" si="8"/>
        <v>5.882352941176471</v>
      </c>
      <c r="Q14" s="192">
        <v>308</v>
      </c>
      <c r="R14" s="190">
        <v>156</v>
      </c>
      <c r="S14" s="187">
        <f t="shared" si="4"/>
        <v>50.649350649350652</v>
      </c>
      <c r="T14" s="238">
        <v>152</v>
      </c>
      <c r="U14" s="228">
        <v>97</v>
      </c>
      <c r="V14" s="187">
        <f t="shared" si="5"/>
        <v>63.815789473684212</v>
      </c>
      <c r="W14" s="188">
        <v>150</v>
      </c>
      <c r="X14" s="203">
        <v>90</v>
      </c>
      <c r="Y14" s="187">
        <f t="shared" si="6"/>
        <v>60</v>
      </c>
      <c r="Z14" s="189">
        <v>138</v>
      </c>
      <c r="AA14" s="202">
        <v>46</v>
      </c>
      <c r="AB14" s="187">
        <f t="shared" si="7"/>
        <v>33.333333333333336</v>
      </c>
      <c r="AC14" s="34"/>
      <c r="AD14" s="38"/>
    </row>
    <row r="15" spans="1:32" ht="66.75" customHeight="1" x14ac:dyDescent="0.25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  <mergeCell ref="X4:X5"/>
    <mergeCell ref="Y4:Y5"/>
    <mergeCell ref="Z2:AB2"/>
    <mergeCell ref="Z3:AB3"/>
    <mergeCell ref="Z4:Z5"/>
    <mergeCell ref="AA4:AA5"/>
    <mergeCell ref="AB4:AB5"/>
    <mergeCell ref="X2:Y2"/>
    <mergeCell ref="A3:A5"/>
    <mergeCell ref="E3:G3"/>
    <mergeCell ref="H3:J3"/>
    <mergeCell ref="K3:M3"/>
    <mergeCell ref="N3:P3"/>
    <mergeCell ref="L4:L5"/>
    <mergeCell ref="M4:M5"/>
    <mergeCell ref="B3:D3"/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57" zoomScaleNormal="75" zoomScaleSheetLayoutView="57" workbookViewId="0">
      <pane xSplit="1" ySplit="6" topLeftCell="D7" activePane="bottomRight" state="frozen"/>
      <selection activeCell="A4" sqref="A4:A6"/>
      <selection pane="topRight" activeCell="A4" sqref="A4:A6"/>
      <selection pane="bottomLeft" activeCell="A4" sqref="A4:A6"/>
      <selection pane="bottomRight" activeCell="AF35" sqref="AF35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9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9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80" t="s">
        <v>121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5"/>
      <c r="R1" s="25"/>
      <c r="S1" s="25"/>
      <c r="T1" s="25"/>
      <c r="U1" s="25"/>
      <c r="V1" s="25"/>
      <c r="W1" s="25"/>
      <c r="X1" s="25"/>
      <c r="Y1" s="25"/>
      <c r="Z1" s="25"/>
      <c r="AA1" s="279"/>
      <c r="AB1" s="279"/>
      <c r="AC1" s="44"/>
      <c r="AE1" s="64" t="s">
        <v>14</v>
      </c>
    </row>
    <row r="2" spans="1:35" s="29" customFormat="1" ht="14.25" customHeight="1" x14ac:dyDescent="0.2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300"/>
      <c r="AB2" s="300"/>
      <c r="AC2" s="299"/>
      <c r="AD2" s="299"/>
      <c r="AE2" s="51" t="s">
        <v>7</v>
      </c>
      <c r="AF2" s="51"/>
    </row>
    <row r="3" spans="1:35" s="30" customFormat="1" ht="68.099999999999994" customHeight="1" x14ac:dyDescent="0.25">
      <c r="A3" s="380"/>
      <c r="B3" s="381" t="s">
        <v>20</v>
      </c>
      <c r="C3" s="381"/>
      <c r="D3" s="381"/>
      <c r="E3" s="381" t="s">
        <v>21</v>
      </c>
      <c r="F3" s="381"/>
      <c r="G3" s="381"/>
      <c r="H3" s="381" t="s">
        <v>13</v>
      </c>
      <c r="I3" s="381"/>
      <c r="J3" s="381"/>
      <c r="K3" s="385" t="s">
        <v>75</v>
      </c>
      <c r="L3" s="386"/>
      <c r="M3" s="387"/>
      <c r="N3" s="381" t="s">
        <v>9</v>
      </c>
      <c r="O3" s="381"/>
      <c r="P3" s="381"/>
      <c r="Q3" s="381" t="s">
        <v>10</v>
      </c>
      <c r="R3" s="381"/>
      <c r="S3" s="381"/>
      <c r="T3" s="382" t="s">
        <v>8</v>
      </c>
      <c r="U3" s="383"/>
      <c r="V3" s="384"/>
      <c r="W3" s="381" t="s">
        <v>15</v>
      </c>
      <c r="X3" s="381"/>
      <c r="Y3" s="381"/>
      <c r="Z3" s="381" t="s">
        <v>11</v>
      </c>
      <c r="AA3" s="381"/>
      <c r="AB3" s="381"/>
      <c r="AC3" s="381" t="s">
        <v>12</v>
      </c>
      <c r="AD3" s="381"/>
      <c r="AE3" s="381"/>
    </row>
    <row r="4" spans="1:35" s="31" customFormat="1" ht="19.5" customHeight="1" x14ac:dyDescent="0.25">
      <c r="A4" s="380"/>
      <c r="B4" s="379" t="s">
        <v>87</v>
      </c>
      <c r="C4" s="379" t="s">
        <v>96</v>
      </c>
      <c r="D4" s="378" t="s">
        <v>2</v>
      </c>
      <c r="E4" s="377" t="s">
        <v>87</v>
      </c>
      <c r="F4" s="377" t="s">
        <v>96</v>
      </c>
      <c r="G4" s="378" t="s">
        <v>2</v>
      </c>
      <c r="H4" s="377" t="s">
        <v>87</v>
      </c>
      <c r="I4" s="379" t="s">
        <v>96</v>
      </c>
      <c r="J4" s="378" t="s">
        <v>2</v>
      </c>
      <c r="K4" s="388" t="s">
        <v>87</v>
      </c>
      <c r="L4" s="388" t="s">
        <v>96</v>
      </c>
      <c r="M4" s="388" t="s">
        <v>2</v>
      </c>
      <c r="N4" s="377" t="s">
        <v>87</v>
      </c>
      <c r="O4" s="377" t="s">
        <v>96</v>
      </c>
      <c r="P4" s="378" t="s">
        <v>2</v>
      </c>
      <c r="Q4" s="377" t="s">
        <v>87</v>
      </c>
      <c r="R4" s="377" t="s">
        <v>96</v>
      </c>
      <c r="S4" s="378" t="s">
        <v>2</v>
      </c>
      <c r="T4" s="377" t="s">
        <v>87</v>
      </c>
      <c r="U4" s="377" t="s">
        <v>96</v>
      </c>
      <c r="V4" s="378" t="s">
        <v>2</v>
      </c>
      <c r="W4" s="379" t="s">
        <v>87</v>
      </c>
      <c r="X4" s="377" t="s">
        <v>96</v>
      </c>
      <c r="Y4" s="378" t="s">
        <v>2</v>
      </c>
      <c r="Z4" s="377" t="s">
        <v>87</v>
      </c>
      <c r="AA4" s="377" t="s">
        <v>96</v>
      </c>
      <c r="AB4" s="378" t="s">
        <v>2</v>
      </c>
      <c r="AC4" s="377" t="s">
        <v>87</v>
      </c>
      <c r="AD4" s="377" t="s">
        <v>96</v>
      </c>
      <c r="AE4" s="378" t="s">
        <v>2</v>
      </c>
    </row>
    <row r="5" spans="1:35" s="31" customFormat="1" ht="15.75" customHeight="1" x14ac:dyDescent="0.25">
      <c r="A5" s="380"/>
      <c r="B5" s="379"/>
      <c r="C5" s="379"/>
      <c r="D5" s="378"/>
      <c r="E5" s="377"/>
      <c r="F5" s="377"/>
      <c r="G5" s="378"/>
      <c r="H5" s="377"/>
      <c r="I5" s="379"/>
      <c r="J5" s="378"/>
      <c r="K5" s="389"/>
      <c r="L5" s="389"/>
      <c r="M5" s="389"/>
      <c r="N5" s="377"/>
      <c r="O5" s="377"/>
      <c r="P5" s="378"/>
      <c r="Q5" s="377"/>
      <c r="R5" s="377"/>
      <c r="S5" s="378"/>
      <c r="T5" s="377"/>
      <c r="U5" s="377"/>
      <c r="V5" s="378"/>
      <c r="W5" s="379"/>
      <c r="X5" s="377"/>
      <c r="Y5" s="378"/>
      <c r="Z5" s="377"/>
      <c r="AA5" s="377"/>
      <c r="AB5" s="378"/>
      <c r="AC5" s="377"/>
      <c r="AD5" s="377"/>
      <c r="AE5" s="378"/>
    </row>
    <row r="6" spans="1:35" s="47" customFormat="1" ht="11.25" customHeight="1" x14ac:dyDescent="0.2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8"/>
      <c r="L6" s="118"/>
      <c r="M6" s="118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37" t="s">
        <v>32</v>
      </c>
      <c r="B7" s="32">
        <f t="shared" ref="B7:C7" si="0">SUM(B8:B14)</f>
        <v>26563</v>
      </c>
      <c r="C7" s="32">
        <f t="shared" si="0"/>
        <v>14957</v>
      </c>
      <c r="D7" s="33">
        <f>C7*100/B7</f>
        <v>56.307645973722849</v>
      </c>
      <c r="E7" s="32">
        <f t="shared" ref="E7:F7" si="1">SUM(E8:E14)</f>
        <v>23011</v>
      </c>
      <c r="F7" s="32">
        <f t="shared" si="1"/>
        <v>11098</v>
      </c>
      <c r="G7" s="33">
        <f>F7*100/E7</f>
        <v>48.229107818000088</v>
      </c>
      <c r="H7" s="32">
        <f t="shared" ref="H7:I7" si="2">SUM(H8:H14)</f>
        <v>4325</v>
      </c>
      <c r="I7" s="32">
        <f t="shared" si="2"/>
        <v>4158</v>
      </c>
      <c r="J7" s="33">
        <f>I7*100/H7</f>
        <v>96.138728323699425</v>
      </c>
      <c r="K7" s="119">
        <f t="shared" ref="K7:L7" si="3">SUM(K8:K14)</f>
        <v>3725</v>
      </c>
      <c r="L7" s="119">
        <f t="shared" si="3"/>
        <v>2965</v>
      </c>
      <c r="M7" s="120">
        <f>L7*100/K7</f>
        <v>79.597315436241615</v>
      </c>
      <c r="N7" s="32">
        <f t="shared" ref="N7:O7" si="4">SUM(N8:N14)</f>
        <v>1035</v>
      </c>
      <c r="O7" s="32">
        <f t="shared" si="4"/>
        <v>503</v>
      </c>
      <c r="P7" s="33">
        <f>O7*100/N7</f>
        <v>48.59903381642512</v>
      </c>
      <c r="Q7" s="32">
        <f t="shared" ref="Q7:R7" si="5">SUM(Q8:Q14)</f>
        <v>99</v>
      </c>
      <c r="R7" s="32">
        <f t="shared" si="5"/>
        <v>63</v>
      </c>
      <c r="S7" s="33">
        <f>R7*100/Q7</f>
        <v>63.636363636363633</v>
      </c>
      <c r="T7" s="32">
        <f t="shared" ref="T7:U7" si="6">SUM(T8:T14)</f>
        <v>15987</v>
      </c>
      <c r="U7" s="32">
        <f t="shared" si="6"/>
        <v>8221</v>
      </c>
      <c r="V7" s="33">
        <f>U7*100/T7</f>
        <v>51.423031212860451</v>
      </c>
      <c r="W7" s="32">
        <f t="shared" ref="W7:X7" si="7">SUM(W8:W14)</f>
        <v>13644</v>
      </c>
      <c r="X7" s="32">
        <f t="shared" si="7"/>
        <v>4967</v>
      </c>
      <c r="Y7" s="33">
        <f>X7*100/W7</f>
        <v>36.404280269715628</v>
      </c>
      <c r="Z7" s="32">
        <f t="shared" ref="Z7:AA7" si="8">SUM(Z8:Z14)</f>
        <v>11763</v>
      </c>
      <c r="AA7" s="32">
        <f t="shared" si="8"/>
        <v>3534</v>
      </c>
      <c r="AB7" s="33">
        <f>AA7*100/Z7</f>
        <v>30.043356286661567</v>
      </c>
      <c r="AC7" s="32">
        <f t="shared" ref="AC7:AD7" si="9">SUM(AC8:AC14)</f>
        <v>10449</v>
      </c>
      <c r="AD7" s="32">
        <f t="shared" si="9"/>
        <v>2014</v>
      </c>
      <c r="AE7" s="33">
        <f>AD7*100/AC7</f>
        <v>19.27457172935209</v>
      </c>
      <c r="AF7" s="34"/>
      <c r="AI7" s="39"/>
    </row>
    <row r="8" spans="1:35" s="39" customFormat="1" ht="54" customHeight="1" x14ac:dyDescent="0.25">
      <c r="A8" s="145" t="s">
        <v>97</v>
      </c>
      <c r="B8" s="77">
        <v>2616</v>
      </c>
      <c r="C8" s="77">
        <v>1950</v>
      </c>
      <c r="D8" s="37">
        <f t="shared" ref="D8:D14" si="10">C8*100/B8</f>
        <v>74.541284403669721</v>
      </c>
      <c r="E8" s="36">
        <v>2305</v>
      </c>
      <c r="F8" s="36">
        <v>1399</v>
      </c>
      <c r="G8" s="37">
        <f t="shared" ref="G8:G14" si="11">F8*100/E8</f>
        <v>60.694143167028201</v>
      </c>
      <c r="H8" s="36">
        <v>542</v>
      </c>
      <c r="I8" s="77">
        <v>805</v>
      </c>
      <c r="J8" s="37">
        <f t="shared" ref="J8:J14" si="12">I8*100/H8</f>
        <v>148.52398523985241</v>
      </c>
      <c r="K8" s="125">
        <v>480</v>
      </c>
      <c r="L8" s="125">
        <v>515</v>
      </c>
      <c r="M8" s="121">
        <f t="shared" ref="M8:M14" si="13">L8*100/K8</f>
        <v>107.29166666666667</v>
      </c>
      <c r="N8" s="36">
        <v>71</v>
      </c>
      <c r="O8" s="36">
        <v>25</v>
      </c>
      <c r="P8" s="37">
        <f t="shared" ref="P8:P14" si="14">O8*100/N8</f>
        <v>35.2112676056338</v>
      </c>
      <c r="Q8" s="36">
        <v>55</v>
      </c>
      <c r="R8" s="36">
        <v>0</v>
      </c>
      <c r="S8" s="37">
        <f>IF(ISERROR(R8*100/Q8),"-",(R8*100/Q8))</f>
        <v>0</v>
      </c>
      <c r="T8" s="36">
        <v>1855</v>
      </c>
      <c r="U8" s="52">
        <v>1092</v>
      </c>
      <c r="V8" s="37">
        <f t="shared" ref="V8:V14" si="15">U8*100/T8</f>
        <v>58.867924528301884</v>
      </c>
      <c r="W8" s="218">
        <v>1201</v>
      </c>
      <c r="X8" s="52">
        <v>685</v>
      </c>
      <c r="Y8" s="37">
        <f t="shared" ref="Y8:Y14" si="16">X8*100/W8</f>
        <v>57.035803497085759</v>
      </c>
      <c r="Z8" s="36">
        <v>1065</v>
      </c>
      <c r="AA8" s="52">
        <v>397</v>
      </c>
      <c r="AB8" s="37">
        <f t="shared" ref="AB8:AB14" si="17">AA8*100/Z8</f>
        <v>37.27699530516432</v>
      </c>
      <c r="AC8" s="36">
        <v>871</v>
      </c>
      <c r="AD8" s="52">
        <v>198</v>
      </c>
      <c r="AE8" s="37">
        <f t="shared" ref="AE8:AE14" si="18">AD8*100/AC8</f>
        <v>22.732491389207809</v>
      </c>
      <c r="AF8" s="34"/>
      <c r="AG8" s="38"/>
    </row>
    <row r="9" spans="1:35" s="40" customFormat="1" ht="54" customHeight="1" x14ac:dyDescent="0.25">
      <c r="A9" s="146" t="s">
        <v>98</v>
      </c>
      <c r="B9" s="77">
        <v>2324</v>
      </c>
      <c r="C9" s="77">
        <v>1378</v>
      </c>
      <c r="D9" s="37">
        <f t="shared" si="10"/>
        <v>59.294320137693632</v>
      </c>
      <c r="E9" s="36">
        <v>1946</v>
      </c>
      <c r="F9" s="36">
        <v>1034</v>
      </c>
      <c r="G9" s="37">
        <f t="shared" si="11"/>
        <v>53.134635149023637</v>
      </c>
      <c r="H9" s="36">
        <v>405</v>
      </c>
      <c r="I9" s="77">
        <v>425</v>
      </c>
      <c r="J9" s="37">
        <f t="shared" si="12"/>
        <v>104.93827160493827</v>
      </c>
      <c r="K9" s="125">
        <v>315</v>
      </c>
      <c r="L9" s="125">
        <v>277</v>
      </c>
      <c r="M9" s="121">
        <f t="shared" si="13"/>
        <v>87.936507936507937</v>
      </c>
      <c r="N9" s="36">
        <v>93</v>
      </c>
      <c r="O9" s="36">
        <v>34</v>
      </c>
      <c r="P9" s="37">
        <f t="shared" si="14"/>
        <v>36.55913978494624</v>
      </c>
      <c r="Q9" s="36">
        <v>7</v>
      </c>
      <c r="R9" s="36">
        <v>2</v>
      </c>
      <c r="S9" s="37">
        <f t="shared" ref="S9:S14" si="19">IF(ISERROR(R9*100/Q9),"-",(R9*100/Q9))</f>
        <v>28.571428571428573</v>
      </c>
      <c r="T9" s="36">
        <v>1515</v>
      </c>
      <c r="U9" s="52">
        <v>812</v>
      </c>
      <c r="V9" s="37">
        <f t="shared" si="15"/>
        <v>53.597359735973598</v>
      </c>
      <c r="W9" s="218">
        <v>1195</v>
      </c>
      <c r="X9" s="52">
        <v>504</v>
      </c>
      <c r="Y9" s="37">
        <f t="shared" si="16"/>
        <v>42.17573221757322</v>
      </c>
      <c r="Z9" s="36">
        <v>1032</v>
      </c>
      <c r="AA9" s="52">
        <v>373</v>
      </c>
      <c r="AB9" s="37">
        <f t="shared" si="17"/>
        <v>36.143410852713181</v>
      </c>
      <c r="AC9" s="36">
        <v>960</v>
      </c>
      <c r="AD9" s="52">
        <v>218</v>
      </c>
      <c r="AE9" s="37">
        <f t="shared" si="18"/>
        <v>22.708333333333332</v>
      </c>
      <c r="AF9" s="34"/>
      <c r="AG9" s="38"/>
    </row>
    <row r="10" spans="1:35" s="39" customFormat="1" ht="54" customHeight="1" x14ac:dyDescent="0.25">
      <c r="A10" s="146" t="s">
        <v>99</v>
      </c>
      <c r="B10" s="77">
        <v>10325</v>
      </c>
      <c r="C10" s="77">
        <v>4980</v>
      </c>
      <c r="D10" s="37">
        <f t="shared" si="10"/>
        <v>48.232445520581116</v>
      </c>
      <c r="E10" s="36">
        <v>8902</v>
      </c>
      <c r="F10" s="36">
        <v>3635</v>
      </c>
      <c r="G10" s="37">
        <f t="shared" si="11"/>
        <v>40.833520557178161</v>
      </c>
      <c r="H10" s="36">
        <v>1360</v>
      </c>
      <c r="I10" s="77">
        <v>927</v>
      </c>
      <c r="J10" s="37">
        <f t="shared" si="12"/>
        <v>68.161764705882348</v>
      </c>
      <c r="K10" s="125">
        <v>1258</v>
      </c>
      <c r="L10" s="125">
        <v>780</v>
      </c>
      <c r="M10" s="121">
        <f t="shared" si="13"/>
        <v>62.003179650238472</v>
      </c>
      <c r="N10" s="36">
        <v>521</v>
      </c>
      <c r="O10" s="36">
        <v>278</v>
      </c>
      <c r="P10" s="37">
        <f t="shared" si="14"/>
        <v>53.358925143953932</v>
      </c>
      <c r="Q10" s="36">
        <v>0</v>
      </c>
      <c r="R10" s="36">
        <v>40</v>
      </c>
      <c r="S10" s="37" t="str">
        <f t="shared" si="19"/>
        <v>-</v>
      </c>
      <c r="T10" s="36">
        <v>5113</v>
      </c>
      <c r="U10" s="52">
        <v>2704</v>
      </c>
      <c r="V10" s="37">
        <f t="shared" si="15"/>
        <v>52.884803442206142</v>
      </c>
      <c r="W10" s="218">
        <v>5499</v>
      </c>
      <c r="X10" s="52">
        <v>1539</v>
      </c>
      <c r="Y10" s="37">
        <f t="shared" si="16"/>
        <v>27.986906710310965</v>
      </c>
      <c r="Z10" s="36">
        <v>4589</v>
      </c>
      <c r="AA10" s="52">
        <v>1141</v>
      </c>
      <c r="AB10" s="37">
        <f t="shared" si="17"/>
        <v>24.863804750490303</v>
      </c>
      <c r="AC10" s="36">
        <v>4096</v>
      </c>
      <c r="AD10" s="52">
        <v>723</v>
      </c>
      <c r="AE10" s="37">
        <f t="shared" si="18"/>
        <v>17.6513671875</v>
      </c>
      <c r="AF10" s="34"/>
      <c r="AG10" s="38"/>
    </row>
    <row r="11" spans="1:35" s="39" customFormat="1" ht="54" customHeight="1" x14ac:dyDescent="0.25">
      <c r="A11" s="146" t="s">
        <v>100</v>
      </c>
      <c r="B11" s="77">
        <v>3310</v>
      </c>
      <c r="C11" s="77">
        <v>1861</v>
      </c>
      <c r="D11" s="37">
        <f t="shared" si="10"/>
        <v>56.223564954682779</v>
      </c>
      <c r="E11" s="36">
        <v>3002</v>
      </c>
      <c r="F11" s="36">
        <v>1471</v>
      </c>
      <c r="G11" s="37">
        <f t="shared" si="11"/>
        <v>49.000666222518319</v>
      </c>
      <c r="H11" s="36">
        <v>465</v>
      </c>
      <c r="I11" s="77">
        <v>461</v>
      </c>
      <c r="J11" s="37">
        <f t="shared" si="12"/>
        <v>99.13978494623656</v>
      </c>
      <c r="K11" s="125">
        <v>350</v>
      </c>
      <c r="L11" s="125">
        <v>320</v>
      </c>
      <c r="M11" s="121">
        <f t="shared" si="13"/>
        <v>91.428571428571431</v>
      </c>
      <c r="N11" s="36">
        <v>58</v>
      </c>
      <c r="O11" s="36">
        <v>52</v>
      </c>
      <c r="P11" s="37">
        <f t="shared" si="14"/>
        <v>89.65517241379311</v>
      </c>
      <c r="Q11" s="36">
        <v>3</v>
      </c>
      <c r="R11" s="36">
        <v>8</v>
      </c>
      <c r="S11" s="37">
        <f t="shared" si="19"/>
        <v>266.66666666666669</v>
      </c>
      <c r="T11" s="36">
        <v>2160</v>
      </c>
      <c r="U11" s="52">
        <v>1187</v>
      </c>
      <c r="V11" s="37">
        <f t="shared" si="15"/>
        <v>54.953703703703702</v>
      </c>
      <c r="W11" s="218">
        <v>1745</v>
      </c>
      <c r="X11" s="52">
        <v>645</v>
      </c>
      <c r="Y11" s="37">
        <f t="shared" si="16"/>
        <v>36.96275071633238</v>
      </c>
      <c r="Z11" s="36">
        <v>1643</v>
      </c>
      <c r="AA11" s="52">
        <v>526</v>
      </c>
      <c r="AB11" s="37">
        <f t="shared" si="17"/>
        <v>32.014607425441262</v>
      </c>
      <c r="AC11" s="36">
        <v>1507</v>
      </c>
      <c r="AD11" s="52">
        <v>299</v>
      </c>
      <c r="AE11" s="37">
        <f t="shared" si="18"/>
        <v>19.840743198407431</v>
      </c>
      <c r="AF11" s="34"/>
      <c r="AG11" s="38"/>
    </row>
    <row r="12" spans="1:35" s="39" customFormat="1" ht="54" customHeight="1" x14ac:dyDescent="0.25">
      <c r="A12" s="146" t="s">
        <v>101</v>
      </c>
      <c r="B12" s="77">
        <v>4446</v>
      </c>
      <c r="C12" s="77">
        <v>2451</v>
      </c>
      <c r="D12" s="37">
        <f t="shared" si="10"/>
        <v>55.128205128205131</v>
      </c>
      <c r="E12" s="36">
        <v>3791</v>
      </c>
      <c r="F12" s="36">
        <v>1917</v>
      </c>
      <c r="G12" s="37">
        <f t="shared" si="11"/>
        <v>50.567132682669481</v>
      </c>
      <c r="H12" s="36">
        <v>745</v>
      </c>
      <c r="I12" s="77">
        <v>687</v>
      </c>
      <c r="J12" s="37">
        <f t="shared" si="12"/>
        <v>92.214765100671144</v>
      </c>
      <c r="K12" s="125">
        <v>644</v>
      </c>
      <c r="L12" s="125">
        <v>527</v>
      </c>
      <c r="M12" s="121">
        <f t="shared" si="13"/>
        <v>81.83229813664596</v>
      </c>
      <c r="N12" s="36">
        <v>73</v>
      </c>
      <c r="O12" s="36">
        <v>38</v>
      </c>
      <c r="P12" s="37">
        <f t="shared" si="14"/>
        <v>52.054794520547944</v>
      </c>
      <c r="Q12" s="36">
        <v>2</v>
      </c>
      <c r="R12" s="36">
        <v>10</v>
      </c>
      <c r="S12" s="37">
        <f t="shared" si="19"/>
        <v>500</v>
      </c>
      <c r="T12" s="36">
        <v>2828</v>
      </c>
      <c r="U12" s="52">
        <v>1182</v>
      </c>
      <c r="V12" s="37">
        <f t="shared" si="15"/>
        <v>41.796322489391798</v>
      </c>
      <c r="W12" s="218">
        <v>2385</v>
      </c>
      <c r="X12" s="52">
        <v>826</v>
      </c>
      <c r="Y12" s="37">
        <f t="shared" si="16"/>
        <v>34.633123689727462</v>
      </c>
      <c r="Z12" s="36">
        <v>2031</v>
      </c>
      <c r="AA12" s="52">
        <v>642</v>
      </c>
      <c r="AB12" s="37">
        <f t="shared" si="17"/>
        <v>31.610044313146233</v>
      </c>
      <c r="AC12" s="36">
        <v>1777</v>
      </c>
      <c r="AD12" s="52">
        <v>335</v>
      </c>
      <c r="AE12" s="37">
        <f t="shared" si="18"/>
        <v>18.851997749015194</v>
      </c>
      <c r="AF12" s="34"/>
      <c r="AG12" s="38"/>
    </row>
    <row r="13" spans="1:35" s="39" customFormat="1" ht="54" customHeight="1" x14ac:dyDescent="0.25">
      <c r="A13" s="146" t="s">
        <v>102</v>
      </c>
      <c r="B13" s="77">
        <v>2082</v>
      </c>
      <c r="C13" s="77">
        <v>1254</v>
      </c>
      <c r="D13" s="37">
        <f t="shared" si="10"/>
        <v>60.230547550432277</v>
      </c>
      <c r="E13" s="36">
        <v>1756</v>
      </c>
      <c r="F13" s="36">
        <v>799</v>
      </c>
      <c r="G13" s="37">
        <f t="shared" si="11"/>
        <v>45.501138952164013</v>
      </c>
      <c r="H13" s="36">
        <v>503</v>
      </c>
      <c r="I13" s="77">
        <v>465</v>
      </c>
      <c r="J13" s="37">
        <f t="shared" si="12"/>
        <v>92.44532803180914</v>
      </c>
      <c r="K13" s="125">
        <v>424</v>
      </c>
      <c r="L13" s="125">
        <v>288</v>
      </c>
      <c r="M13" s="121">
        <f t="shared" si="13"/>
        <v>67.924528301886795</v>
      </c>
      <c r="N13" s="36">
        <v>62</v>
      </c>
      <c r="O13" s="36">
        <v>4</v>
      </c>
      <c r="P13" s="37">
        <f t="shared" si="14"/>
        <v>6.4516129032258061</v>
      </c>
      <c r="Q13" s="36">
        <v>1</v>
      </c>
      <c r="R13" s="36">
        <v>0</v>
      </c>
      <c r="S13" s="37">
        <f t="shared" si="19"/>
        <v>0</v>
      </c>
      <c r="T13" s="36">
        <v>1415</v>
      </c>
      <c r="U13" s="52">
        <v>607</v>
      </c>
      <c r="V13" s="37">
        <f t="shared" si="15"/>
        <v>42.897526501766784</v>
      </c>
      <c r="W13" s="218">
        <v>986</v>
      </c>
      <c r="X13" s="52">
        <v>345</v>
      </c>
      <c r="Y13" s="37">
        <f t="shared" si="16"/>
        <v>34.989858012170387</v>
      </c>
      <c r="Z13" s="36">
        <v>822</v>
      </c>
      <c r="AA13" s="52">
        <v>162</v>
      </c>
      <c r="AB13" s="37">
        <f t="shared" si="17"/>
        <v>19.708029197080293</v>
      </c>
      <c r="AC13" s="36">
        <v>723</v>
      </c>
      <c r="AD13" s="52">
        <v>102</v>
      </c>
      <c r="AE13" s="37">
        <f t="shared" si="18"/>
        <v>14.107883817427386</v>
      </c>
      <c r="AF13" s="34"/>
      <c r="AG13" s="38"/>
    </row>
    <row r="14" spans="1:35" s="39" customFormat="1" ht="54" customHeight="1" thickBot="1" x14ac:dyDescent="0.3">
      <c r="A14" s="147" t="s">
        <v>103</v>
      </c>
      <c r="B14" s="77">
        <v>1460</v>
      </c>
      <c r="C14" s="77">
        <v>1083</v>
      </c>
      <c r="D14" s="37">
        <f t="shared" si="10"/>
        <v>74.178082191780817</v>
      </c>
      <c r="E14" s="36">
        <v>1309</v>
      </c>
      <c r="F14" s="36">
        <v>843</v>
      </c>
      <c r="G14" s="37">
        <f t="shared" si="11"/>
        <v>64.400305576776162</v>
      </c>
      <c r="H14" s="36">
        <v>305</v>
      </c>
      <c r="I14" s="77">
        <v>388</v>
      </c>
      <c r="J14" s="37">
        <f t="shared" si="12"/>
        <v>127.21311475409836</v>
      </c>
      <c r="K14" s="125">
        <v>254</v>
      </c>
      <c r="L14" s="125">
        <v>258</v>
      </c>
      <c r="M14" s="121">
        <f t="shared" si="13"/>
        <v>101.5748031496063</v>
      </c>
      <c r="N14" s="36">
        <v>157</v>
      </c>
      <c r="O14" s="36">
        <v>72</v>
      </c>
      <c r="P14" s="37">
        <f t="shared" si="14"/>
        <v>45.859872611464965</v>
      </c>
      <c r="Q14" s="36">
        <v>31</v>
      </c>
      <c r="R14" s="36">
        <v>3</v>
      </c>
      <c r="S14" s="37">
        <f t="shared" si="19"/>
        <v>9.67741935483871</v>
      </c>
      <c r="T14" s="36">
        <v>1101</v>
      </c>
      <c r="U14" s="52">
        <v>637</v>
      </c>
      <c r="V14" s="37">
        <f t="shared" si="15"/>
        <v>57.856494096276116</v>
      </c>
      <c r="W14" s="218">
        <v>633</v>
      </c>
      <c r="X14" s="52">
        <v>423</v>
      </c>
      <c r="Y14" s="37">
        <f t="shared" si="16"/>
        <v>66.824644549763036</v>
      </c>
      <c r="Z14" s="36">
        <v>581</v>
      </c>
      <c r="AA14" s="52">
        <v>293</v>
      </c>
      <c r="AB14" s="37">
        <f t="shared" si="17"/>
        <v>50.430292598967299</v>
      </c>
      <c r="AC14" s="36">
        <v>515</v>
      </c>
      <c r="AD14" s="52">
        <v>139</v>
      </c>
      <c r="AE14" s="37">
        <f t="shared" si="18"/>
        <v>26.990291262135923</v>
      </c>
      <c r="AF14" s="34"/>
      <c r="AG14" s="38"/>
    </row>
    <row r="15" spans="1:35" x14ac:dyDescent="0.2">
      <c r="A15" s="42"/>
      <c r="B15" s="42"/>
      <c r="C15" s="78"/>
      <c r="D15" s="42"/>
      <c r="E15" s="42"/>
      <c r="F15" s="42"/>
      <c r="G15" s="42"/>
      <c r="H15" s="42"/>
      <c r="I15" s="78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D9" sqref="D9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7" t="s">
        <v>66</v>
      </c>
      <c r="B1" s="247"/>
      <c r="C1" s="247"/>
      <c r="D1" s="247"/>
      <c r="E1" s="247"/>
    </row>
    <row r="2" spans="1:11" s="3" customFormat="1" ht="23.25" customHeight="1" x14ac:dyDescent="0.25">
      <c r="A2" s="252" t="s">
        <v>0</v>
      </c>
      <c r="B2" s="282" t="s">
        <v>108</v>
      </c>
      <c r="C2" s="282" t="s">
        <v>109</v>
      </c>
      <c r="D2" s="250" t="s">
        <v>1</v>
      </c>
      <c r="E2" s="251"/>
    </row>
    <row r="3" spans="1:11" s="3" customFormat="1" ht="42" customHeight="1" x14ac:dyDescent="0.25">
      <c r="A3" s="253"/>
      <c r="B3" s="283"/>
      <c r="C3" s="283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5">
        <f>'4(неповносправні-ЦЗ)'!B7</f>
        <v>2238</v>
      </c>
      <c r="C5" s="65">
        <f>'4(неповносправні-ЦЗ)'!C7</f>
        <v>1234</v>
      </c>
      <c r="D5" s="9">
        <f t="shared" ref="D5" si="0">C5*100/B5</f>
        <v>55.138516532618411</v>
      </c>
      <c r="E5" s="66">
        <f t="shared" ref="E5" si="1">C5-B5</f>
        <v>-1004</v>
      </c>
      <c r="K5" s="11"/>
    </row>
    <row r="6" spans="1:11" s="3" customFormat="1" ht="26.85" customHeight="1" x14ac:dyDescent="0.25">
      <c r="A6" s="8" t="s">
        <v>26</v>
      </c>
      <c r="B6" s="65">
        <f>'4(неповносправні-ЦЗ)'!E7</f>
        <v>2155</v>
      </c>
      <c r="C6" s="65">
        <f>'4(неповносправні-ЦЗ)'!F7</f>
        <v>1110</v>
      </c>
      <c r="D6" s="9">
        <f t="shared" ref="D6:D10" si="2">C6*100/B6</f>
        <v>51.508120649651971</v>
      </c>
      <c r="E6" s="66">
        <f t="shared" ref="E6:E10" si="3">C6-B6</f>
        <v>-1045</v>
      </c>
      <c r="K6" s="11"/>
    </row>
    <row r="7" spans="1:11" s="3" customFormat="1" ht="47.1" customHeight="1" x14ac:dyDescent="0.25">
      <c r="A7" s="12" t="s">
        <v>27</v>
      </c>
      <c r="B7" s="65">
        <f>'4(неповносправні-ЦЗ)'!H7</f>
        <v>164</v>
      </c>
      <c r="C7" s="65">
        <f>'4(неповносправні-ЦЗ)'!I7</f>
        <v>169</v>
      </c>
      <c r="D7" s="9">
        <f t="shared" si="2"/>
        <v>103.04878048780488</v>
      </c>
      <c r="E7" s="66">
        <f t="shared" si="3"/>
        <v>5</v>
      </c>
      <c r="K7" s="11"/>
    </row>
    <row r="8" spans="1:11" s="3" customFormat="1" ht="27.6" customHeight="1" x14ac:dyDescent="0.25">
      <c r="A8" s="13" t="s">
        <v>28</v>
      </c>
      <c r="B8" s="65">
        <f>'4(неповносправні-ЦЗ)'!K7</f>
        <v>55</v>
      </c>
      <c r="C8" s="65">
        <f>'4(неповносправні-ЦЗ)'!L7</f>
        <v>28</v>
      </c>
      <c r="D8" s="9">
        <f t="shared" si="2"/>
        <v>50.909090909090907</v>
      </c>
      <c r="E8" s="66">
        <f t="shared" si="3"/>
        <v>-27</v>
      </c>
      <c r="K8" s="11"/>
    </row>
    <row r="9" spans="1:11" s="3" customFormat="1" ht="46.35" customHeight="1" x14ac:dyDescent="0.25">
      <c r="A9" s="13" t="s">
        <v>19</v>
      </c>
      <c r="B9" s="65">
        <f>'4(неповносправні-ЦЗ)'!N7</f>
        <v>4</v>
      </c>
      <c r="C9" s="65">
        <f>'4(неповносправні-ЦЗ)'!O7</f>
        <v>19</v>
      </c>
      <c r="D9" s="9" t="s">
        <v>122</v>
      </c>
      <c r="E9" s="66">
        <f t="shared" si="3"/>
        <v>15</v>
      </c>
      <c r="K9" s="11"/>
    </row>
    <row r="10" spans="1:11" s="3" customFormat="1" ht="46.35" customHeight="1" x14ac:dyDescent="0.25">
      <c r="A10" s="13" t="s">
        <v>29</v>
      </c>
      <c r="B10" s="65">
        <f>'4(неповносправні-ЦЗ)'!Q7</f>
        <v>1497</v>
      </c>
      <c r="C10" s="65">
        <f>'4(неповносправні-ЦЗ)'!R7</f>
        <v>830</v>
      </c>
      <c r="D10" s="9">
        <f t="shared" si="2"/>
        <v>55.444221776887105</v>
      </c>
      <c r="E10" s="66">
        <f t="shared" si="3"/>
        <v>-667</v>
      </c>
      <c r="K10" s="11"/>
    </row>
    <row r="11" spans="1:11" s="3" customFormat="1" ht="12.75" customHeight="1" x14ac:dyDescent="0.25">
      <c r="A11" s="254" t="s">
        <v>4</v>
      </c>
      <c r="B11" s="255"/>
      <c r="C11" s="255"/>
      <c r="D11" s="255"/>
      <c r="E11" s="255"/>
      <c r="K11" s="11"/>
    </row>
    <row r="12" spans="1:11" s="3" customFormat="1" ht="15" customHeight="1" x14ac:dyDescent="0.25">
      <c r="A12" s="256"/>
      <c r="B12" s="257"/>
      <c r="C12" s="257"/>
      <c r="D12" s="257"/>
      <c r="E12" s="257"/>
      <c r="K12" s="11"/>
    </row>
    <row r="13" spans="1:11" s="3" customFormat="1" ht="20.25" customHeight="1" x14ac:dyDescent="0.25">
      <c r="A13" s="252" t="s">
        <v>0</v>
      </c>
      <c r="B13" s="258" t="s">
        <v>110</v>
      </c>
      <c r="C13" s="258" t="s">
        <v>111</v>
      </c>
      <c r="D13" s="250" t="s">
        <v>1</v>
      </c>
      <c r="E13" s="251"/>
      <c r="K13" s="11"/>
    </row>
    <row r="14" spans="1:11" ht="35.85" customHeight="1" x14ac:dyDescent="0.2">
      <c r="A14" s="253"/>
      <c r="B14" s="258"/>
      <c r="C14" s="258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5">
        <f>'4(неповносправні-ЦЗ)'!T7</f>
        <v>1189</v>
      </c>
      <c r="C15" s="65">
        <f>'4(неповносправні-ЦЗ)'!U7</f>
        <v>458</v>
      </c>
      <c r="D15" s="14">
        <f t="shared" ref="D15" si="4">C15*100/B15</f>
        <v>38.519764507989905</v>
      </c>
      <c r="E15" s="66">
        <f t="shared" ref="E15" si="5">C15-B15</f>
        <v>-731</v>
      </c>
      <c r="K15" s="11"/>
    </row>
    <row r="16" spans="1:11" ht="27.75" customHeight="1" x14ac:dyDescent="0.2">
      <c r="A16" s="1" t="s">
        <v>26</v>
      </c>
      <c r="B16" s="65">
        <f>'4(неповносправні-ЦЗ)'!W7</f>
        <v>1149</v>
      </c>
      <c r="C16" s="65">
        <f>'4(неповносправні-ЦЗ)'!X7</f>
        <v>407</v>
      </c>
      <c r="D16" s="14">
        <f t="shared" ref="D16:D17" si="6">C16*100/B16</f>
        <v>35.422106179286338</v>
      </c>
      <c r="E16" s="66">
        <f t="shared" ref="E16:E17" si="7">C16-B16</f>
        <v>-742</v>
      </c>
      <c r="K16" s="11"/>
    </row>
    <row r="17" spans="1:11" ht="27.75" customHeight="1" x14ac:dyDescent="0.2">
      <c r="A17" s="1" t="s">
        <v>31</v>
      </c>
      <c r="B17" s="65">
        <f>'4(неповносправні-ЦЗ)'!Z7</f>
        <v>1059</v>
      </c>
      <c r="C17" s="65">
        <f>'4(неповносправні-ЦЗ)'!AA7</f>
        <v>265</v>
      </c>
      <c r="D17" s="14">
        <f t="shared" si="6"/>
        <v>25.023607176581681</v>
      </c>
      <c r="E17" s="66">
        <f t="shared" si="7"/>
        <v>-794</v>
      </c>
      <c r="K17" s="11"/>
    </row>
    <row r="18" spans="1:11" ht="64.349999999999994" customHeight="1" x14ac:dyDescent="0.25">
      <c r="A18" s="246"/>
      <c r="B18" s="246"/>
      <c r="C18" s="246"/>
      <c r="D18" s="246"/>
      <c r="E18" s="246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J7" activePane="bottomRight" state="frozen"/>
      <selection activeCell="A4" sqref="A4:A6"/>
      <selection pane="topRight" activeCell="A4" sqref="A4:A6"/>
      <selection pane="bottomLeft" activeCell="A4" sqref="A4:A6"/>
      <selection pane="bottomRight" activeCell="N9" sqref="N9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80" t="s">
        <v>113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5"/>
      <c r="R1" s="25"/>
      <c r="S1" s="25"/>
      <c r="T1" s="25"/>
      <c r="U1" s="259" t="s">
        <v>14</v>
      </c>
      <c r="V1" s="259"/>
      <c r="W1" s="259"/>
      <c r="X1" s="259"/>
      <c r="Y1" s="259"/>
      <c r="Z1" s="259"/>
      <c r="AA1" s="259"/>
      <c r="AB1" s="259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4" t="s">
        <v>7</v>
      </c>
      <c r="N2" s="284"/>
      <c r="O2" s="284"/>
      <c r="P2" s="284"/>
      <c r="Q2" s="28"/>
      <c r="R2" s="28"/>
      <c r="S2" s="28"/>
      <c r="T2" s="28"/>
      <c r="U2" s="28"/>
      <c r="V2" s="28"/>
      <c r="X2" s="279"/>
      <c r="Y2" s="279"/>
      <c r="Z2" s="284" t="s">
        <v>7</v>
      </c>
      <c r="AA2" s="284"/>
      <c r="AB2" s="284"/>
      <c r="AC2" s="51"/>
    </row>
    <row r="3" spans="1:32" s="30" customFormat="1" ht="90" customHeight="1" x14ac:dyDescent="0.25">
      <c r="A3" s="285"/>
      <c r="B3" s="260" t="s">
        <v>20</v>
      </c>
      <c r="C3" s="261"/>
      <c r="D3" s="261"/>
      <c r="E3" s="263" t="s">
        <v>21</v>
      </c>
      <c r="F3" s="264"/>
      <c r="G3" s="266"/>
      <c r="H3" s="276" t="s">
        <v>13</v>
      </c>
      <c r="I3" s="264"/>
      <c r="J3" s="265"/>
      <c r="K3" s="263" t="s">
        <v>9</v>
      </c>
      <c r="L3" s="264"/>
      <c r="M3" s="266"/>
      <c r="N3" s="276" t="s">
        <v>10</v>
      </c>
      <c r="O3" s="264"/>
      <c r="P3" s="265"/>
      <c r="Q3" s="260" t="s">
        <v>8</v>
      </c>
      <c r="R3" s="261"/>
      <c r="S3" s="262"/>
      <c r="T3" s="276" t="s">
        <v>15</v>
      </c>
      <c r="U3" s="264"/>
      <c r="V3" s="265"/>
      <c r="W3" s="263" t="s">
        <v>11</v>
      </c>
      <c r="X3" s="264"/>
      <c r="Y3" s="266"/>
      <c r="Z3" s="263" t="s">
        <v>12</v>
      </c>
      <c r="AA3" s="264"/>
      <c r="AB3" s="266"/>
    </row>
    <row r="4" spans="1:32" s="31" customFormat="1" ht="19.5" customHeight="1" x14ac:dyDescent="0.25">
      <c r="A4" s="286"/>
      <c r="B4" s="267" t="s">
        <v>87</v>
      </c>
      <c r="C4" s="268" t="s">
        <v>96</v>
      </c>
      <c r="D4" s="287" t="s">
        <v>2</v>
      </c>
      <c r="E4" s="267" t="s">
        <v>87</v>
      </c>
      <c r="F4" s="268" t="s">
        <v>96</v>
      </c>
      <c r="G4" s="271" t="s">
        <v>2</v>
      </c>
      <c r="H4" s="288" t="s">
        <v>87</v>
      </c>
      <c r="I4" s="268" t="s">
        <v>96</v>
      </c>
      <c r="J4" s="273" t="s">
        <v>2</v>
      </c>
      <c r="K4" s="267" t="s">
        <v>87</v>
      </c>
      <c r="L4" s="268" t="s">
        <v>96</v>
      </c>
      <c r="M4" s="271" t="s">
        <v>2</v>
      </c>
      <c r="N4" s="288" t="s">
        <v>87</v>
      </c>
      <c r="O4" s="268" t="s">
        <v>96</v>
      </c>
      <c r="P4" s="273" t="s">
        <v>2</v>
      </c>
      <c r="Q4" s="267" t="s">
        <v>87</v>
      </c>
      <c r="R4" s="268" t="s">
        <v>96</v>
      </c>
      <c r="S4" s="271" t="s">
        <v>2</v>
      </c>
      <c r="T4" s="288" t="s">
        <v>87</v>
      </c>
      <c r="U4" s="268" t="s">
        <v>96</v>
      </c>
      <c r="V4" s="287" t="s">
        <v>2</v>
      </c>
      <c r="W4" s="270" t="s">
        <v>87</v>
      </c>
      <c r="X4" s="272" t="s">
        <v>96</v>
      </c>
      <c r="Y4" s="271" t="s">
        <v>2</v>
      </c>
      <c r="Z4" s="267" t="s">
        <v>87</v>
      </c>
      <c r="AA4" s="268" t="s">
        <v>96</v>
      </c>
      <c r="AB4" s="271" t="s">
        <v>2</v>
      </c>
    </row>
    <row r="5" spans="1:32" s="31" customFormat="1" ht="15.75" customHeight="1" x14ac:dyDescent="0.25">
      <c r="A5" s="286"/>
      <c r="B5" s="267"/>
      <c r="C5" s="268"/>
      <c r="D5" s="287"/>
      <c r="E5" s="267"/>
      <c r="F5" s="268"/>
      <c r="G5" s="271"/>
      <c r="H5" s="288"/>
      <c r="I5" s="268"/>
      <c r="J5" s="273"/>
      <c r="K5" s="267"/>
      <c r="L5" s="268"/>
      <c r="M5" s="271"/>
      <c r="N5" s="288"/>
      <c r="O5" s="268"/>
      <c r="P5" s="273"/>
      <c r="Q5" s="267"/>
      <c r="R5" s="268"/>
      <c r="S5" s="271"/>
      <c r="T5" s="288"/>
      <c r="U5" s="268"/>
      <c r="V5" s="287"/>
      <c r="W5" s="270"/>
      <c r="X5" s="272"/>
      <c r="Y5" s="271"/>
      <c r="Z5" s="267"/>
      <c r="AA5" s="268"/>
      <c r="AB5" s="271"/>
    </row>
    <row r="6" spans="1:32" s="47" customFormat="1" ht="12.75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52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59.25" customHeight="1" thickBot="1" x14ac:dyDescent="0.3">
      <c r="A7" s="163" t="s">
        <v>32</v>
      </c>
      <c r="B7" s="164">
        <f>SUM(B8:B14)</f>
        <v>2238</v>
      </c>
      <c r="C7" s="165">
        <f>SUM(C8:C14)</f>
        <v>1234</v>
      </c>
      <c r="D7" s="169">
        <f>C7*100/B7</f>
        <v>55.138516532618411</v>
      </c>
      <c r="E7" s="167">
        <f>SUM(E8:E14)</f>
        <v>2155</v>
      </c>
      <c r="F7" s="165">
        <f>SUM(F8:F14)</f>
        <v>1110</v>
      </c>
      <c r="G7" s="166">
        <f>F7*100/E7</f>
        <v>51.508120649651971</v>
      </c>
      <c r="H7" s="168">
        <f>SUM(H8:H14)</f>
        <v>164</v>
      </c>
      <c r="I7" s="165">
        <f>SUM(I8:I14)</f>
        <v>169</v>
      </c>
      <c r="J7" s="169">
        <f>I7*100/H7</f>
        <v>103.04878048780488</v>
      </c>
      <c r="K7" s="167">
        <f>SUM(K8:K14)</f>
        <v>55</v>
      </c>
      <c r="L7" s="165">
        <f>SUM(L8:L14)</f>
        <v>28</v>
      </c>
      <c r="M7" s="166">
        <f>L7*100/K7</f>
        <v>50.909090909090907</v>
      </c>
      <c r="N7" s="168">
        <f>SUM(N8:N14)</f>
        <v>4</v>
      </c>
      <c r="O7" s="165">
        <f>SUM(O8:O14)</f>
        <v>19</v>
      </c>
      <c r="P7" s="169" t="s">
        <v>122</v>
      </c>
      <c r="Q7" s="167">
        <f>SUM(Q8:Q14)</f>
        <v>1497</v>
      </c>
      <c r="R7" s="165">
        <f>SUM(R8:R14)</f>
        <v>830</v>
      </c>
      <c r="S7" s="166">
        <f>R7*100/Q7</f>
        <v>55.444221776887105</v>
      </c>
      <c r="T7" s="230">
        <f>SUM(T8:T14)</f>
        <v>1189</v>
      </c>
      <c r="U7" s="165">
        <f>SUM(U8:U14)</f>
        <v>458</v>
      </c>
      <c r="V7" s="169">
        <f>U7*100/T7</f>
        <v>38.519764507989905</v>
      </c>
      <c r="W7" s="167">
        <f>SUM(W8:W14)</f>
        <v>1149</v>
      </c>
      <c r="X7" s="165">
        <f>SUM(X8:X14)</f>
        <v>407</v>
      </c>
      <c r="Y7" s="166">
        <f>X7*100/W7</f>
        <v>35.422106179286338</v>
      </c>
      <c r="Z7" s="167">
        <f>SUM(Z8:Z14)</f>
        <v>1059</v>
      </c>
      <c r="AA7" s="165">
        <f>SUM(AA8:AA14)</f>
        <v>265</v>
      </c>
      <c r="AB7" s="166">
        <f>AA7*100/Z7</f>
        <v>25.023607176581681</v>
      </c>
      <c r="AC7" s="34"/>
      <c r="AF7" s="39"/>
    </row>
    <row r="8" spans="1:32" s="39" customFormat="1" ht="45.75" customHeight="1" x14ac:dyDescent="0.25">
      <c r="A8" s="145" t="s">
        <v>97</v>
      </c>
      <c r="B8" s="170">
        <v>184</v>
      </c>
      <c r="C8" s="160">
        <v>104</v>
      </c>
      <c r="D8" s="220">
        <f t="shared" ref="D8:D14" si="0">C8*100/B8</f>
        <v>56.521739130434781</v>
      </c>
      <c r="E8" s="172">
        <v>181</v>
      </c>
      <c r="F8" s="160">
        <v>96</v>
      </c>
      <c r="G8" s="171">
        <f t="shared" ref="G8:G14" si="1">F8*100/E8</f>
        <v>53.038674033149171</v>
      </c>
      <c r="H8" s="173">
        <v>25</v>
      </c>
      <c r="I8" s="174">
        <v>25</v>
      </c>
      <c r="J8" s="175">
        <f t="shared" ref="J8:J14" si="2">IF(ISERROR(I8*100/H8),"-",(I8*100/H8))</f>
        <v>100</v>
      </c>
      <c r="K8" s="176">
        <v>2</v>
      </c>
      <c r="L8" s="201">
        <v>0</v>
      </c>
      <c r="M8" s="171">
        <f t="shared" ref="M8:M14" si="3">IF(ISERROR(L8*100/K8),"-",(L8*100/K8))</f>
        <v>0</v>
      </c>
      <c r="N8" s="177">
        <v>2</v>
      </c>
      <c r="O8" s="161">
        <v>0</v>
      </c>
      <c r="P8" s="175">
        <f>IF(ISERROR(O8*100/N8),"-",(O8*100/N8))</f>
        <v>0</v>
      </c>
      <c r="Q8" s="176">
        <v>145</v>
      </c>
      <c r="R8" s="174">
        <v>70</v>
      </c>
      <c r="S8" s="171">
        <f t="shared" ref="S8:S14" si="4">R8*100/Q8</f>
        <v>48.275862068965516</v>
      </c>
      <c r="T8" s="231">
        <v>85</v>
      </c>
      <c r="U8" s="178">
        <v>28</v>
      </c>
      <c r="V8" s="175">
        <f t="shared" ref="V8:V14" si="5">U8*100/T8</f>
        <v>32.941176470588232</v>
      </c>
      <c r="W8" s="172">
        <v>82</v>
      </c>
      <c r="X8" s="162">
        <v>24</v>
      </c>
      <c r="Y8" s="171">
        <f t="shared" ref="Y8:Y14" si="6">X8*100/W8</f>
        <v>29.26829268292683</v>
      </c>
      <c r="Z8" s="176">
        <v>76</v>
      </c>
      <c r="AA8" s="201">
        <v>17</v>
      </c>
      <c r="AB8" s="171">
        <f t="shared" ref="AB8:AB14" si="7">AA8*100/Z8</f>
        <v>22.368421052631579</v>
      </c>
      <c r="AC8" s="34"/>
      <c r="AD8" s="38"/>
    </row>
    <row r="9" spans="1:32" s="40" customFormat="1" ht="45.75" customHeight="1" x14ac:dyDescent="0.25">
      <c r="A9" s="146" t="s">
        <v>98</v>
      </c>
      <c r="B9" s="179">
        <v>298</v>
      </c>
      <c r="C9" s="160">
        <v>122</v>
      </c>
      <c r="D9" s="180">
        <f t="shared" si="0"/>
        <v>40.939597315436245</v>
      </c>
      <c r="E9" s="181">
        <v>290</v>
      </c>
      <c r="F9" s="130">
        <v>115</v>
      </c>
      <c r="G9" s="180">
        <f t="shared" si="1"/>
        <v>39.655172413793103</v>
      </c>
      <c r="H9" s="182">
        <v>15</v>
      </c>
      <c r="I9" s="174">
        <v>20</v>
      </c>
      <c r="J9" s="183">
        <f t="shared" si="2"/>
        <v>133.33333333333334</v>
      </c>
      <c r="K9" s="184">
        <v>4</v>
      </c>
      <c r="L9" s="132">
        <v>3</v>
      </c>
      <c r="M9" s="180">
        <f t="shared" si="3"/>
        <v>75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235</v>
      </c>
      <c r="R9" s="135">
        <v>88</v>
      </c>
      <c r="S9" s="180">
        <f t="shared" si="4"/>
        <v>37.446808510638299</v>
      </c>
      <c r="T9" s="232">
        <v>161</v>
      </c>
      <c r="U9" s="178">
        <v>50</v>
      </c>
      <c r="V9" s="183">
        <f t="shared" si="5"/>
        <v>31.055900621118013</v>
      </c>
      <c r="W9" s="181">
        <v>159</v>
      </c>
      <c r="X9" s="134">
        <v>45</v>
      </c>
      <c r="Y9" s="180">
        <f t="shared" si="6"/>
        <v>28.30188679245283</v>
      </c>
      <c r="Z9" s="184">
        <v>152</v>
      </c>
      <c r="AA9" s="132">
        <v>31</v>
      </c>
      <c r="AB9" s="180">
        <f t="shared" si="7"/>
        <v>20.394736842105264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780</v>
      </c>
      <c r="C10" s="160">
        <v>503</v>
      </c>
      <c r="D10" s="180">
        <f t="shared" si="0"/>
        <v>64.487179487179489</v>
      </c>
      <c r="E10" s="181">
        <v>734</v>
      </c>
      <c r="F10" s="131">
        <v>422</v>
      </c>
      <c r="G10" s="180">
        <f t="shared" si="1"/>
        <v>57.493188010899182</v>
      </c>
      <c r="H10" s="182">
        <v>52</v>
      </c>
      <c r="I10" s="174">
        <v>50</v>
      </c>
      <c r="J10" s="183">
        <f t="shared" si="2"/>
        <v>96.15384615384616</v>
      </c>
      <c r="K10" s="184">
        <v>32</v>
      </c>
      <c r="L10" s="132">
        <v>20</v>
      </c>
      <c r="M10" s="180">
        <f t="shared" si="3"/>
        <v>62.5</v>
      </c>
      <c r="N10" s="185">
        <v>0</v>
      </c>
      <c r="O10" s="133">
        <v>16</v>
      </c>
      <c r="P10" s="183" t="str">
        <f t="shared" si="8"/>
        <v>-</v>
      </c>
      <c r="Q10" s="184">
        <v>416</v>
      </c>
      <c r="R10" s="135">
        <v>347</v>
      </c>
      <c r="S10" s="180">
        <f t="shared" si="4"/>
        <v>83.413461538461533</v>
      </c>
      <c r="T10" s="232">
        <v>425</v>
      </c>
      <c r="U10" s="178">
        <v>191</v>
      </c>
      <c r="V10" s="183">
        <f t="shared" si="5"/>
        <v>44.941176470588232</v>
      </c>
      <c r="W10" s="181">
        <v>401</v>
      </c>
      <c r="X10" s="134">
        <v>162</v>
      </c>
      <c r="Y10" s="180">
        <f t="shared" si="6"/>
        <v>40.399002493765586</v>
      </c>
      <c r="Z10" s="184">
        <v>350</v>
      </c>
      <c r="AA10" s="132">
        <v>104</v>
      </c>
      <c r="AB10" s="180">
        <f t="shared" si="7"/>
        <v>29.714285714285715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338</v>
      </c>
      <c r="C11" s="160">
        <v>137</v>
      </c>
      <c r="D11" s="180">
        <f t="shared" si="0"/>
        <v>40.532544378698226</v>
      </c>
      <c r="E11" s="181">
        <v>329</v>
      </c>
      <c r="F11" s="131">
        <v>130</v>
      </c>
      <c r="G11" s="180">
        <f t="shared" si="1"/>
        <v>39.513677811550153</v>
      </c>
      <c r="H11" s="182">
        <v>19</v>
      </c>
      <c r="I11" s="174">
        <v>14</v>
      </c>
      <c r="J11" s="183">
        <f t="shared" si="2"/>
        <v>73.684210526315795</v>
      </c>
      <c r="K11" s="184">
        <v>1</v>
      </c>
      <c r="L11" s="132">
        <v>2</v>
      </c>
      <c r="M11" s="180">
        <f t="shared" si="3"/>
        <v>200</v>
      </c>
      <c r="N11" s="185">
        <v>0</v>
      </c>
      <c r="O11" s="133">
        <v>1</v>
      </c>
      <c r="P11" s="183" t="str">
        <f t="shared" si="8"/>
        <v>-</v>
      </c>
      <c r="Q11" s="184">
        <v>220</v>
      </c>
      <c r="R11" s="135">
        <v>100</v>
      </c>
      <c r="S11" s="180">
        <f t="shared" si="4"/>
        <v>45.454545454545453</v>
      </c>
      <c r="T11" s="232">
        <v>180</v>
      </c>
      <c r="U11" s="178">
        <v>53</v>
      </c>
      <c r="V11" s="183">
        <f t="shared" si="5"/>
        <v>29.444444444444443</v>
      </c>
      <c r="W11" s="181">
        <v>177</v>
      </c>
      <c r="X11" s="134">
        <v>50</v>
      </c>
      <c r="Y11" s="180">
        <f t="shared" si="6"/>
        <v>28.248587570621471</v>
      </c>
      <c r="Z11" s="184">
        <v>173</v>
      </c>
      <c r="AA11" s="132">
        <v>35</v>
      </c>
      <c r="AB11" s="180">
        <f t="shared" si="7"/>
        <v>20.23121387283237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298</v>
      </c>
      <c r="C12" s="160">
        <v>184</v>
      </c>
      <c r="D12" s="180">
        <f t="shared" si="0"/>
        <v>61.744966442953022</v>
      </c>
      <c r="E12" s="181">
        <v>289</v>
      </c>
      <c r="F12" s="131">
        <v>175</v>
      </c>
      <c r="G12" s="180">
        <f t="shared" si="1"/>
        <v>60.553633217993081</v>
      </c>
      <c r="H12" s="182">
        <v>25</v>
      </c>
      <c r="I12" s="174">
        <v>32</v>
      </c>
      <c r="J12" s="183">
        <f t="shared" si="2"/>
        <v>128</v>
      </c>
      <c r="K12" s="184">
        <v>5</v>
      </c>
      <c r="L12" s="132">
        <v>1</v>
      </c>
      <c r="M12" s="180">
        <f t="shared" si="3"/>
        <v>20</v>
      </c>
      <c r="N12" s="185">
        <v>0</v>
      </c>
      <c r="O12" s="133">
        <v>1</v>
      </c>
      <c r="P12" s="183" t="str">
        <f t="shared" si="8"/>
        <v>-</v>
      </c>
      <c r="Q12" s="184">
        <v>220</v>
      </c>
      <c r="R12" s="135">
        <v>108</v>
      </c>
      <c r="S12" s="180">
        <f t="shared" si="4"/>
        <v>49.090909090909093</v>
      </c>
      <c r="T12" s="232">
        <v>157</v>
      </c>
      <c r="U12" s="178">
        <v>80</v>
      </c>
      <c r="V12" s="183">
        <f t="shared" si="5"/>
        <v>50.955414012738856</v>
      </c>
      <c r="W12" s="181">
        <v>153</v>
      </c>
      <c r="X12" s="134">
        <v>77</v>
      </c>
      <c r="Y12" s="180">
        <f t="shared" si="6"/>
        <v>50.326797385620914</v>
      </c>
      <c r="Z12" s="184">
        <v>141</v>
      </c>
      <c r="AA12" s="132">
        <v>47</v>
      </c>
      <c r="AB12" s="180">
        <f t="shared" si="7"/>
        <v>33.333333333333336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212</v>
      </c>
      <c r="C13" s="160">
        <v>103</v>
      </c>
      <c r="D13" s="180">
        <f t="shared" si="0"/>
        <v>48.584905660377359</v>
      </c>
      <c r="E13" s="181">
        <v>207</v>
      </c>
      <c r="F13" s="131">
        <v>95</v>
      </c>
      <c r="G13" s="180">
        <f t="shared" si="1"/>
        <v>45.893719806763286</v>
      </c>
      <c r="H13" s="182">
        <v>16</v>
      </c>
      <c r="I13" s="174">
        <v>22</v>
      </c>
      <c r="J13" s="183">
        <f t="shared" si="2"/>
        <v>137.5</v>
      </c>
      <c r="K13" s="184">
        <v>4</v>
      </c>
      <c r="L13" s="132">
        <v>0</v>
      </c>
      <c r="M13" s="180">
        <f t="shared" si="3"/>
        <v>0</v>
      </c>
      <c r="N13" s="185">
        <v>0</v>
      </c>
      <c r="O13" s="133">
        <v>0</v>
      </c>
      <c r="P13" s="183" t="str">
        <f t="shared" si="8"/>
        <v>-</v>
      </c>
      <c r="Q13" s="184">
        <v>150</v>
      </c>
      <c r="R13" s="135">
        <v>68</v>
      </c>
      <c r="S13" s="180">
        <f t="shared" si="4"/>
        <v>45.333333333333336</v>
      </c>
      <c r="T13" s="232">
        <v>116</v>
      </c>
      <c r="U13" s="178">
        <v>27</v>
      </c>
      <c r="V13" s="183">
        <f t="shared" si="5"/>
        <v>23.275862068965516</v>
      </c>
      <c r="W13" s="181">
        <v>113</v>
      </c>
      <c r="X13" s="134">
        <v>24</v>
      </c>
      <c r="Y13" s="180">
        <f t="shared" si="6"/>
        <v>21.238938053097346</v>
      </c>
      <c r="Z13" s="184">
        <v>105</v>
      </c>
      <c r="AA13" s="132">
        <v>18</v>
      </c>
      <c r="AB13" s="180">
        <f t="shared" si="7"/>
        <v>17.142857142857142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128</v>
      </c>
      <c r="C14" s="239">
        <v>81</v>
      </c>
      <c r="D14" s="219">
        <f t="shared" si="0"/>
        <v>63.28125</v>
      </c>
      <c r="E14" s="188">
        <v>125</v>
      </c>
      <c r="F14" s="148">
        <v>77</v>
      </c>
      <c r="G14" s="187">
        <f t="shared" si="1"/>
        <v>61.6</v>
      </c>
      <c r="H14" s="189">
        <v>12</v>
      </c>
      <c r="I14" s="216">
        <v>6</v>
      </c>
      <c r="J14" s="191">
        <f t="shared" si="2"/>
        <v>50</v>
      </c>
      <c r="K14" s="192">
        <v>7</v>
      </c>
      <c r="L14" s="202">
        <v>2</v>
      </c>
      <c r="M14" s="187">
        <f t="shared" si="3"/>
        <v>28.571428571428573</v>
      </c>
      <c r="N14" s="193">
        <v>2</v>
      </c>
      <c r="O14" s="149">
        <v>1</v>
      </c>
      <c r="P14" s="191">
        <f t="shared" si="8"/>
        <v>50</v>
      </c>
      <c r="Q14" s="192">
        <v>111</v>
      </c>
      <c r="R14" s="190">
        <v>49</v>
      </c>
      <c r="S14" s="187">
        <f t="shared" si="4"/>
        <v>44.144144144144143</v>
      </c>
      <c r="T14" s="233">
        <v>65</v>
      </c>
      <c r="U14" s="221">
        <v>29</v>
      </c>
      <c r="V14" s="191">
        <f t="shared" si="5"/>
        <v>44.615384615384613</v>
      </c>
      <c r="W14" s="188">
        <v>64</v>
      </c>
      <c r="X14" s="203">
        <v>25</v>
      </c>
      <c r="Y14" s="187">
        <f t="shared" si="6"/>
        <v>39.0625</v>
      </c>
      <c r="Z14" s="192">
        <v>62</v>
      </c>
      <c r="AA14" s="202">
        <v>13</v>
      </c>
      <c r="AB14" s="187">
        <f t="shared" si="7"/>
        <v>20.967741935483872</v>
      </c>
      <c r="AC14" s="34"/>
      <c r="AD14" s="38"/>
    </row>
    <row r="15" spans="1:32" ht="66.75" customHeight="1" x14ac:dyDescent="0.25">
      <c r="A15" s="42"/>
      <c r="B15" s="42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2:Y2"/>
    <mergeCell ref="N3:P3"/>
    <mergeCell ref="Q3:S3"/>
    <mergeCell ref="T3:V3"/>
    <mergeCell ref="W3:Y3"/>
    <mergeCell ref="K4:K5"/>
    <mergeCell ref="L4:L5"/>
    <mergeCell ref="M4:M5"/>
    <mergeCell ref="M2:P2"/>
    <mergeCell ref="B1:P1"/>
    <mergeCell ref="B3:D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activeCell="B13" sqref="B13:B14"/>
    </sheetView>
  </sheetViews>
  <sheetFormatPr defaultColWidth="8" defaultRowHeight="12.75" x14ac:dyDescent="0.2"/>
  <cols>
    <col min="1" max="1" width="58" style="2" customWidth="1"/>
    <col min="2" max="2" width="25.42578125" style="16" customWidth="1"/>
    <col min="3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7" t="s">
        <v>94</v>
      </c>
      <c r="B1" s="247"/>
      <c r="C1" s="247"/>
      <c r="D1" s="247"/>
      <c r="E1" s="247"/>
    </row>
    <row r="2" spans="1:9" s="3" customFormat="1" ht="23.25" customHeight="1" x14ac:dyDescent="0.25">
      <c r="A2" s="252" t="s">
        <v>0</v>
      </c>
      <c r="B2" s="248" t="s">
        <v>108</v>
      </c>
      <c r="C2" s="248" t="s">
        <v>109</v>
      </c>
      <c r="D2" s="291" t="s">
        <v>1</v>
      </c>
      <c r="E2" s="292"/>
    </row>
    <row r="3" spans="1:9" s="3" customFormat="1" ht="30" x14ac:dyDescent="0.25">
      <c r="A3" s="253"/>
      <c r="B3" s="249"/>
      <c r="C3" s="249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9">
        <f>'6-(УБД-ЦЗ)'!B7</f>
        <v>581</v>
      </c>
      <c r="C5" s="69">
        <f>'6-(УБД-ЦЗ)'!C7</f>
        <v>118</v>
      </c>
      <c r="D5" s="18">
        <f t="shared" ref="D5" si="0">C5*100/B5</f>
        <v>20.309810671256454</v>
      </c>
      <c r="E5" s="66">
        <f t="shared" ref="E5" si="1">C5-B5</f>
        <v>-463</v>
      </c>
      <c r="I5" s="11"/>
    </row>
    <row r="6" spans="1:9" s="3" customFormat="1" ht="20.25" x14ac:dyDescent="0.25">
      <c r="A6" s="8" t="s">
        <v>26</v>
      </c>
      <c r="B6" s="70">
        <f>'6-(УБД-ЦЗ)'!E7</f>
        <v>555</v>
      </c>
      <c r="C6" s="70">
        <f>'6-(УБД-ЦЗ)'!F7</f>
        <v>110</v>
      </c>
      <c r="D6" s="18">
        <f t="shared" ref="D6:D10" si="2">C6*100/B6</f>
        <v>19.81981981981982</v>
      </c>
      <c r="E6" s="66">
        <f t="shared" ref="E6:E10" si="3">C6-B6</f>
        <v>-445</v>
      </c>
      <c r="I6" s="11"/>
    </row>
    <row r="7" spans="1:9" s="3" customFormat="1" ht="40.5" customHeight="1" x14ac:dyDescent="0.25">
      <c r="A7" s="12" t="s">
        <v>27</v>
      </c>
      <c r="B7" s="70">
        <f>'6-(УБД-ЦЗ)'!H7</f>
        <v>103</v>
      </c>
      <c r="C7" s="70">
        <f>'6-(УБД-ЦЗ)'!I7</f>
        <v>10</v>
      </c>
      <c r="D7" s="18">
        <f t="shared" si="2"/>
        <v>9.7087378640776691</v>
      </c>
      <c r="E7" s="66">
        <f t="shared" si="3"/>
        <v>-93</v>
      </c>
      <c r="I7" s="11"/>
    </row>
    <row r="8" spans="1:9" s="3" customFormat="1" ht="20.25" x14ac:dyDescent="0.25">
      <c r="A8" s="13" t="s">
        <v>28</v>
      </c>
      <c r="B8" s="70">
        <f>'6-(УБД-ЦЗ)'!K7</f>
        <v>11</v>
      </c>
      <c r="C8" s="70">
        <f>'6-(УБД-ЦЗ)'!L7</f>
        <v>2</v>
      </c>
      <c r="D8" s="18">
        <f t="shared" si="2"/>
        <v>18.181818181818183</v>
      </c>
      <c r="E8" s="66">
        <f t="shared" si="3"/>
        <v>-9</v>
      </c>
      <c r="I8" s="11"/>
    </row>
    <row r="9" spans="1:9" s="3" customFormat="1" ht="37.5" customHeight="1" x14ac:dyDescent="0.25">
      <c r="A9" s="13" t="s">
        <v>19</v>
      </c>
      <c r="B9" s="70">
        <f>'6-(УБД-ЦЗ)'!N7</f>
        <v>1</v>
      </c>
      <c r="C9" s="70">
        <f>'6-(УБД-ЦЗ)'!O7</f>
        <v>0</v>
      </c>
      <c r="D9" s="18" t="s">
        <v>104</v>
      </c>
      <c r="E9" s="66">
        <f t="shared" si="3"/>
        <v>-1</v>
      </c>
      <c r="I9" s="11"/>
    </row>
    <row r="10" spans="1:9" s="3" customFormat="1" ht="38.25" customHeight="1" x14ac:dyDescent="0.25">
      <c r="A10" s="13" t="s">
        <v>29</v>
      </c>
      <c r="B10" s="65">
        <f>'6-(УБД-ЦЗ)'!Q7</f>
        <v>361</v>
      </c>
      <c r="C10" s="65">
        <f>'6-(УБД-ЦЗ)'!R7</f>
        <v>91</v>
      </c>
      <c r="D10" s="9">
        <f t="shared" si="2"/>
        <v>25.207756232686979</v>
      </c>
      <c r="E10" s="66">
        <f t="shared" si="3"/>
        <v>-270</v>
      </c>
      <c r="I10" s="11"/>
    </row>
    <row r="11" spans="1:9" s="3" customFormat="1" ht="12.75" customHeight="1" x14ac:dyDescent="0.25">
      <c r="A11" s="254" t="s">
        <v>4</v>
      </c>
      <c r="B11" s="255"/>
      <c r="C11" s="255"/>
      <c r="D11" s="255"/>
      <c r="E11" s="255"/>
      <c r="I11" s="11"/>
    </row>
    <row r="12" spans="1:9" s="3" customFormat="1" ht="18" customHeight="1" x14ac:dyDescent="0.25">
      <c r="A12" s="256"/>
      <c r="B12" s="257"/>
      <c r="C12" s="257"/>
      <c r="D12" s="257"/>
      <c r="E12" s="257"/>
      <c r="I12" s="11"/>
    </row>
    <row r="13" spans="1:9" s="3" customFormat="1" ht="20.25" customHeight="1" x14ac:dyDescent="0.25">
      <c r="A13" s="252" t="s">
        <v>0</v>
      </c>
      <c r="B13" s="258" t="s">
        <v>110</v>
      </c>
      <c r="C13" s="258" t="s">
        <v>111</v>
      </c>
      <c r="D13" s="291" t="s">
        <v>1</v>
      </c>
      <c r="E13" s="292"/>
      <c r="I13" s="11"/>
    </row>
    <row r="14" spans="1:9" ht="33" customHeight="1" x14ac:dyDescent="0.2">
      <c r="A14" s="253"/>
      <c r="B14" s="258"/>
      <c r="C14" s="258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7">
        <f>'6-(УБД-ЦЗ)'!T7</f>
        <v>126</v>
      </c>
      <c r="C15" s="67">
        <f>'6-(УБД-ЦЗ)'!U7</f>
        <v>60</v>
      </c>
      <c r="D15" s="20">
        <f t="shared" ref="D15" si="4">C15*100/B15</f>
        <v>47.61904761904762</v>
      </c>
      <c r="E15" s="66">
        <f t="shared" ref="E15" si="5">C15-B15</f>
        <v>-66</v>
      </c>
      <c r="I15" s="11"/>
    </row>
    <row r="16" spans="1:9" ht="27.75" customHeight="1" x14ac:dyDescent="0.2">
      <c r="A16" s="1" t="s">
        <v>26</v>
      </c>
      <c r="B16" s="68">
        <f>'6-(УБД-ЦЗ)'!W7</f>
        <v>121</v>
      </c>
      <c r="C16" s="68">
        <f>'6-(УБД-ЦЗ)'!X7</f>
        <v>57</v>
      </c>
      <c r="D16" s="20">
        <f t="shared" ref="D16:D17" si="6">C16*100/B16</f>
        <v>47.107438016528924</v>
      </c>
      <c r="E16" s="66">
        <f t="shared" ref="E16:E17" si="7">C16-B16</f>
        <v>-64</v>
      </c>
      <c r="I16" s="11"/>
    </row>
    <row r="17" spans="1:9" ht="27.75" customHeight="1" x14ac:dyDescent="0.2">
      <c r="A17" s="1" t="s">
        <v>31</v>
      </c>
      <c r="B17" s="68">
        <f>'6-(УБД-ЦЗ)'!Z7</f>
        <v>110</v>
      </c>
      <c r="C17" s="68">
        <f>'6-(УБД-ЦЗ)'!AA7</f>
        <v>40</v>
      </c>
      <c r="D17" s="20">
        <f t="shared" si="6"/>
        <v>36.363636363636367</v>
      </c>
      <c r="E17" s="66">
        <f t="shared" si="7"/>
        <v>-70</v>
      </c>
      <c r="I17" s="11"/>
    </row>
    <row r="18" spans="1:9" ht="56.25" customHeight="1" x14ac:dyDescent="0.2">
      <c r="A18" s="293" t="s">
        <v>106</v>
      </c>
      <c r="B18" s="293"/>
      <c r="C18" s="293"/>
      <c r="D18" s="293"/>
      <c r="E18" s="293"/>
      <c r="I18" s="11"/>
    </row>
    <row r="19" spans="1:9" ht="69" customHeight="1" x14ac:dyDescent="0.25">
      <c r="A19" s="290"/>
      <c r="B19" s="290"/>
      <c r="C19" s="290"/>
      <c r="D19" s="290"/>
      <c r="E19" s="290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75" zoomScaleNormal="75" zoomScaleSheetLayoutView="75" workbookViewId="0">
      <pane xSplit="1" ySplit="6" topLeftCell="L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80" t="s">
        <v>114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5"/>
      <c r="R1" s="25"/>
      <c r="S1" s="25"/>
      <c r="T1" s="25"/>
      <c r="U1" s="259" t="s">
        <v>14</v>
      </c>
      <c r="V1" s="259"/>
      <c r="W1" s="259"/>
      <c r="X1" s="259"/>
      <c r="Y1" s="259"/>
      <c r="Z1" s="259"/>
      <c r="AA1" s="259"/>
      <c r="AB1" s="259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9"/>
      <c r="Y2" s="279"/>
      <c r="Z2" s="277" t="s">
        <v>7</v>
      </c>
      <c r="AA2" s="277"/>
      <c r="AB2" s="277"/>
      <c r="AC2" s="51"/>
    </row>
    <row r="3" spans="1:32" s="30" customFormat="1" ht="102" customHeight="1" x14ac:dyDescent="0.25">
      <c r="A3" s="285"/>
      <c r="B3" s="260" t="s">
        <v>20</v>
      </c>
      <c r="C3" s="261"/>
      <c r="D3" s="261"/>
      <c r="E3" s="263" t="s">
        <v>21</v>
      </c>
      <c r="F3" s="264"/>
      <c r="G3" s="266"/>
      <c r="H3" s="276" t="s">
        <v>13</v>
      </c>
      <c r="I3" s="264"/>
      <c r="J3" s="265"/>
      <c r="K3" s="263" t="s">
        <v>9</v>
      </c>
      <c r="L3" s="264"/>
      <c r="M3" s="266"/>
      <c r="N3" s="263" t="s">
        <v>10</v>
      </c>
      <c r="O3" s="264"/>
      <c r="P3" s="266"/>
      <c r="Q3" s="260" t="s">
        <v>8</v>
      </c>
      <c r="R3" s="261"/>
      <c r="S3" s="262"/>
      <c r="T3" s="263" t="s">
        <v>15</v>
      </c>
      <c r="U3" s="264"/>
      <c r="V3" s="266"/>
      <c r="W3" s="263" t="s">
        <v>11</v>
      </c>
      <c r="X3" s="264"/>
      <c r="Y3" s="266"/>
      <c r="Z3" s="276" t="s">
        <v>12</v>
      </c>
      <c r="AA3" s="264"/>
      <c r="AB3" s="266"/>
    </row>
    <row r="4" spans="1:32" s="31" customFormat="1" ht="19.5" customHeight="1" x14ac:dyDescent="0.25">
      <c r="A4" s="286"/>
      <c r="B4" s="267" t="s">
        <v>87</v>
      </c>
      <c r="C4" s="268" t="s">
        <v>96</v>
      </c>
      <c r="D4" s="287" t="s">
        <v>2</v>
      </c>
      <c r="E4" s="267" t="s">
        <v>87</v>
      </c>
      <c r="F4" s="268" t="s">
        <v>96</v>
      </c>
      <c r="G4" s="271" t="s">
        <v>2</v>
      </c>
      <c r="H4" s="288" t="s">
        <v>87</v>
      </c>
      <c r="I4" s="268" t="s">
        <v>96</v>
      </c>
      <c r="J4" s="273" t="s">
        <v>2</v>
      </c>
      <c r="K4" s="267" t="s">
        <v>87</v>
      </c>
      <c r="L4" s="268" t="s">
        <v>96</v>
      </c>
      <c r="M4" s="271" t="s">
        <v>2</v>
      </c>
      <c r="N4" s="267" t="s">
        <v>87</v>
      </c>
      <c r="O4" s="268" t="s">
        <v>96</v>
      </c>
      <c r="P4" s="271" t="s">
        <v>2</v>
      </c>
      <c r="Q4" s="267" t="s">
        <v>87</v>
      </c>
      <c r="R4" s="268" t="s">
        <v>96</v>
      </c>
      <c r="S4" s="271" t="s">
        <v>2</v>
      </c>
      <c r="T4" s="267" t="s">
        <v>87</v>
      </c>
      <c r="U4" s="268" t="s">
        <v>96</v>
      </c>
      <c r="V4" s="295" t="s">
        <v>2</v>
      </c>
      <c r="W4" s="270" t="s">
        <v>87</v>
      </c>
      <c r="X4" s="272" t="s">
        <v>96</v>
      </c>
      <c r="Y4" s="271" t="s">
        <v>2</v>
      </c>
      <c r="Z4" s="288" t="s">
        <v>87</v>
      </c>
      <c r="AA4" s="268" t="s">
        <v>96</v>
      </c>
      <c r="AB4" s="271" t="s">
        <v>2</v>
      </c>
    </row>
    <row r="5" spans="1:32" s="31" customFormat="1" ht="15.75" customHeight="1" x14ac:dyDescent="0.25">
      <c r="A5" s="286"/>
      <c r="B5" s="267"/>
      <c r="C5" s="268"/>
      <c r="D5" s="287"/>
      <c r="E5" s="267"/>
      <c r="F5" s="268"/>
      <c r="G5" s="271"/>
      <c r="H5" s="288"/>
      <c r="I5" s="268"/>
      <c r="J5" s="273"/>
      <c r="K5" s="267"/>
      <c r="L5" s="268"/>
      <c r="M5" s="271"/>
      <c r="N5" s="267"/>
      <c r="O5" s="268"/>
      <c r="P5" s="271"/>
      <c r="Q5" s="267"/>
      <c r="R5" s="268"/>
      <c r="S5" s="271"/>
      <c r="T5" s="267"/>
      <c r="U5" s="268"/>
      <c r="V5" s="295"/>
      <c r="W5" s="270"/>
      <c r="X5" s="272"/>
      <c r="Y5" s="271"/>
      <c r="Z5" s="288"/>
      <c r="AA5" s="268"/>
      <c r="AB5" s="271"/>
    </row>
    <row r="6" spans="1:32" s="47" customFormat="1" ht="11.25" customHeight="1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42">
        <v>19</v>
      </c>
      <c r="U6" s="46">
        <v>20</v>
      </c>
      <c r="V6" s="124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124">
        <v>27</v>
      </c>
    </row>
    <row r="7" spans="1:32" s="35" customFormat="1" ht="60.75" customHeight="1" thickBot="1" x14ac:dyDescent="0.3">
      <c r="A7" s="163" t="s">
        <v>32</v>
      </c>
      <c r="B7" s="164">
        <f>SUM(B8:B14)</f>
        <v>581</v>
      </c>
      <c r="C7" s="165">
        <f>SUM(C8:C14)</f>
        <v>118</v>
      </c>
      <c r="D7" s="241">
        <f t="shared" ref="D7:D14" si="0">IF(ISERROR(C7*100/B7),"-",(C7*100/B7))</f>
        <v>20.309810671256454</v>
      </c>
      <c r="E7" s="168">
        <f>SUM(E8:E14)</f>
        <v>555</v>
      </c>
      <c r="F7" s="165">
        <f>SUM(F8:F14)</f>
        <v>110</v>
      </c>
      <c r="G7" s="241">
        <f t="shared" ref="G7:G14" si="1">IF(ISERROR(F7*100/E7),"-",(F7*100/E7))</f>
        <v>19.81981981981982</v>
      </c>
      <c r="H7" s="167">
        <f>SUM(H8:H14)</f>
        <v>103</v>
      </c>
      <c r="I7" s="165">
        <f>SUM(I8:I14)</f>
        <v>10</v>
      </c>
      <c r="J7" s="241">
        <f t="shared" ref="J7:J14" si="2">IF(ISERROR(I7*100/H7),"-",(I7*100/H7))</f>
        <v>9.7087378640776691</v>
      </c>
      <c r="K7" s="168">
        <f>SUM(K8:K14)</f>
        <v>11</v>
      </c>
      <c r="L7" s="165">
        <f>SUM(L8:L14)</f>
        <v>2</v>
      </c>
      <c r="M7" s="241">
        <f t="shared" ref="M7:M14" si="3">IF(ISERROR(L7*100/K7),"-",(L7*100/K7))</f>
        <v>18.181818181818183</v>
      </c>
      <c r="N7" s="167">
        <f>SUM(N8:N14)</f>
        <v>1</v>
      </c>
      <c r="O7" s="165">
        <f>SUM(O8:O14)</f>
        <v>0</v>
      </c>
      <c r="P7" s="166">
        <f t="shared" ref="P7:P14" si="4">IF(ISERROR(O7*100/N7),"-",(O7*100/N7))</f>
        <v>0</v>
      </c>
      <c r="Q7" s="167">
        <f>SUM(Q8:Q14)</f>
        <v>361</v>
      </c>
      <c r="R7" s="165">
        <f>SUM(R8:R14)</f>
        <v>91</v>
      </c>
      <c r="S7" s="241">
        <f t="shared" ref="S7:S14" si="5">IF(ISERROR(R7*100/Q7),"-",(R7*100/Q7))</f>
        <v>25.207756232686979</v>
      </c>
      <c r="T7" s="230">
        <f>SUM(T8:T14)</f>
        <v>126</v>
      </c>
      <c r="U7" s="165">
        <f>SUM(U8:U14)</f>
        <v>60</v>
      </c>
      <c r="V7" s="241">
        <f t="shared" ref="V7:V14" si="6">IF(ISERROR(U7*100/T7),"-",(U7*100/T7))</f>
        <v>47.61904761904762</v>
      </c>
      <c r="W7" s="167">
        <f>SUM(W8:W14)</f>
        <v>121</v>
      </c>
      <c r="X7" s="165">
        <f>SUM(X8:X14)</f>
        <v>57</v>
      </c>
      <c r="Y7" s="241">
        <f t="shared" ref="Y7:Y14" si="7">IF(ISERROR(X7*100/W7),"-",(X7*100/W7))</f>
        <v>47.107438016528924</v>
      </c>
      <c r="Z7" s="164">
        <f>SUM(Z8:Z14)</f>
        <v>110</v>
      </c>
      <c r="AA7" s="165">
        <f>SUM(AA8:AA14)</f>
        <v>40</v>
      </c>
      <c r="AB7" s="241">
        <f t="shared" ref="AB7:AB14" si="8">IF(ISERROR(AA7*100/Z7),"-",(AA7*100/Z7))</f>
        <v>36.363636363636367</v>
      </c>
      <c r="AC7" s="34"/>
      <c r="AF7" s="39"/>
    </row>
    <row r="8" spans="1:32" s="39" customFormat="1" ht="48" customHeight="1" x14ac:dyDescent="0.25">
      <c r="A8" s="145" t="s">
        <v>97</v>
      </c>
      <c r="B8" s="170">
        <v>36</v>
      </c>
      <c r="C8" s="160">
        <v>13</v>
      </c>
      <c r="D8" s="242">
        <f t="shared" si="0"/>
        <v>36.111111111111114</v>
      </c>
      <c r="E8" s="177">
        <v>36</v>
      </c>
      <c r="F8" s="160">
        <v>13</v>
      </c>
      <c r="G8" s="242">
        <f t="shared" si="1"/>
        <v>36.111111111111114</v>
      </c>
      <c r="H8" s="176">
        <v>9</v>
      </c>
      <c r="I8" s="174">
        <v>1</v>
      </c>
      <c r="J8" s="242">
        <f t="shared" si="2"/>
        <v>11.111111111111111</v>
      </c>
      <c r="K8" s="173">
        <v>0</v>
      </c>
      <c r="L8" s="201">
        <v>0</v>
      </c>
      <c r="M8" s="243" t="str">
        <f t="shared" si="3"/>
        <v>-</v>
      </c>
      <c r="N8" s="172">
        <v>1</v>
      </c>
      <c r="O8" s="161">
        <v>0</v>
      </c>
      <c r="P8" s="171">
        <f t="shared" si="4"/>
        <v>0</v>
      </c>
      <c r="Q8" s="176">
        <v>30</v>
      </c>
      <c r="R8" s="174">
        <v>12</v>
      </c>
      <c r="S8" s="242">
        <f t="shared" si="5"/>
        <v>40</v>
      </c>
      <c r="T8" s="231">
        <v>9</v>
      </c>
      <c r="U8" s="178">
        <v>9</v>
      </c>
      <c r="V8" s="242">
        <f t="shared" si="6"/>
        <v>100</v>
      </c>
      <c r="W8" s="172">
        <v>9</v>
      </c>
      <c r="X8" s="162">
        <v>9</v>
      </c>
      <c r="Y8" s="242">
        <f t="shared" si="7"/>
        <v>100</v>
      </c>
      <c r="Z8" s="234">
        <v>8</v>
      </c>
      <c r="AA8" s="201">
        <v>7</v>
      </c>
      <c r="AB8" s="242">
        <f t="shared" si="8"/>
        <v>87.5</v>
      </c>
      <c r="AC8" s="34"/>
      <c r="AD8" s="38"/>
    </row>
    <row r="9" spans="1:32" s="40" customFormat="1" ht="48" customHeight="1" x14ac:dyDescent="0.25">
      <c r="A9" s="146" t="s">
        <v>98</v>
      </c>
      <c r="B9" s="179">
        <v>89</v>
      </c>
      <c r="C9" s="160">
        <v>21</v>
      </c>
      <c r="D9" s="243">
        <f t="shared" si="0"/>
        <v>23.59550561797753</v>
      </c>
      <c r="E9" s="185">
        <v>89</v>
      </c>
      <c r="F9" s="130">
        <v>21</v>
      </c>
      <c r="G9" s="243">
        <f t="shared" si="1"/>
        <v>23.59550561797753</v>
      </c>
      <c r="H9" s="184">
        <v>29</v>
      </c>
      <c r="I9" s="135">
        <v>2</v>
      </c>
      <c r="J9" s="243">
        <f t="shared" si="2"/>
        <v>6.8965517241379306</v>
      </c>
      <c r="K9" s="182">
        <v>2</v>
      </c>
      <c r="L9" s="132">
        <v>1</v>
      </c>
      <c r="M9" s="243">
        <f t="shared" si="3"/>
        <v>50</v>
      </c>
      <c r="N9" s="181">
        <v>0</v>
      </c>
      <c r="O9" s="134">
        <v>0</v>
      </c>
      <c r="P9" s="180" t="str">
        <f t="shared" si="4"/>
        <v>-</v>
      </c>
      <c r="Q9" s="184">
        <v>68</v>
      </c>
      <c r="R9" s="135">
        <v>19</v>
      </c>
      <c r="S9" s="243">
        <f t="shared" si="5"/>
        <v>27.941176470588236</v>
      </c>
      <c r="T9" s="232">
        <v>22</v>
      </c>
      <c r="U9" s="178">
        <v>9</v>
      </c>
      <c r="V9" s="243">
        <f t="shared" si="6"/>
        <v>40.909090909090907</v>
      </c>
      <c r="W9" s="181">
        <v>22</v>
      </c>
      <c r="X9" s="134">
        <v>9</v>
      </c>
      <c r="Y9" s="243">
        <f t="shared" si="7"/>
        <v>40.909090909090907</v>
      </c>
      <c r="Z9" s="235">
        <v>22</v>
      </c>
      <c r="AA9" s="132">
        <v>5</v>
      </c>
      <c r="AB9" s="243">
        <f t="shared" si="8"/>
        <v>22.727272727272727</v>
      </c>
      <c r="AC9" s="34"/>
      <c r="AD9" s="38"/>
    </row>
    <row r="10" spans="1:32" s="39" customFormat="1" ht="48" customHeight="1" x14ac:dyDescent="0.25">
      <c r="A10" s="146" t="s">
        <v>99</v>
      </c>
      <c r="B10" s="179">
        <v>235</v>
      </c>
      <c r="C10" s="160">
        <v>30</v>
      </c>
      <c r="D10" s="243">
        <f t="shared" si="0"/>
        <v>12.76595744680851</v>
      </c>
      <c r="E10" s="185">
        <v>223</v>
      </c>
      <c r="F10" s="131">
        <v>25</v>
      </c>
      <c r="G10" s="243">
        <f t="shared" si="1"/>
        <v>11.210762331838565</v>
      </c>
      <c r="H10" s="184">
        <v>33</v>
      </c>
      <c r="I10" s="135">
        <v>2</v>
      </c>
      <c r="J10" s="243">
        <f t="shared" si="2"/>
        <v>6.0606060606060606</v>
      </c>
      <c r="K10" s="182">
        <v>6</v>
      </c>
      <c r="L10" s="132">
        <v>1</v>
      </c>
      <c r="M10" s="243">
        <f t="shared" si="3"/>
        <v>16.666666666666668</v>
      </c>
      <c r="N10" s="181">
        <v>0</v>
      </c>
      <c r="O10" s="133">
        <v>0</v>
      </c>
      <c r="P10" s="180" t="str">
        <f t="shared" si="4"/>
        <v>-</v>
      </c>
      <c r="Q10" s="184">
        <v>113</v>
      </c>
      <c r="R10" s="135">
        <v>20</v>
      </c>
      <c r="S10" s="243">
        <f t="shared" si="5"/>
        <v>17.699115044247787</v>
      </c>
      <c r="T10" s="232">
        <v>57</v>
      </c>
      <c r="U10" s="178">
        <v>13</v>
      </c>
      <c r="V10" s="243">
        <f t="shared" si="6"/>
        <v>22.807017543859651</v>
      </c>
      <c r="W10" s="181">
        <v>54</v>
      </c>
      <c r="X10" s="134">
        <v>12</v>
      </c>
      <c r="Y10" s="243">
        <f t="shared" si="7"/>
        <v>22.222222222222221</v>
      </c>
      <c r="Z10" s="235">
        <v>49</v>
      </c>
      <c r="AA10" s="132">
        <v>12</v>
      </c>
      <c r="AB10" s="243">
        <f t="shared" si="8"/>
        <v>24.489795918367346</v>
      </c>
      <c r="AC10" s="34"/>
      <c r="AD10" s="38"/>
    </row>
    <row r="11" spans="1:32" s="39" customFormat="1" ht="48" customHeight="1" x14ac:dyDescent="0.25">
      <c r="A11" s="146" t="s">
        <v>100</v>
      </c>
      <c r="B11" s="179">
        <v>55</v>
      </c>
      <c r="C11" s="160">
        <v>12</v>
      </c>
      <c r="D11" s="243">
        <f t="shared" si="0"/>
        <v>21.818181818181817</v>
      </c>
      <c r="E11" s="185">
        <v>55</v>
      </c>
      <c r="F11" s="131">
        <v>12</v>
      </c>
      <c r="G11" s="243">
        <f t="shared" si="1"/>
        <v>21.818181818181817</v>
      </c>
      <c r="H11" s="184">
        <v>7</v>
      </c>
      <c r="I11" s="135">
        <v>1</v>
      </c>
      <c r="J11" s="243">
        <f t="shared" si="2"/>
        <v>14.285714285714286</v>
      </c>
      <c r="K11" s="182">
        <v>2</v>
      </c>
      <c r="L11" s="132">
        <v>0</v>
      </c>
      <c r="M11" s="243">
        <f t="shared" si="3"/>
        <v>0</v>
      </c>
      <c r="N11" s="181">
        <v>0</v>
      </c>
      <c r="O11" s="133">
        <v>0</v>
      </c>
      <c r="P11" s="180" t="str">
        <f t="shared" si="4"/>
        <v>-</v>
      </c>
      <c r="Q11" s="184">
        <v>33</v>
      </c>
      <c r="R11" s="135">
        <v>10</v>
      </c>
      <c r="S11" s="243">
        <f t="shared" si="5"/>
        <v>30.303030303030305</v>
      </c>
      <c r="T11" s="232">
        <v>4</v>
      </c>
      <c r="U11" s="178">
        <v>7</v>
      </c>
      <c r="V11" s="243">
        <f t="shared" si="6"/>
        <v>175</v>
      </c>
      <c r="W11" s="181">
        <v>4</v>
      </c>
      <c r="X11" s="134">
        <v>7</v>
      </c>
      <c r="Y11" s="243">
        <f t="shared" si="7"/>
        <v>175</v>
      </c>
      <c r="Z11" s="235">
        <v>4</v>
      </c>
      <c r="AA11" s="132">
        <v>7</v>
      </c>
      <c r="AB11" s="243">
        <f t="shared" si="8"/>
        <v>175</v>
      </c>
      <c r="AC11" s="34"/>
      <c r="AD11" s="38"/>
    </row>
    <row r="12" spans="1:32" s="39" customFormat="1" ht="48" customHeight="1" x14ac:dyDescent="0.25">
      <c r="A12" s="146" t="s">
        <v>101</v>
      </c>
      <c r="B12" s="179">
        <v>66</v>
      </c>
      <c r="C12" s="160">
        <v>11</v>
      </c>
      <c r="D12" s="243">
        <f t="shared" si="0"/>
        <v>16.666666666666668</v>
      </c>
      <c r="E12" s="185">
        <v>64</v>
      </c>
      <c r="F12" s="131">
        <v>11</v>
      </c>
      <c r="G12" s="243">
        <f t="shared" si="1"/>
        <v>17.1875</v>
      </c>
      <c r="H12" s="184">
        <v>15</v>
      </c>
      <c r="I12" s="135">
        <v>1</v>
      </c>
      <c r="J12" s="243">
        <f t="shared" si="2"/>
        <v>6.666666666666667</v>
      </c>
      <c r="K12" s="182">
        <v>0</v>
      </c>
      <c r="L12" s="132">
        <v>0</v>
      </c>
      <c r="M12" s="243" t="str">
        <f t="shared" si="3"/>
        <v>-</v>
      </c>
      <c r="N12" s="181">
        <v>0</v>
      </c>
      <c r="O12" s="133">
        <v>0</v>
      </c>
      <c r="P12" s="180" t="str">
        <f t="shared" si="4"/>
        <v>-</v>
      </c>
      <c r="Q12" s="184">
        <v>46</v>
      </c>
      <c r="R12" s="135">
        <v>7</v>
      </c>
      <c r="S12" s="243">
        <f t="shared" si="5"/>
        <v>15.217391304347826</v>
      </c>
      <c r="T12" s="232">
        <v>19</v>
      </c>
      <c r="U12" s="178">
        <v>7</v>
      </c>
      <c r="V12" s="243">
        <f t="shared" si="6"/>
        <v>36.842105263157897</v>
      </c>
      <c r="W12" s="181">
        <v>18</v>
      </c>
      <c r="X12" s="134">
        <v>7</v>
      </c>
      <c r="Y12" s="243">
        <f t="shared" si="7"/>
        <v>38.888888888888886</v>
      </c>
      <c r="Z12" s="235">
        <v>15</v>
      </c>
      <c r="AA12" s="132">
        <v>3</v>
      </c>
      <c r="AB12" s="243">
        <f t="shared" si="8"/>
        <v>20</v>
      </c>
      <c r="AC12" s="34"/>
      <c r="AD12" s="38"/>
    </row>
    <row r="13" spans="1:32" s="39" customFormat="1" ht="48" customHeight="1" x14ac:dyDescent="0.25">
      <c r="A13" s="146" t="s">
        <v>102</v>
      </c>
      <c r="B13" s="179">
        <v>47</v>
      </c>
      <c r="C13" s="160">
        <v>8</v>
      </c>
      <c r="D13" s="243">
        <f t="shared" si="0"/>
        <v>17.021276595744681</v>
      </c>
      <c r="E13" s="185">
        <v>42</v>
      </c>
      <c r="F13" s="131">
        <v>6</v>
      </c>
      <c r="G13" s="243">
        <f t="shared" si="1"/>
        <v>14.285714285714286</v>
      </c>
      <c r="H13" s="184">
        <v>8</v>
      </c>
      <c r="I13" s="135">
        <v>2</v>
      </c>
      <c r="J13" s="243">
        <f t="shared" si="2"/>
        <v>25</v>
      </c>
      <c r="K13" s="182">
        <v>1</v>
      </c>
      <c r="L13" s="132">
        <v>0</v>
      </c>
      <c r="M13" s="245">
        <f t="shared" si="3"/>
        <v>0</v>
      </c>
      <c r="N13" s="181">
        <v>0</v>
      </c>
      <c r="O13" s="133">
        <v>0</v>
      </c>
      <c r="P13" s="180" t="str">
        <f t="shared" si="4"/>
        <v>-</v>
      </c>
      <c r="Q13" s="184">
        <v>27</v>
      </c>
      <c r="R13" s="135">
        <v>5</v>
      </c>
      <c r="S13" s="243">
        <f t="shared" si="5"/>
        <v>18.518518518518519</v>
      </c>
      <c r="T13" s="232">
        <v>7</v>
      </c>
      <c r="U13" s="178">
        <v>4</v>
      </c>
      <c r="V13" s="243">
        <f t="shared" si="6"/>
        <v>57.142857142857146</v>
      </c>
      <c r="W13" s="181">
        <v>6</v>
      </c>
      <c r="X13" s="134">
        <v>3</v>
      </c>
      <c r="Y13" s="243">
        <f t="shared" si="7"/>
        <v>50</v>
      </c>
      <c r="Z13" s="235">
        <v>5</v>
      </c>
      <c r="AA13" s="132">
        <v>3</v>
      </c>
      <c r="AB13" s="243">
        <f t="shared" si="8"/>
        <v>60</v>
      </c>
      <c r="AC13" s="34"/>
      <c r="AD13" s="38"/>
    </row>
    <row r="14" spans="1:32" s="39" customFormat="1" ht="48" customHeight="1" thickBot="1" x14ac:dyDescent="0.3">
      <c r="A14" s="147" t="s">
        <v>103</v>
      </c>
      <c r="B14" s="186">
        <v>53</v>
      </c>
      <c r="C14" s="239">
        <v>23</v>
      </c>
      <c r="D14" s="244">
        <f t="shared" si="0"/>
        <v>43.39622641509434</v>
      </c>
      <c r="E14" s="193">
        <v>46</v>
      </c>
      <c r="F14" s="148">
        <v>22</v>
      </c>
      <c r="G14" s="244">
        <f t="shared" si="1"/>
        <v>47.826086956521742</v>
      </c>
      <c r="H14" s="192">
        <v>2</v>
      </c>
      <c r="I14" s="190">
        <v>1</v>
      </c>
      <c r="J14" s="244">
        <f t="shared" si="2"/>
        <v>50</v>
      </c>
      <c r="K14" s="189">
        <v>0</v>
      </c>
      <c r="L14" s="202">
        <v>0</v>
      </c>
      <c r="M14" s="244" t="str">
        <f t="shared" si="3"/>
        <v>-</v>
      </c>
      <c r="N14" s="188">
        <v>0</v>
      </c>
      <c r="O14" s="149">
        <v>0</v>
      </c>
      <c r="P14" s="187" t="str">
        <f t="shared" si="4"/>
        <v>-</v>
      </c>
      <c r="Q14" s="192">
        <v>44</v>
      </c>
      <c r="R14" s="190">
        <v>18</v>
      </c>
      <c r="S14" s="244">
        <f t="shared" si="5"/>
        <v>40.909090909090907</v>
      </c>
      <c r="T14" s="233">
        <v>8</v>
      </c>
      <c r="U14" s="221">
        <v>11</v>
      </c>
      <c r="V14" s="244">
        <f t="shared" si="6"/>
        <v>137.5</v>
      </c>
      <c r="W14" s="188">
        <v>8</v>
      </c>
      <c r="X14" s="203">
        <v>10</v>
      </c>
      <c r="Y14" s="244">
        <f t="shared" si="7"/>
        <v>125</v>
      </c>
      <c r="Z14" s="236">
        <v>7</v>
      </c>
      <c r="AA14" s="202">
        <v>3</v>
      </c>
      <c r="AB14" s="244">
        <f t="shared" si="8"/>
        <v>42.857142857142854</v>
      </c>
      <c r="AC14" s="34"/>
      <c r="AD14" s="38"/>
    </row>
    <row r="15" spans="1:32" s="39" customFormat="1" ht="28.5" customHeight="1" x14ac:dyDescent="0.25">
      <c r="A15" s="137"/>
      <c r="B15" s="294" t="s">
        <v>105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138"/>
      <c r="R15" s="141"/>
      <c r="S15" s="140"/>
      <c r="T15" s="138"/>
      <c r="U15" s="141"/>
      <c r="V15" s="140"/>
      <c r="W15" s="138"/>
      <c r="X15" s="141"/>
      <c r="Y15" s="140"/>
      <c r="Z15" s="138"/>
      <c r="AA15" s="141"/>
      <c r="AB15" s="140"/>
      <c r="AC15" s="34"/>
      <c r="AD15" s="38"/>
    </row>
    <row r="16" spans="1:32" ht="47.45" customHeight="1" x14ac:dyDescent="0.25">
      <c r="A16" s="42"/>
      <c r="B16" s="42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B15:P15"/>
    <mergeCell ref="T3:V3"/>
    <mergeCell ref="W3:Y3"/>
    <mergeCell ref="K4:K5"/>
    <mergeCell ref="L4:L5"/>
    <mergeCell ref="M4:M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L13" sqref="L13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7" t="s">
        <v>61</v>
      </c>
      <c r="B1" s="247"/>
      <c r="C1" s="247"/>
      <c r="D1" s="247"/>
      <c r="E1" s="247"/>
    </row>
    <row r="2" spans="1:9" ht="29.25" customHeight="1" x14ac:dyDescent="0.2">
      <c r="A2" s="296"/>
      <c r="B2" s="296"/>
      <c r="C2" s="296"/>
      <c r="D2" s="296"/>
      <c r="E2" s="296"/>
    </row>
    <row r="3" spans="1:9" s="3" customFormat="1" ht="23.25" customHeight="1" x14ac:dyDescent="0.25">
      <c r="A3" s="252" t="s">
        <v>0</v>
      </c>
      <c r="B3" s="248" t="s">
        <v>108</v>
      </c>
      <c r="C3" s="248" t="s">
        <v>109</v>
      </c>
      <c r="D3" s="291" t="s">
        <v>1</v>
      </c>
      <c r="E3" s="292"/>
    </row>
    <row r="4" spans="1:9" s="3" customFormat="1" ht="30" x14ac:dyDescent="0.25">
      <c r="A4" s="253"/>
      <c r="B4" s="249"/>
      <c r="C4" s="249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1">
        <f>'8-ВПО-ЦЗ'!B7</f>
        <v>623</v>
      </c>
      <c r="C6" s="71">
        <f>'8-ВПО-ЦЗ'!C7</f>
        <v>1373</v>
      </c>
      <c r="D6" s="129">
        <f>'8-ВПО-ЦЗ'!D7</f>
        <v>220.38523274478331</v>
      </c>
      <c r="E6" s="66">
        <f t="shared" ref="E6" si="0">C6-B6</f>
        <v>750</v>
      </c>
      <c r="I6" s="11"/>
    </row>
    <row r="7" spans="1:9" s="3" customFormat="1" ht="19.350000000000001" customHeight="1" x14ac:dyDescent="0.25">
      <c r="A7" s="8" t="s">
        <v>26</v>
      </c>
      <c r="B7" s="71">
        <f>'8-ВПО-ЦЗ'!E7</f>
        <v>400</v>
      </c>
      <c r="C7" s="71">
        <f>'8-ВПО-ЦЗ'!F7</f>
        <v>1057</v>
      </c>
      <c r="D7" s="128" t="str">
        <f>'8-ВПО-ЦЗ'!G7</f>
        <v>+2,6р.</v>
      </c>
      <c r="E7" s="66">
        <f t="shared" ref="E7:E11" si="1">C7-B7</f>
        <v>657</v>
      </c>
      <c r="I7" s="11"/>
    </row>
    <row r="8" spans="1:9" s="3" customFormat="1" ht="41.85" customHeight="1" x14ac:dyDescent="0.25">
      <c r="A8" s="12" t="s">
        <v>27</v>
      </c>
      <c r="B8" s="71">
        <f>'8-ВПО-ЦЗ'!H7</f>
        <v>57</v>
      </c>
      <c r="C8" s="71">
        <f>'8-ВПО-ЦЗ'!I7</f>
        <v>258</v>
      </c>
      <c r="D8" s="128" t="str">
        <f>'8-ВПО-ЦЗ'!J7</f>
        <v>+4,5р.</v>
      </c>
      <c r="E8" s="66">
        <f t="shared" si="1"/>
        <v>201</v>
      </c>
      <c r="I8" s="11"/>
    </row>
    <row r="9" spans="1:9" s="3" customFormat="1" ht="19.350000000000001" customHeight="1" x14ac:dyDescent="0.25">
      <c r="A9" s="8" t="s">
        <v>28</v>
      </c>
      <c r="B9" s="71">
        <f>'8-ВПО-ЦЗ'!K7</f>
        <v>6</v>
      </c>
      <c r="C9" s="71">
        <f>'8-ВПО-ЦЗ'!L7</f>
        <v>25</v>
      </c>
      <c r="D9" s="129" t="str">
        <f>'8-ВПО-ЦЗ'!M7</f>
        <v>+4,2р.</v>
      </c>
      <c r="E9" s="66">
        <f t="shared" si="1"/>
        <v>19</v>
      </c>
      <c r="I9" s="11"/>
    </row>
    <row r="10" spans="1:9" s="3" customFormat="1" ht="48.75" customHeight="1" x14ac:dyDescent="0.25">
      <c r="A10" s="13" t="s">
        <v>19</v>
      </c>
      <c r="B10" s="71">
        <f>'8-ВПО-ЦЗ'!N7</f>
        <v>0</v>
      </c>
      <c r="C10" s="71">
        <f>'8-ВПО-ЦЗ'!O7</f>
        <v>1</v>
      </c>
      <c r="D10" s="129" t="str">
        <f>'8-ВПО-ЦЗ'!P7</f>
        <v>-</v>
      </c>
      <c r="E10" s="66">
        <f t="shared" si="1"/>
        <v>1</v>
      </c>
      <c r="I10" s="11"/>
    </row>
    <row r="11" spans="1:9" s="3" customFormat="1" ht="44.85" customHeight="1" x14ac:dyDescent="0.25">
      <c r="A11" s="13" t="s">
        <v>29</v>
      </c>
      <c r="B11" s="72">
        <f>'8-ВПО-ЦЗ'!Q7</f>
        <v>356</v>
      </c>
      <c r="C11" s="72">
        <f>'8-ВПО-ЦЗ'!R7</f>
        <v>763</v>
      </c>
      <c r="D11" s="129">
        <f>'8-ВПО-ЦЗ'!S7</f>
        <v>214.32584269662922</v>
      </c>
      <c r="E11" s="66">
        <f t="shared" si="1"/>
        <v>407</v>
      </c>
      <c r="I11" s="11"/>
    </row>
    <row r="12" spans="1:9" s="3" customFormat="1" ht="12.75" customHeight="1" x14ac:dyDescent="0.25">
      <c r="A12" s="254" t="s">
        <v>4</v>
      </c>
      <c r="B12" s="255"/>
      <c r="C12" s="255"/>
      <c r="D12" s="255"/>
      <c r="E12" s="255"/>
      <c r="I12" s="11"/>
    </row>
    <row r="13" spans="1:9" s="3" customFormat="1" ht="18" customHeight="1" x14ac:dyDescent="0.25">
      <c r="A13" s="256"/>
      <c r="B13" s="257"/>
      <c r="C13" s="257"/>
      <c r="D13" s="257"/>
      <c r="E13" s="257"/>
      <c r="I13" s="11"/>
    </row>
    <row r="14" spans="1:9" s="3" customFormat="1" ht="20.25" customHeight="1" x14ac:dyDescent="0.25">
      <c r="A14" s="252" t="s">
        <v>0</v>
      </c>
      <c r="B14" s="258" t="s">
        <v>110</v>
      </c>
      <c r="C14" s="258" t="s">
        <v>111</v>
      </c>
      <c r="D14" s="291" t="s">
        <v>1</v>
      </c>
      <c r="E14" s="292"/>
      <c r="I14" s="11"/>
    </row>
    <row r="15" spans="1:9" ht="32.1" customHeight="1" x14ac:dyDescent="0.2">
      <c r="A15" s="253"/>
      <c r="B15" s="258"/>
      <c r="C15" s="258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2">
        <f>'8-ВПО-ЦЗ'!T7</f>
        <v>520</v>
      </c>
      <c r="C16" s="72">
        <f>'8-ВПО-ЦЗ'!U7</f>
        <v>380</v>
      </c>
      <c r="D16" s="129">
        <f>'8-ВПО-ЦЗ'!V7</f>
        <v>73.07692307692308</v>
      </c>
      <c r="E16" s="66">
        <f t="shared" ref="E16" si="2">C16-B16</f>
        <v>-140</v>
      </c>
      <c r="I16" s="11"/>
    </row>
    <row r="17" spans="1:9" ht="27.75" customHeight="1" x14ac:dyDescent="0.2">
      <c r="A17" s="1" t="s">
        <v>26</v>
      </c>
      <c r="B17" s="72">
        <f>'8-ВПО-ЦЗ'!W7</f>
        <v>308</v>
      </c>
      <c r="C17" s="72">
        <f>'8-ВПО-ЦЗ'!X7</f>
        <v>269</v>
      </c>
      <c r="D17" s="129">
        <f>'8-ВПО-ЦЗ'!Y7</f>
        <v>87.337662337662337</v>
      </c>
      <c r="E17" s="66">
        <f t="shared" ref="E17:E18" si="3">C17-B17</f>
        <v>-39</v>
      </c>
      <c r="I17" s="11"/>
    </row>
    <row r="18" spans="1:9" ht="27.75" customHeight="1" x14ac:dyDescent="0.2">
      <c r="A18" s="1" t="s">
        <v>31</v>
      </c>
      <c r="B18" s="72">
        <f>'8-ВПО-ЦЗ'!Z7</f>
        <v>265</v>
      </c>
      <c r="C18" s="72">
        <f>'8-ВПО-ЦЗ'!AA7</f>
        <v>151</v>
      </c>
      <c r="D18" s="129">
        <f>'8-ВПО-ЦЗ'!AB7</f>
        <v>56.981132075471699</v>
      </c>
      <c r="E18" s="66">
        <f t="shared" si="3"/>
        <v>-114</v>
      </c>
      <c r="I18" s="11"/>
    </row>
    <row r="19" spans="1:9" ht="72" customHeight="1" x14ac:dyDescent="0.25">
      <c r="A19" s="246"/>
      <c r="B19" s="246"/>
      <c r="C19" s="246"/>
      <c r="D19" s="246"/>
      <c r="E19" s="24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topLeftCell="A3" zoomScale="89" zoomScaleNormal="89" zoomScaleSheetLayoutView="87" workbookViewId="0">
      <selection activeCell="AD12" sqref="AD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80" t="s">
        <v>115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5"/>
      <c r="R1" s="25"/>
      <c r="S1" s="25"/>
      <c r="T1" s="25"/>
      <c r="U1" s="259" t="s">
        <v>14</v>
      </c>
      <c r="V1" s="259"/>
      <c r="W1" s="259"/>
      <c r="X1" s="259"/>
      <c r="Y1" s="259"/>
      <c r="Z1" s="259"/>
      <c r="AA1" s="259"/>
      <c r="AB1" s="259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9" t="s">
        <v>7</v>
      </c>
      <c r="N2" s="299"/>
      <c r="O2" s="299"/>
      <c r="P2" s="299"/>
      <c r="Q2" s="28"/>
      <c r="R2" s="28"/>
      <c r="S2" s="28"/>
      <c r="T2" s="28"/>
      <c r="U2" s="28"/>
      <c r="V2" s="28"/>
      <c r="X2" s="300"/>
      <c r="Y2" s="300"/>
      <c r="Z2" s="299" t="s">
        <v>7</v>
      </c>
      <c r="AA2" s="299"/>
      <c r="AB2" s="299"/>
      <c r="AC2" s="51"/>
    </row>
    <row r="3" spans="1:32" s="229" customFormat="1" ht="95.25" customHeight="1" x14ac:dyDescent="0.25">
      <c r="A3" s="297"/>
      <c r="B3" s="260" t="s">
        <v>80</v>
      </c>
      <c r="C3" s="261"/>
      <c r="D3" s="262"/>
      <c r="E3" s="276" t="s">
        <v>21</v>
      </c>
      <c r="F3" s="264"/>
      <c r="G3" s="265"/>
      <c r="H3" s="263" t="s">
        <v>13</v>
      </c>
      <c r="I3" s="264"/>
      <c r="J3" s="266"/>
      <c r="K3" s="276" t="s">
        <v>9</v>
      </c>
      <c r="L3" s="264"/>
      <c r="M3" s="265"/>
      <c r="N3" s="263" t="s">
        <v>10</v>
      </c>
      <c r="O3" s="264"/>
      <c r="P3" s="266"/>
      <c r="Q3" s="260" t="s">
        <v>8</v>
      </c>
      <c r="R3" s="261"/>
      <c r="S3" s="262"/>
      <c r="T3" s="263" t="s">
        <v>15</v>
      </c>
      <c r="U3" s="264"/>
      <c r="V3" s="266"/>
      <c r="W3" s="263" t="s">
        <v>95</v>
      </c>
      <c r="X3" s="264"/>
      <c r="Y3" s="266"/>
      <c r="Z3" s="263" t="s">
        <v>12</v>
      </c>
      <c r="AA3" s="264"/>
      <c r="AB3" s="266"/>
    </row>
    <row r="4" spans="1:32" s="31" customFormat="1" ht="19.5" customHeight="1" x14ac:dyDescent="0.25">
      <c r="A4" s="298"/>
      <c r="B4" s="267" t="s">
        <v>87</v>
      </c>
      <c r="C4" s="268" t="s">
        <v>96</v>
      </c>
      <c r="D4" s="295" t="s">
        <v>2</v>
      </c>
      <c r="E4" s="288" t="s">
        <v>87</v>
      </c>
      <c r="F4" s="268" t="s">
        <v>96</v>
      </c>
      <c r="G4" s="273" t="s">
        <v>2</v>
      </c>
      <c r="H4" s="267" t="s">
        <v>87</v>
      </c>
      <c r="I4" s="268" t="s">
        <v>96</v>
      </c>
      <c r="J4" s="271" t="s">
        <v>2</v>
      </c>
      <c r="K4" s="288" t="s">
        <v>87</v>
      </c>
      <c r="L4" s="268" t="s">
        <v>96</v>
      </c>
      <c r="M4" s="273" t="s">
        <v>2</v>
      </c>
      <c r="N4" s="267" t="s">
        <v>87</v>
      </c>
      <c r="O4" s="268" t="s">
        <v>96</v>
      </c>
      <c r="P4" s="271" t="s">
        <v>2</v>
      </c>
      <c r="Q4" s="267" t="s">
        <v>87</v>
      </c>
      <c r="R4" s="268" t="s">
        <v>96</v>
      </c>
      <c r="S4" s="271" t="s">
        <v>2</v>
      </c>
      <c r="T4" s="267" t="s">
        <v>87</v>
      </c>
      <c r="U4" s="268" t="s">
        <v>96</v>
      </c>
      <c r="V4" s="295" t="s">
        <v>2</v>
      </c>
      <c r="W4" s="270" t="s">
        <v>87</v>
      </c>
      <c r="X4" s="272" t="s">
        <v>96</v>
      </c>
      <c r="Y4" s="271" t="s">
        <v>2</v>
      </c>
      <c r="Z4" s="267" t="s">
        <v>87</v>
      </c>
      <c r="AA4" s="268" t="s">
        <v>96</v>
      </c>
      <c r="AB4" s="271" t="s">
        <v>2</v>
      </c>
    </row>
    <row r="5" spans="1:32" s="31" customFormat="1" ht="15.75" customHeight="1" x14ac:dyDescent="0.25">
      <c r="A5" s="298"/>
      <c r="B5" s="267"/>
      <c r="C5" s="268"/>
      <c r="D5" s="295"/>
      <c r="E5" s="288"/>
      <c r="F5" s="268"/>
      <c r="G5" s="273"/>
      <c r="H5" s="267"/>
      <c r="I5" s="268"/>
      <c r="J5" s="271"/>
      <c r="K5" s="288"/>
      <c r="L5" s="268"/>
      <c r="M5" s="273"/>
      <c r="N5" s="267"/>
      <c r="O5" s="268"/>
      <c r="P5" s="271"/>
      <c r="Q5" s="267"/>
      <c r="R5" s="268"/>
      <c r="S5" s="271"/>
      <c r="T5" s="267"/>
      <c r="U5" s="268"/>
      <c r="V5" s="295"/>
      <c r="W5" s="270"/>
      <c r="X5" s="272"/>
      <c r="Y5" s="271"/>
      <c r="Z5" s="267"/>
      <c r="AA5" s="268"/>
      <c r="AB5" s="271"/>
    </row>
    <row r="6" spans="1:32" s="47" customFormat="1" ht="12.75" thickBot="1" x14ac:dyDescent="0.25">
      <c r="A6" s="195" t="s">
        <v>3</v>
      </c>
      <c r="B6" s="142">
        <v>1</v>
      </c>
      <c r="C6" s="46">
        <v>2</v>
      </c>
      <c r="D6" s="124">
        <v>3</v>
      </c>
      <c r="E6" s="151">
        <v>4</v>
      </c>
      <c r="F6" s="46">
        <v>5</v>
      </c>
      <c r="G6" s="152">
        <v>6</v>
      </c>
      <c r="H6" s="142">
        <v>7</v>
      </c>
      <c r="I6" s="46">
        <v>8</v>
      </c>
      <c r="J6" s="124">
        <v>9</v>
      </c>
      <c r="K6" s="151">
        <v>10</v>
      </c>
      <c r="L6" s="46">
        <v>11</v>
      </c>
      <c r="M6" s="152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42">
        <v>19</v>
      </c>
      <c r="U6" s="46">
        <v>20</v>
      </c>
      <c r="V6" s="124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48.75" customHeight="1" thickBot="1" x14ac:dyDescent="0.3">
      <c r="A7" s="196" t="s">
        <v>32</v>
      </c>
      <c r="B7" s="164">
        <f>SUM(B8:B14)</f>
        <v>623</v>
      </c>
      <c r="C7" s="165">
        <f>SUM(C8:C14)</f>
        <v>1373</v>
      </c>
      <c r="D7" s="241">
        <f t="shared" ref="D7:D14" si="0">IF(ISERROR(C7*100/B7),"-",(C7*100/B7))</f>
        <v>220.38523274478331</v>
      </c>
      <c r="E7" s="168">
        <f>SUM(E8:E14)</f>
        <v>400</v>
      </c>
      <c r="F7" s="165">
        <f>SUM(F8:F14)</f>
        <v>1057</v>
      </c>
      <c r="G7" s="222" t="s">
        <v>124</v>
      </c>
      <c r="H7" s="167">
        <f>SUM(H8:H14)</f>
        <v>57</v>
      </c>
      <c r="I7" s="165">
        <f>SUM(I8:I14)</f>
        <v>258</v>
      </c>
      <c r="J7" s="222" t="s">
        <v>128</v>
      </c>
      <c r="K7" s="168">
        <f>SUM(K8:K14)</f>
        <v>6</v>
      </c>
      <c r="L7" s="165">
        <f>SUM(L8:L14)</f>
        <v>25</v>
      </c>
      <c r="M7" s="222" t="s">
        <v>134</v>
      </c>
      <c r="N7" s="167">
        <f>SUM(N8:N14)</f>
        <v>0</v>
      </c>
      <c r="O7" s="165">
        <f>SUM(O8:O14)</f>
        <v>1</v>
      </c>
      <c r="P7" s="166" t="str">
        <f t="shared" ref="P7:P14" si="1">IF(ISERROR(O7*100/N7),"-",(O7*100/N7))</f>
        <v>-</v>
      </c>
      <c r="Q7" s="167">
        <f>SUM(Q8:Q14)</f>
        <v>356</v>
      </c>
      <c r="R7" s="165">
        <f>SUM(R8:R14)</f>
        <v>763</v>
      </c>
      <c r="S7" s="241">
        <f t="shared" ref="S7:S14" si="2">IF(ISERROR(R7*100/Q7),"-",(R7*100/Q7))</f>
        <v>214.32584269662922</v>
      </c>
      <c r="T7" s="164">
        <f>SUM(T8:T14)</f>
        <v>520</v>
      </c>
      <c r="U7" s="165">
        <f>SUM(U8:U14)</f>
        <v>380</v>
      </c>
      <c r="V7" s="241">
        <f t="shared" ref="V7:V14" si="3">IF(ISERROR(U7*100/T7),"-",(U7*100/T7))</f>
        <v>73.07692307692308</v>
      </c>
      <c r="W7" s="167">
        <f>SUM(W8:W14)</f>
        <v>308</v>
      </c>
      <c r="X7" s="165">
        <f>SUM(X8:X14)</f>
        <v>269</v>
      </c>
      <c r="Y7" s="241">
        <f t="shared" ref="Y7:Y14" si="4">IF(ISERROR(X7*100/W7),"-",(X7*100/W7))</f>
        <v>87.337662337662337</v>
      </c>
      <c r="Z7" s="164">
        <f>SUM(Z8:Z14)</f>
        <v>265</v>
      </c>
      <c r="AA7" s="165">
        <f>SUM(AA8:AA14)</f>
        <v>151</v>
      </c>
      <c r="AB7" s="241">
        <f t="shared" ref="AB7:AB14" si="5">IF(ISERROR(AA7*100/Z7),"-",(AA7*100/Z7))</f>
        <v>56.981132075471699</v>
      </c>
      <c r="AC7" s="34"/>
      <c r="AF7" s="39"/>
    </row>
    <row r="8" spans="1:32" s="39" customFormat="1" ht="48.75" customHeight="1" x14ac:dyDescent="0.25">
      <c r="A8" s="197" t="s">
        <v>97</v>
      </c>
      <c r="B8" s="170">
        <v>87</v>
      </c>
      <c r="C8" s="160">
        <v>221</v>
      </c>
      <c r="D8" s="242">
        <f t="shared" si="0"/>
        <v>254.02298850574712</v>
      </c>
      <c r="E8" s="177">
        <v>67</v>
      </c>
      <c r="F8" s="160">
        <v>184</v>
      </c>
      <c r="G8" s="223" t="s">
        <v>125</v>
      </c>
      <c r="H8" s="176">
        <v>9</v>
      </c>
      <c r="I8" s="174">
        <v>60</v>
      </c>
      <c r="J8" s="223" t="s">
        <v>129</v>
      </c>
      <c r="K8" s="173">
        <v>1</v>
      </c>
      <c r="L8" s="201">
        <v>2</v>
      </c>
      <c r="M8" s="180">
        <f t="shared" ref="M7:M13" si="6">IF(ISERROR(L8*100/K8),"-",(L8*100/K8))</f>
        <v>200</v>
      </c>
      <c r="N8" s="172">
        <v>0</v>
      </c>
      <c r="O8" s="161">
        <v>0</v>
      </c>
      <c r="P8" s="171" t="str">
        <f t="shared" si="1"/>
        <v>-</v>
      </c>
      <c r="Q8" s="176">
        <v>66</v>
      </c>
      <c r="R8" s="174">
        <v>129</v>
      </c>
      <c r="S8" s="242">
        <f t="shared" si="2"/>
        <v>195.45454545454547</v>
      </c>
      <c r="T8" s="234">
        <v>64</v>
      </c>
      <c r="U8" s="178">
        <v>63</v>
      </c>
      <c r="V8" s="242">
        <f t="shared" si="3"/>
        <v>98.4375</v>
      </c>
      <c r="W8" s="172">
        <v>48</v>
      </c>
      <c r="X8" s="162">
        <v>44</v>
      </c>
      <c r="Y8" s="242">
        <f t="shared" si="4"/>
        <v>91.666666666666671</v>
      </c>
      <c r="Z8" s="234">
        <v>43</v>
      </c>
      <c r="AA8" s="201">
        <v>26</v>
      </c>
      <c r="AB8" s="242">
        <f t="shared" si="5"/>
        <v>60.465116279069768</v>
      </c>
      <c r="AC8" s="34"/>
      <c r="AD8" s="38"/>
    </row>
    <row r="9" spans="1:32" s="40" customFormat="1" ht="48.75" customHeight="1" x14ac:dyDescent="0.25">
      <c r="A9" s="198" t="s">
        <v>98</v>
      </c>
      <c r="B9" s="179">
        <v>48</v>
      </c>
      <c r="C9" s="130">
        <v>79</v>
      </c>
      <c r="D9" s="243">
        <f t="shared" si="0"/>
        <v>164.58333333333334</v>
      </c>
      <c r="E9" s="185">
        <v>23</v>
      </c>
      <c r="F9" s="130">
        <v>71</v>
      </c>
      <c r="G9" s="224" t="s">
        <v>126</v>
      </c>
      <c r="H9" s="184">
        <v>5</v>
      </c>
      <c r="I9" s="135">
        <v>15</v>
      </c>
      <c r="J9" s="224" t="s">
        <v>130</v>
      </c>
      <c r="K9" s="182">
        <v>1</v>
      </c>
      <c r="L9" s="132">
        <v>0</v>
      </c>
      <c r="M9" s="224">
        <f t="shared" si="6"/>
        <v>0</v>
      </c>
      <c r="N9" s="181">
        <v>0</v>
      </c>
      <c r="O9" s="134">
        <v>0</v>
      </c>
      <c r="P9" s="180" t="str">
        <f t="shared" si="1"/>
        <v>-</v>
      </c>
      <c r="Q9" s="184">
        <v>22</v>
      </c>
      <c r="R9" s="135">
        <v>52</v>
      </c>
      <c r="S9" s="243">
        <f t="shared" si="2"/>
        <v>236.36363636363637</v>
      </c>
      <c r="T9" s="235">
        <v>43</v>
      </c>
      <c r="U9" s="178">
        <v>29</v>
      </c>
      <c r="V9" s="243">
        <f t="shared" si="3"/>
        <v>67.441860465116278</v>
      </c>
      <c r="W9" s="181">
        <v>18</v>
      </c>
      <c r="X9" s="134">
        <v>25</v>
      </c>
      <c r="Y9" s="243">
        <f t="shared" si="4"/>
        <v>138.88888888888889</v>
      </c>
      <c r="Z9" s="235">
        <v>18</v>
      </c>
      <c r="AA9" s="132">
        <v>14</v>
      </c>
      <c r="AB9" s="243">
        <f t="shared" si="5"/>
        <v>77.777777777777771</v>
      </c>
      <c r="AC9" s="34"/>
      <c r="AD9" s="38"/>
    </row>
    <row r="10" spans="1:32" s="39" customFormat="1" ht="48.75" customHeight="1" x14ac:dyDescent="0.25">
      <c r="A10" s="198" t="s">
        <v>99</v>
      </c>
      <c r="B10" s="179">
        <v>201</v>
      </c>
      <c r="C10" s="131">
        <v>603</v>
      </c>
      <c r="D10" s="224" t="s">
        <v>123</v>
      </c>
      <c r="E10" s="185">
        <v>130</v>
      </c>
      <c r="F10" s="131">
        <v>419</v>
      </c>
      <c r="G10" s="224" t="s">
        <v>127</v>
      </c>
      <c r="H10" s="184">
        <v>17</v>
      </c>
      <c r="I10" s="135">
        <v>86</v>
      </c>
      <c r="J10" s="224" t="s">
        <v>131</v>
      </c>
      <c r="K10" s="182">
        <v>1</v>
      </c>
      <c r="L10" s="132">
        <v>18</v>
      </c>
      <c r="M10" s="224" t="s">
        <v>135</v>
      </c>
      <c r="N10" s="181">
        <v>0</v>
      </c>
      <c r="O10" s="133">
        <v>0</v>
      </c>
      <c r="P10" s="180" t="str">
        <f t="shared" si="1"/>
        <v>-</v>
      </c>
      <c r="Q10" s="184">
        <v>98</v>
      </c>
      <c r="R10" s="135">
        <v>334</v>
      </c>
      <c r="S10" s="224" t="s">
        <v>137</v>
      </c>
      <c r="T10" s="235">
        <v>155</v>
      </c>
      <c r="U10" s="178">
        <v>144</v>
      </c>
      <c r="V10" s="243">
        <f t="shared" si="3"/>
        <v>92.903225806451616</v>
      </c>
      <c r="W10" s="181">
        <v>90</v>
      </c>
      <c r="X10" s="134">
        <v>94</v>
      </c>
      <c r="Y10" s="243">
        <f t="shared" si="4"/>
        <v>104.44444444444444</v>
      </c>
      <c r="Z10" s="235">
        <v>76</v>
      </c>
      <c r="AA10" s="132">
        <v>57</v>
      </c>
      <c r="AB10" s="243">
        <f t="shared" si="5"/>
        <v>75</v>
      </c>
      <c r="AC10" s="34"/>
      <c r="AD10" s="38"/>
    </row>
    <row r="11" spans="1:32" s="39" customFormat="1" ht="48.75" customHeight="1" x14ac:dyDescent="0.25">
      <c r="A11" s="198" t="s">
        <v>100</v>
      </c>
      <c r="B11" s="179">
        <v>53</v>
      </c>
      <c r="C11" s="131">
        <v>108</v>
      </c>
      <c r="D11" s="243">
        <f t="shared" si="0"/>
        <v>203.77358490566039</v>
      </c>
      <c r="E11" s="185">
        <v>41</v>
      </c>
      <c r="F11" s="131">
        <v>102</v>
      </c>
      <c r="G11" s="243">
        <f t="shared" ref="G7:G14" si="7">IF(ISERROR(F11*100/E11),"-",(F11*100/E11))</f>
        <v>248.78048780487805</v>
      </c>
      <c r="H11" s="184">
        <v>4</v>
      </c>
      <c r="I11" s="135">
        <v>8</v>
      </c>
      <c r="J11" s="243">
        <f t="shared" ref="J7:J14" si="8">IF(ISERROR(I11*100/H11),"-",(I11*100/H11))</f>
        <v>200</v>
      </c>
      <c r="K11" s="182">
        <v>0</v>
      </c>
      <c r="L11" s="132">
        <v>1</v>
      </c>
      <c r="M11" s="224" t="str">
        <f t="shared" si="6"/>
        <v>-</v>
      </c>
      <c r="N11" s="181">
        <v>0</v>
      </c>
      <c r="O11" s="133">
        <v>0</v>
      </c>
      <c r="P11" s="180" t="str">
        <f t="shared" si="1"/>
        <v>-</v>
      </c>
      <c r="Q11" s="184">
        <v>35</v>
      </c>
      <c r="R11" s="135">
        <v>76</v>
      </c>
      <c r="S11" s="243">
        <f t="shared" si="2"/>
        <v>217.14285714285714</v>
      </c>
      <c r="T11" s="235">
        <v>49</v>
      </c>
      <c r="U11" s="178">
        <v>26</v>
      </c>
      <c r="V11" s="243">
        <f t="shared" si="3"/>
        <v>53.061224489795919</v>
      </c>
      <c r="W11" s="181">
        <v>38</v>
      </c>
      <c r="X11" s="134">
        <v>25</v>
      </c>
      <c r="Y11" s="243">
        <f t="shared" si="4"/>
        <v>65.78947368421052</v>
      </c>
      <c r="Z11" s="235">
        <v>33</v>
      </c>
      <c r="AA11" s="132">
        <v>16</v>
      </c>
      <c r="AB11" s="243">
        <f t="shared" si="5"/>
        <v>48.484848484848484</v>
      </c>
      <c r="AC11" s="34"/>
      <c r="AD11" s="38"/>
    </row>
    <row r="12" spans="1:32" s="39" customFormat="1" ht="48.75" customHeight="1" x14ac:dyDescent="0.25">
      <c r="A12" s="198" t="s">
        <v>101</v>
      </c>
      <c r="B12" s="179">
        <v>129</v>
      </c>
      <c r="C12" s="131">
        <v>199</v>
      </c>
      <c r="D12" s="243">
        <f t="shared" si="0"/>
        <v>154.26356589147287</v>
      </c>
      <c r="E12" s="185">
        <v>71</v>
      </c>
      <c r="F12" s="131">
        <v>173</v>
      </c>
      <c r="G12" s="243">
        <f t="shared" si="7"/>
        <v>243.66197183098592</v>
      </c>
      <c r="H12" s="184">
        <v>11</v>
      </c>
      <c r="I12" s="135">
        <v>45</v>
      </c>
      <c r="J12" s="224" t="s">
        <v>132</v>
      </c>
      <c r="K12" s="182">
        <v>0</v>
      </c>
      <c r="L12" s="132">
        <v>0</v>
      </c>
      <c r="M12" s="224" t="str">
        <f t="shared" si="6"/>
        <v>-</v>
      </c>
      <c r="N12" s="181">
        <v>0</v>
      </c>
      <c r="O12" s="133">
        <v>1</v>
      </c>
      <c r="P12" s="180" t="str">
        <f t="shared" si="1"/>
        <v>-</v>
      </c>
      <c r="Q12" s="184">
        <v>70</v>
      </c>
      <c r="R12" s="135">
        <v>97</v>
      </c>
      <c r="S12" s="243">
        <f t="shared" si="2"/>
        <v>138.57142857142858</v>
      </c>
      <c r="T12" s="235">
        <v>117</v>
      </c>
      <c r="U12" s="178">
        <v>58</v>
      </c>
      <c r="V12" s="243">
        <f t="shared" si="3"/>
        <v>49.572649572649574</v>
      </c>
      <c r="W12" s="181">
        <v>59</v>
      </c>
      <c r="X12" s="134">
        <v>51</v>
      </c>
      <c r="Y12" s="243">
        <f t="shared" si="4"/>
        <v>86.440677966101688</v>
      </c>
      <c r="Z12" s="235">
        <v>54</v>
      </c>
      <c r="AA12" s="132">
        <v>25</v>
      </c>
      <c r="AB12" s="243">
        <f t="shared" si="5"/>
        <v>46.296296296296298</v>
      </c>
      <c r="AC12" s="34"/>
      <c r="AD12" s="38"/>
    </row>
    <row r="13" spans="1:32" s="39" customFormat="1" ht="48.75" customHeight="1" x14ac:dyDescent="0.25">
      <c r="A13" s="198" t="s">
        <v>102</v>
      </c>
      <c r="B13" s="179">
        <v>76</v>
      </c>
      <c r="C13" s="131">
        <v>102</v>
      </c>
      <c r="D13" s="243">
        <f t="shared" si="0"/>
        <v>134.21052631578948</v>
      </c>
      <c r="E13" s="185">
        <v>45</v>
      </c>
      <c r="F13" s="131">
        <v>55</v>
      </c>
      <c r="G13" s="243">
        <f t="shared" si="7"/>
        <v>122.22222222222223</v>
      </c>
      <c r="H13" s="184">
        <v>8</v>
      </c>
      <c r="I13" s="135">
        <v>32</v>
      </c>
      <c r="J13" s="224" t="s">
        <v>133</v>
      </c>
      <c r="K13" s="182">
        <v>2</v>
      </c>
      <c r="L13" s="132">
        <v>1</v>
      </c>
      <c r="M13" s="183">
        <f t="shared" si="6"/>
        <v>50</v>
      </c>
      <c r="N13" s="181">
        <v>0</v>
      </c>
      <c r="O13" s="133">
        <v>0</v>
      </c>
      <c r="P13" s="180" t="str">
        <f t="shared" si="1"/>
        <v>-</v>
      </c>
      <c r="Q13" s="184">
        <v>42</v>
      </c>
      <c r="R13" s="135">
        <v>42</v>
      </c>
      <c r="S13" s="243">
        <f t="shared" si="2"/>
        <v>100</v>
      </c>
      <c r="T13" s="235">
        <v>67</v>
      </c>
      <c r="U13" s="178">
        <v>39</v>
      </c>
      <c r="V13" s="243">
        <f t="shared" si="3"/>
        <v>58.208955223880594</v>
      </c>
      <c r="W13" s="181">
        <v>36</v>
      </c>
      <c r="X13" s="134">
        <v>12</v>
      </c>
      <c r="Y13" s="243">
        <f t="shared" si="4"/>
        <v>33.333333333333336</v>
      </c>
      <c r="Z13" s="235">
        <v>29</v>
      </c>
      <c r="AA13" s="132">
        <v>6</v>
      </c>
      <c r="AB13" s="243">
        <f t="shared" si="5"/>
        <v>20.689655172413794</v>
      </c>
      <c r="AC13" s="34"/>
      <c r="AD13" s="38"/>
    </row>
    <row r="14" spans="1:32" s="39" customFormat="1" ht="48.75" customHeight="1" thickBot="1" x14ac:dyDescent="0.3">
      <c r="A14" s="199" t="s">
        <v>103</v>
      </c>
      <c r="B14" s="186">
        <v>29</v>
      </c>
      <c r="C14" s="148">
        <v>61</v>
      </c>
      <c r="D14" s="244">
        <f t="shared" si="0"/>
        <v>210.34482758620689</v>
      </c>
      <c r="E14" s="193">
        <v>23</v>
      </c>
      <c r="F14" s="148">
        <v>53</v>
      </c>
      <c r="G14" s="244">
        <f t="shared" si="7"/>
        <v>230.43478260869566</v>
      </c>
      <c r="H14" s="192">
        <v>3</v>
      </c>
      <c r="I14" s="190">
        <v>12</v>
      </c>
      <c r="J14" s="240" t="s">
        <v>133</v>
      </c>
      <c r="K14" s="189">
        <v>1</v>
      </c>
      <c r="L14" s="202">
        <v>3</v>
      </c>
      <c r="M14" s="240" t="s">
        <v>136</v>
      </c>
      <c r="N14" s="188">
        <v>0</v>
      </c>
      <c r="O14" s="149">
        <v>0</v>
      </c>
      <c r="P14" s="187" t="str">
        <f t="shared" si="1"/>
        <v>-</v>
      </c>
      <c r="Q14" s="192">
        <v>23</v>
      </c>
      <c r="R14" s="190">
        <v>33</v>
      </c>
      <c r="S14" s="244">
        <f t="shared" si="2"/>
        <v>143.47826086956522</v>
      </c>
      <c r="T14" s="236">
        <v>25</v>
      </c>
      <c r="U14" s="221">
        <v>21</v>
      </c>
      <c r="V14" s="244">
        <f t="shared" si="3"/>
        <v>84</v>
      </c>
      <c r="W14" s="188">
        <v>19</v>
      </c>
      <c r="X14" s="203">
        <v>18</v>
      </c>
      <c r="Y14" s="244">
        <f t="shared" si="4"/>
        <v>94.736842105263165</v>
      </c>
      <c r="Z14" s="236">
        <v>12</v>
      </c>
      <c r="AA14" s="202">
        <v>7</v>
      </c>
      <c r="AB14" s="244">
        <f t="shared" si="5"/>
        <v>58.333333333333336</v>
      </c>
      <c r="AC14" s="34"/>
      <c r="AD14" s="38"/>
    </row>
    <row r="15" spans="1:32" ht="67.5" customHeight="1" x14ac:dyDescent="0.25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T3:V3"/>
    <mergeCell ref="W3:Y3"/>
    <mergeCell ref="K4:K5"/>
    <mergeCell ref="L4:L5"/>
    <mergeCell ref="M4:M5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70" zoomScaleNormal="70" zoomScaleSheetLayoutView="70" workbookViewId="0">
      <selection activeCell="O16" sqref="O16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7" t="s">
        <v>62</v>
      </c>
      <c r="B1" s="247"/>
      <c r="C1" s="247"/>
      <c r="D1" s="247"/>
      <c r="E1" s="247"/>
    </row>
    <row r="2" spans="1:11" ht="23.25" customHeight="1" x14ac:dyDescent="0.2">
      <c r="A2" s="247" t="s">
        <v>22</v>
      </c>
      <c r="B2" s="247"/>
      <c r="C2" s="247"/>
      <c r="D2" s="247"/>
      <c r="E2" s="247"/>
    </row>
    <row r="3" spans="1:11" ht="6" customHeight="1" x14ac:dyDescent="0.2">
      <c r="A3" s="24"/>
    </row>
    <row r="4" spans="1:11" s="3" customFormat="1" ht="23.25" customHeight="1" x14ac:dyDescent="0.25">
      <c r="A4" s="301"/>
      <c r="B4" s="248" t="s">
        <v>108</v>
      </c>
      <c r="C4" s="248" t="s">
        <v>109</v>
      </c>
      <c r="D4" s="291" t="s">
        <v>1</v>
      </c>
      <c r="E4" s="292"/>
    </row>
    <row r="5" spans="1:11" s="3" customFormat="1" ht="32.25" customHeight="1" x14ac:dyDescent="0.25">
      <c r="A5" s="301"/>
      <c r="B5" s="249"/>
      <c r="C5" s="249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3">
        <f>'10-молодь-ЦЗ'!B7</f>
        <v>8509</v>
      </c>
      <c r="C7" s="73">
        <f>'10-молодь-ЦЗ'!C7</f>
        <v>4418</v>
      </c>
      <c r="D7" s="9">
        <f t="shared" ref="D7" si="0">C7*100/B7</f>
        <v>51.921494887765895</v>
      </c>
      <c r="E7" s="80">
        <f t="shared" ref="E7" si="1">C7-B7</f>
        <v>-4091</v>
      </c>
      <c r="K7" s="11"/>
    </row>
    <row r="8" spans="1:11" s="3" customFormat="1" ht="20.85" customHeight="1" x14ac:dyDescent="0.25">
      <c r="A8" s="8" t="s">
        <v>26</v>
      </c>
      <c r="B8" s="73">
        <f>'10-молодь-ЦЗ'!E7</f>
        <v>7271</v>
      </c>
      <c r="C8" s="73">
        <f>'10-молодь-ЦЗ'!F7</f>
        <v>3294</v>
      </c>
      <c r="D8" s="9">
        <f t="shared" ref="D8:D12" si="2">C8*100/B8</f>
        <v>45.303259524136983</v>
      </c>
      <c r="E8" s="80">
        <f t="shared" ref="E8:E12" si="3">C8-B8</f>
        <v>-3977</v>
      </c>
      <c r="K8" s="11"/>
    </row>
    <row r="9" spans="1:11" s="3" customFormat="1" ht="37.5" x14ac:dyDescent="0.25">
      <c r="A9" s="12" t="s">
        <v>27</v>
      </c>
      <c r="B9" s="73">
        <f>'10-молодь-ЦЗ'!H7</f>
        <v>1180</v>
      </c>
      <c r="C9" s="73">
        <f>'10-молодь-ЦЗ'!I7</f>
        <v>1247</v>
      </c>
      <c r="D9" s="9">
        <f t="shared" si="2"/>
        <v>105.67796610169492</v>
      </c>
      <c r="E9" s="80">
        <f t="shared" si="3"/>
        <v>67</v>
      </c>
      <c r="K9" s="11"/>
    </row>
    <row r="10" spans="1:11" s="3" customFormat="1" ht="21.6" customHeight="1" x14ac:dyDescent="0.25">
      <c r="A10" s="13" t="s">
        <v>28</v>
      </c>
      <c r="B10" s="73">
        <f>'10-молодь-ЦЗ'!K7</f>
        <v>318</v>
      </c>
      <c r="C10" s="73">
        <f>'10-молодь-ЦЗ'!L7</f>
        <v>126</v>
      </c>
      <c r="D10" s="10">
        <f t="shared" si="2"/>
        <v>39.622641509433961</v>
      </c>
      <c r="E10" s="80">
        <f t="shared" si="3"/>
        <v>-192</v>
      </c>
      <c r="K10" s="11"/>
    </row>
    <row r="11" spans="1:11" s="3" customFormat="1" ht="45.75" customHeight="1" x14ac:dyDescent="0.25">
      <c r="A11" s="13" t="s">
        <v>19</v>
      </c>
      <c r="B11" s="73">
        <f>'10-молодь-ЦЗ'!N7</f>
        <v>13</v>
      </c>
      <c r="C11" s="73">
        <f>'10-молодь-ЦЗ'!O7</f>
        <v>8</v>
      </c>
      <c r="D11" s="10">
        <f t="shared" si="2"/>
        <v>61.53846153846154</v>
      </c>
      <c r="E11" s="80">
        <f t="shared" si="3"/>
        <v>-5</v>
      </c>
      <c r="K11" s="11"/>
    </row>
    <row r="12" spans="1:11" s="3" customFormat="1" ht="55.5" customHeight="1" x14ac:dyDescent="0.25">
      <c r="A12" s="13" t="s">
        <v>29</v>
      </c>
      <c r="B12" s="73">
        <f>'10-молодь-ЦЗ'!Q7</f>
        <v>4891</v>
      </c>
      <c r="C12" s="73">
        <f>'10-молодь-ЦЗ'!R7</f>
        <v>2454</v>
      </c>
      <c r="D12" s="10">
        <f t="shared" si="2"/>
        <v>50.173788591290126</v>
      </c>
      <c r="E12" s="80">
        <f t="shared" si="3"/>
        <v>-2437</v>
      </c>
      <c r="K12" s="11"/>
    </row>
    <row r="13" spans="1:11" s="3" customFormat="1" ht="12.75" customHeight="1" x14ac:dyDescent="0.25">
      <c r="A13" s="254" t="s">
        <v>4</v>
      </c>
      <c r="B13" s="255"/>
      <c r="C13" s="255"/>
      <c r="D13" s="255"/>
      <c r="E13" s="255"/>
      <c r="K13" s="11"/>
    </row>
    <row r="14" spans="1:11" s="3" customFormat="1" ht="15" customHeight="1" x14ac:dyDescent="0.25">
      <c r="A14" s="256"/>
      <c r="B14" s="257"/>
      <c r="C14" s="257"/>
      <c r="D14" s="257"/>
      <c r="E14" s="257"/>
      <c r="K14" s="11"/>
    </row>
    <row r="15" spans="1:11" s="3" customFormat="1" ht="20.25" customHeight="1" x14ac:dyDescent="0.25">
      <c r="A15" s="252" t="s">
        <v>0</v>
      </c>
      <c r="B15" s="258" t="s">
        <v>110</v>
      </c>
      <c r="C15" s="258" t="s">
        <v>111</v>
      </c>
      <c r="D15" s="291" t="s">
        <v>1</v>
      </c>
      <c r="E15" s="292"/>
      <c r="K15" s="11"/>
    </row>
    <row r="16" spans="1:11" ht="35.85" customHeight="1" x14ac:dyDescent="0.2">
      <c r="A16" s="253"/>
      <c r="B16" s="258"/>
      <c r="C16" s="258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3">
        <f>'10-молодь-ЦЗ'!T7</f>
        <v>3962</v>
      </c>
      <c r="C17" s="73">
        <f>'10-молодь-ЦЗ'!U7</f>
        <v>1401</v>
      </c>
      <c r="D17" s="15">
        <f t="shared" ref="D17" si="4">C17*100/B17</f>
        <v>35.360928823826349</v>
      </c>
      <c r="E17" s="80">
        <f t="shared" ref="E17" si="5">C17-B17</f>
        <v>-2561</v>
      </c>
      <c r="K17" s="11"/>
    </row>
    <row r="18" spans="1:11" ht="30.75" customHeight="1" x14ac:dyDescent="0.2">
      <c r="A18" s="1" t="s">
        <v>26</v>
      </c>
      <c r="B18" s="73">
        <f>'10-молодь-ЦЗ'!W7</f>
        <v>3318</v>
      </c>
      <c r="C18" s="73">
        <f>'10-молодь-ЦЗ'!X7</f>
        <v>1043</v>
      </c>
      <c r="D18" s="15">
        <f t="shared" ref="D18:D19" si="6">C18*100/B18</f>
        <v>31.434599156118143</v>
      </c>
      <c r="E18" s="80">
        <f t="shared" ref="E18:E19" si="7">C18-B18</f>
        <v>-2275</v>
      </c>
      <c r="K18" s="11"/>
    </row>
    <row r="19" spans="1:11" ht="30.75" customHeight="1" x14ac:dyDescent="0.2">
      <c r="A19" s="1" t="s">
        <v>31</v>
      </c>
      <c r="B19" s="73">
        <f>'10-молодь-ЦЗ'!Z7</f>
        <v>2829</v>
      </c>
      <c r="C19" s="73">
        <f>'10-молодь-ЦЗ'!AA7</f>
        <v>590</v>
      </c>
      <c r="D19" s="15">
        <f t="shared" si="6"/>
        <v>20.855425945563802</v>
      </c>
      <c r="E19" s="80">
        <f t="shared" si="7"/>
        <v>-2239</v>
      </c>
      <c r="K19" s="11"/>
    </row>
    <row r="20" spans="1:11" ht="66.599999999999994" customHeight="1" x14ac:dyDescent="0.25">
      <c r="A20" s="246"/>
      <c r="B20" s="246"/>
      <c r="C20" s="246"/>
      <c r="D20" s="246"/>
      <c r="E20" s="24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2023-03-13T10:20:56Z</cp:lastPrinted>
  <dcterms:created xsi:type="dcterms:W3CDTF">2020-12-10T10:35:03Z</dcterms:created>
  <dcterms:modified xsi:type="dcterms:W3CDTF">2023-05-11T11:36:17Z</dcterms:modified>
</cp:coreProperties>
</file>