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2.СТАТИСТИЧНА ІНФОРМАЦІЯ\2.2.Надання послуг окремим категоріям населення\"/>
    </mc:Choice>
  </mc:AlternateContent>
  <xr:revisionPtr revIDLastSave="0" documentId="13_ncr:1_{A761270B-7406-4010-A76D-68E27C58F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'10-молодь-ЦЗ'!$A$1:$AB$15</definedName>
    <definedName name="_xlnm.Print_Area" localSheetId="13">'11-ґендер'!$A$1:$I$20</definedName>
    <definedName name="_xlnm.Print_Area" localSheetId="14">'12-жінки-ЦЗ'!$A$1:$AB$18</definedName>
    <definedName name="_xlnm.Print_Area" localSheetId="15">'13-чоловіки-ЦЗ'!$A$1:$AB$18</definedName>
    <definedName name="_xlnm.Print_Area" localSheetId="16">'14-місце проживання'!$A$1:$I$20</definedName>
    <definedName name="_xlnm.Print_Area" localSheetId="17">'15-місто-ЦЗ'!$A$1:$AB$18</definedName>
    <definedName name="_xlnm.Print_Area" localSheetId="18">'16-село-ЦЗ'!$A$1:$AB$18</definedName>
    <definedName name="_xlnm.Print_Area" localSheetId="1">'2(5%квота-ЦЗ)'!$A$1:$AB$15</definedName>
    <definedName name="_xlnm.Print_Area" localSheetId="2">'3(неповносправні)'!$A$1:$E$17</definedName>
    <definedName name="_xlnm.Print_Area" localSheetId="3">'4(неповносправні-ЦЗ)'!$A$1:$AB$15</definedName>
    <definedName name="_xlnm.Print_Area" localSheetId="4">'5-УБД'!$A$1:$E$18</definedName>
    <definedName name="_xlnm.Print_Area" localSheetId="5">'6-(УБД-ЦЗ)'!$A$1:$AB$16</definedName>
    <definedName name="_xlnm.Print_Area" localSheetId="6">'7-ВПО'!$A$1:$E$19</definedName>
    <definedName name="_xlnm.Print_Area" localSheetId="7">'8-ВПО-ЦЗ'!$A$1:$AB$15</definedName>
    <definedName name="_xlnm.Print_Area" localSheetId="8">'9-молодь'!$A$1:$E$20</definedName>
    <definedName name="_xlnm.Print_Area" localSheetId="19">УСЬОГО!$A$1:$AE$14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50" l="1"/>
  <c r="M13" i="50"/>
  <c r="M12" i="50"/>
  <c r="M9" i="50"/>
  <c r="M8" i="50"/>
  <c r="J14" i="50"/>
  <c r="J13" i="50"/>
  <c r="J12" i="50"/>
  <c r="J10" i="50"/>
  <c r="J9" i="50"/>
  <c r="J8" i="50"/>
  <c r="G10" i="50"/>
  <c r="G9" i="50"/>
  <c r="G8" i="50"/>
  <c r="D10" i="50"/>
  <c r="B8" i="64"/>
  <c r="C8" i="64"/>
  <c r="B9" i="64"/>
  <c r="C9" i="64"/>
  <c r="B10" i="64"/>
  <c r="C10" i="64"/>
  <c r="B11" i="64"/>
  <c r="C11" i="64"/>
  <c r="B12" i="64"/>
  <c r="C12" i="64"/>
  <c r="B13" i="64"/>
  <c r="C13" i="64"/>
  <c r="B14" i="64"/>
  <c r="C14" i="64"/>
  <c r="AB14" i="50"/>
  <c r="AB13" i="50"/>
  <c r="AB12" i="50"/>
  <c r="AB11" i="50"/>
  <c r="AB10" i="50"/>
  <c r="AB9" i="50"/>
  <c r="AB8" i="50"/>
  <c r="Y14" i="50"/>
  <c r="Y13" i="50"/>
  <c r="Y12" i="50"/>
  <c r="Y11" i="50"/>
  <c r="Y10" i="50"/>
  <c r="Y9" i="50"/>
  <c r="Y8" i="50"/>
  <c r="V14" i="50"/>
  <c r="V13" i="50"/>
  <c r="V12" i="50"/>
  <c r="V11" i="50"/>
  <c r="V10" i="50"/>
  <c r="V9" i="50"/>
  <c r="V8" i="50"/>
  <c r="S14" i="50"/>
  <c r="S13" i="50"/>
  <c r="S12" i="50"/>
  <c r="S11" i="50"/>
  <c r="S9" i="50"/>
  <c r="S8" i="50"/>
  <c r="G14" i="50"/>
  <c r="G13" i="50"/>
  <c r="G12" i="50"/>
  <c r="G11" i="50"/>
  <c r="M11" i="50"/>
  <c r="J11" i="50"/>
  <c r="D14" i="50"/>
  <c r="D13" i="50"/>
  <c r="D12" i="50"/>
  <c r="D11" i="50"/>
  <c r="D9" i="50"/>
  <c r="D8" i="50"/>
  <c r="V9" i="49" l="1"/>
  <c r="V10" i="49"/>
  <c r="V14" i="49"/>
  <c r="V8" i="49"/>
  <c r="D8" i="49"/>
  <c r="AB14" i="49"/>
  <c r="Y14" i="49"/>
  <c r="S14" i="49"/>
  <c r="P14" i="49"/>
  <c r="M14" i="49"/>
  <c r="J14" i="49"/>
  <c r="G14" i="49"/>
  <c r="D14" i="49"/>
  <c r="AB13" i="49"/>
  <c r="Y13" i="49"/>
  <c r="V13" i="49"/>
  <c r="S13" i="49"/>
  <c r="P13" i="49"/>
  <c r="M13" i="49"/>
  <c r="J13" i="49"/>
  <c r="G13" i="49"/>
  <c r="D13" i="49"/>
  <c r="AB12" i="49"/>
  <c r="Y12" i="49"/>
  <c r="V12" i="49"/>
  <c r="S12" i="49"/>
  <c r="P12" i="49"/>
  <c r="M12" i="49"/>
  <c r="J12" i="49"/>
  <c r="G12" i="49"/>
  <c r="D12" i="49"/>
  <c r="AB11" i="49"/>
  <c r="Y11" i="49"/>
  <c r="V11" i="49"/>
  <c r="S11" i="49"/>
  <c r="P11" i="49"/>
  <c r="M11" i="49"/>
  <c r="J11" i="49"/>
  <c r="G11" i="49"/>
  <c r="D11" i="49"/>
  <c r="AB10" i="49"/>
  <c r="Y10" i="49"/>
  <c r="S10" i="49"/>
  <c r="P10" i="49"/>
  <c r="M10" i="49"/>
  <c r="J10" i="49"/>
  <c r="G10" i="49"/>
  <c r="D10" i="49"/>
  <c r="AB9" i="49"/>
  <c r="Y9" i="49"/>
  <c r="S9" i="49"/>
  <c r="P9" i="49"/>
  <c r="M9" i="49"/>
  <c r="J9" i="49"/>
  <c r="G9" i="49"/>
  <c r="D9" i="49"/>
  <c r="AB8" i="49"/>
  <c r="Y8" i="49"/>
  <c r="S8" i="49"/>
  <c r="P8" i="49"/>
  <c r="M8" i="49"/>
  <c r="J8" i="49"/>
  <c r="G8" i="49"/>
  <c r="AA7" i="49"/>
  <c r="Z7" i="49"/>
  <c r="X7" i="49"/>
  <c r="W7" i="49"/>
  <c r="T7" i="49"/>
  <c r="R7" i="49"/>
  <c r="Q7" i="49"/>
  <c r="O7" i="49"/>
  <c r="N7" i="49"/>
  <c r="L7" i="49"/>
  <c r="K7" i="49"/>
  <c r="I7" i="49"/>
  <c r="H7" i="49"/>
  <c r="F7" i="49"/>
  <c r="E7" i="49"/>
  <c r="B7" i="49"/>
  <c r="AB7" i="49" l="1"/>
  <c r="P7" i="49"/>
  <c r="M7" i="49"/>
  <c r="G7" i="49"/>
  <c r="U7" i="49"/>
  <c r="V7" i="49" s="1"/>
  <c r="C7" i="49"/>
  <c r="D7" i="49" s="1"/>
  <c r="J7" i="49"/>
  <c r="Y7" i="49"/>
  <c r="S7" i="49"/>
  <c r="S14" i="56"/>
  <c r="S13" i="56"/>
  <c r="S12" i="56"/>
  <c r="S11" i="56"/>
  <c r="S10" i="56"/>
  <c r="S9" i="56"/>
  <c r="S8" i="56"/>
  <c r="AE14" i="56" l="1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V14" i="56"/>
  <c r="V13" i="56"/>
  <c r="V12" i="56"/>
  <c r="V11" i="56"/>
  <c r="V10" i="56"/>
  <c r="V9" i="56"/>
  <c r="V8" i="56"/>
  <c r="P14" i="56"/>
  <c r="P13" i="56"/>
  <c r="P12" i="56"/>
  <c r="P11" i="56"/>
  <c r="P10" i="56"/>
  <c r="P9" i="56"/>
  <c r="P8" i="56"/>
  <c r="M14" i="56"/>
  <c r="M13" i="56"/>
  <c r="M12" i="56"/>
  <c r="M11" i="56"/>
  <c r="M10" i="56"/>
  <c r="M9" i="56"/>
  <c r="M8" i="56"/>
  <c r="J14" i="56"/>
  <c r="J13" i="56"/>
  <c r="J12" i="56"/>
  <c r="J11" i="56"/>
  <c r="J10" i="56"/>
  <c r="J9" i="56"/>
  <c r="J8" i="56"/>
  <c r="G14" i="56"/>
  <c r="G13" i="56"/>
  <c r="G12" i="56"/>
  <c r="G11" i="56"/>
  <c r="G10" i="56"/>
  <c r="G9" i="56"/>
  <c r="G8" i="56"/>
  <c r="D14" i="56"/>
  <c r="D13" i="56"/>
  <c r="D12" i="56"/>
  <c r="D11" i="56"/>
  <c r="D10" i="56"/>
  <c r="D9" i="56"/>
  <c r="D8" i="56"/>
  <c r="AC7" i="56"/>
  <c r="Z7" i="56"/>
  <c r="W7" i="56"/>
  <c r="Q7" i="56"/>
  <c r="N7" i="56"/>
  <c r="K7" i="56"/>
  <c r="H7" i="56"/>
  <c r="E7" i="56"/>
  <c r="B7" i="56"/>
  <c r="T7" i="56" l="1"/>
  <c r="R7" i="56"/>
  <c r="S7" i="56" s="1"/>
  <c r="O7" i="56"/>
  <c r="P7" i="56" s="1"/>
  <c r="L7" i="56"/>
  <c r="M7" i="56" s="1"/>
  <c r="I7" i="56"/>
  <c r="J7" i="56" s="1"/>
  <c r="F7" i="56"/>
  <c r="G7" i="56" s="1"/>
  <c r="C7" i="56"/>
  <c r="D7" i="56" s="1"/>
  <c r="AD7" i="56"/>
  <c r="AE7" i="56" s="1"/>
  <c r="AA7" i="56"/>
  <c r="AB7" i="56" s="1"/>
  <c r="X7" i="56"/>
  <c r="Y7" i="56" s="1"/>
  <c r="U7" i="56"/>
  <c r="V7" i="56" l="1"/>
  <c r="U14" i="64"/>
  <c r="U8" i="64"/>
  <c r="AA8" i="64"/>
  <c r="AA9" i="64"/>
  <c r="AA10" i="64"/>
  <c r="AA11" i="64"/>
  <c r="AA12" i="64"/>
  <c r="AA13" i="64"/>
  <c r="AA14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9" i="64"/>
  <c r="U10" i="64"/>
  <c r="U11" i="64"/>
  <c r="U12" i="64"/>
  <c r="U13" i="64"/>
  <c r="T9" i="64"/>
  <c r="T10" i="64"/>
  <c r="T11" i="64"/>
  <c r="T12" i="64"/>
  <c r="T13" i="64"/>
  <c r="T14" i="64"/>
  <c r="T8" i="64"/>
  <c r="R8" i="64"/>
  <c r="R9" i="64"/>
  <c r="R10" i="64"/>
  <c r="R11" i="64"/>
  <c r="R12" i="64"/>
  <c r="R13" i="64"/>
  <c r="R14" i="64"/>
  <c r="Q9" i="64"/>
  <c r="Q10" i="64"/>
  <c r="Q11" i="64"/>
  <c r="Q12" i="64"/>
  <c r="Q13" i="64"/>
  <c r="Q14" i="64"/>
  <c r="Q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I8" i="64"/>
  <c r="I9" i="64"/>
  <c r="I10" i="64"/>
  <c r="I11" i="64"/>
  <c r="I12" i="64"/>
  <c r="I13" i="64"/>
  <c r="I14" i="64"/>
  <c r="H9" i="64"/>
  <c r="H10" i="64"/>
  <c r="H11" i="64"/>
  <c r="H12" i="64"/>
  <c r="H13" i="64"/>
  <c r="H14" i="64"/>
  <c r="H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V14" i="48"/>
  <c r="V13" i="48"/>
  <c r="V12" i="48"/>
  <c r="V11" i="48"/>
  <c r="V10" i="48"/>
  <c r="V9" i="48"/>
  <c r="V8" i="48"/>
  <c r="V14" i="39"/>
  <c r="V13" i="39"/>
  <c r="V12" i="39"/>
  <c r="V11" i="39"/>
  <c r="V10" i="39"/>
  <c r="V9" i="39"/>
  <c r="V8" i="39"/>
  <c r="D8" i="48" l="1"/>
  <c r="D9" i="48"/>
  <c r="D10" i="48"/>
  <c r="D11" i="48"/>
  <c r="D12" i="48"/>
  <c r="D13" i="48"/>
  <c r="D14" i="48"/>
  <c r="AA8" i="63" l="1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R8" i="63"/>
  <c r="R9" i="63"/>
  <c r="R10" i="63"/>
  <c r="R11" i="63"/>
  <c r="R12" i="63"/>
  <c r="R13" i="63"/>
  <c r="R14" i="63"/>
  <c r="Q9" i="63"/>
  <c r="Q10" i="63"/>
  <c r="Q11" i="63"/>
  <c r="Q12" i="63"/>
  <c r="Q13" i="63"/>
  <c r="Q14" i="63"/>
  <c r="Q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K12" i="63"/>
  <c r="K13" i="63"/>
  <c r="K14" i="63"/>
  <c r="K8" i="63"/>
  <c r="I8" i="63"/>
  <c r="I9" i="63"/>
  <c r="I10" i="63"/>
  <c r="I11" i="63"/>
  <c r="I12" i="63"/>
  <c r="I13" i="63"/>
  <c r="I14" i="63"/>
  <c r="J14" i="63" s="1"/>
  <c r="H9" i="63"/>
  <c r="H10" i="63"/>
  <c r="H11" i="63"/>
  <c r="H12" i="63"/>
  <c r="H13" i="63"/>
  <c r="H14" i="63"/>
  <c r="H8" i="63"/>
  <c r="F8" i="63"/>
  <c r="F9" i="63"/>
  <c r="F10" i="63"/>
  <c r="F11" i="63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C8" i="63"/>
  <c r="B8" i="63"/>
  <c r="AB14" i="65"/>
  <c r="Y14" i="65"/>
  <c r="V14" i="65"/>
  <c r="S14" i="65"/>
  <c r="P14" i="65"/>
  <c r="M14" i="65"/>
  <c r="J14" i="65"/>
  <c r="G14" i="65"/>
  <c r="D14" i="65"/>
  <c r="AB13" i="65"/>
  <c r="Y13" i="65"/>
  <c r="V13" i="65"/>
  <c r="S13" i="65"/>
  <c r="P13" i="65"/>
  <c r="M13" i="65"/>
  <c r="J13" i="65"/>
  <c r="G13" i="65"/>
  <c r="D13" i="65"/>
  <c r="AB12" i="65"/>
  <c r="Y12" i="65"/>
  <c r="V12" i="65"/>
  <c r="S12" i="65"/>
  <c r="P12" i="65"/>
  <c r="M12" i="65"/>
  <c r="J12" i="65"/>
  <c r="G12" i="65"/>
  <c r="D12" i="65"/>
  <c r="AB11" i="65"/>
  <c r="Y11" i="65"/>
  <c r="V11" i="65"/>
  <c r="S11" i="65"/>
  <c r="P11" i="65"/>
  <c r="M11" i="65"/>
  <c r="J11" i="65"/>
  <c r="G11" i="65"/>
  <c r="D11" i="65"/>
  <c r="AB10" i="65"/>
  <c r="Y10" i="65"/>
  <c r="V10" i="65"/>
  <c r="S10" i="65"/>
  <c r="P10" i="65"/>
  <c r="M10" i="65"/>
  <c r="J10" i="65"/>
  <c r="G10" i="65"/>
  <c r="D10" i="65"/>
  <c r="AB9" i="65"/>
  <c r="Y9" i="65"/>
  <c r="V9" i="65"/>
  <c r="S9" i="65"/>
  <c r="P9" i="65"/>
  <c r="M9" i="65"/>
  <c r="J9" i="65"/>
  <c r="G9" i="65"/>
  <c r="D9" i="65"/>
  <c r="AB8" i="65"/>
  <c r="Y8" i="65"/>
  <c r="V8" i="65"/>
  <c r="S8" i="65"/>
  <c r="P8" i="65"/>
  <c r="M8" i="65"/>
  <c r="J8" i="65"/>
  <c r="G8" i="65"/>
  <c r="D8" i="65"/>
  <c r="AA7" i="65"/>
  <c r="Z7" i="65"/>
  <c r="F20" i="45" s="1"/>
  <c r="X7" i="65"/>
  <c r="W7" i="65"/>
  <c r="F19" i="45" s="1"/>
  <c r="U7" i="65"/>
  <c r="G18" i="45" s="1"/>
  <c r="T7" i="65"/>
  <c r="R7" i="65"/>
  <c r="Q7" i="65"/>
  <c r="F13" i="45" s="1"/>
  <c r="O7" i="65"/>
  <c r="N7" i="65"/>
  <c r="F12" i="45" s="1"/>
  <c r="L7" i="65"/>
  <c r="K7" i="65"/>
  <c r="F11" i="45" s="1"/>
  <c r="I7" i="65"/>
  <c r="H7" i="65"/>
  <c r="F10" i="45" s="1"/>
  <c r="F7" i="65"/>
  <c r="G9" i="45" s="1"/>
  <c r="E7" i="65"/>
  <c r="F9" i="45" s="1"/>
  <c r="C7" i="65"/>
  <c r="G8" i="45" s="1"/>
  <c r="B7" i="65"/>
  <c r="F8" i="45" s="1"/>
  <c r="AB14" i="64"/>
  <c r="Y14" i="64"/>
  <c r="V14" i="64"/>
  <c r="S14" i="64"/>
  <c r="P14" i="64"/>
  <c r="M14" i="64"/>
  <c r="J14" i="64"/>
  <c r="G14" i="64"/>
  <c r="D14" i="64"/>
  <c r="AB13" i="64"/>
  <c r="Y13" i="64"/>
  <c r="V13" i="64"/>
  <c r="S13" i="64"/>
  <c r="P13" i="64"/>
  <c r="M13" i="64"/>
  <c r="J13" i="64"/>
  <c r="G13" i="64"/>
  <c r="D13" i="64"/>
  <c r="AB12" i="64"/>
  <c r="Y12" i="64"/>
  <c r="V12" i="64"/>
  <c r="S12" i="64"/>
  <c r="P12" i="64"/>
  <c r="M12" i="64"/>
  <c r="J12" i="64"/>
  <c r="G12" i="64"/>
  <c r="D12" i="64"/>
  <c r="AB11" i="64"/>
  <c r="Y11" i="64"/>
  <c r="V11" i="64"/>
  <c r="S11" i="64"/>
  <c r="P11" i="64"/>
  <c r="M11" i="64"/>
  <c r="J11" i="64"/>
  <c r="G11" i="64"/>
  <c r="D11" i="64"/>
  <c r="AB10" i="64"/>
  <c r="Y10" i="64"/>
  <c r="V10" i="64"/>
  <c r="S10" i="64"/>
  <c r="P10" i="64"/>
  <c r="M10" i="64"/>
  <c r="J10" i="64"/>
  <c r="G10" i="64"/>
  <c r="D10" i="64"/>
  <c r="AB9" i="64"/>
  <c r="Y9" i="64"/>
  <c r="V9" i="64"/>
  <c r="S9" i="64"/>
  <c r="P9" i="64"/>
  <c r="M9" i="64"/>
  <c r="J9" i="64"/>
  <c r="G9" i="64"/>
  <c r="D9" i="64"/>
  <c r="AB8" i="64"/>
  <c r="Y8" i="64"/>
  <c r="V8" i="64"/>
  <c r="S8" i="64"/>
  <c r="P8" i="64"/>
  <c r="M8" i="64"/>
  <c r="J8" i="64"/>
  <c r="G8" i="64"/>
  <c r="D8" i="64"/>
  <c r="AA7" i="64"/>
  <c r="Z7" i="64"/>
  <c r="B20" i="45" s="1"/>
  <c r="X7" i="64"/>
  <c r="C19" i="45" s="1"/>
  <c r="W7" i="64"/>
  <c r="U7" i="64"/>
  <c r="T7" i="64"/>
  <c r="B18" i="45" s="1"/>
  <c r="R7" i="64"/>
  <c r="C13" i="45" s="1"/>
  <c r="Q7" i="64"/>
  <c r="B13" i="45" s="1"/>
  <c r="O7" i="64"/>
  <c r="N7" i="64"/>
  <c r="B12" i="45" s="1"/>
  <c r="L7" i="64"/>
  <c r="K7" i="64"/>
  <c r="B11" i="45" s="1"/>
  <c r="I7" i="64"/>
  <c r="C10" i="45" s="1"/>
  <c r="H7" i="64"/>
  <c r="B10" i="45" s="1"/>
  <c r="F7" i="64"/>
  <c r="E7" i="64"/>
  <c r="B9" i="45" s="1"/>
  <c r="C7" i="64"/>
  <c r="C8" i="45" s="1"/>
  <c r="B7" i="64"/>
  <c r="B8" i="45" s="1"/>
  <c r="M13" i="63"/>
  <c r="AB11" i="63"/>
  <c r="V14" i="51"/>
  <c r="V13" i="51"/>
  <c r="V12" i="51"/>
  <c r="V11" i="51"/>
  <c r="V10" i="51"/>
  <c r="V9" i="51"/>
  <c r="V8" i="51"/>
  <c r="D14" i="51"/>
  <c r="D13" i="51"/>
  <c r="D12" i="51"/>
  <c r="D11" i="51"/>
  <c r="D10" i="51"/>
  <c r="D9" i="51"/>
  <c r="D8" i="51"/>
  <c r="P8" i="50"/>
  <c r="P8" i="63" l="1"/>
  <c r="G12" i="63"/>
  <c r="AB9" i="63"/>
  <c r="M11" i="63"/>
  <c r="G14" i="63"/>
  <c r="D13" i="63"/>
  <c r="D9" i="63"/>
  <c r="Y7" i="65"/>
  <c r="Y13" i="63"/>
  <c r="Y8" i="63"/>
  <c r="M8" i="63"/>
  <c r="J8" i="63"/>
  <c r="Y10" i="63"/>
  <c r="Y14" i="63"/>
  <c r="S8" i="63"/>
  <c r="G11" i="63"/>
  <c r="AB10" i="63"/>
  <c r="D11" i="63"/>
  <c r="D14" i="63"/>
  <c r="D10" i="63"/>
  <c r="S14" i="63"/>
  <c r="V12" i="63"/>
  <c r="J11" i="63"/>
  <c r="AB8" i="63"/>
  <c r="AB12" i="63"/>
  <c r="S7" i="65"/>
  <c r="Y9" i="63"/>
  <c r="V11" i="63"/>
  <c r="U7" i="63"/>
  <c r="G18" i="25" s="1"/>
  <c r="V14" i="63"/>
  <c r="O7" i="63"/>
  <c r="G12" i="25" s="1"/>
  <c r="M9" i="63"/>
  <c r="B7" i="63"/>
  <c r="F8" i="25" s="1"/>
  <c r="V7" i="65"/>
  <c r="Y7" i="64"/>
  <c r="G19" i="45"/>
  <c r="AB7" i="65"/>
  <c r="M7" i="65"/>
  <c r="J7" i="65"/>
  <c r="D7" i="65"/>
  <c r="H8" i="45"/>
  <c r="AB7" i="64"/>
  <c r="V7" i="64"/>
  <c r="S7" i="64"/>
  <c r="P7" i="64"/>
  <c r="J7" i="64"/>
  <c r="G7" i="64"/>
  <c r="H9" i="45"/>
  <c r="I9" i="45"/>
  <c r="D8" i="45"/>
  <c r="E8" i="45"/>
  <c r="M7" i="64"/>
  <c r="P7" i="65"/>
  <c r="B19" i="45"/>
  <c r="C18" i="45"/>
  <c r="G20" i="45"/>
  <c r="J10" i="63"/>
  <c r="P14" i="63"/>
  <c r="V10" i="63"/>
  <c r="V8" i="63"/>
  <c r="D7" i="64"/>
  <c r="G7" i="65"/>
  <c r="G10" i="45"/>
  <c r="P13" i="63"/>
  <c r="V9" i="63"/>
  <c r="C20" i="45"/>
  <c r="G11" i="45"/>
  <c r="G10" i="63"/>
  <c r="M14" i="63"/>
  <c r="S10" i="63"/>
  <c r="C9" i="45"/>
  <c r="G12" i="45"/>
  <c r="G13" i="45"/>
  <c r="M10" i="63"/>
  <c r="P10" i="63"/>
  <c r="C11" i="45"/>
  <c r="F18" i="45"/>
  <c r="H18" i="45" s="1"/>
  <c r="I8" i="45"/>
  <c r="E7" i="63"/>
  <c r="F9" i="25" s="1"/>
  <c r="C12" i="45"/>
  <c r="AA7" i="63"/>
  <c r="G20" i="25" s="1"/>
  <c r="V13" i="63"/>
  <c r="Z7" i="63"/>
  <c r="F20" i="25" s="1"/>
  <c r="W7" i="63"/>
  <c r="Y11" i="63"/>
  <c r="Y12" i="63"/>
  <c r="S11" i="63"/>
  <c r="N7" i="63"/>
  <c r="F12" i="25" s="1"/>
  <c r="P11" i="63"/>
  <c r="P9" i="63"/>
  <c r="X7" i="63"/>
  <c r="G19" i="25" s="1"/>
  <c r="L7" i="63"/>
  <c r="G11" i="25" s="1"/>
  <c r="M12" i="63"/>
  <c r="I7" i="63"/>
  <c r="G10" i="25" s="1"/>
  <c r="G9" i="63"/>
  <c r="G8" i="63"/>
  <c r="C7" i="63"/>
  <c r="G8" i="25" s="1"/>
  <c r="D12" i="63"/>
  <c r="S12" i="63"/>
  <c r="S13" i="63"/>
  <c r="S9" i="63"/>
  <c r="R7" i="63"/>
  <c r="G13" i="25" s="1"/>
  <c r="AB14" i="63"/>
  <c r="AB13" i="63"/>
  <c r="T7" i="63"/>
  <c r="F18" i="25" s="1"/>
  <c r="Q7" i="63"/>
  <c r="F13" i="25" s="1"/>
  <c r="P12" i="63"/>
  <c r="K7" i="63"/>
  <c r="J9" i="63"/>
  <c r="J13" i="63"/>
  <c r="J12" i="63"/>
  <c r="H7" i="63"/>
  <c r="F10" i="25" s="1"/>
  <c r="F7" i="63"/>
  <c r="G9" i="25" s="1"/>
  <c r="G13" i="63"/>
  <c r="D8" i="63"/>
  <c r="I18" i="45" l="1"/>
  <c r="Y7" i="63"/>
  <c r="V7" i="63"/>
  <c r="F19" i="25"/>
  <c r="D7" i="63"/>
  <c r="D18" i="45"/>
  <c r="E18" i="45"/>
  <c r="AB7" i="63"/>
  <c r="P7" i="63"/>
  <c r="M7" i="63"/>
  <c r="F11" i="25"/>
  <c r="S7" i="63"/>
  <c r="J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P9" i="39" l="1"/>
  <c r="P10" i="39"/>
  <c r="P11" i="39"/>
  <c r="P12" i="39"/>
  <c r="P13" i="39"/>
  <c r="P14" i="39"/>
  <c r="S9" i="39"/>
  <c r="AB10" i="48" l="1"/>
  <c r="J14" i="51" l="1"/>
  <c r="J13" i="51"/>
  <c r="J12" i="51"/>
  <c r="J11" i="51"/>
  <c r="J10" i="51"/>
  <c r="J9" i="51"/>
  <c r="J8" i="51"/>
  <c r="M14" i="51"/>
  <c r="M13" i="51"/>
  <c r="M12" i="51"/>
  <c r="M11" i="51"/>
  <c r="M10" i="51"/>
  <c r="M9" i="51"/>
  <c r="M8" i="51"/>
  <c r="M14" i="39"/>
  <c r="M13" i="39"/>
  <c r="M12" i="39"/>
  <c r="M11" i="39"/>
  <c r="M10" i="39"/>
  <c r="M9" i="39"/>
  <c r="M8" i="39"/>
  <c r="M14" i="48"/>
  <c r="M13" i="48"/>
  <c r="M12" i="48"/>
  <c r="M11" i="48"/>
  <c r="M10" i="48"/>
  <c r="M8" i="48"/>
  <c r="J9" i="39"/>
  <c r="J10" i="39"/>
  <c r="J11" i="39"/>
  <c r="J12" i="39"/>
  <c r="J13" i="39"/>
  <c r="J14" i="39"/>
  <c r="J8" i="39"/>
  <c r="J14" i="48"/>
  <c r="J13" i="48"/>
  <c r="J12" i="48"/>
  <c r="J11" i="48"/>
  <c r="J9" i="48"/>
  <c r="J8" i="48"/>
  <c r="M9" i="54"/>
  <c r="M10" i="54"/>
  <c r="M11" i="54"/>
  <c r="M12" i="54"/>
  <c r="M13" i="54"/>
  <c r="M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P8" i="39" l="1"/>
  <c r="J10" i="48" l="1"/>
  <c r="P14" i="48" l="1"/>
  <c r="P13" i="48"/>
  <c r="P12" i="48"/>
  <c r="P11" i="48"/>
  <c r="P10" i="48"/>
  <c r="P9" i="48"/>
  <c r="P8" i="48"/>
  <c r="M9" i="48"/>
  <c r="P14" i="50" l="1"/>
  <c r="P13" i="50"/>
  <c r="P12" i="50"/>
  <c r="P11" i="50"/>
  <c r="P10" i="50"/>
  <c r="P9" i="50"/>
  <c r="P14" i="51" l="1"/>
  <c r="P13" i="51"/>
  <c r="P12" i="51"/>
  <c r="P11" i="51"/>
  <c r="P10" i="51"/>
  <c r="P9" i="51"/>
  <c r="P8" i="51"/>
  <c r="P14" i="54"/>
  <c r="P13" i="54"/>
  <c r="P12" i="54"/>
  <c r="P11" i="54"/>
  <c r="P10" i="54"/>
  <c r="P9" i="54"/>
  <c r="P8" i="54"/>
  <c r="AB14" i="54" l="1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V14" i="54"/>
  <c r="V13" i="54"/>
  <c r="V12" i="54"/>
  <c r="V11" i="54"/>
  <c r="V10" i="54"/>
  <c r="V9" i="54"/>
  <c r="V8" i="54"/>
  <c r="S14" i="54"/>
  <c r="S13" i="54"/>
  <c r="S12" i="54"/>
  <c r="S11" i="54"/>
  <c r="S10" i="54"/>
  <c r="S9" i="54"/>
  <c r="S8" i="54"/>
  <c r="M8" i="54"/>
  <c r="J14" i="54"/>
  <c r="J13" i="54"/>
  <c r="J12" i="54"/>
  <c r="J11" i="54"/>
  <c r="J10" i="54"/>
  <c r="J9" i="54"/>
  <c r="J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B14" i="51"/>
  <c r="AB13" i="51"/>
  <c r="AB12" i="51"/>
  <c r="AB11" i="51"/>
  <c r="AB10" i="51"/>
  <c r="AB9" i="51"/>
  <c r="AB8" i="51"/>
  <c r="Y14" i="51"/>
  <c r="Y13" i="51"/>
  <c r="Y12" i="51"/>
  <c r="Y11" i="51"/>
  <c r="Y10" i="51"/>
  <c r="Y9" i="51"/>
  <c r="Y8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AA7" i="54" l="1"/>
  <c r="C20" i="25" s="1"/>
  <c r="Z7" i="54"/>
  <c r="X7" i="54"/>
  <c r="C19" i="25" s="1"/>
  <c r="W7" i="54"/>
  <c r="B19" i="25" s="1"/>
  <c r="U7" i="54"/>
  <c r="C18" i="25" s="1"/>
  <c r="T7" i="54"/>
  <c r="B18" i="25" s="1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B17" i="40" s="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B7" i="40" s="1"/>
  <c r="D17" i="40" l="1"/>
  <c r="E17" i="40"/>
  <c r="E7" i="40"/>
  <c r="D7" i="40"/>
  <c r="D18" i="25"/>
  <c r="E18" i="25"/>
  <c r="E8" i="25"/>
  <c r="D8" i="25"/>
  <c r="I18" i="25"/>
  <c r="H18" i="25"/>
  <c r="K7" i="62"/>
  <c r="D20" i="59" s="1"/>
  <c r="B20" i="59" s="1"/>
  <c r="C11" i="40"/>
  <c r="P7" i="51"/>
  <c r="AB7" i="51"/>
  <c r="J7" i="51"/>
  <c r="D7" i="51"/>
  <c r="V7" i="51"/>
  <c r="I11" i="2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H13" i="45"/>
  <c r="H20" i="45"/>
  <c r="I19" i="45"/>
  <c r="H12" i="45"/>
  <c r="I12" i="45"/>
  <c r="I10" i="45"/>
  <c r="D10" i="45"/>
  <c r="E13" i="45"/>
  <c r="E9" i="45"/>
  <c r="H10" i="45"/>
  <c r="H20" i="25"/>
  <c r="I19" i="25"/>
  <c r="I13" i="25"/>
  <c r="I12" i="25"/>
  <c r="I10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B17" i="24"/>
  <c r="B15" i="24"/>
  <c r="B9" i="24"/>
  <c r="B7" i="24"/>
  <c r="B5" i="24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B5" i="42" s="1"/>
  <c r="AB14" i="39"/>
  <c r="AB13" i="39"/>
  <c r="AB12" i="39"/>
  <c r="AB11" i="39"/>
  <c r="AB10" i="39"/>
  <c r="AB9" i="39"/>
  <c r="AB8" i="39"/>
  <c r="Y14" i="39"/>
  <c r="Y13" i="39"/>
  <c r="Y12" i="39"/>
  <c r="Y11" i="39"/>
  <c r="Y10" i="39"/>
  <c r="Y9" i="39"/>
  <c r="Y8" i="39"/>
  <c r="S14" i="39"/>
  <c r="S13" i="39"/>
  <c r="S12" i="39"/>
  <c r="S11" i="39"/>
  <c r="S10" i="39"/>
  <c r="S8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M7" i="50" l="1"/>
  <c r="J7" i="50"/>
  <c r="G7" i="50"/>
  <c r="D11" i="40"/>
  <c r="AB7" i="50"/>
  <c r="D18" i="43" s="1"/>
  <c r="S7" i="50"/>
  <c r="D11" i="43" s="1"/>
  <c r="D7" i="50"/>
  <c r="D6" i="43" s="1"/>
  <c r="D8" i="43"/>
  <c r="V7" i="50"/>
  <c r="D16" i="43" s="1"/>
  <c r="Y7" i="50"/>
  <c r="D17" i="43" s="1"/>
  <c r="B16" i="43"/>
  <c r="B6" i="43"/>
  <c r="D16" i="23"/>
  <c r="E16" i="23"/>
  <c r="P7" i="50"/>
  <c r="D10" i="43" s="1"/>
  <c r="D7" i="43"/>
  <c r="E6" i="23"/>
  <c r="D6" i="23"/>
  <c r="D15" i="42"/>
  <c r="E15" i="42"/>
  <c r="D5" i="42"/>
  <c r="E5" i="42"/>
  <c r="I8" i="25"/>
  <c r="H8" i="25"/>
  <c r="D9" i="43"/>
  <c r="B9" i="43"/>
  <c r="B17" i="43"/>
  <c r="B11" i="43"/>
  <c r="B8" i="43"/>
  <c r="B7" i="43"/>
  <c r="D20" i="45"/>
  <c r="E9" i="40"/>
  <c r="E19" i="45"/>
  <c r="D19" i="45"/>
  <c r="E11" i="40"/>
  <c r="D12" i="45"/>
  <c r="D10" i="40"/>
  <c r="I20" i="45"/>
  <c r="E8" i="40"/>
  <c r="D19" i="40"/>
  <c r="C6" i="24"/>
  <c r="C8" i="24"/>
  <c r="C10" i="24"/>
  <c r="C16" i="24"/>
  <c r="C6" i="43"/>
  <c r="C8" i="43"/>
  <c r="C10" i="43"/>
  <c r="C16" i="43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5" i="24" s="1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D12" i="25"/>
  <c r="E12" i="25"/>
  <c r="E20" i="45"/>
  <c r="E11" i="45"/>
  <c r="I11" i="45"/>
  <c r="H11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11" i="45"/>
  <c r="E10" i="45"/>
  <c r="I20" i="25"/>
  <c r="H19" i="25"/>
  <c r="H11" i="25"/>
  <c r="D17" i="23"/>
  <c r="E18" i="23"/>
  <c r="D9" i="23"/>
  <c r="D7" i="23"/>
  <c r="D7" i="39"/>
  <c r="E16" i="43" l="1"/>
  <c r="E6" i="43"/>
  <c r="E15" i="24"/>
  <c r="D5" i="24"/>
  <c r="E5" i="24"/>
  <c r="E9" i="43"/>
  <c r="E8" i="43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<sst xmlns="http://schemas.openxmlformats.org/spreadsheetml/2006/main" count="806" uniqueCount="125">
  <si>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</si>
  <si>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</si>
  <si>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</si>
  <si>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</si>
  <si>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</si>
  <si>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</si>
  <si>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</si>
  <si>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</si>
  <si>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</si>
  <si>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</si>
  <si>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</si>
  <si>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</si>
  <si>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</si>
  <si>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</si>
  <si>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</si>
  <si>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</si>
  <si>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</si>
  <si>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</si>
  <si>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</si>
  <si>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</si>
  <si>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</si>
  <si>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</si>
  <si>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</si>
  <si>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</si>
  <si>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</si>
  <si>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</si>
  <si>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</si>
  <si>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</si>
  <si>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</si>
  <si>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</si>
  <si>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</si>
  <si>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</si>
  <si>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</si>
  <si>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</si>
  <si>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</si>
  <si>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</si>
  <si>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</si>
  <si>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</si>
  <si>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</si>
  <si>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</si>
  <si>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</si>
  <si>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</si>
  <si>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</si>
  <si>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</si>
  <si>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</si>
  <si>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</si>
  <si>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</si>
  <si>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</si>
  <si>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</si>
  <si>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</si>
  <si>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</si>
  <si>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</si>
  <si>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</si>
  <si>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</si>
  <si>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</si>
  <si>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</si>
  <si>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</si>
  <si>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</si>
  <si>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</si>
  <si>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</si>
  <si>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</si>
  <si>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</si>
  <si>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</si>
  <si>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</si>
  <si>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</si>
  <si>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</si>
  <si>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</si>
  <si>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</si>
  <si>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</si>
  <si>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</si>
  <si>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</si>
  <si>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</si>
  <si>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</si>
  <si>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</si>
  <si>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</si>
  <si>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</si>
  <si>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</si>
  <si>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</si>
  <si>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</si>
  <si>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</si>
  <si>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</si>
  <si>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</si>
  <si>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</si>
  <si>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</si>
  <si>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</si>
  <si>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</si>
  <si>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</si>
  <si>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2022</t>
  </si>
  <si>
    <t>Отримували послуги,осіб*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</si>
  <si>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</si>
  <si>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</si>
  <si>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</si>
  <si>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</si>
  <si>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</si>
  <si>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</si>
  <si>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</si>
  <si>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</si>
  <si>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</si>
  <si>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</si>
  <si>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</si>
  <si>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</si>
  <si>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</si>
  <si>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</si>
  <si>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</si>
  <si>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</si>
  <si>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>*До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</si>
  <si>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</si>
  <si>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Всього отримали роботу (у т.ч. до набуття статусу безробітного)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</si>
  <si>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- квітні 2022-2023 рр.</t>
    </r>
  </si>
  <si>
    <t>+3р.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</si>
  <si>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січні  - травні 2022-2023 рр.</t>
    </r>
  </si>
  <si>
    <r>
      <t xml:space="preserve">  Надання послуг 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травні 2022-2023 рр.</t>
    </r>
  </si>
  <si>
    <t>січень - травень 2022 року</t>
  </si>
  <si>
    <t>січень - травень 2023 року</t>
  </si>
  <si>
    <t xml:space="preserve">  1 червня 2022 р.</t>
  </si>
  <si>
    <t>у 3,3р.</t>
  </si>
  <si>
    <t xml:space="preserve">  1 червня 2023 р.</t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</si>
  <si>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дій* у січні - травні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</si>
  <si>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травні 2022-2023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</si>
  <si>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травні 2022-2023 рр.</t>
    </r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</si>
  <si>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січні-травні 2022-2023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</si>
  <si>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травні 2022-2023 рр.                                                                     </t>
    </r>
  </si>
  <si>
    <t>Надання послуг Львівською обласною службою зайнятості                                                           особам з числа мешканців міських поселень
у січні - травні 2022-2023 рр.</t>
  </si>
  <si>
    <t>Надання послуг Львівською обласною службою зайнятості                                                           особам з числа мешканців сільської місцевості
у січні - травні 2022-2023 рр.</t>
  </si>
  <si>
    <t>+11р.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</si>
</sst>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390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3" fontId="22" fillId="0" borderId="0" xfId="12" applyNumberFormat="1" applyFont="1" applyAlignment="1">
      <alignment horizontal="center" vertical="center"/>
    </xf>
    <xf numFmtId="0" fontId="30" fillId="0" borderId="0" xfId="14" applyFont="1" applyAlignment="1">
      <alignment wrapText="1"/>
    </xf>
    <xf numFmtId="164" fontId="22" fillId="0" borderId="0" xfId="12" applyNumberFormat="1" applyFont="1" applyAlignment="1">
      <alignment horizontal="center" vertical="center"/>
    </xf>
    <xf numFmtId="3" fontId="12" fillId="0" borderId="0" xfId="13" applyNumberFormat="1" applyFont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39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34" xfId="12" applyFont="1" applyBorder="1" applyAlignment="1">
      <alignment horizontal="center" wrapText="1"/>
    </xf>
    <xf numFmtId="1" fontId="34" fillId="0" borderId="4" xfId="12" applyNumberFormat="1" applyFont="1" applyBorder="1" applyAlignment="1">
      <alignment horizontal="center" wrapText="1"/>
    </xf>
    <xf numFmtId="1" fontId="34" fillId="0" borderId="3" xfId="12" applyNumberFormat="1" applyFont="1" applyBorder="1" applyAlignment="1">
      <alignment horizontal="center" wrapText="1"/>
    </xf>
    <xf numFmtId="0" fontId="34" fillId="0" borderId="46" xfId="12" applyFont="1" applyBorder="1" applyAlignment="1">
      <alignment horizontal="center" wrapText="1"/>
    </xf>
    <xf numFmtId="1" fontId="34" fillId="2" borderId="47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47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164" fontId="75" fillId="0" borderId="56" xfId="12" applyNumberFormat="1" applyFont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5" fillId="0" borderId="57" xfId="12" applyNumberFormat="1" applyFont="1" applyBorder="1" applyAlignment="1">
      <alignment horizontal="center" vertical="center"/>
    </xf>
    <xf numFmtId="164" fontId="75" fillId="0" borderId="58" xfId="12" applyNumberFormat="1" applyFont="1" applyBorder="1" applyAlignment="1">
      <alignment horizontal="center" vertical="center"/>
    </xf>
    <xf numFmtId="3" fontId="78" fillId="2" borderId="39" xfId="12" applyNumberFormat="1" applyFont="1" applyFill="1" applyBorder="1" applyAlignment="1">
      <alignment horizontal="center" vertical="center"/>
    </xf>
    <xf numFmtId="164" fontId="78" fillId="0" borderId="50" xfId="12" applyNumberFormat="1" applyFont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/>
    </xf>
    <xf numFmtId="3" fontId="78" fillId="0" borderId="51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45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2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3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0" xfId="12" applyFont="1" applyBorder="1" applyAlignment="1">
      <alignment horizontal="center" wrapText="1"/>
    </xf>
    <xf numFmtId="0" fontId="79" fillId="0" borderId="41" xfId="12" applyFont="1" applyBorder="1" applyAlignment="1">
      <alignment horizontal="left" vertical="center" wrapText="1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0" xfId="17" applyNumberFormat="1" applyFont="1" applyFill="1" applyBorder="1" applyAlignment="1" applyProtection="1">
      <alignment vertical="center" wrapText="1"/>
      <protection locked="0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34" fillId="0" borderId="5" xfId="12" applyNumberFormat="1" applyFont="1" applyBorder="1" applyAlignment="1">
      <alignment horizontal="center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39" xfId="12" applyFont="1" applyBorder="1" applyAlignment="1">
      <alignment horizontal="center" wrapText="1"/>
    </xf>
    <xf numFmtId="1" fontId="34" fillId="0" borderId="52" xfId="12" applyNumberFormat="1" applyFont="1" applyBorder="1" applyAlignment="1">
      <alignment horizontal="center" wrapText="1"/>
    </xf>
    <xf numFmtId="1" fontId="34" fillId="0" borderId="50" xfId="12" applyNumberFormat="1" applyFont="1" applyBorder="1" applyAlignment="1">
      <alignment horizontal="center" wrapText="1"/>
    </xf>
    <xf numFmtId="1" fontId="34" fillId="0" borderId="51" xfId="12" applyNumberFormat="1" applyFont="1" applyBorder="1" applyAlignment="1">
      <alignment horizontal="center" wrapText="1"/>
    </xf>
    <xf numFmtId="1" fontId="34" fillId="0" borderId="8" xfId="12" applyNumberFormat="1" applyFont="1" applyBorder="1" applyAlignment="1">
      <alignment horizontal="center" wrapText="1"/>
    </xf>
    <xf numFmtId="3" fontId="75" fillId="2" borderId="53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3" xfId="12" applyNumberFormat="1" applyFont="1" applyBorder="1" applyAlignment="1">
      <alignment horizontal="center" vertical="center"/>
    </xf>
    <xf numFmtId="3" fontId="78" fillId="2" borderId="65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5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3" fontId="12" fillId="2" borderId="5" xfId="17" applyNumberFormat="1" applyFont="1" applyFill="1" applyBorder="1" applyAlignment="1" applyProtection="1">
      <alignment horizontal="center" vertical="center"/>
      <protection locked="0"/>
    </xf>
    <xf numFmtId="164" fontId="78" fillId="0" borderId="67" xfId="12" applyNumberFormat="1" applyFont="1" applyBorder="1" applyAlignment="1">
      <alignment horizontal="center" vertical="center"/>
    </xf>
    <xf numFmtId="164" fontId="78" fillId="0" borderId="31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6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5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3" fontId="3" fillId="2" borderId="12" xfId="13" applyNumberFormat="1" applyFont="1" applyFill="1" applyBorder="1" applyAlignment="1">
      <alignment horizontal="center" vertical="center"/>
    </xf>
    <xf numFmtId="0" fontId="81" fillId="0" borderId="0" xfId="12" applyFont="1" applyAlignment="1">
      <alignment horizontal="center" vertical="center" wrapText="1"/>
    </xf>
    <xf numFmtId="3" fontId="75" fillId="2" borderId="57" xfId="12" applyNumberFormat="1" applyFont="1" applyFill="1" applyBorder="1" applyAlignment="1">
      <alignment horizontal="center" vertical="center"/>
    </xf>
    <xf numFmtId="3" fontId="78" fillId="2" borderId="51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5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2" xfId="12" applyFont="1" applyBorder="1" applyAlignment="1">
      <alignment horizontal="left" vertical="center" wrapText="1"/>
    </xf>
    <xf numFmtId="3" fontId="78" fillId="2" borderId="68" xfId="12" applyNumberFormat="1" applyFont="1" applyFill="1" applyBorder="1" applyAlignment="1">
      <alignment horizontal="center" vertical="center"/>
    </xf>
    <xf numFmtId="171" fontId="3" fillId="2" borderId="12" xfId="114" applyNumberFormat="1" applyFont="1" applyFill="1" applyBorder="1" applyAlignment="1">
      <alignment horizontal="center" vertical="center"/>
    </xf>
    <xf numFmtId="49" fontId="78" fillId="0" borderId="37" xfId="12" applyNumberFormat="1" applyFont="1" applyBorder="1" applyAlignment="1">
      <alignment horizontal="center" vertical="center"/>
    </xf>
    <xf numFmtId="165" fontId="75" fillId="0" borderId="56" xfId="12" applyNumberFormat="1" applyFont="1" applyBorder="1" applyAlignment="1">
      <alignment horizontal="center" vertical="center"/>
    </xf>
    <xf numFmtId="165" fontId="78" fillId="0" borderId="50" xfId="12" applyNumberFormat="1" applyFont="1" applyBorder="1" applyAlignment="1">
      <alignment horizontal="center" vertical="center"/>
    </xf>
    <xf numFmtId="165" fontId="78" fillId="0" borderId="33" xfId="12" applyNumberFormat="1" applyFont="1" applyBorder="1" applyAlignment="1">
      <alignment horizontal="center" vertical="center"/>
    </xf>
    <xf numFmtId="165" fontId="78" fillId="0" borderId="37" xfId="12" applyNumberFormat="1" applyFont="1" applyBorder="1" applyAlignment="1">
      <alignment horizontal="center" vertical="center"/>
    </xf>
    <xf numFmtId="165" fontId="78" fillId="0" borderId="3" xfId="12" applyNumberFormat="1" applyFont="1" applyBorder="1" applyAlignment="1">
      <alignment horizontal="center" vertical="center"/>
    </xf>
    <xf numFmtId="164" fontId="75" fillId="0" borderId="8" xfId="12" applyNumberFormat="1" applyFont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74" fillId="0" borderId="3" xfId="12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81" fillId="2" borderId="30" xfId="12" applyFont="1" applyFill="1" applyBorder="1" applyAlignment="1">
      <alignment horizontal="center" vertical="center" wrapText="1"/>
    </xf>
    <xf numFmtId="0" fontId="81" fillId="2" borderId="27" xfId="12" applyFont="1" applyFill="1" applyBorder="1" applyAlignment="1">
      <alignment horizontal="center" vertical="center" wrapText="1"/>
    </xf>
    <xf numFmtId="0" fontId="81" fillId="2" borderId="31" xfId="12" applyFont="1" applyFill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1" fillId="2" borderId="26" xfId="12" applyFont="1" applyFill="1" applyBorder="1" applyAlignment="1">
      <alignment horizontal="center" vertical="center" wrapText="1"/>
    </xf>
    <xf numFmtId="0" fontId="81" fillId="2" borderId="28" xfId="12" applyFont="1" applyFill="1" applyBorder="1" applyAlignment="1">
      <alignment horizontal="center" vertical="center" wrapText="1"/>
    </xf>
    <xf numFmtId="0" fontId="81" fillId="2" borderId="38" xfId="12" applyFont="1" applyFill="1" applyBorder="1" applyAlignment="1">
      <alignment horizontal="center" vertical="center" wrapText="1"/>
    </xf>
    <xf numFmtId="0" fontId="81" fillId="2" borderId="29" xfId="12" applyFont="1" applyFill="1" applyBorder="1" applyAlignment="1">
      <alignment horizontal="center" vertical="center" wrapText="1"/>
    </xf>
    <xf numFmtId="0" fontId="81" fillId="2" borderId="44" xfId="12" applyFont="1" applyFill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49" fontId="74" fillId="2" borderId="32" xfId="12" applyNumberFormat="1" applyFont="1" applyFill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3" fillId="0" borderId="0" xfId="7" applyFont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0" fillId="0" borderId="0" xfId="1" applyFont="1" applyAlignment="1">
      <alignment horizontal="left" vertical="center" wrapText="1"/>
    </xf>
    <xf numFmtId="0" fontId="74" fillId="2" borderId="33" xfId="12" applyFont="1" applyFill="1" applyBorder="1" applyAlignment="1">
      <alignment horizontal="center" vertical="center" wrapText="1"/>
    </xf>
    <xf numFmtId="3" fontId="78" fillId="0" borderId="0" xfId="12" applyNumberFormat="1" applyFont="1" applyAlignment="1">
      <alignment horizontal="center" vertical="center" wrapText="1"/>
    </xf>
    <xf numFmtId="0" fontId="76" fillId="0" borderId="1" xfId="8" applyFont="1" applyBorder="1" applyAlignment="1">
      <alignment horizontal="center" vertical="top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18" fillId="0" borderId="59" xfId="12" applyFont="1" applyBorder="1" applyAlignment="1">
      <alignment horizontal="center" vertical="center" wrapText="1"/>
    </xf>
    <xf numFmtId="0" fontId="18" fillId="0" borderId="60" xfId="1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81" fillId="0" borderId="38" xfId="12" applyFont="1" applyBorder="1" applyAlignment="1">
      <alignment horizontal="center" vertical="center" wrapText="1"/>
    </xf>
    <xf numFmtId="0" fontId="81" fillId="0" borderId="29" xfId="12" applyFont="1" applyBorder="1" applyAlignment="1">
      <alignment horizontal="center" vertical="center" wrapText="1"/>
    </xf>
    <xf numFmtId="0" fontId="81" fillId="0" borderId="44" xfId="12" applyFont="1" applyBorder="1" applyAlignment="1">
      <alignment horizontal="center" vertical="center" wrapText="1"/>
    </xf>
    <xf numFmtId="0" fontId="81" fillId="0" borderId="30" xfId="12" applyFont="1" applyBorder="1" applyAlignment="1">
      <alignment horizontal="center" vertical="center" wrapText="1"/>
    </xf>
    <xf numFmtId="0" fontId="81" fillId="0" borderId="27" xfId="12" applyFont="1" applyBorder="1" applyAlignment="1">
      <alignment horizontal="center" vertical="center" wrapText="1"/>
    </xf>
    <xf numFmtId="0" fontId="81" fillId="0" borderId="28" xfId="12" applyFont="1" applyBorder="1" applyAlignment="1">
      <alignment horizontal="center" vertical="center" wrapText="1"/>
    </xf>
    <xf numFmtId="0" fontId="81" fillId="0" borderId="26" xfId="12" applyFont="1" applyBorder="1" applyAlignment="1">
      <alignment horizontal="center" vertical="center" wrapText="1"/>
    </xf>
    <xf numFmtId="0" fontId="81" fillId="0" borderId="31" xfId="12" applyFont="1" applyBorder="1" applyAlignment="1">
      <alignment horizontal="center" vertical="center" wrapText="1"/>
    </xf>
    <xf numFmtId="0" fontId="74" fillId="0" borderId="37" xfId="12" applyFont="1" applyBorder="1" applyAlignment="1">
      <alignment horizontal="center" vertical="center" wrapText="1"/>
    </xf>
    <xf numFmtId="0" fontId="22" fillId="0" borderId="10" xfId="12" applyFont="1" applyBorder="1" applyAlignment="1">
      <alignment horizontal="left" wrapText="1"/>
    </xf>
    <xf numFmtId="0" fontId="18" fillId="0" borderId="40" xfId="12" applyFont="1" applyBorder="1" applyAlignment="1">
      <alignment horizontal="center" vertical="center" wrapText="1"/>
    </xf>
    <xf numFmtId="0" fontId="74" fillId="0" borderId="42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75" fillId="0" borderId="53" xfId="12" applyFont="1" applyBorder="1" applyAlignment="1">
      <alignment horizontal="center" vertical="center" wrapText="1"/>
    </xf>
    <xf numFmtId="0" fontId="75" fillId="0" borderId="63" xfId="12" applyFont="1" applyBorder="1" applyAlignment="1">
      <alignment horizontal="center" vertical="center" wrapText="1"/>
    </xf>
    <xf numFmtId="0" fontId="75" fillId="0" borderId="64" xfId="12" applyFont="1" applyBorder="1" applyAlignment="1">
      <alignment horizontal="center" vertical="center" wrapText="1"/>
    </xf>
    <xf numFmtId="0" fontId="75" fillId="0" borderId="54" xfId="12" applyFont="1" applyBorder="1" applyAlignment="1">
      <alignment horizontal="center" vertical="center" wrapText="1"/>
    </xf>
    <xf numFmtId="0" fontId="75" fillId="0" borderId="55" xfId="12" applyFont="1" applyBorder="1" applyAlignment="1">
      <alignment horizontal="center" vertical="center" wrapText="1"/>
    </xf>
    <xf numFmtId="0" fontId="75" fillId="0" borderId="56" xfId="12" applyFont="1" applyBorder="1" applyAlignment="1">
      <alignment horizontal="center" vertical="center" wrapText="1"/>
    </xf>
    <xf numFmtId="0" fontId="75" fillId="0" borderId="57" xfId="12" applyFont="1" applyBorder="1" applyAlignment="1">
      <alignment horizontal="center" vertical="center" wrapText="1"/>
    </xf>
    <xf numFmtId="0" fontId="21" fillId="0" borderId="50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2" xfId="12" applyFont="1" applyBorder="1" applyAlignment="1">
      <alignment horizontal="center" vertical="center" wrapText="1"/>
    </xf>
    <xf numFmtId="49" fontId="74" fillId="2" borderId="51" xfId="12" applyNumberFormat="1" applyFont="1" applyFill="1" applyBorder="1" applyAlignment="1">
      <alignment horizontal="center" vertical="center" wrapText="1"/>
    </xf>
    <xf numFmtId="49" fontId="74" fillId="2" borderId="45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75" fillId="0" borderId="58" xfId="12" applyFont="1" applyBorder="1" applyAlignment="1">
      <alignment horizontal="center" vertical="center" wrapText="1"/>
    </xf>
    <xf numFmtId="0" fontId="81" fillId="0" borderId="53" xfId="12" applyFont="1" applyBorder="1" applyAlignment="1">
      <alignment horizontal="center" vertical="center" wrapText="1"/>
    </xf>
    <xf numFmtId="0" fontId="81" fillId="0" borderId="63" xfId="12" applyFont="1" applyBorder="1" applyAlignment="1">
      <alignment horizontal="center" vertical="center" wrapText="1"/>
    </xf>
    <xf numFmtId="0" fontId="81" fillId="0" borderId="54" xfId="12" applyFont="1" applyBorder="1" applyAlignment="1">
      <alignment horizontal="center" vertical="center" wrapText="1"/>
    </xf>
    <xf numFmtId="0" fontId="81" fillId="0" borderId="55" xfId="12" applyFont="1" applyBorder="1" applyAlignment="1">
      <alignment horizontal="center" vertical="center" wrapText="1"/>
    </xf>
    <xf numFmtId="0" fontId="81" fillId="0" borderId="56" xfId="12" applyFont="1" applyBorder="1" applyAlignment="1">
      <alignment horizontal="center" vertical="center" wrapText="1"/>
    </xf>
    <xf numFmtId="0" fontId="81" fillId="0" borderId="57" xfId="12" applyFont="1" applyBorder="1" applyAlignment="1">
      <alignment horizontal="center" vertical="center" wrapText="1"/>
    </xf>
    <xf numFmtId="0" fontId="81" fillId="0" borderId="58" xfId="12" applyFont="1" applyBorder="1" applyAlignment="1">
      <alignment horizontal="center" vertical="center" wrapText="1"/>
    </xf>
    <xf numFmtId="0" fontId="81" fillId="0" borderId="64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3333FF"/>
      <color rgb="FFFFCCFF"/>
      <color rgb="FF99CC00"/>
      <color rgb="FF0000CC"/>
      <color rgb="FF003399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tabSelected="1" view="pageBreakPreview" zoomScale="70" zoomScaleNormal="70" zoomScaleSheetLayoutView="70" workbookViewId="0">
      <selection activeCell="M32" sqref="M32"/>
    </sheetView>
  </sheetViews>
  <sheetFormatPr defaultColWidth="8" defaultRowHeight="12.75" x14ac:dyDescent="0.2"/>
  <cols>
    <col min="1" max="1" width="57.5703125" style="2" customWidth="1"/>
    <col min="2" max="3" width="28.85546875" style="2" customWidth="1"/>
    <col min="4" max="5" width="11.5703125" style="2" customWidth="1"/>
    <col min="6" max="16384" width="8" style="2"/>
  </cols>
  <sheetData>
    <row r="1" spans="1:11" ht="78" customHeight="1" x14ac:dyDescent="0.2">
      <c r="A1" s="247" t="s">
        <v>23</v>
      </c>
      <c r="B1" s="247"/>
      <c r="C1" s="247"/>
      <c r="D1" s="247"/>
      <c r="E1" s="247"/>
    </row>
    <row r="2" spans="1:11" ht="17.850000000000001" customHeight="1" x14ac:dyDescent="0.2">
      <c r="A2" s="247"/>
      <c r="B2" s="247"/>
      <c r="C2" s="247"/>
      <c r="D2" s="247"/>
      <c r="E2" s="247"/>
    </row>
    <row r="3" spans="1:11" s="3" customFormat="1" ht="23.25" customHeight="1" x14ac:dyDescent="0.25">
      <c r="A3" s="252" t="s">
        <v>0</v>
      </c>
      <c r="B3" s="248" t="s">
        <v>112</v>
      </c>
      <c r="C3" s="248" t="s">
        <v>113</v>
      </c>
      <c r="D3" s="250" t="s">
        <v>1</v>
      </c>
      <c r="E3" s="251"/>
    </row>
    <row r="4" spans="1:11" s="3" customFormat="1" ht="27.75" customHeight="1" x14ac:dyDescent="0.25">
      <c r="A4" s="253"/>
      <c r="B4" s="249"/>
      <c r="C4" s="249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5">
        <f>'2(5%квота-ЦЗ)'!B7</f>
        <v>7347</v>
      </c>
      <c r="C6" s="65">
        <f>'2(5%квота-ЦЗ)'!C7</f>
        <v>3761</v>
      </c>
      <c r="D6" s="14">
        <f t="shared" ref="D6" si="0">C6*100/B6</f>
        <v>51.190962297536409</v>
      </c>
      <c r="E6" s="80">
        <f t="shared" ref="E6" si="1">C6-B6</f>
        <v>-3586</v>
      </c>
      <c r="K6" s="11"/>
    </row>
    <row r="7" spans="1:11" s="3" customFormat="1" ht="23.1" customHeight="1" x14ac:dyDescent="0.25">
      <c r="A7" s="8" t="s">
        <v>26</v>
      </c>
      <c r="B7" s="65">
        <f>'2(5%квота-ЦЗ)'!E7</f>
        <v>6933</v>
      </c>
      <c r="C7" s="65">
        <f>'2(5%квота-ЦЗ)'!F7</f>
        <v>3490</v>
      </c>
      <c r="D7" s="14">
        <f t="shared" ref="D7:D11" si="2">C7*100/B7</f>
        <v>50.338958603779027</v>
      </c>
      <c r="E7" s="80">
        <f t="shared" ref="E7:E11" si="3">C7-B7</f>
        <v>-3443</v>
      </c>
      <c r="K7" s="11"/>
    </row>
    <row r="8" spans="1:11" s="3" customFormat="1" ht="45" customHeight="1" x14ac:dyDescent="0.25">
      <c r="A8" s="12" t="s">
        <v>27</v>
      </c>
      <c r="B8" s="65">
        <f>'2(5%квота-ЦЗ)'!H7</f>
        <v>639</v>
      </c>
      <c r="C8" s="65">
        <f>'2(5%квота-ЦЗ)'!I7</f>
        <v>572</v>
      </c>
      <c r="D8" s="14">
        <f t="shared" si="2"/>
        <v>89.514866979655707</v>
      </c>
      <c r="E8" s="85">
        <f t="shared" si="3"/>
        <v>-67</v>
      </c>
      <c r="K8" s="11"/>
    </row>
    <row r="9" spans="1:11" s="3" customFormat="1" ht="23.1" customHeight="1" x14ac:dyDescent="0.25">
      <c r="A9" s="8" t="s">
        <v>28</v>
      </c>
      <c r="B9" s="65">
        <f>'2(5%квота-ЦЗ)'!K7</f>
        <v>220</v>
      </c>
      <c r="C9" s="65">
        <f>'2(5%квота-ЦЗ)'!L7</f>
        <v>104</v>
      </c>
      <c r="D9" s="14">
        <f t="shared" si="2"/>
        <v>47.272727272727273</v>
      </c>
      <c r="E9" s="80">
        <f t="shared" si="3"/>
        <v>-116</v>
      </c>
      <c r="K9" s="11"/>
    </row>
    <row r="10" spans="1:11" s="3" customFormat="1" ht="45.6" customHeight="1" x14ac:dyDescent="0.25">
      <c r="A10" s="13" t="s">
        <v>19</v>
      </c>
      <c r="B10" s="65">
        <f>'2(5%квота-ЦЗ)'!N7</f>
        <v>39</v>
      </c>
      <c r="C10" s="65">
        <f>'2(5%квота-ЦЗ)'!O7</f>
        <v>39</v>
      </c>
      <c r="D10" s="14">
        <f t="shared" si="2"/>
        <v>100</v>
      </c>
      <c r="E10" s="85">
        <f t="shared" si="3"/>
        <v>0</v>
      </c>
      <c r="K10" s="11"/>
    </row>
    <row r="11" spans="1:11" s="3" customFormat="1" ht="45.6" customHeight="1" x14ac:dyDescent="0.25">
      <c r="A11" s="13" t="s">
        <v>29</v>
      </c>
      <c r="B11" s="65">
        <f>'2(5%квота-ЦЗ)'!Q7</f>
        <v>4962</v>
      </c>
      <c r="C11" s="65">
        <f>'2(5%квота-ЦЗ)'!R7</f>
        <v>2701</v>
      </c>
      <c r="D11" s="14">
        <f t="shared" si="2"/>
        <v>54.433696090286176</v>
      </c>
      <c r="E11" s="80">
        <f t="shared" si="3"/>
        <v>-2261</v>
      </c>
      <c r="K11" s="11"/>
    </row>
    <row r="12" spans="1:11" s="3" customFormat="1" ht="12.75" customHeight="1" x14ac:dyDescent="0.25">
      <c r="A12" s="254" t="s">
        <v>4</v>
      </c>
      <c r="B12" s="255"/>
      <c r="C12" s="255"/>
      <c r="D12" s="255"/>
      <c r="E12" s="255"/>
      <c r="K12" s="11"/>
    </row>
    <row r="13" spans="1:11" s="3" customFormat="1" ht="15" customHeight="1" x14ac:dyDescent="0.25">
      <c r="A13" s="256"/>
      <c r="B13" s="257"/>
      <c r="C13" s="257"/>
      <c r="D13" s="257"/>
      <c r="E13" s="257"/>
      <c r="K13" s="11"/>
    </row>
    <row r="14" spans="1:11" s="3" customFormat="1" ht="24" customHeight="1" x14ac:dyDescent="0.25">
      <c r="A14" s="252" t="s">
        <v>0</v>
      </c>
      <c r="B14" s="258" t="s">
        <v>114</v>
      </c>
      <c r="C14" s="258" t="s">
        <v>116</v>
      </c>
      <c r="D14" s="250" t="s">
        <v>1</v>
      </c>
      <c r="E14" s="251"/>
      <c r="K14" s="11" t="s">
        <v>65</v>
      </c>
    </row>
    <row r="15" spans="1:11" ht="35.85" customHeight="1" x14ac:dyDescent="0.2">
      <c r="A15" s="253"/>
      <c r="B15" s="258"/>
      <c r="C15" s="258"/>
      <c r="D15" s="4" t="s">
        <v>2</v>
      </c>
      <c r="E15" s="5" t="s">
        <v>24</v>
      </c>
      <c r="K15" s="11"/>
    </row>
    <row r="16" spans="1:11" ht="27.75" customHeight="1" x14ac:dyDescent="0.2">
      <c r="A16" s="8" t="s">
        <v>30</v>
      </c>
      <c r="B16" s="65">
        <f>'2(5%квота-ЦЗ)'!T7</f>
        <v>3196</v>
      </c>
      <c r="C16" s="65">
        <f>'2(5%квота-ЦЗ)'!U7</f>
        <v>1278</v>
      </c>
      <c r="D16" s="14">
        <f t="shared" ref="D16" si="4">C16*100/B16</f>
        <v>39.987484355444309</v>
      </c>
      <c r="E16" s="85">
        <f t="shared" ref="E16" si="5">C16-B16</f>
        <v>-1918</v>
      </c>
      <c r="K16" s="11"/>
    </row>
    <row r="17" spans="1:11" ht="27.75" customHeight="1" x14ac:dyDescent="0.2">
      <c r="A17" s="1" t="s">
        <v>26</v>
      </c>
      <c r="B17" s="65">
        <f>'2(5%квота-ЦЗ)'!W7</f>
        <v>2997</v>
      </c>
      <c r="C17" s="65">
        <f>'2(5%квота-ЦЗ)'!X7</f>
        <v>1198</v>
      </c>
      <c r="D17" s="14">
        <f t="shared" ref="D17:D18" si="6">C17*100/B17</f>
        <v>39.973306639973309</v>
      </c>
      <c r="E17" s="85">
        <f t="shared" ref="E17:E18" si="7">C17-B17</f>
        <v>-1799</v>
      </c>
      <c r="K17" s="11"/>
    </row>
    <row r="18" spans="1:11" ht="27.75" customHeight="1" x14ac:dyDescent="0.2">
      <c r="A18" s="1" t="s">
        <v>31</v>
      </c>
      <c r="B18" s="65">
        <f>'2(5%квота-ЦЗ)'!Z7</f>
        <v>2664</v>
      </c>
      <c r="C18" s="65">
        <f>'2(5%квота-ЦЗ)'!AA7</f>
        <v>896</v>
      </c>
      <c r="D18" s="14">
        <f t="shared" si="6"/>
        <v>33.633633633633636</v>
      </c>
      <c r="E18" s="85">
        <f t="shared" si="7"/>
        <v>-1768</v>
      </c>
      <c r="K18" s="11"/>
    </row>
    <row r="19" spans="1:11" ht="64.5" customHeight="1" x14ac:dyDescent="0.25">
      <c r="A19" s="246"/>
      <c r="B19" s="246"/>
      <c r="C19" s="246"/>
      <c r="D19" s="246"/>
      <c r="E19" s="246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67"/>
  <sheetViews>
    <sheetView view="pageBreakPreview" zoomScale="51" zoomScaleNormal="75" zoomScaleSheetLayoutView="51" workbookViewId="0">
      <pane xSplit="1" ySplit="6" topLeftCell="D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P1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2.42578125" style="41" customWidth="1"/>
    <col min="16" max="16" width="8.42578125" style="41" customWidth="1"/>
    <col min="17" max="18" width="15.5703125" style="41" customWidth="1"/>
    <col min="19" max="19" width="8.42578125" style="41" customWidth="1"/>
    <col min="20" max="21" width="16.5703125" style="41" customWidth="1"/>
    <col min="22" max="22" width="9" style="41" customWidth="1"/>
    <col min="23" max="24" width="15.5703125" style="41" customWidth="1"/>
    <col min="25" max="25" width="8.42578125" style="41" customWidth="1"/>
    <col min="26" max="27" width="15.42578125" style="41" customWidth="1"/>
    <col min="28" max="28" width="16.5703125" style="41" customWidth="1"/>
    <col min="29" max="16384" width="9.42578125" style="41"/>
  </cols>
  <sheetData>
    <row r="1" spans="1:32" s="26" customFormat="1" ht="60.75" customHeight="1" x14ac:dyDescent="0.25">
      <c r="B1" s="259" t="s">
        <v>110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"/>
      <c r="R1" s="25"/>
      <c r="S1" s="25"/>
      <c r="T1" s="25"/>
      <c r="U1" s="279" t="s">
        <v>14</v>
      </c>
      <c r="V1" s="279"/>
      <c r="W1" s="279"/>
      <c r="X1" s="279"/>
      <c r="Y1" s="279"/>
      <c r="Z1" s="279"/>
      <c r="AA1" s="279"/>
      <c r="AB1" s="279"/>
    </row>
    <row r="2" spans="1:32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1" t="s">
        <v>7</v>
      </c>
      <c r="N2" s="261"/>
      <c r="O2" s="261"/>
      <c r="P2" s="261"/>
      <c r="Q2" s="28"/>
      <c r="R2" s="28"/>
      <c r="S2" s="28"/>
      <c r="T2" s="28"/>
      <c r="U2" s="28"/>
      <c r="V2" s="28"/>
      <c r="X2" s="271"/>
      <c r="Y2" s="271"/>
      <c r="Z2" s="261" t="s">
        <v>7</v>
      </c>
      <c r="AA2" s="261"/>
      <c r="AB2" s="261"/>
      <c r="AC2" s="122"/>
    </row>
    <row r="3" spans="1:32" s="228" customFormat="1" ht="97.5" customHeight="1" x14ac:dyDescent="0.25">
      <c r="A3" s="272"/>
      <c r="B3" s="302" t="s">
        <v>80</v>
      </c>
      <c r="C3" s="303"/>
      <c r="D3" s="304"/>
      <c r="E3" s="308" t="s">
        <v>21</v>
      </c>
      <c r="F3" s="306"/>
      <c r="G3" s="309"/>
      <c r="H3" s="308" t="s">
        <v>107</v>
      </c>
      <c r="I3" s="306"/>
      <c r="J3" s="309"/>
      <c r="K3" s="308" t="s">
        <v>9</v>
      </c>
      <c r="L3" s="306"/>
      <c r="M3" s="309"/>
      <c r="N3" s="305" t="s">
        <v>10</v>
      </c>
      <c r="O3" s="306"/>
      <c r="P3" s="309"/>
      <c r="Q3" s="302" t="s">
        <v>8</v>
      </c>
      <c r="R3" s="303"/>
      <c r="S3" s="304"/>
      <c r="T3" s="305" t="s">
        <v>15</v>
      </c>
      <c r="U3" s="306"/>
      <c r="V3" s="307"/>
      <c r="W3" s="308" t="s">
        <v>11</v>
      </c>
      <c r="X3" s="306"/>
      <c r="Y3" s="309"/>
      <c r="Z3" s="305" t="s">
        <v>12</v>
      </c>
      <c r="AA3" s="306"/>
      <c r="AB3" s="309"/>
    </row>
    <row r="4" spans="1:32" s="31" customFormat="1" ht="19.5" customHeight="1" x14ac:dyDescent="0.25">
      <c r="A4" s="273"/>
      <c r="B4" s="280" t="s">
        <v>87</v>
      </c>
      <c r="C4" s="263" t="s">
        <v>96</v>
      </c>
      <c r="D4" s="265" t="s">
        <v>2</v>
      </c>
      <c r="E4" s="280" t="s">
        <v>87</v>
      </c>
      <c r="F4" s="263" t="s">
        <v>96</v>
      </c>
      <c r="G4" s="265" t="s">
        <v>2</v>
      </c>
      <c r="H4" s="280" t="s">
        <v>87</v>
      </c>
      <c r="I4" s="263" t="s">
        <v>96</v>
      </c>
      <c r="J4" s="265" t="s">
        <v>2</v>
      </c>
      <c r="K4" s="280" t="s">
        <v>87</v>
      </c>
      <c r="L4" s="263" t="s">
        <v>96</v>
      </c>
      <c r="M4" s="265" t="s">
        <v>2</v>
      </c>
      <c r="N4" s="280" t="s">
        <v>87</v>
      </c>
      <c r="O4" s="263" t="s">
        <v>96</v>
      </c>
      <c r="P4" s="265" t="s">
        <v>2</v>
      </c>
      <c r="Q4" s="280" t="s">
        <v>87</v>
      </c>
      <c r="R4" s="263" t="s">
        <v>96</v>
      </c>
      <c r="S4" s="265" t="s">
        <v>2</v>
      </c>
      <c r="T4" s="280" t="s">
        <v>87</v>
      </c>
      <c r="U4" s="263" t="s">
        <v>96</v>
      </c>
      <c r="V4" s="264" t="s">
        <v>2</v>
      </c>
      <c r="W4" s="280" t="s">
        <v>87</v>
      </c>
      <c r="X4" s="263" t="s">
        <v>96</v>
      </c>
      <c r="Y4" s="265" t="s">
        <v>2</v>
      </c>
      <c r="Z4" s="280" t="s">
        <v>87</v>
      </c>
      <c r="AA4" s="263" t="s">
        <v>96</v>
      </c>
      <c r="AB4" s="265" t="s">
        <v>2</v>
      </c>
    </row>
    <row r="5" spans="1:32" s="31" customFormat="1" ht="15.75" customHeight="1" thickBot="1" x14ac:dyDescent="0.3">
      <c r="A5" s="312"/>
      <c r="B5" s="280"/>
      <c r="C5" s="263"/>
      <c r="D5" s="310"/>
      <c r="E5" s="280"/>
      <c r="F5" s="263"/>
      <c r="G5" s="310"/>
      <c r="H5" s="280"/>
      <c r="I5" s="263"/>
      <c r="J5" s="310"/>
      <c r="K5" s="280"/>
      <c r="L5" s="263"/>
      <c r="M5" s="310"/>
      <c r="N5" s="280"/>
      <c r="O5" s="263"/>
      <c r="P5" s="310"/>
      <c r="Q5" s="280"/>
      <c r="R5" s="263"/>
      <c r="S5" s="310"/>
      <c r="T5" s="280"/>
      <c r="U5" s="263"/>
      <c r="V5" s="313"/>
      <c r="W5" s="280"/>
      <c r="X5" s="263"/>
      <c r="Y5" s="310"/>
      <c r="Z5" s="280"/>
      <c r="AA5" s="263"/>
      <c r="AB5" s="310"/>
    </row>
    <row r="6" spans="1:32" s="47" customFormat="1" ht="12.75" thickBot="1" x14ac:dyDescent="0.25">
      <c r="A6" s="150" t="s">
        <v>3</v>
      </c>
      <c r="B6" s="142">
        <v>1</v>
      </c>
      <c r="C6" s="46">
        <v>2</v>
      </c>
      <c r="D6" s="124">
        <v>3</v>
      </c>
      <c r="E6" s="142">
        <v>4</v>
      </c>
      <c r="F6" s="46">
        <v>5</v>
      </c>
      <c r="G6" s="124">
        <v>6</v>
      </c>
      <c r="H6" s="142">
        <v>7</v>
      </c>
      <c r="I6" s="46">
        <v>8</v>
      </c>
      <c r="J6" s="124">
        <v>9</v>
      </c>
      <c r="K6" s="142">
        <v>10</v>
      </c>
      <c r="L6" s="46">
        <v>11</v>
      </c>
      <c r="M6" s="124">
        <v>12</v>
      </c>
      <c r="N6" s="151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51">
        <v>25</v>
      </c>
      <c r="AA6" s="46">
        <v>26</v>
      </c>
      <c r="AB6" s="46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10098</v>
      </c>
      <c r="C7" s="165">
        <f>SUM(C8:C14)</f>
        <v>5091</v>
      </c>
      <c r="D7" s="166">
        <f>C7*100/B7</f>
        <v>50.415923945335713</v>
      </c>
      <c r="E7" s="167">
        <f>SUM(E8:E14)</f>
        <v>8451</v>
      </c>
      <c r="F7" s="165">
        <f>SUM(F8:F14)</f>
        <v>3852</v>
      </c>
      <c r="G7" s="166">
        <f>F7*100/E7</f>
        <v>45.580404685835994</v>
      </c>
      <c r="H7" s="167">
        <f>SUM(H8:H14)</f>
        <v>1616</v>
      </c>
      <c r="I7" s="165">
        <f>SUM(I8:I14)</f>
        <v>1582</v>
      </c>
      <c r="J7" s="166">
        <f>I7*100/H7</f>
        <v>97.896039603960389</v>
      </c>
      <c r="K7" s="167">
        <f>SUM(K8:K14)</f>
        <v>361</v>
      </c>
      <c r="L7" s="165">
        <f>SUM(L8:L14)</f>
        <v>147</v>
      </c>
      <c r="M7" s="166">
        <f>L7*100/K7</f>
        <v>40.720221606648202</v>
      </c>
      <c r="N7" s="168">
        <f>SUM(N8:N14)</f>
        <v>20</v>
      </c>
      <c r="O7" s="165">
        <f>SUM(O8:O14)</f>
        <v>19</v>
      </c>
      <c r="P7" s="166">
        <f>IF(ISERROR(O7*100/N7),"-",(O7*100/N7))</f>
        <v>95</v>
      </c>
      <c r="Q7" s="167">
        <f>SUM(Q8:Q14)</f>
        <v>6095</v>
      </c>
      <c r="R7" s="165">
        <f>SUM(R8:R14)</f>
        <v>3007</v>
      </c>
      <c r="S7" s="166">
        <f>R7*100/Q7</f>
        <v>49.335520918785889</v>
      </c>
      <c r="T7" s="168">
        <f>SUM(T8:T14)</f>
        <v>4045</v>
      </c>
      <c r="U7" s="165">
        <f>SUM(U8:U14)</f>
        <v>1489</v>
      </c>
      <c r="V7" s="169">
        <f>U7*100/T7</f>
        <v>36.810877626699629</v>
      </c>
      <c r="W7" s="167">
        <f>SUM(W8:W14)</f>
        <v>3220</v>
      </c>
      <c r="X7" s="165">
        <f>SUM(X8:X14)</f>
        <v>1059</v>
      </c>
      <c r="Y7" s="166">
        <f>X7*100/W7</f>
        <v>32.888198757763973</v>
      </c>
      <c r="Z7" s="168">
        <f>SUM(Z8:Z14)</f>
        <v>2593</v>
      </c>
      <c r="AA7" s="165">
        <f>SUM(AA8:AA14)</f>
        <v>711</v>
      </c>
      <c r="AB7" s="166">
        <f>AA7*100/Z7</f>
        <v>27.41997686077902</v>
      </c>
      <c r="AC7" s="34"/>
      <c r="AF7" s="39"/>
    </row>
    <row r="8" spans="1:32" s="39" customFormat="1" ht="48.75" customHeight="1" x14ac:dyDescent="0.25">
      <c r="A8" s="145" t="s">
        <v>97</v>
      </c>
      <c r="B8" s="170">
        <v>1032</v>
      </c>
      <c r="C8" s="160">
        <v>727</v>
      </c>
      <c r="D8" s="171">
        <f t="shared" ref="D8:D14" si="0">C8*100/B8</f>
        <v>70.445736434108525</v>
      </c>
      <c r="E8" s="172">
        <v>879</v>
      </c>
      <c r="F8" s="160">
        <v>550</v>
      </c>
      <c r="G8" s="171">
        <f t="shared" ref="G8:G14" si="1">F8*100/E8</f>
        <v>62.571103526734923</v>
      </c>
      <c r="H8" s="176">
        <v>207</v>
      </c>
      <c r="I8" s="174">
        <v>332</v>
      </c>
      <c r="J8" s="171">
        <f>IF(ISERROR(I8*100/H8),"-",(I8*100/H8))</f>
        <v>160.38647342995168</v>
      </c>
      <c r="K8" s="176">
        <v>28</v>
      </c>
      <c r="L8" s="161">
        <v>11</v>
      </c>
      <c r="M8" s="171">
        <f>IF(ISERROR(L8*100/K8),"-",(L8*100/K8))</f>
        <v>39.285714285714285</v>
      </c>
      <c r="N8" s="177">
        <v>15</v>
      </c>
      <c r="O8" s="161">
        <v>2</v>
      </c>
      <c r="P8" s="171">
        <f>IF(ISERROR(O8*100/N8),"-",(O8*100/N8))</f>
        <v>13.333333333333334</v>
      </c>
      <c r="Q8" s="176">
        <v>711</v>
      </c>
      <c r="R8" s="174">
        <v>454</v>
      </c>
      <c r="S8" s="171">
        <f t="shared" ref="S8:S14" si="2">R8*100/Q8</f>
        <v>63.853727144866383</v>
      </c>
      <c r="T8" s="173">
        <v>374</v>
      </c>
      <c r="U8" s="178">
        <v>211</v>
      </c>
      <c r="V8" s="175">
        <f t="shared" ref="V8:V14" si="3">U8*100/T8</f>
        <v>56.417112299465238</v>
      </c>
      <c r="W8" s="172">
        <v>297</v>
      </c>
      <c r="X8" s="178">
        <v>132</v>
      </c>
      <c r="Y8" s="171">
        <f t="shared" ref="Y8:Y14" si="4">X8*100/W8</f>
        <v>44.444444444444443</v>
      </c>
      <c r="Z8" s="173">
        <v>220</v>
      </c>
      <c r="AA8" s="178">
        <v>73</v>
      </c>
      <c r="AB8" s="171">
        <f t="shared" ref="AB8:AB14" si="5">AA8*100/Z8</f>
        <v>33.18181818181818</v>
      </c>
      <c r="AC8" s="34"/>
      <c r="AD8" s="38"/>
    </row>
    <row r="9" spans="1:32" s="40" customFormat="1" ht="48.75" customHeight="1" x14ac:dyDescent="0.25">
      <c r="A9" s="146" t="s">
        <v>98</v>
      </c>
      <c r="B9" s="179">
        <v>815</v>
      </c>
      <c r="C9" s="130">
        <v>429</v>
      </c>
      <c r="D9" s="180">
        <f t="shared" si="0"/>
        <v>52.638036809815951</v>
      </c>
      <c r="E9" s="181">
        <v>631</v>
      </c>
      <c r="F9" s="130">
        <v>346</v>
      </c>
      <c r="G9" s="180">
        <f t="shared" si="1"/>
        <v>54.833597464342311</v>
      </c>
      <c r="H9" s="184">
        <v>188</v>
      </c>
      <c r="I9" s="135">
        <v>147</v>
      </c>
      <c r="J9" s="180">
        <f t="shared" ref="J9:J14" si="6">IF(ISERROR(I9*100/H9),"-",(I9*100/H9))</f>
        <v>78.191489361702125</v>
      </c>
      <c r="K9" s="184">
        <v>39</v>
      </c>
      <c r="L9" s="134">
        <v>13</v>
      </c>
      <c r="M9" s="180">
        <f t="shared" ref="M9:M14" si="7">IF(ISERROR(L9*100/K9),"-",(L9*100/K9))</f>
        <v>33.333333333333336</v>
      </c>
      <c r="N9" s="185">
        <v>0</v>
      </c>
      <c r="O9" s="134">
        <v>3</v>
      </c>
      <c r="P9" s="180" t="str">
        <f t="shared" ref="P9:P14" si="8">IF(ISERROR(O9*100/N9),"-",(O9*100/N9))</f>
        <v>-</v>
      </c>
      <c r="Q9" s="184">
        <v>501</v>
      </c>
      <c r="R9" s="135">
        <v>288</v>
      </c>
      <c r="S9" s="180">
        <f t="shared" si="2"/>
        <v>57.485029940119759</v>
      </c>
      <c r="T9" s="182">
        <v>331</v>
      </c>
      <c r="U9" s="136">
        <v>145</v>
      </c>
      <c r="V9" s="183">
        <f t="shared" si="3"/>
        <v>43.80664652567976</v>
      </c>
      <c r="W9" s="181">
        <v>236</v>
      </c>
      <c r="X9" s="136">
        <v>108</v>
      </c>
      <c r="Y9" s="180">
        <f t="shared" si="4"/>
        <v>45.762711864406782</v>
      </c>
      <c r="Z9" s="182">
        <v>200</v>
      </c>
      <c r="AA9" s="136">
        <v>74</v>
      </c>
      <c r="AB9" s="180">
        <f t="shared" si="5"/>
        <v>37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4033</v>
      </c>
      <c r="C10" s="131">
        <v>1592</v>
      </c>
      <c r="D10" s="180">
        <f t="shared" si="0"/>
        <v>39.474336722043141</v>
      </c>
      <c r="E10" s="181">
        <v>3418</v>
      </c>
      <c r="F10" s="131">
        <v>1177</v>
      </c>
      <c r="G10" s="180">
        <f t="shared" si="1"/>
        <v>34.435342305441779</v>
      </c>
      <c r="H10" s="184">
        <v>358</v>
      </c>
      <c r="I10" s="135">
        <v>258</v>
      </c>
      <c r="J10" s="180">
        <f t="shared" si="6"/>
        <v>72.067039106145245</v>
      </c>
      <c r="K10" s="184">
        <v>168</v>
      </c>
      <c r="L10" s="133">
        <v>69</v>
      </c>
      <c r="M10" s="180">
        <f t="shared" si="7"/>
        <v>41.071428571428569</v>
      </c>
      <c r="N10" s="185">
        <v>0</v>
      </c>
      <c r="O10" s="133">
        <v>7</v>
      </c>
      <c r="P10" s="180" t="str">
        <f t="shared" si="8"/>
        <v>-</v>
      </c>
      <c r="Q10" s="184">
        <v>2102</v>
      </c>
      <c r="R10" s="135">
        <v>881</v>
      </c>
      <c r="S10" s="180">
        <f t="shared" si="2"/>
        <v>41.91246431969553</v>
      </c>
      <c r="T10" s="182">
        <v>1695</v>
      </c>
      <c r="U10" s="136">
        <v>449</v>
      </c>
      <c r="V10" s="183">
        <f t="shared" si="3"/>
        <v>26.489675516224189</v>
      </c>
      <c r="W10" s="181">
        <v>1346</v>
      </c>
      <c r="X10" s="136">
        <v>340</v>
      </c>
      <c r="Y10" s="180">
        <f t="shared" si="4"/>
        <v>25.26002971768202</v>
      </c>
      <c r="Z10" s="182">
        <v>1053</v>
      </c>
      <c r="AA10" s="136">
        <v>256</v>
      </c>
      <c r="AB10" s="180">
        <f t="shared" si="5"/>
        <v>24.311490978157646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1135</v>
      </c>
      <c r="C11" s="131">
        <v>667</v>
      </c>
      <c r="D11" s="180">
        <f t="shared" si="0"/>
        <v>58.766519823788549</v>
      </c>
      <c r="E11" s="181">
        <v>1001</v>
      </c>
      <c r="F11" s="131">
        <v>540</v>
      </c>
      <c r="G11" s="180">
        <f t="shared" si="1"/>
        <v>53.946053946053944</v>
      </c>
      <c r="H11" s="184">
        <v>170</v>
      </c>
      <c r="I11" s="135">
        <v>191</v>
      </c>
      <c r="J11" s="180">
        <f t="shared" si="6"/>
        <v>112.35294117647059</v>
      </c>
      <c r="K11" s="184">
        <v>26</v>
      </c>
      <c r="L11" s="133">
        <v>25</v>
      </c>
      <c r="M11" s="180">
        <f t="shared" si="7"/>
        <v>96.15384615384616</v>
      </c>
      <c r="N11" s="185">
        <v>0</v>
      </c>
      <c r="O11" s="133">
        <v>4</v>
      </c>
      <c r="P11" s="180" t="str">
        <f t="shared" si="8"/>
        <v>-</v>
      </c>
      <c r="Q11" s="184">
        <v>757</v>
      </c>
      <c r="R11" s="135">
        <v>456</v>
      </c>
      <c r="S11" s="180">
        <f t="shared" si="2"/>
        <v>60.23778071334214</v>
      </c>
      <c r="T11" s="182">
        <v>494</v>
      </c>
      <c r="U11" s="136">
        <v>189</v>
      </c>
      <c r="V11" s="183">
        <f t="shared" si="3"/>
        <v>38.259109311740893</v>
      </c>
      <c r="W11" s="181">
        <v>451</v>
      </c>
      <c r="X11" s="136">
        <v>158</v>
      </c>
      <c r="Y11" s="180">
        <f t="shared" si="4"/>
        <v>35.033259423503324</v>
      </c>
      <c r="Z11" s="182">
        <v>398</v>
      </c>
      <c r="AA11" s="136">
        <v>102</v>
      </c>
      <c r="AB11" s="180">
        <f t="shared" si="5"/>
        <v>25.628140703517587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1710</v>
      </c>
      <c r="C12" s="131">
        <v>827</v>
      </c>
      <c r="D12" s="180">
        <f t="shared" si="0"/>
        <v>48.362573099415208</v>
      </c>
      <c r="E12" s="181">
        <v>1377</v>
      </c>
      <c r="F12" s="131">
        <v>638</v>
      </c>
      <c r="G12" s="180">
        <f t="shared" si="1"/>
        <v>46.33260711692084</v>
      </c>
      <c r="H12" s="184">
        <v>333</v>
      </c>
      <c r="I12" s="135">
        <v>281</v>
      </c>
      <c r="J12" s="180">
        <f t="shared" si="6"/>
        <v>84.38438438438439</v>
      </c>
      <c r="K12" s="184">
        <v>25</v>
      </c>
      <c r="L12" s="133">
        <v>10</v>
      </c>
      <c r="M12" s="180">
        <f t="shared" si="7"/>
        <v>40</v>
      </c>
      <c r="N12" s="185">
        <v>2</v>
      </c>
      <c r="O12" s="133">
        <v>2</v>
      </c>
      <c r="P12" s="180">
        <f t="shared" si="8"/>
        <v>100</v>
      </c>
      <c r="Q12" s="184">
        <v>1068</v>
      </c>
      <c r="R12" s="135">
        <v>434</v>
      </c>
      <c r="S12" s="180">
        <f t="shared" si="2"/>
        <v>40.636704119850187</v>
      </c>
      <c r="T12" s="182">
        <v>713</v>
      </c>
      <c r="U12" s="136">
        <v>250</v>
      </c>
      <c r="V12" s="183">
        <f t="shared" si="3"/>
        <v>35.06311360448808</v>
      </c>
      <c r="W12" s="181">
        <v>549</v>
      </c>
      <c r="X12" s="136">
        <v>179</v>
      </c>
      <c r="Y12" s="180">
        <f t="shared" si="4"/>
        <v>32.604735883424411</v>
      </c>
      <c r="Z12" s="182">
        <v>449</v>
      </c>
      <c r="AA12" s="136">
        <v>108</v>
      </c>
      <c r="AB12" s="180">
        <f t="shared" si="5"/>
        <v>24.053452115812917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870</v>
      </c>
      <c r="C13" s="131">
        <v>471</v>
      </c>
      <c r="D13" s="180">
        <f t="shared" si="0"/>
        <v>54.137931034482762</v>
      </c>
      <c r="E13" s="181">
        <v>712</v>
      </c>
      <c r="F13" s="131">
        <v>326</v>
      </c>
      <c r="G13" s="180">
        <f t="shared" si="1"/>
        <v>45.786516853932582</v>
      </c>
      <c r="H13" s="184">
        <v>241</v>
      </c>
      <c r="I13" s="135">
        <v>205</v>
      </c>
      <c r="J13" s="180">
        <f t="shared" si="6"/>
        <v>85.062240663900411</v>
      </c>
      <c r="K13" s="184">
        <v>33</v>
      </c>
      <c r="L13" s="133">
        <v>0</v>
      </c>
      <c r="M13" s="180">
        <f t="shared" si="7"/>
        <v>0</v>
      </c>
      <c r="N13" s="185">
        <v>0</v>
      </c>
      <c r="O13" s="133">
        <v>0</v>
      </c>
      <c r="P13" s="180" t="str">
        <f t="shared" si="8"/>
        <v>-</v>
      </c>
      <c r="Q13" s="184">
        <v>596</v>
      </c>
      <c r="R13" s="135">
        <v>275</v>
      </c>
      <c r="S13" s="180">
        <f t="shared" si="2"/>
        <v>46.140939597315437</v>
      </c>
      <c r="T13" s="182">
        <v>281</v>
      </c>
      <c r="U13" s="136">
        <v>126</v>
      </c>
      <c r="V13" s="183">
        <f t="shared" si="3"/>
        <v>44.839857651245552</v>
      </c>
      <c r="W13" s="181">
        <v>206</v>
      </c>
      <c r="X13" s="136">
        <v>65</v>
      </c>
      <c r="Y13" s="180">
        <f t="shared" si="4"/>
        <v>31.553398058252426</v>
      </c>
      <c r="Z13" s="182">
        <v>171</v>
      </c>
      <c r="AA13" s="136">
        <v>55</v>
      </c>
      <c r="AB13" s="180">
        <f t="shared" si="5"/>
        <v>32.163742690058477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503</v>
      </c>
      <c r="C14" s="148">
        <v>378</v>
      </c>
      <c r="D14" s="187">
        <f t="shared" si="0"/>
        <v>75.14910536779324</v>
      </c>
      <c r="E14" s="188">
        <v>433</v>
      </c>
      <c r="F14" s="148">
        <v>275</v>
      </c>
      <c r="G14" s="187">
        <f t="shared" si="1"/>
        <v>63.510392609699771</v>
      </c>
      <c r="H14" s="192">
        <v>119</v>
      </c>
      <c r="I14" s="190">
        <v>168</v>
      </c>
      <c r="J14" s="187">
        <f t="shared" si="6"/>
        <v>141.1764705882353</v>
      </c>
      <c r="K14" s="192">
        <v>42</v>
      </c>
      <c r="L14" s="149">
        <v>19</v>
      </c>
      <c r="M14" s="187">
        <f t="shared" si="7"/>
        <v>45.238095238095241</v>
      </c>
      <c r="N14" s="193">
        <v>3</v>
      </c>
      <c r="O14" s="149">
        <v>1</v>
      </c>
      <c r="P14" s="187">
        <f t="shared" si="8"/>
        <v>33.333333333333336</v>
      </c>
      <c r="Q14" s="192">
        <v>360</v>
      </c>
      <c r="R14" s="190">
        <v>219</v>
      </c>
      <c r="S14" s="187">
        <f t="shared" si="2"/>
        <v>60.833333333333336</v>
      </c>
      <c r="T14" s="189">
        <v>157</v>
      </c>
      <c r="U14" s="194">
        <v>119</v>
      </c>
      <c r="V14" s="191">
        <f t="shared" si="3"/>
        <v>75.796178343949038</v>
      </c>
      <c r="W14" s="188">
        <v>135</v>
      </c>
      <c r="X14" s="194">
        <v>77</v>
      </c>
      <c r="Y14" s="187">
        <f t="shared" si="4"/>
        <v>57.037037037037038</v>
      </c>
      <c r="Z14" s="189">
        <v>102</v>
      </c>
      <c r="AA14" s="194">
        <v>43</v>
      </c>
      <c r="AB14" s="187">
        <f t="shared" si="5"/>
        <v>42.156862745098039</v>
      </c>
      <c r="AC14" s="34"/>
      <c r="AD14" s="38"/>
    </row>
    <row r="15" spans="1:32" s="82" customFormat="1" ht="64.5" customHeight="1" x14ac:dyDescent="0.25">
      <c r="A15" s="81"/>
      <c r="B15" s="8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32" s="82" customFormat="1" ht="15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s="82" customFormat="1" ht="15" x14ac:dyDescent="0.25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s="82" customFormat="1" ht="15" x14ac:dyDescent="0.25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s="82" customFormat="1" ht="15" x14ac:dyDescent="0.25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s="82" customFormat="1" ht="15" x14ac:dyDescent="0.25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s="82" customFormat="1" ht="15" x14ac:dyDescent="0.25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s="82" customFormat="1" ht="15" x14ac:dyDescent="0.25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s="82" customFormat="1" ht="15" x14ac:dyDescent="0.25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s="82" customFormat="1" ht="15" x14ac:dyDescent="0.25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s="82" customFormat="1" ht="15" x14ac:dyDescent="0.25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s="82" customFormat="1" ht="15" x14ac:dyDescent="0.25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s="82" customFormat="1" ht="15" x14ac:dyDescent="0.2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s="82" customFormat="1" ht="15" x14ac:dyDescent="0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s="82" customFormat="1" ht="15" x14ac:dyDescent="0.25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s="82" customFormat="1" ht="15" x14ac:dyDescent="0.25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s="82" customFormat="1" ht="15" x14ac:dyDescent="0.25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s="82" customFormat="1" ht="15" x14ac:dyDescent="0.25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s="82" customFormat="1" ht="15" x14ac:dyDescent="0.25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s="82" customFormat="1" ht="15" x14ac:dyDescent="0.25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s="82" customFormat="1" ht="15" x14ac:dyDescent="0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s="82" customFormat="1" ht="15" x14ac:dyDescent="0.25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s="82" customFormat="1" ht="15" x14ac:dyDescent="0.25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s="82" customFormat="1" ht="15" x14ac:dyDescent="0.25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s="82" customFormat="1" ht="15" x14ac:dyDescent="0.25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s="82" customFormat="1" ht="15" x14ac:dyDescent="0.25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s="82" customFormat="1" ht="15" x14ac:dyDescent="0.25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s="82" customFormat="1" ht="15" x14ac:dyDescent="0.25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s="82" customFormat="1" ht="15" x14ac:dyDescent="0.25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s="82" customFormat="1" ht="15" x14ac:dyDescent="0.25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s="82" customFormat="1" ht="15" x14ac:dyDescent="0.2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s="82" customFormat="1" ht="15" x14ac:dyDescent="0.25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s="82" customFormat="1" ht="15" x14ac:dyDescent="0.25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s="82" customFormat="1" ht="15" x14ac:dyDescent="0.25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s="82" customFormat="1" ht="15" x14ac:dyDescent="0.25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s="82" customFormat="1" ht="15" x14ac:dyDescent="0.25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s="82" customFormat="1" ht="15" x14ac:dyDescent="0.25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s="82" customFormat="1" ht="15" x14ac:dyDescent="0.25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s="82" customFormat="1" ht="15" x14ac:dyDescent="0.25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s="82" customFormat="1" ht="15" x14ac:dyDescent="0.25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s="82" customFormat="1" ht="15" x14ac:dyDescent="0.25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s="82" customFormat="1" ht="15" x14ac:dyDescent="0.25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s="82" customFormat="1" ht="15" x14ac:dyDescent="0.25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s="82" customFormat="1" ht="15" x14ac:dyDescent="0.25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s="82" customFormat="1" ht="15" x14ac:dyDescent="0.25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B3:D3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  <mergeCell ref="B1:P1"/>
    <mergeCell ref="C15:P1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X2:Y2"/>
    <mergeCell ref="Q3:S3"/>
    <mergeCell ref="T3:V3"/>
    <mergeCell ref="W3:Y3"/>
    <mergeCell ref="S4:S5"/>
    <mergeCell ref="R4:R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7" t="s">
        <v>63</v>
      </c>
      <c r="B1" s="247"/>
      <c r="C1" s="247"/>
      <c r="D1" s="247"/>
      <c r="E1" s="88"/>
      <c r="F1" s="88"/>
      <c r="G1" s="88"/>
      <c r="H1" s="88"/>
    </row>
    <row r="2" spans="1:11" s="3" customFormat="1" ht="25.5" customHeight="1" x14ac:dyDescent="0.25">
      <c r="A2" s="247" t="s">
        <v>67</v>
      </c>
      <c r="B2" s="247"/>
      <c r="C2" s="247"/>
      <c r="D2" s="247"/>
      <c r="E2" s="88"/>
      <c r="F2" s="88"/>
      <c r="G2" s="88"/>
      <c r="H2" s="88"/>
    </row>
    <row r="3" spans="1:11" s="3" customFormat="1" ht="23.25" customHeight="1" x14ac:dyDescent="0.2">
      <c r="A3" s="323" t="s">
        <v>91</v>
      </c>
      <c r="B3" s="323"/>
      <c r="C3" s="323"/>
      <c r="D3" s="323"/>
      <c r="E3" s="2"/>
      <c r="F3" s="2"/>
      <c r="G3" s="2"/>
      <c r="H3" s="2"/>
    </row>
    <row r="4" spans="1:11" s="3" customFormat="1" ht="23.25" customHeight="1" x14ac:dyDescent="0.25">
      <c r="B4" s="89"/>
      <c r="C4" s="89"/>
      <c r="D4" s="90" t="s">
        <v>79</v>
      </c>
    </row>
    <row r="5" spans="1:11" s="91" customFormat="1" ht="21.6" customHeight="1" x14ac:dyDescent="0.25">
      <c r="A5" s="318" t="s">
        <v>0</v>
      </c>
      <c r="B5" s="319" t="s">
        <v>68</v>
      </c>
      <c r="C5" s="321" t="s">
        <v>69</v>
      </c>
      <c r="D5" s="322"/>
      <c r="E5" s="3"/>
      <c r="F5" s="3"/>
      <c r="G5" s="3"/>
      <c r="H5" s="3"/>
    </row>
    <row r="6" spans="1:11" s="91" customFormat="1" ht="27.75" customHeight="1" x14ac:dyDescent="0.25">
      <c r="A6" s="318"/>
      <c r="B6" s="320"/>
      <c r="C6" s="92" t="s">
        <v>70</v>
      </c>
      <c r="D6" s="93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91"/>
      <c r="F7" s="91"/>
      <c r="G7" s="91"/>
      <c r="H7" s="91"/>
      <c r="I7" s="94"/>
      <c r="K7" s="94"/>
    </row>
    <row r="8" spans="1:11" s="3" customFormat="1" ht="30.6" customHeight="1" x14ac:dyDescent="0.25">
      <c r="A8" s="113" t="s">
        <v>80</v>
      </c>
      <c r="B8" s="112" t="e">
        <f>SUM(C8:D8)</f>
        <v>#REF!</v>
      </c>
      <c r="C8" s="112">
        <f>'!!12-жінки'!B7</f>
        <v>31191</v>
      </c>
      <c r="D8" s="112" t="e">
        <f>'!!13-чоловіки'!B7</f>
        <v>#REF!</v>
      </c>
      <c r="E8" s="91"/>
      <c r="F8" s="91"/>
      <c r="G8" s="91"/>
      <c r="H8" s="91"/>
      <c r="I8" s="94"/>
      <c r="K8" s="94"/>
    </row>
    <row r="9" spans="1:11" s="3" customFormat="1" ht="30.6" customHeight="1" x14ac:dyDescent="0.25">
      <c r="A9" s="113" t="s">
        <v>81</v>
      </c>
      <c r="B9" s="112" t="e">
        <f>SUM(C9:D9)</f>
        <v>#REF!</v>
      </c>
      <c r="C9" s="112">
        <f>'!!12-жінки'!C7</f>
        <v>26828</v>
      </c>
      <c r="D9" s="112" t="e">
        <f>'!!13-чоловіки'!C7</f>
        <v>#REF!</v>
      </c>
    </row>
    <row r="10" spans="1:11" s="3" customFormat="1" ht="30.6" customHeight="1" x14ac:dyDescent="0.25">
      <c r="A10" s="114" t="s">
        <v>82</v>
      </c>
      <c r="B10" s="112" t="e">
        <f t="shared" ref="B10:B13" si="0">SUM(C10:D10)</f>
        <v>#REF!</v>
      </c>
      <c r="C10" s="112">
        <f>'!!12-жінки'!D7</f>
        <v>9261</v>
      </c>
      <c r="D10" s="112" t="e">
        <f>'!!13-чоловіки'!D7</f>
        <v>#REF!</v>
      </c>
    </row>
    <row r="11" spans="1:11" s="3" customFormat="1" ht="30.6" customHeight="1" x14ac:dyDescent="0.25">
      <c r="A11" s="115" t="s">
        <v>83</v>
      </c>
      <c r="B11" s="112" t="e">
        <f t="shared" si="0"/>
        <v>#REF!</v>
      </c>
      <c r="C11" s="112">
        <f>'!!12-жінки'!F7</f>
        <v>1719</v>
      </c>
      <c r="D11" s="112" t="e">
        <f>'!!13-чоловіки'!F7</f>
        <v>#REF!</v>
      </c>
      <c r="G11" s="95"/>
    </row>
    <row r="12" spans="1:11" s="3" customFormat="1" ht="56.25" customHeight="1" x14ac:dyDescent="0.25">
      <c r="A12" s="115" t="s">
        <v>84</v>
      </c>
      <c r="B12" s="112" t="e">
        <f t="shared" si="0"/>
        <v>#REF!</v>
      </c>
      <c r="C12" s="112">
        <f>'!!12-жінки'!G7</f>
        <v>116</v>
      </c>
      <c r="D12" s="112" t="e">
        <f>'!!13-чоловіки'!G7</f>
        <v>#REF!</v>
      </c>
    </row>
    <row r="13" spans="1:11" s="3" customFormat="1" ht="54.75" customHeight="1" x14ac:dyDescent="0.25">
      <c r="A13" s="115" t="s">
        <v>8</v>
      </c>
      <c r="B13" s="112" t="e">
        <f t="shared" si="0"/>
        <v>#REF!</v>
      </c>
      <c r="C13" s="112">
        <f>'!!12-жінки'!H7</f>
        <v>22702</v>
      </c>
      <c r="D13" s="112" t="e">
        <f>'!!13-чоловіки'!H7</f>
        <v>#REF!</v>
      </c>
      <c r="E13" s="95"/>
    </row>
    <row r="14" spans="1:11" s="3" customFormat="1" ht="23.1" customHeight="1" x14ac:dyDescent="0.25">
      <c r="A14" s="314" t="s">
        <v>90</v>
      </c>
      <c r="B14" s="315"/>
      <c r="C14" s="315"/>
      <c r="D14" s="315"/>
      <c r="E14" s="95"/>
    </row>
    <row r="15" spans="1:11" ht="25.5" customHeight="1" x14ac:dyDescent="0.2">
      <c r="A15" s="316"/>
      <c r="B15" s="317"/>
      <c r="C15" s="317"/>
      <c r="D15" s="317"/>
      <c r="E15" s="95"/>
      <c r="F15" s="3"/>
      <c r="G15" s="3"/>
      <c r="H15" s="3"/>
    </row>
    <row r="16" spans="1:11" ht="21.6" customHeight="1" x14ac:dyDescent="0.2">
      <c r="A16" s="318" t="s">
        <v>0</v>
      </c>
      <c r="B16" s="319" t="s">
        <v>68</v>
      </c>
      <c r="C16" s="321" t="s">
        <v>69</v>
      </c>
      <c r="D16" s="322"/>
      <c r="E16" s="3"/>
      <c r="F16" s="3"/>
      <c r="G16" s="3"/>
      <c r="H16" s="3"/>
    </row>
    <row r="17" spans="1:4" ht="27" customHeight="1" x14ac:dyDescent="0.2">
      <c r="A17" s="318"/>
      <c r="B17" s="320"/>
      <c r="C17" s="92" t="s">
        <v>70</v>
      </c>
      <c r="D17" s="93" t="s">
        <v>71</v>
      </c>
    </row>
    <row r="18" spans="1:4" ht="30.6" customHeight="1" x14ac:dyDescent="0.2">
      <c r="A18" s="113" t="s">
        <v>80</v>
      </c>
      <c r="B18" s="112" t="e">
        <f>C18+D18</f>
        <v>#REF!</v>
      </c>
      <c r="C18" s="112">
        <f>'!!12-жінки'!I7</f>
        <v>4644</v>
      </c>
      <c r="D18" s="116" t="e">
        <f>'!!13-чоловіки'!I7</f>
        <v>#REF!</v>
      </c>
    </row>
    <row r="19" spans="1:4" ht="30.6" customHeight="1" x14ac:dyDescent="0.2">
      <c r="A19" s="96" t="s">
        <v>81</v>
      </c>
      <c r="B19" s="112" t="e">
        <f t="shared" ref="B19:B20" si="1">C19+D19</f>
        <v>#REF!</v>
      </c>
      <c r="C19" s="117">
        <f>'!!12-жінки'!J7</f>
        <v>3857</v>
      </c>
      <c r="D19" s="117" t="e">
        <f>'!!13-чоловіки'!J7</f>
        <v>#REF!</v>
      </c>
    </row>
    <row r="20" spans="1:4" ht="30.6" customHeight="1" x14ac:dyDescent="0.2">
      <c r="A20" s="96" t="s">
        <v>85</v>
      </c>
      <c r="B20" s="112" t="e">
        <f t="shared" si="1"/>
        <v>#REF!</v>
      </c>
      <c r="C20" s="117">
        <f>'!!12-жінки'!K7</f>
        <v>2725</v>
      </c>
      <c r="D20" s="117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42578125" style="111" customWidth="1"/>
    <col min="2" max="2" width="17" style="111" customWidth="1"/>
    <col min="3" max="3" width="12.42578125" style="110" customWidth="1"/>
    <col min="4" max="4" width="13.5703125" style="110" customWidth="1"/>
    <col min="5" max="5" width="11.5703125" style="110" customWidth="1"/>
    <col min="6" max="6" width="10.42578125" style="110" customWidth="1"/>
    <col min="7" max="7" width="16.42578125" style="110" customWidth="1"/>
    <col min="8" max="8" width="14.42578125" style="110" customWidth="1"/>
    <col min="9" max="9" width="13.5703125" style="110" customWidth="1"/>
    <col min="10" max="11" width="12.4257812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30" t="s">
        <v>92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31"/>
      <c r="B3" s="324" t="s">
        <v>20</v>
      </c>
      <c r="C3" s="333" t="s">
        <v>73</v>
      </c>
      <c r="D3" s="333" t="s">
        <v>74</v>
      </c>
      <c r="E3" s="333" t="s">
        <v>75</v>
      </c>
      <c r="F3" s="333" t="s">
        <v>76</v>
      </c>
      <c r="G3" s="333" t="s">
        <v>77</v>
      </c>
      <c r="H3" s="333" t="s">
        <v>8</v>
      </c>
      <c r="I3" s="327" t="s">
        <v>15</v>
      </c>
      <c r="J3" s="334" t="s">
        <v>78</v>
      </c>
      <c r="K3" s="333" t="s">
        <v>12</v>
      </c>
    </row>
    <row r="4" spans="1:11" s="101" customFormat="1" ht="9" customHeight="1" x14ac:dyDescent="0.2">
      <c r="A4" s="332"/>
      <c r="B4" s="325"/>
      <c r="C4" s="333"/>
      <c r="D4" s="333"/>
      <c r="E4" s="333"/>
      <c r="F4" s="333"/>
      <c r="G4" s="333"/>
      <c r="H4" s="333"/>
      <c r="I4" s="328"/>
      <c r="J4" s="334"/>
      <c r="K4" s="333"/>
    </row>
    <row r="5" spans="1:11" s="101" customFormat="1" ht="54.75" customHeight="1" x14ac:dyDescent="0.2">
      <c r="A5" s="332"/>
      <c r="B5" s="326"/>
      <c r="C5" s="333"/>
      <c r="D5" s="333"/>
      <c r="E5" s="333"/>
      <c r="F5" s="333"/>
      <c r="G5" s="333"/>
      <c r="H5" s="333"/>
      <c r="I5" s="329"/>
      <c r="J5" s="334"/>
      <c r="K5" s="333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04">
        <f>SUM(B8:B35)</f>
        <v>31191</v>
      </c>
      <c r="C7" s="104">
        <f t="shared" ref="C7:K7" si="0">SUM(C8:C35)</f>
        <v>26828</v>
      </c>
      <c r="D7" s="104">
        <f t="shared" si="0"/>
        <v>9261</v>
      </c>
      <c r="E7" s="104">
        <f t="shared" si="0"/>
        <v>7724</v>
      </c>
      <c r="F7" s="104">
        <f t="shared" si="0"/>
        <v>1719</v>
      </c>
      <c r="G7" s="104">
        <f t="shared" si="0"/>
        <v>116</v>
      </c>
      <c r="H7" s="104">
        <f t="shared" si="0"/>
        <v>22702</v>
      </c>
      <c r="I7" s="104">
        <f t="shared" si="0"/>
        <v>4644</v>
      </c>
      <c r="J7" s="104">
        <f t="shared" si="0"/>
        <v>3857</v>
      </c>
      <c r="K7" s="104">
        <f t="shared" si="0"/>
        <v>2725</v>
      </c>
    </row>
    <row r="8" spans="1:11" ht="15" customHeight="1" x14ac:dyDescent="0.25">
      <c r="A8" s="106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6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6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6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6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6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6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6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6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6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6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6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6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6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6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6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6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6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6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6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6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6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8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09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09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09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09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09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42578125" style="111" customWidth="1"/>
    <col min="2" max="2" width="17.42578125" style="111" customWidth="1"/>
    <col min="3" max="3" width="14.42578125" style="110" customWidth="1"/>
    <col min="4" max="4" width="13.5703125" style="110" customWidth="1"/>
    <col min="5" max="5" width="13" style="110" customWidth="1"/>
    <col min="6" max="6" width="12.42578125" style="110" customWidth="1"/>
    <col min="7" max="7" width="19.5703125" style="110" customWidth="1"/>
    <col min="8" max="8" width="17.42578125" style="110" customWidth="1"/>
    <col min="9" max="9" width="12.42578125" style="110" customWidth="1"/>
    <col min="10" max="10" width="14.5703125" style="110" customWidth="1"/>
    <col min="11" max="11" width="1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30" t="s">
        <v>93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31"/>
      <c r="B3" s="324" t="s">
        <v>20</v>
      </c>
      <c r="C3" s="336" t="s">
        <v>73</v>
      </c>
      <c r="D3" s="336" t="s">
        <v>74</v>
      </c>
      <c r="E3" s="336" t="s">
        <v>75</v>
      </c>
      <c r="F3" s="336" t="s">
        <v>76</v>
      </c>
      <c r="G3" s="336" t="s">
        <v>77</v>
      </c>
      <c r="H3" s="336" t="s">
        <v>8</v>
      </c>
      <c r="I3" s="337" t="s">
        <v>15</v>
      </c>
      <c r="J3" s="335" t="s">
        <v>78</v>
      </c>
      <c r="K3" s="336" t="s">
        <v>12</v>
      </c>
    </row>
    <row r="4" spans="1:11" s="101" customFormat="1" ht="9" customHeight="1" x14ac:dyDescent="0.2">
      <c r="A4" s="332"/>
      <c r="B4" s="325"/>
      <c r="C4" s="336"/>
      <c r="D4" s="336"/>
      <c r="E4" s="336"/>
      <c r="F4" s="336"/>
      <c r="G4" s="336"/>
      <c r="H4" s="336"/>
      <c r="I4" s="338"/>
      <c r="J4" s="335"/>
      <c r="K4" s="336"/>
    </row>
    <row r="5" spans="1:11" s="101" customFormat="1" ht="54.75" customHeight="1" x14ac:dyDescent="0.2">
      <c r="A5" s="332"/>
      <c r="B5" s="326"/>
      <c r="C5" s="336"/>
      <c r="D5" s="336"/>
      <c r="E5" s="336"/>
      <c r="F5" s="336"/>
      <c r="G5" s="336"/>
      <c r="H5" s="336"/>
      <c r="I5" s="339"/>
      <c r="J5" s="335"/>
      <c r="K5" s="336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26" t="e">
        <f>SUM(B8:B35)</f>
        <v>#REF!</v>
      </c>
      <c r="C7" s="126" t="e">
        <f t="shared" ref="C7:K7" si="0">SUM(C8:C35)</f>
        <v>#REF!</v>
      </c>
      <c r="D7" s="126" t="e">
        <f t="shared" si="0"/>
        <v>#REF!</v>
      </c>
      <c r="E7" s="126" t="e">
        <f t="shared" si="0"/>
        <v>#REF!</v>
      </c>
      <c r="F7" s="126" t="e">
        <f t="shared" si="0"/>
        <v>#REF!</v>
      </c>
      <c r="G7" s="126" t="e">
        <f t="shared" si="0"/>
        <v>#REF!</v>
      </c>
      <c r="H7" s="126" t="e">
        <f t="shared" si="0"/>
        <v>#REF!</v>
      </c>
      <c r="I7" s="126" t="e">
        <f t="shared" si="0"/>
        <v>#REF!</v>
      </c>
      <c r="J7" s="126" t="e">
        <f t="shared" si="0"/>
        <v>#REF!</v>
      </c>
      <c r="K7" s="126" t="e">
        <f t="shared" si="0"/>
        <v>#REF!</v>
      </c>
    </row>
    <row r="8" spans="1:11" ht="15" customHeight="1" x14ac:dyDescent="0.25">
      <c r="A8" s="106" t="s">
        <v>33</v>
      </c>
      <c r="B8" s="127">
        <f>УСЬОГО!C8-'!!12-жінки'!B8</f>
        <v>-6227</v>
      </c>
      <c r="C8" s="127">
        <f>УСЬОГО!F8-'!!12-жінки'!C8</f>
        <v>-5403</v>
      </c>
      <c r="D8" s="127">
        <f>УСЬОГО!I8-'!!12-жінки'!D8</f>
        <v>-720</v>
      </c>
      <c r="E8" s="127">
        <f>УСЬОГО!L8-'!!12-жінки'!E8</f>
        <v>-996</v>
      </c>
      <c r="F8" s="127">
        <f>УСЬОГО!O8-'!!12-жінки'!F8</f>
        <v>-584</v>
      </c>
      <c r="G8" s="127">
        <f>УСЬОГО!R8-'!!12-жінки'!G8</f>
        <v>-53</v>
      </c>
      <c r="H8" s="127">
        <f>УСЬОГО!U8-'!!12-жінки'!H8</f>
        <v>-3889</v>
      </c>
      <c r="I8" s="127">
        <f>УСЬОГО!X8-'!!12-жінки'!I8</f>
        <v>-444</v>
      </c>
      <c r="J8" s="127">
        <f>УСЬОГО!AA8-'!!12-жінки'!J8</f>
        <v>-444</v>
      </c>
      <c r="K8" s="127">
        <f>УСЬОГО!AD8-'!!12-жінки'!K8</f>
        <v>-416</v>
      </c>
    </row>
    <row r="9" spans="1:11" ht="15" customHeight="1" x14ac:dyDescent="0.25">
      <c r="A9" s="106" t="s">
        <v>34</v>
      </c>
      <c r="B9" s="127">
        <f>УСЬОГО!C9-'!!12-жінки'!B9</f>
        <v>613</v>
      </c>
      <c r="C9" s="127">
        <f>УСЬОГО!F9-'!!12-жінки'!C9</f>
        <v>306</v>
      </c>
      <c r="D9" s="127">
        <f>УСЬОГО!I9-'!!12-жінки'!D9</f>
        <v>169</v>
      </c>
      <c r="E9" s="127">
        <f>УСЬОГО!L9-'!!12-жінки'!E9</f>
        <v>42</v>
      </c>
      <c r="F9" s="127">
        <f>УСЬОГО!O9-'!!12-жінки'!F9</f>
        <v>-28</v>
      </c>
      <c r="G9" s="127">
        <f>УСЬОГО!R9-'!!12-жінки'!G9</f>
        <v>15</v>
      </c>
      <c r="H9" s="127">
        <f>УСЬОГО!U9-'!!12-жінки'!H9</f>
        <v>226</v>
      </c>
      <c r="I9" s="127">
        <f>УСЬОГО!X9-'!!12-жінки'!I9</f>
        <v>470</v>
      </c>
      <c r="J9" s="127">
        <f>УСЬОГО!AA9-'!!12-жінки'!J9</f>
        <v>278</v>
      </c>
      <c r="K9" s="127">
        <f>УСЬОГО!AD9-'!!12-жінки'!K9</f>
        <v>218</v>
      </c>
    </row>
    <row r="10" spans="1:11" ht="15" customHeight="1" x14ac:dyDescent="0.25">
      <c r="A10" s="106" t="s">
        <v>35</v>
      </c>
      <c r="B10" s="127">
        <f>УСЬОГО!C10-'!!12-жінки'!B10</f>
        <v>5450</v>
      </c>
      <c r="C10" s="127">
        <f>УСЬОГО!F10-'!!12-жінки'!C10</f>
        <v>4020</v>
      </c>
      <c r="D10" s="127">
        <f>УСЬОГО!I10-'!!12-жінки'!D10</f>
        <v>1111</v>
      </c>
      <c r="E10" s="127">
        <f>УСЬОГО!L10-'!!12-жінки'!E10</f>
        <v>930</v>
      </c>
      <c r="F10" s="127">
        <f>УСЬОГО!O10-'!!12-жінки'!F10</f>
        <v>297</v>
      </c>
      <c r="G10" s="127">
        <f>УСЬОГО!R10-'!!12-жінки'!G10</f>
        <v>65</v>
      </c>
      <c r="H10" s="127">
        <f>УСЬОГО!U10-'!!12-жінки'!H10</f>
        <v>3093</v>
      </c>
      <c r="I10" s="127">
        <f>УСЬОГО!X10-'!!12-жінки'!I10</f>
        <v>1627</v>
      </c>
      <c r="J10" s="127">
        <f>УСЬОГО!AA10-'!!12-жінки'!J10</f>
        <v>1151</v>
      </c>
      <c r="K10" s="127">
        <f>УСЬОГО!AD10-'!!12-жінки'!K10</f>
        <v>856</v>
      </c>
    </row>
    <row r="11" spans="1:11" ht="15" customHeight="1" x14ac:dyDescent="0.25">
      <c r="A11" s="106" t="s">
        <v>36</v>
      </c>
      <c r="B11" s="127">
        <f>УСЬОГО!C11-'!!12-жінки'!B11</f>
        <v>1375</v>
      </c>
      <c r="C11" s="127">
        <f>УСЬОГО!F11-'!!12-жінки'!C11</f>
        <v>1029</v>
      </c>
      <c r="D11" s="127">
        <f>УСЬОГО!I11-'!!12-жінки'!D11</f>
        <v>335</v>
      </c>
      <c r="E11" s="127">
        <f>УСЬОГО!L11-'!!12-жінки'!E11</f>
        <v>212</v>
      </c>
      <c r="F11" s="127">
        <f>УСЬОГО!O11-'!!12-жінки'!F11</f>
        <v>30</v>
      </c>
      <c r="G11" s="127">
        <f>УСЬОГО!R11-'!!12-жінки'!G11</f>
        <v>15</v>
      </c>
      <c r="H11" s="127">
        <f>УСЬОГО!U11-'!!12-жінки'!H11</f>
        <v>843</v>
      </c>
      <c r="I11" s="127">
        <f>УСЬОГО!X11-'!!12-жінки'!I11</f>
        <v>602</v>
      </c>
      <c r="J11" s="127">
        <f>УСЬОГО!AA11-'!!12-жінки'!J11</f>
        <v>427</v>
      </c>
      <c r="K11" s="127">
        <f>УСЬОГО!AD11-'!!12-жінки'!K11</f>
        <v>302</v>
      </c>
    </row>
    <row r="12" spans="1:11" ht="15" customHeight="1" x14ac:dyDescent="0.25">
      <c r="A12" s="106" t="s">
        <v>37</v>
      </c>
      <c r="B12" s="127">
        <f>УСЬОГО!C12-'!!12-жінки'!B12</f>
        <v>2029</v>
      </c>
      <c r="C12" s="127">
        <f>УСЬОГО!F12-'!!12-жінки'!C12</f>
        <v>1463</v>
      </c>
      <c r="D12" s="127">
        <f>УСЬОГО!I12-'!!12-жінки'!D12</f>
        <v>565</v>
      </c>
      <c r="E12" s="127">
        <f>УСЬОГО!L12-'!!12-жінки'!E12</f>
        <v>395</v>
      </c>
      <c r="F12" s="127">
        <f>УСЬОГО!O12-'!!12-жінки'!F12</f>
        <v>-63</v>
      </c>
      <c r="G12" s="127">
        <f>УСЬОГО!R12-'!!12-жінки'!G12</f>
        <v>11</v>
      </c>
      <c r="H12" s="127">
        <f>УСЬОГО!U12-'!!12-жінки'!H12</f>
        <v>775</v>
      </c>
      <c r="I12" s="127">
        <f>УСЬОГО!X12-'!!12-жінки'!I12</f>
        <v>802</v>
      </c>
      <c r="J12" s="127">
        <f>УСЬОГО!AA12-'!!12-жінки'!J12</f>
        <v>512</v>
      </c>
      <c r="K12" s="127">
        <f>УСЬОГО!AD12-'!!12-жінки'!K12</f>
        <v>304</v>
      </c>
    </row>
    <row r="13" spans="1:11" ht="15" customHeight="1" x14ac:dyDescent="0.25">
      <c r="A13" s="106" t="s">
        <v>38</v>
      </c>
      <c r="B13" s="127">
        <f>УСЬОГО!C13-'!!12-жінки'!B13</f>
        <v>1130</v>
      </c>
      <c r="C13" s="127">
        <f>УСЬОГО!F13-'!!12-жінки'!C13</f>
        <v>590</v>
      </c>
      <c r="D13" s="127">
        <f>УСЬОГО!I13-'!!12-жінки'!D13</f>
        <v>404</v>
      </c>
      <c r="E13" s="127">
        <f>УСЬОГО!L13-'!!12-жінки'!E13</f>
        <v>217</v>
      </c>
      <c r="F13" s="127">
        <f>УСЬОГО!O13-'!!12-жінки'!F13</f>
        <v>-7</v>
      </c>
      <c r="G13" s="127">
        <f>УСЬОГО!R13-'!!12-жінки'!G13</f>
        <v>1</v>
      </c>
      <c r="H13" s="127">
        <f>УСЬОГО!U13-'!!12-жінки'!H13</f>
        <v>413</v>
      </c>
      <c r="I13" s="127">
        <f>УСЬОГО!X13-'!!12-жінки'!I13</f>
        <v>415</v>
      </c>
      <c r="J13" s="127">
        <f>УСЬОГО!AA13-'!!12-жінки'!J13</f>
        <v>143</v>
      </c>
      <c r="K13" s="127">
        <f>УСЬОГО!AD13-'!!12-жінки'!K13</f>
        <v>129</v>
      </c>
    </row>
    <row r="14" spans="1:11" ht="15" customHeight="1" x14ac:dyDescent="0.25">
      <c r="A14" s="106" t="s">
        <v>39</v>
      </c>
      <c r="B14" s="127">
        <f>УСЬОГО!C14-'!!12-жінки'!B14</f>
        <v>932</v>
      </c>
      <c r="C14" s="127">
        <f>УСЬОГО!F14-'!!12-жінки'!C14</f>
        <v>636</v>
      </c>
      <c r="D14" s="127">
        <f>УСЬОГО!I14-'!!12-жінки'!D14</f>
        <v>433</v>
      </c>
      <c r="E14" s="127">
        <f>УСЬОГО!L14-'!!12-жінки'!E14</f>
        <v>287</v>
      </c>
      <c r="F14" s="127">
        <f>УСЬОГО!O14-'!!12-жінки'!F14</f>
        <v>69</v>
      </c>
      <c r="G14" s="127">
        <f>УСЬОГО!R14-'!!12-жінки'!G14</f>
        <v>7</v>
      </c>
      <c r="H14" s="127">
        <f>УСЬОГО!U14-'!!12-жінки'!H14</f>
        <v>441</v>
      </c>
      <c r="I14" s="127">
        <f>УСЬОГО!X14-'!!12-жінки'!I14</f>
        <v>405</v>
      </c>
      <c r="J14" s="127">
        <f>УСЬОГО!AA14-'!!12-жінки'!J14</f>
        <v>222</v>
      </c>
      <c r="K14" s="127">
        <f>УСЬОГО!AD14-'!!12-жінки'!K14</f>
        <v>108</v>
      </c>
    </row>
    <row r="15" spans="1:11" ht="15" customHeight="1" x14ac:dyDescent="0.25">
      <c r="A15" s="106" t="s">
        <v>40</v>
      </c>
      <c r="B15" s="127" t="e">
        <f>УСЬОГО!#REF!-'!!12-жінки'!B15</f>
        <v>#REF!</v>
      </c>
      <c r="C15" s="127" t="e">
        <f>УСЬОГО!#REF!-'!!12-жінки'!C15</f>
        <v>#REF!</v>
      </c>
      <c r="D15" s="127" t="e">
        <f>УСЬОГО!#REF!-'!!12-жінки'!D15</f>
        <v>#REF!</v>
      </c>
      <c r="E15" s="127" t="e">
        <f>УСЬОГО!#REF!-'!!12-жінки'!E15</f>
        <v>#REF!</v>
      </c>
      <c r="F15" s="127" t="e">
        <f>УСЬОГО!#REF!-'!!12-жінки'!F15</f>
        <v>#REF!</v>
      </c>
      <c r="G15" s="127" t="e">
        <f>УСЬОГО!#REF!-'!!12-жінки'!G15</f>
        <v>#REF!</v>
      </c>
      <c r="H15" s="127" t="e">
        <f>УСЬОГО!#REF!-'!!12-жінки'!H15</f>
        <v>#REF!</v>
      </c>
      <c r="I15" s="127" t="e">
        <f>УСЬОГО!#REF!-'!!12-жінки'!I15</f>
        <v>#REF!</v>
      </c>
      <c r="J15" s="127" t="e">
        <f>УСЬОГО!#REF!-'!!12-жінки'!J15</f>
        <v>#REF!</v>
      </c>
      <c r="K15" s="127" t="e">
        <f>УСЬОГО!#REF!-'!!12-жінки'!K15</f>
        <v>#REF!</v>
      </c>
    </row>
    <row r="16" spans="1:11" ht="15" customHeight="1" x14ac:dyDescent="0.25">
      <c r="A16" s="106" t="s">
        <v>41</v>
      </c>
      <c r="B16" s="127" t="e">
        <f>УСЬОГО!#REF!-'!!12-жінки'!B16</f>
        <v>#REF!</v>
      </c>
      <c r="C16" s="127" t="e">
        <f>УСЬОГО!#REF!-'!!12-жінки'!C16</f>
        <v>#REF!</v>
      </c>
      <c r="D16" s="127" t="e">
        <f>УСЬОГО!#REF!-'!!12-жінки'!D16</f>
        <v>#REF!</v>
      </c>
      <c r="E16" s="127" t="e">
        <f>УСЬОГО!#REF!-'!!12-жінки'!E16</f>
        <v>#REF!</v>
      </c>
      <c r="F16" s="127" t="e">
        <f>УСЬОГО!#REF!-'!!12-жінки'!F16</f>
        <v>#REF!</v>
      </c>
      <c r="G16" s="127" t="e">
        <f>УСЬОГО!#REF!-'!!12-жінки'!G16</f>
        <v>#REF!</v>
      </c>
      <c r="H16" s="127" t="e">
        <f>УСЬОГО!#REF!-'!!12-жінки'!H16</f>
        <v>#REF!</v>
      </c>
      <c r="I16" s="127" t="e">
        <f>УСЬОГО!#REF!-'!!12-жінки'!I16</f>
        <v>#REF!</v>
      </c>
      <c r="J16" s="127" t="e">
        <f>УСЬОГО!#REF!-'!!12-жінки'!J16</f>
        <v>#REF!</v>
      </c>
      <c r="K16" s="127" t="e">
        <f>УСЬОГО!#REF!-'!!12-жінки'!K16</f>
        <v>#REF!</v>
      </c>
    </row>
    <row r="17" spans="1:20" ht="15" customHeight="1" x14ac:dyDescent="0.25">
      <c r="A17" s="106" t="s">
        <v>42</v>
      </c>
      <c r="B17" s="127" t="e">
        <f>УСЬОГО!#REF!-'!!12-жінки'!B17</f>
        <v>#REF!</v>
      </c>
      <c r="C17" s="127" t="e">
        <f>УСЬОГО!#REF!-'!!12-жінки'!C17</f>
        <v>#REF!</v>
      </c>
      <c r="D17" s="127" t="e">
        <f>УСЬОГО!#REF!-'!!12-жінки'!D17</f>
        <v>#REF!</v>
      </c>
      <c r="E17" s="127" t="e">
        <f>УСЬОГО!#REF!-'!!12-жінки'!E17</f>
        <v>#REF!</v>
      </c>
      <c r="F17" s="127" t="e">
        <f>УСЬОГО!#REF!-'!!12-жінки'!F17</f>
        <v>#REF!</v>
      </c>
      <c r="G17" s="127" t="e">
        <f>УСЬОГО!#REF!-'!!12-жінки'!G17</f>
        <v>#REF!</v>
      </c>
      <c r="H17" s="127" t="e">
        <f>УСЬОГО!#REF!-'!!12-жінки'!H17</f>
        <v>#REF!</v>
      </c>
      <c r="I17" s="127" t="e">
        <f>УСЬОГО!#REF!-'!!12-жінки'!I17</f>
        <v>#REF!</v>
      </c>
      <c r="J17" s="127" t="e">
        <f>УСЬОГО!#REF!-'!!12-жінки'!J17</f>
        <v>#REF!</v>
      </c>
      <c r="K17" s="127" t="e">
        <f>УСЬОГО!#REF!-'!!12-жінки'!K17</f>
        <v>#REF!</v>
      </c>
    </row>
    <row r="18" spans="1:20" ht="15" customHeight="1" x14ac:dyDescent="0.25">
      <c r="A18" s="106" t="s">
        <v>43</v>
      </c>
      <c r="B18" s="127" t="e">
        <f>УСЬОГО!#REF!-'!!12-жінки'!B18</f>
        <v>#REF!</v>
      </c>
      <c r="C18" s="127" t="e">
        <f>УСЬОГО!#REF!-'!!12-жінки'!C18</f>
        <v>#REF!</v>
      </c>
      <c r="D18" s="127" t="e">
        <f>УСЬОГО!#REF!-'!!12-жінки'!D18</f>
        <v>#REF!</v>
      </c>
      <c r="E18" s="127" t="e">
        <f>УСЬОГО!#REF!-'!!12-жінки'!E18</f>
        <v>#REF!</v>
      </c>
      <c r="F18" s="127" t="e">
        <f>УСЬОГО!#REF!-'!!12-жінки'!F18</f>
        <v>#REF!</v>
      </c>
      <c r="G18" s="127" t="e">
        <f>УСЬОГО!#REF!-'!!12-жінки'!G18</f>
        <v>#REF!</v>
      </c>
      <c r="H18" s="127" t="e">
        <f>УСЬОГО!#REF!-'!!12-жінки'!H18</f>
        <v>#REF!</v>
      </c>
      <c r="I18" s="127" t="e">
        <f>УСЬОГО!#REF!-'!!12-жінки'!I18</f>
        <v>#REF!</v>
      </c>
      <c r="J18" s="127" t="e">
        <f>УСЬОГО!#REF!-'!!12-жінки'!J18</f>
        <v>#REF!</v>
      </c>
      <c r="K18" s="127" t="e">
        <f>УСЬОГО!#REF!-'!!12-жінки'!K18</f>
        <v>#REF!</v>
      </c>
    </row>
    <row r="19" spans="1:20" ht="15" customHeight="1" x14ac:dyDescent="0.25">
      <c r="A19" s="106" t="s">
        <v>44</v>
      </c>
      <c r="B19" s="127" t="e">
        <f>УСЬОГО!#REF!-'!!12-жінки'!B19</f>
        <v>#REF!</v>
      </c>
      <c r="C19" s="127" t="e">
        <f>УСЬОГО!#REF!-'!!12-жінки'!C19</f>
        <v>#REF!</v>
      </c>
      <c r="D19" s="127" t="e">
        <f>УСЬОГО!#REF!-'!!12-жінки'!D19</f>
        <v>#REF!</v>
      </c>
      <c r="E19" s="127" t="e">
        <f>УСЬОГО!#REF!-'!!12-жінки'!E19</f>
        <v>#REF!</v>
      </c>
      <c r="F19" s="127" t="e">
        <f>УСЬОГО!#REF!-'!!12-жінки'!F19</f>
        <v>#REF!</v>
      </c>
      <c r="G19" s="127" t="e">
        <f>УСЬОГО!#REF!-'!!12-жінки'!G19</f>
        <v>#REF!</v>
      </c>
      <c r="H19" s="127" t="e">
        <f>УСЬОГО!#REF!-'!!12-жінки'!H19</f>
        <v>#REF!</v>
      </c>
      <c r="I19" s="127" t="e">
        <f>УСЬОГО!#REF!-'!!12-жінки'!I19</f>
        <v>#REF!</v>
      </c>
      <c r="J19" s="127" t="e">
        <f>УСЬОГО!#REF!-'!!12-жінки'!J19</f>
        <v>#REF!</v>
      </c>
      <c r="K19" s="127" t="e">
        <f>УСЬОГО!#REF!-'!!12-жінки'!K19</f>
        <v>#REF!</v>
      </c>
    </row>
    <row r="20" spans="1:20" ht="15" customHeight="1" x14ac:dyDescent="0.25">
      <c r="A20" s="106" t="s">
        <v>45</v>
      </c>
      <c r="B20" s="127" t="e">
        <f>УСЬОГО!#REF!-'!!12-жінки'!B20</f>
        <v>#REF!</v>
      </c>
      <c r="C20" s="127" t="e">
        <f>УСЬОГО!#REF!-'!!12-жінки'!C20</f>
        <v>#REF!</v>
      </c>
      <c r="D20" s="127" t="e">
        <f>УСЬОГО!#REF!-'!!12-жінки'!D20</f>
        <v>#REF!</v>
      </c>
      <c r="E20" s="127" t="e">
        <f>УСЬОГО!#REF!-'!!12-жінки'!E20</f>
        <v>#REF!</v>
      </c>
      <c r="F20" s="127" t="e">
        <f>УСЬОГО!#REF!-'!!12-жінки'!F20</f>
        <v>#REF!</v>
      </c>
      <c r="G20" s="127" t="e">
        <f>УСЬОГО!#REF!-'!!12-жінки'!G20</f>
        <v>#REF!</v>
      </c>
      <c r="H20" s="127" t="e">
        <f>УСЬОГО!#REF!-'!!12-жінки'!H20</f>
        <v>#REF!</v>
      </c>
      <c r="I20" s="127" t="e">
        <f>УСЬОГО!#REF!-'!!12-жінки'!I20</f>
        <v>#REF!</v>
      </c>
      <c r="J20" s="127" t="e">
        <f>УСЬОГО!#REF!-'!!12-жінки'!J20</f>
        <v>#REF!</v>
      </c>
      <c r="K20" s="127" t="e">
        <f>УСЬОГО!#REF!-'!!12-жінки'!K20</f>
        <v>#REF!</v>
      </c>
    </row>
    <row r="21" spans="1:20" ht="15" customHeight="1" x14ac:dyDescent="0.25">
      <c r="A21" s="106" t="s">
        <v>46</v>
      </c>
      <c r="B21" s="127" t="e">
        <f>УСЬОГО!#REF!-'!!12-жінки'!B21</f>
        <v>#REF!</v>
      </c>
      <c r="C21" s="127" t="e">
        <f>УСЬОГО!#REF!-'!!12-жінки'!C21</f>
        <v>#REF!</v>
      </c>
      <c r="D21" s="127" t="e">
        <f>УСЬОГО!#REF!-'!!12-жінки'!D21</f>
        <v>#REF!</v>
      </c>
      <c r="E21" s="127" t="e">
        <f>УСЬОГО!#REF!-'!!12-жінки'!E21</f>
        <v>#REF!</v>
      </c>
      <c r="F21" s="127" t="e">
        <f>УСЬОГО!#REF!-'!!12-жінки'!F21</f>
        <v>#REF!</v>
      </c>
      <c r="G21" s="127" t="e">
        <f>УСЬОГО!#REF!-'!!12-жінки'!G21</f>
        <v>#REF!</v>
      </c>
      <c r="H21" s="127" t="e">
        <f>УСЬОГО!#REF!-'!!12-жінки'!H21</f>
        <v>#REF!</v>
      </c>
      <c r="I21" s="127" t="e">
        <f>УСЬОГО!#REF!-'!!12-жінки'!I21</f>
        <v>#REF!</v>
      </c>
      <c r="J21" s="127" t="e">
        <f>УСЬОГО!#REF!-'!!12-жінки'!J21</f>
        <v>#REF!</v>
      </c>
      <c r="K21" s="127" t="e">
        <f>УСЬОГО!#REF!-'!!12-жінки'!K21</f>
        <v>#REF!</v>
      </c>
    </row>
    <row r="22" spans="1:20" ht="15" customHeight="1" x14ac:dyDescent="0.25">
      <c r="A22" s="106" t="s">
        <v>47</v>
      </c>
      <c r="B22" s="127" t="e">
        <f>УСЬОГО!#REF!-'!!12-жінки'!B22</f>
        <v>#REF!</v>
      </c>
      <c r="C22" s="127" t="e">
        <f>УСЬОГО!#REF!-'!!12-жінки'!C22</f>
        <v>#REF!</v>
      </c>
      <c r="D22" s="127" t="e">
        <f>УСЬОГО!#REF!-'!!12-жінки'!D22</f>
        <v>#REF!</v>
      </c>
      <c r="E22" s="127" t="e">
        <f>УСЬОГО!#REF!-'!!12-жінки'!E22</f>
        <v>#REF!</v>
      </c>
      <c r="F22" s="127" t="e">
        <f>УСЬОГО!#REF!-'!!12-жінки'!F22</f>
        <v>#REF!</v>
      </c>
      <c r="G22" s="127" t="e">
        <f>УСЬОГО!#REF!-'!!12-жінки'!G22</f>
        <v>#REF!</v>
      </c>
      <c r="H22" s="127" t="e">
        <f>УСЬОГО!#REF!-'!!12-жінки'!H22</f>
        <v>#REF!</v>
      </c>
      <c r="I22" s="127" t="e">
        <f>УСЬОГО!#REF!-'!!12-жінки'!I22</f>
        <v>#REF!</v>
      </c>
      <c r="J22" s="127" t="e">
        <f>УСЬОГО!#REF!-'!!12-жінки'!J22</f>
        <v>#REF!</v>
      </c>
      <c r="K22" s="127" t="e">
        <f>УСЬОГО!#REF!-'!!12-жінки'!K22</f>
        <v>#REF!</v>
      </c>
    </row>
    <row r="23" spans="1:20" ht="15" customHeight="1" x14ac:dyDescent="0.25">
      <c r="A23" s="106" t="s">
        <v>48</v>
      </c>
      <c r="B23" s="127" t="e">
        <f>УСЬОГО!#REF!-'!!12-жінки'!B23</f>
        <v>#REF!</v>
      </c>
      <c r="C23" s="127" t="e">
        <f>УСЬОГО!#REF!-'!!12-жінки'!C23</f>
        <v>#REF!</v>
      </c>
      <c r="D23" s="127" t="e">
        <f>УСЬОГО!#REF!-'!!12-жінки'!D23</f>
        <v>#REF!</v>
      </c>
      <c r="E23" s="127" t="e">
        <f>УСЬОГО!#REF!-'!!12-жінки'!E23</f>
        <v>#REF!</v>
      </c>
      <c r="F23" s="127" t="e">
        <f>УСЬОГО!#REF!-'!!12-жінки'!F23</f>
        <v>#REF!</v>
      </c>
      <c r="G23" s="127" t="e">
        <f>УСЬОГО!#REF!-'!!12-жінки'!G23</f>
        <v>#REF!</v>
      </c>
      <c r="H23" s="127" t="e">
        <f>УСЬОГО!#REF!-'!!12-жінки'!H23</f>
        <v>#REF!</v>
      </c>
      <c r="I23" s="127" t="e">
        <f>УСЬОГО!#REF!-'!!12-жінки'!I23</f>
        <v>#REF!</v>
      </c>
      <c r="J23" s="127" t="e">
        <f>УСЬОГО!#REF!-'!!12-жінки'!J23</f>
        <v>#REF!</v>
      </c>
      <c r="K23" s="127" t="e">
        <f>УСЬОГО!#REF!-'!!12-жінки'!K23</f>
        <v>#REF!</v>
      </c>
    </row>
    <row r="24" spans="1:20" ht="15" customHeight="1" x14ac:dyDescent="0.25">
      <c r="A24" s="106" t="s">
        <v>49</v>
      </c>
      <c r="B24" s="127" t="e">
        <f>УСЬОГО!#REF!-'!!12-жінки'!B24</f>
        <v>#REF!</v>
      </c>
      <c r="C24" s="127" t="e">
        <f>УСЬОГО!#REF!-'!!12-жінки'!C24</f>
        <v>#REF!</v>
      </c>
      <c r="D24" s="127" t="e">
        <f>УСЬОГО!#REF!-'!!12-жінки'!D24</f>
        <v>#REF!</v>
      </c>
      <c r="E24" s="127" t="e">
        <f>УСЬОГО!#REF!-'!!12-жінки'!E24</f>
        <v>#REF!</v>
      </c>
      <c r="F24" s="127" t="e">
        <f>УСЬОГО!#REF!-'!!12-жінки'!F24</f>
        <v>#REF!</v>
      </c>
      <c r="G24" s="127" t="e">
        <f>УСЬОГО!#REF!-'!!12-жінки'!G24</f>
        <v>#REF!</v>
      </c>
      <c r="H24" s="127" t="e">
        <f>УСЬОГО!#REF!-'!!12-жінки'!H24</f>
        <v>#REF!</v>
      </c>
      <c r="I24" s="127" t="e">
        <f>УСЬОГО!#REF!-'!!12-жінки'!I24</f>
        <v>#REF!</v>
      </c>
      <c r="J24" s="127" t="e">
        <f>УСЬОГО!#REF!-'!!12-жінки'!J24</f>
        <v>#REF!</v>
      </c>
      <c r="K24" s="127" t="e">
        <f>УСЬОГО!#REF!-'!!12-жінки'!K24</f>
        <v>#REF!</v>
      </c>
    </row>
    <row r="25" spans="1:20" ht="15" customHeight="1" x14ac:dyDescent="0.25">
      <c r="A25" s="106" t="s">
        <v>50</v>
      </c>
      <c r="B25" s="127" t="e">
        <f>УСЬОГО!#REF!-'!!12-жінки'!B25</f>
        <v>#REF!</v>
      </c>
      <c r="C25" s="127" t="e">
        <f>УСЬОГО!#REF!-'!!12-жінки'!C25</f>
        <v>#REF!</v>
      </c>
      <c r="D25" s="127" t="e">
        <f>УСЬОГО!#REF!-'!!12-жінки'!D25</f>
        <v>#REF!</v>
      </c>
      <c r="E25" s="127" t="e">
        <f>УСЬОГО!#REF!-'!!12-жінки'!E25</f>
        <v>#REF!</v>
      </c>
      <c r="F25" s="127" t="e">
        <f>УСЬОГО!#REF!-'!!12-жінки'!F25</f>
        <v>#REF!</v>
      </c>
      <c r="G25" s="127" t="e">
        <f>УСЬОГО!#REF!-'!!12-жінки'!G25</f>
        <v>#REF!</v>
      </c>
      <c r="H25" s="127" t="e">
        <f>УСЬОГО!#REF!-'!!12-жінки'!H25</f>
        <v>#REF!</v>
      </c>
      <c r="I25" s="127" t="e">
        <f>УСЬОГО!#REF!-'!!12-жінки'!I25</f>
        <v>#REF!</v>
      </c>
      <c r="J25" s="127" t="e">
        <f>УСЬОГО!#REF!-'!!12-жінки'!J25</f>
        <v>#REF!</v>
      </c>
      <c r="K25" s="127" t="e">
        <f>УСЬОГО!#REF!-'!!12-жінки'!K25</f>
        <v>#REF!</v>
      </c>
    </row>
    <row r="26" spans="1:20" ht="15" customHeight="1" x14ac:dyDescent="0.25">
      <c r="A26" s="106" t="s">
        <v>51</v>
      </c>
      <c r="B26" s="127" t="e">
        <f>УСЬОГО!#REF!-'!!12-жінки'!B26</f>
        <v>#REF!</v>
      </c>
      <c r="C26" s="127" t="e">
        <f>УСЬОГО!#REF!-'!!12-жінки'!C26</f>
        <v>#REF!</v>
      </c>
      <c r="D26" s="127" t="e">
        <f>УСЬОГО!#REF!-'!!12-жінки'!D26</f>
        <v>#REF!</v>
      </c>
      <c r="E26" s="127" t="e">
        <f>УСЬОГО!#REF!-'!!12-жінки'!E26</f>
        <v>#REF!</v>
      </c>
      <c r="F26" s="127" t="e">
        <f>УСЬОГО!#REF!-'!!12-жінки'!F26</f>
        <v>#REF!</v>
      </c>
      <c r="G26" s="127" t="e">
        <f>УСЬОГО!#REF!-'!!12-жінки'!G26</f>
        <v>#REF!</v>
      </c>
      <c r="H26" s="127" t="e">
        <f>УСЬОГО!#REF!-'!!12-жінки'!H26</f>
        <v>#REF!</v>
      </c>
      <c r="I26" s="127" t="e">
        <f>УСЬОГО!#REF!-'!!12-жінки'!I26</f>
        <v>#REF!</v>
      </c>
      <c r="J26" s="127" t="e">
        <f>УСЬОГО!#REF!-'!!12-жінки'!J26</f>
        <v>#REF!</v>
      </c>
      <c r="K26" s="127" t="e">
        <f>УСЬОГО!#REF!-'!!12-жінки'!K26</f>
        <v>#REF!</v>
      </c>
    </row>
    <row r="27" spans="1:20" ht="15" customHeight="1" x14ac:dyDescent="0.25">
      <c r="A27" s="106" t="s">
        <v>52</v>
      </c>
      <c r="B27" s="127" t="e">
        <f>УСЬОГО!#REF!-'!!12-жінки'!B27</f>
        <v>#REF!</v>
      </c>
      <c r="C27" s="127" t="e">
        <f>УСЬОГО!#REF!-'!!12-жінки'!C27</f>
        <v>#REF!</v>
      </c>
      <c r="D27" s="127" t="e">
        <f>УСЬОГО!#REF!-'!!12-жінки'!D27</f>
        <v>#REF!</v>
      </c>
      <c r="E27" s="127" t="e">
        <f>УСЬОГО!#REF!-'!!12-жінки'!E27</f>
        <v>#REF!</v>
      </c>
      <c r="F27" s="127" t="e">
        <f>УСЬОГО!#REF!-'!!12-жінки'!F27</f>
        <v>#REF!</v>
      </c>
      <c r="G27" s="127" t="e">
        <f>УСЬОГО!#REF!-'!!12-жінки'!G27</f>
        <v>#REF!</v>
      </c>
      <c r="H27" s="127" t="e">
        <f>УСЬОГО!#REF!-'!!12-жінки'!H27</f>
        <v>#REF!</v>
      </c>
      <c r="I27" s="127" t="e">
        <f>УСЬОГО!#REF!-'!!12-жінки'!I27</f>
        <v>#REF!</v>
      </c>
      <c r="J27" s="127" t="e">
        <f>УСЬОГО!#REF!-'!!12-жінки'!J27</f>
        <v>#REF!</v>
      </c>
      <c r="K27" s="127" t="e">
        <f>УСЬОГО!#REF!-'!!12-жінки'!K27</f>
        <v>#REF!</v>
      </c>
      <c r="T27" s="107" t="s">
        <v>89</v>
      </c>
    </row>
    <row r="28" spans="1:20" ht="15" customHeight="1" x14ac:dyDescent="0.25">
      <c r="A28" s="106" t="s">
        <v>53</v>
      </c>
      <c r="B28" s="127" t="e">
        <f>УСЬОГО!#REF!-'!!12-жінки'!B28</f>
        <v>#REF!</v>
      </c>
      <c r="C28" s="127" t="e">
        <f>УСЬОГО!#REF!-'!!12-жінки'!C28</f>
        <v>#REF!</v>
      </c>
      <c r="D28" s="127" t="e">
        <f>УСЬОГО!#REF!-'!!12-жінки'!D28</f>
        <v>#REF!</v>
      </c>
      <c r="E28" s="127" t="e">
        <f>УСЬОГО!#REF!-'!!12-жінки'!E28</f>
        <v>#REF!</v>
      </c>
      <c r="F28" s="127" t="e">
        <f>УСЬОГО!#REF!-'!!12-жінки'!F28</f>
        <v>#REF!</v>
      </c>
      <c r="G28" s="127" t="e">
        <f>УСЬОГО!#REF!-'!!12-жінки'!G28</f>
        <v>#REF!</v>
      </c>
      <c r="H28" s="127" t="e">
        <f>УСЬОГО!#REF!-'!!12-жінки'!H28</f>
        <v>#REF!</v>
      </c>
      <c r="I28" s="127" t="e">
        <f>УСЬОГО!#REF!-'!!12-жінки'!I28</f>
        <v>#REF!</v>
      </c>
      <c r="J28" s="127" t="e">
        <f>УСЬОГО!#REF!-'!!12-жінки'!J28</f>
        <v>#REF!</v>
      </c>
      <c r="K28" s="127" t="e">
        <f>УСЬОГО!#REF!-'!!12-жінки'!K28</f>
        <v>#REF!</v>
      </c>
    </row>
    <row r="29" spans="1:20" ht="15" customHeight="1" x14ac:dyDescent="0.25">
      <c r="A29" s="106" t="s">
        <v>54</v>
      </c>
      <c r="B29" s="127" t="e">
        <f>УСЬОГО!#REF!-'!!12-жінки'!B29</f>
        <v>#REF!</v>
      </c>
      <c r="C29" s="127" t="e">
        <f>УСЬОГО!#REF!-'!!12-жінки'!C29</f>
        <v>#REF!</v>
      </c>
      <c r="D29" s="127" t="e">
        <f>УСЬОГО!#REF!-'!!12-жінки'!D29</f>
        <v>#REF!</v>
      </c>
      <c r="E29" s="127" t="e">
        <f>УСЬОГО!#REF!-'!!12-жінки'!E29</f>
        <v>#REF!</v>
      </c>
      <c r="F29" s="127" t="e">
        <f>УСЬОГО!#REF!-'!!12-жінки'!F29</f>
        <v>#REF!</v>
      </c>
      <c r="G29" s="127" t="e">
        <f>УСЬОГО!#REF!-'!!12-жінки'!G29</f>
        <v>#REF!</v>
      </c>
      <c r="H29" s="127" t="e">
        <f>УСЬОГО!#REF!-'!!12-жінки'!H29</f>
        <v>#REF!</v>
      </c>
      <c r="I29" s="127" t="e">
        <f>УСЬОГО!#REF!-'!!12-жінки'!I29</f>
        <v>#REF!</v>
      </c>
      <c r="J29" s="127" t="e">
        <f>УСЬОГО!#REF!-'!!12-жінки'!J29</f>
        <v>#REF!</v>
      </c>
      <c r="K29" s="127" t="e">
        <f>УСЬОГО!#REF!-'!!12-жінки'!K29</f>
        <v>#REF!</v>
      </c>
    </row>
    <row r="30" spans="1:20" ht="15" customHeight="1" x14ac:dyDescent="0.25">
      <c r="A30" s="108" t="s">
        <v>55</v>
      </c>
      <c r="B30" s="127" t="e">
        <f>УСЬОГО!#REF!-'!!12-жінки'!B30</f>
        <v>#REF!</v>
      </c>
      <c r="C30" s="127" t="e">
        <f>УСЬОГО!#REF!-'!!12-жінки'!C30</f>
        <v>#REF!</v>
      </c>
      <c r="D30" s="127" t="e">
        <f>УСЬОГО!#REF!-'!!12-жінки'!D30</f>
        <v>#REF!</v>
      </c>
      <c r="E30" s="127" t="e">
        <f>УСЬОГО!#REF!-'!!12-жінки'!E30</f>
        <v>#REF!</v>
      </c>
      <c r="F30" s="127" t="e">
        <f>УСЬОГО!#REF!-'!!12-жінки'!F30</f>
        <v>#REF!</v>
      </c>
      <c r="G30" s="127" t="e">
        <f>УСЬОГО!#REF!-'!!12-жінки'!G30</f>
        <v>#REF!</v>
      </c>
      <c r="H30" s="127" t="e">
        <f>УСЬОГО!#REF!-'!!12-жінки'!H30</f>
        <v>#REF!</v>
      </c>
      <c r="I30" s="127" t="e">
        <f>УСЬОГО!#REF!-'!!12-жінки'!I30</f>
        <v>#REF!</v>
      </c>
      <c r="J30" s="127" t="e">
        <f>УСЬОГО!#REF!-'!!12-жінки'!J30</f>
        <v>#REF!</v>
      </c>
      <c r="K30" s="127" t="e">
        <f>УСЬОГО!#REF!-'!!12-жінки'!K30</f>
        <v>#REF!</v>
      </c>
    </row>
    <row r="31" spans="1:20" ht="15" customHeight="1" x14ac:dyDescent="0.25">
      <c r="A31" s="109" t="s">
        <v>56</v>
      </c>
      <c r="B31" s="127" t="e">
        <f>УСЬОГО!#REF!-'!!12-жінки'!B31</f>
        <v>#REF!</v>
      </c>
      <c r="C31" s="127" t="e">
        <f>УСЬОГО!#REF!-'!!12-жінки'!C31</f>
        <v>#REF!</v>
      </c>
      <c r="D31" s="127" t="e">
        <f>УСЬОГО!#REF!-'!!12-жінки'!D31</f>
        <v>#REF!</v>
      </c>
      <c r="E31" s="127" t="e">
        <f>УСЬОГО!#REF!-'!!12-жінки'!E31</f>
        <v>#REF!</v>
      </c>
      <c r="F31" s="127" t="e">
        <f>УСЬОГО!#REF!-'!!12-жінки'!F31</f>
        <v>#REF!</v>
      </c>
      <c r="G31" s="127" t="e">
        <f>УСЬОГО!#REF!-'!!12-жінки'!G31</f>
        <v>#REF!</v>
      </c>
      <c r="H31" s="127" t="e">
        <f>УСЬОГО!#REF!-'!!12-жінки'!H31</f>
        <v>#REF!</v>
      </c>
      <c r="I31" s="127" t="e">
        <f>УСЬОГО!#REF!-'!!12-жінки'!I31</f>
        <v>#REF!</v>
      </c>
      <c r="J31" s="127" t="e">
        <f>УСЬОГО!#REF!-'!!12-жінки'!J31</f>
        <v>#REF!</v>
      </c>
      <c r="K31" s="127" t="e">
        <f>УСЬОГО!#REF!-'!!12-жінки'!K31</f>
        <v>#REF!</v>
      </c>
    </row>
    <row r="32" spans="1:20" ht="15" customHeight="1" x14ac:dyDescent="0.25">
      <c r="A32" s="109" t="s">
        <v>57</v>
      </c>
      <c r="B32" s="127" t="e">
        <f>УСЬОГО!#REF!-'!!12-жінки'!B32</f>
        <v>#REF!</v>
      </c>
      <c r="C32" s="127" t="e">
        <f>УСЬОГО!#REF!-'!!12-жінки'!C32</f>
        <v>#REF!</v>
      </c>
      <c r="D32" s="127" t="e">
        <f>УСЬОГО!#REF!-'!!12-жінки'!D32</f>
        <v>#REF!</v>
      </c>
      <c r="E32" s="127" t="e">
        <f>УСЬОГО!#REF!-'!!12-жінки'!E32</f>
        <v>#REF!</v>
      </c>
      <c r="F32" s="127" t="e">
        <f>УСЬОГО!#REF!-'!!12-жінки'!F32</f>
        <v>#REF!</v>
      </c>
      <c r="G32" s="127" t="e">
        <f>УСЬОГО!#REF!-'!!12-жінки'!G32</f>
        <v>#REF!</v>
      </c>
      <c r="H32" s="127" t="e">
        <f>УСЬОГО!#REF!-'!!12-жінки'!H32</f>
        <v>#REF!</v>
      </c>
      <c r="I32" s="127" t="e">
        <f>УСЬОГО!#REF!-'!!12-жінки'!I32</f>
        <v>#REF!</v>
      </c>
      <c r="J32" s="127" t="e">
        <f>УСЬОГО!#REF!-'!!12-жінки'!J32</f>
        <v>#REF!</v>
      </c>
      <c r="K32" s="127" t="e">
        <f>УСЬОГО!#REF!-'!!12-жінки'!K32</f>
        <v>#REF!</v>
      </c>
    </row>
    <row r="33" spans="1:11" ht="15" customHeight="1" x14ac:dyDescent="0.25">
      <c r="A33" s="109" t="s">
        <v>58</v>
      </c>
      <c r="B33" s="127" t="e">
        <f>УСЬОГО!#REF!-'!!12-жінки'!B33</f>
        <v>#REF!</v>
      </c>
      <c r="C33" s="127" t="e">
        <f>УСЬОГО!#REF!-'!!12-жінки'!C33</f>
        <v>#REF!</v>
      </c>
      <c r="D33" s="127" t="e">
        <f>УСЬОГО!#REF!-'!!12-жінки'!D33</f>
        <v>#REF!</v>
      </c>
      <c r="E33" s="127" t="e">
        <f>УСЬОГО!#REF!-'!!12-жінки'!E33</f>
        <v>#REF!</v>
      </c>
      <c r="F33" s="127" t="e">
        <f>УСЬОГО!#REF!-'!!12-жінки'!F33</f>
        <v>#REF!</v>
      </c>
      <c r="G33" s="127" t="e">
        <f>УСЬОГО!#REF!-'!!12-жінки'!G33</f>
        <v>#REF!</v>
      </c>
      <c r="H33" s="127" t="e">
        <f>УСЬОГО!#REF!-'!!12-жінки'!H33</f>
        <v>#REF!</v>
      </c>
      <c r="I33" s="127" t="e">
        <f>УСЬОГО!#REF!-'!!12-жінки'!I33</f>
        <v>#REF!</v>
      </c>
      <c r="J33" s="127" t="e">
        <f>УСЬОГО!#REF!-'!!12-жінки'!J33</f>
        <v>#REF!</v>
      </c>
      <c r="K33" s="127" t="e">
        <f>УСЬОГО!#REF!-'!!12-жінки'!K33</f>
        <v>#REF!</v>
      </c>
    </row>
    <row r="34" spans="1:11" ht="15" customHeight="1" x14ac:dyDescent="0.25">
      <c r="A34" s="109" t="s">
        <v>59</v>
      </c>
      <c r="B34" s="127" t="e">
        <f>УСЬОГО!#REF!-'!!12-жінки'!B34</f>
        <v>#REF!</v>
      </c>
      <c r="C34" s="127" t="e">
        <f>УСЬОГО!#REF!-'!!12-жінки'!C34</f>
        <v>#REF!</v>
      </c>
      <c r="D34" s="127" t="e">
        <f>УСЬОГО!#REF!-'!!12-жінки'!D34</f>
        <v>#REF!</v>
      </c>
      <c r="E34" s="127" t="e">
        <f>УСЬОГО!#REF!-'!!12-жінки'!E34</f>
        <v>#REF!</v>
      </c>
      <c r="F34" s="127" t="e">
        <f>УСЬОГО!#REF!-'!!12-жінки'!F34</f>
        <v>#REF!</v>
      </c>
      <c r="G34" s="127" t="e">
        <f>УСЬОГО!#REF!-'!!12-жінки'!G34</f>
        <v>#REF!</v>
      </c>
      <c r="H34" s="127" t="e">
        <f>УСЬОГО!#REF!-'!!12-жінки'!H34</f>
        <v>#REF!</v>
      </c>
      <c r="I34" s="127" t="e">
        <f>УСЬОГО!#REF!-'!!12-жінки'!I34</f>
        <v>#REF!</v>
      </c>
      <c r="J34" s="127" t="e">
        <f>УСЬОГО!#REF!-'!!12-жінки'!J34</f>
        <v>#REF!</v>
      </c>
      <c r="K34" s="127" t="e">
        <f>УСЬОГО!#REF!-'!!12-жінки'!K34</f>
        <v>#REF!</v>
      </c>
    </row>
    <row r="35" spans="1:11" ht="15" customHeight="1" x14ac:dyDescent="0.25">
      <c r="A35" s="109" t="s">
        <v>60</v>
      </c>
      <c r="B35" s="127" t="e">
        <f>УСЬОГО!#REF!-'!!12-жінки'!B35</f>
        <v>#REF!</v>
      </c>
      <c r="C35" s="127" t="e">
        <f>УСЬОГО!#REF!-'!!12-жінки'!C35</f>
        <v>#REF!</v>
      </c>
      <c r="D35" s="127" t="e">
        <f>УСЬОГО!#REF!-'!!12-жінки'!D35</f>
        <v>#REF!</v>
      </c>
      <c r="E35" s="127" t="e">
        <f>УСЬОГО!#REF!-'!!12-жінки'!E35</f>
        <v>#REF!</v>
      </c>
      <c r="F35" s="127" t="e">
        <f>УСЬОГО!#REF!-'!!12-жінки'!F35</f>
        <v>#REF!</v>
      </c>
      <c r="G35" s="127" t="e">
        <f>УСЬОГО!#REF!-'!!12-жінки'!G35</f>
        <v>#REF!</v>
      </c>
      <c r="H35" s="127" t="e">
        <f>УСЬОГО!#REF!-'!!12-жінки'!H35</f>
        <v>#REF!</v>
      </c>
      <c r="I35" s="127" t="e">
        <f>УСЬОГО!#REF!-'!!12-жінки'!I35</f>
        <v>#REF!</v>
      </c>
      <c r="J35" s="127" t="e">
        <f>УСЬОГО!#REF!-'!!12-жінки'!J35</f>
        <v>#REF!</v>
      </c>
      <c r="K35" s="127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80" zoomScaleNormal="70" zoomScaleSheetLayoutView="80" workbookViewId="0">
      <selection activeCell="B16" sqref="B16:C17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42578125" style="2" customWidth="1"/>
    <col min="6" max="7" width="14.42578125" style="2" customWidth="1"/>
    <col min="8" max="8" width="10" style="2" customWidth="1"/>
    <col min="9" max="9" width="12.42578125" style="2" customWidth="1"/>
    <col min="10" max="10" width="13.425781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47" t="s">
        <v>63</v>
      </c>
      <c r="B1" s="247"/>
      <c r="C1" s="247"/>
      <c r="D1" s="247"/>
      <c r="E1" s="247"/>
      <c r="F1" s="247"/>
      <c r="G1" s="247"/>
      <c r="H1" s="247"/>
      <c r="I1" s="247"/>
    </row>
    <row r="2" spans="1:11" ht="23.25" customHeight="1" x14ac:dyDescent="0.2">
      <c r="A2" s="247" t="s">
        <v>64</v>
      </c>
      <c r="B2" s="247"/>
      <c r="C2" s="247"/>
      <c r="D2" s="247"/>
      <c r="E2" s="247"/>
      <c r="F2" s="247"/>
      <c r="G2" s="247"/>
      <c r="H2" s="247"/>
      <c r="I2" s="247"/>
    </row>
    <row r="3" spans="1:11" ht="3.6" customHeight="1" x14ac:dyDescent="0.2">
      <c r="A3" s="340"/>
      <c r="B3" s="340"/>
      <c r="C3" s="340"/>
      <c r="D3" s="340"/>
      <c r="E3" s="340"/>
    </row>
    <row r="4" spans="1:11" s="3" customFormat="1" ht="25.5" customHeight="1" x14ac:dyDescent="0.25">
      <c r="A4" s="252" t="s">
        <v>0</v>
      </c>
      <c r="B4" s="342" t="s">
        <v>5</v>
      </c>
      <c r="C4" s="342"/>
      <c r="D4" s="342"/>
      <c r="E4" s="342"/>
      <c r="F4" s="342" t="s">
        <v>6</v>
      </c>
      <c r="G4" s="342"/>
      <c r="H4" s="342"/>
      <c r="I4" s="342"/>
    </row>
    <row r="5" spans="1:11" s="3" customFormat="1" ht="23.25" customHeight="1" x14ac:dyDescent="0.25">
      <c r="A5" s="341"/>
      <c r="B5" s="343" t="s">
        <v>112</v>
      </c>
      <c r="C5" s="343" t="s">
        <v>113</v>
      </c>
      <c r="D5" s="291" t="s">
        <v>1</v>
      </c>
      <c r="E5" s="292"/>
      <c r="F5" s="343" t="s">
        <v>112</v>
      </c>
      <c r="G5" s="343" t="s">
        <v>113</v>
      </c>
      <c r="H5" s="291" t="s">
        <v>1</v>
      </c>
      <c r="I5" s="292"/>
    </row>
    <row r="6" spans="1:11" s="3" customFormat="1" ht="31.35" customHeight="1" x14ac:dyDescent="0.25">
      <c r="A6" s="253"/>
      <c r="B6" s="344"/>
      <c r="C6" s="344"/>
      <c r="D6" s="4" t="s">
        <v>2</v>
      </c>
      <c r="E6" s="5" t="s">
        <v>24</v>
      </c>
      <c r="F6" s="344"/>
      <c r="G6" s="344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3">
        <f>'12-жінки-ЦЗ'!B7</f>
        <v>19082</v>
      </c>
      <c r="C8" s="73">
        <f>'12-жінки-ЦЗ'!C7</f>
        <v>11891</v>
      </c>
      <c r="D8" s="73">
        <f t="shared" ref="D8" si="0">C8*100/B8</f>
        <v>62.315270935960591</v>
      </c>
      <c r="E8" s="80">
        <f t="shared" ref="E8" si="1">C8-B8</f>
        <v>-7191</v>
      </c>
      <c r="F8" s="73">
        <f>'13-чоловіки-ЦЗ'!B7</f>
        <v>12749</v>
      </c>
      <c r="G8" s="73">
        <f>'13-чоловіки-ЦЗ'!C7</f>
        <v>5677</v>
      </c>
      <c r="H8" s="73">
        <f t="shared" ref="H8" si="2">G8*100/F8</f>
        <v>44.528982665307083</v>
      </c>
      <c r="I8" s="80">
        <f t="shared" ref="I8" si="3">G8-F8</f>
        <v>-7072</v>
      </c>
      <c r="J8" s="23"/>
      <c r="K8" s="21"/>
    </row>
    <row r="9" spans="1:11" s="3" customFormat="1" ht="28.5" customHeight="1" x14ac:dyDescent="0.25">
      <c r="A9" s="8" t="s">
        <v>26</v>
      </c>
      <c r="B9" s="86">
        <f>'12-жінки-ЦЗ'!E7</f>
        <v>16673</v>
      </c>
      <c r="C9" s="65">
        <f>'12-жінки-ЦЗ'!F7</f>
        <v>9527</v>
      </c>
      <c r="D9" s="9">
        <f t="shared" ref="D9:D13" si="4">C9*100/B9</f>
        <v>57.140286691057398</v>
      </c>
      <c r="E9" s="80">
        <f t="shared" ref="E9:E13" si="5">C9-B9</f>
        <v>-7146</v>
      </c>
      <c r="F9" s="65">
        <f>'13-чоловіки-ЦЗ'!E7</f>
        <v>10434</v>
      </c>
      <c r="G9" s="65">
        <f>'13-чоловіки-ЦЗ'!F7</f>
        <v>3460</v>
      </c>
      <c r="H9" s="9">
        <f t="shared" ref="H9:H13" si="6">G9*100/F9</f>
        <v>33.160820394862945</v>
      </c>
      <c r="I9" s="80">
        <f t="shared" ref="I9:I13" si="7">G9-F9</f>
        <v>-6974</v>
      </c>
      <c r="J9" s="21"/>
      <c r="K9" s="21"/>
    </row>
    <row r="10" spans="1:11" s="3" customFormat="1" ht="52.5" customHeight="1" x14ac:dyDescent="0.25">
      <c r="A10" s="12" t="s">
        <v>27</v>
      </c>
      <c r="B10" s="86">
        <f>'12-жінки-ЦЗ'!H7</f>
        <v>3216</v>
      </c>
      <c r="C10" s="65">
        <f>'12-жінки-ЦЗ'!I7</f>
        <v>3438</v>
      </c>
      <c r="D10" s="9">
        <f t="shared" si="4"/>
        <v>106.90298507462687</v>
      </c>
      <c r="E10" s="80">
        <f t="shared" si="5"/>
        <v>222</v>
      </c>
      <c r="F10" s="65">
        <f>'13-чоловіки-ЦЗ'!H7</f>
        <v>2731</v>
      </c>
      <c r="G10" s="65">
        <f>'13-чоловіки-ЦЗ'!I7</f>
        <v>1867</v>
      </c>
      <c r="H10" s="9">
        <f t="shared" si="6"/>
        <v>68.363236909556946</v>
      </c>
      <c r="I10" s="80">
        <f t="shared" si="7"/>
        <v>-864</v>
      </c>
      <c r="J10" s="21"/>
      <c r="K10" s="21"/>
    </row>
    <row r="11" spans="1:11" s="3" customFormat="1" ht="32.1" customHeight="1" x14ac:dyDescent="0.25">
      <c r="A11" s="13" t="s">
        <v>28</v>
      </c>
      <c r="B11" s="86">
        <f>'12-жінки-ЦЗ'!K7</f>
        <v>851</v>
      </c>
      <c r="C11" s="65">
        <f>'12-жінки-ЦЗ'!L7</f>
        <v>471</v>
      </c>
      <c r="D11" s="9">
        <f t="shared" si="4"/>
        <v>55.346650998824913</v>
      </c>
      <c r="E11" s="80">
        <f t="shared" si="5"/>
        <v>-380</v>
      </c>
      <c r="F11" s="65">
        <f>'13-чоловіки-ЦЗ'!K7</f>
        <v>379</v>
      </c>
      <c r="G11" s="65">
        <f>'13-чоловіки-ЦЗ'!L7</f>
        <v>80</v>
      </c>
      <c r="H11" s="9">
        <f t="shared" si="6"/>
        <v>21.108179419525065</v>
      </c>
      <c r="I11" s="80">
        <f t="shared" si="7"/>
        <v>-299</v>
      </c>
      <c r="J11" s="21"/>
      <c r="K11" s="21"/>
    </row>
    <row r="12" spans="1:11" s="3" customFormat="1" ht="45.75" customHeight="1" x14ac:dyDescent="0.25">
      <c r="A12" s="13" t="s">
        <v>19</v>
      </c>
      <c r="B12" s="86">
        <f>'12-жінки-ЦЗ'!N7</f>
        <v>46</v>
      </c>
      <c r="C12" s="65">
        <f>'12-жінки-ЦЗ'!O7</f>
        <v>81</v>
      </c>
      <c r="D12" s="9">
        <f t="shared" si="4"/>
        <v>176.08695652173913</v>
      </c>
      <c r="E12" s="80">
        <f t="shared" si="5"/>
        <v>35</v>
      </c>
      <c r="F12" s="65">
        <f>'13-чоловіки-ЦЗ'!N7</f>
        <v>102</v>
      </c>
      <c r="G12" s="65">
        <f>'13-чоловіки-ЦЗ'!O7</f>
        <v>42</v>
      </c>
      <c r="H12" s="9">
        <f t="shared" si="6"/>
        <v>41.176470588235297</v>
      </c>
      <c r="I12" s="80">
        <f t="shared" si="7"/>
        <v>-60</v>
      </c>
      <c r="J12" s="21"/>
      <c r="K12" s="21"/>
    </row>
    <row r="13" spans="1:11" s="3" customFormat="1" ht="55.5" customHeight="1" x14ac:dyDescent="0.25">
      <c r="A13" s="13" t="s">
        <v>29</v>
      </c>
      <c r="B13" s="86">
        <f>'12-жінки-ЦЗ'!Q7</f>
        <v>12417</v>
      </c>
      <c r="C13" s="65">
        <f>'12-жінки-ЦЗ'!R7</f>
        <v>7407</v>
      </c>
      <c r="D13" s="9">
        <f t="shared" si="4"/>
        <v>59.65208987678183</v>
      </c>
      <c r="E13" s="80">
        <f t="shared" si="5"/>
        <v>-5010</v>
      </c>
      <c r="F13" s="65">
        <f>'13-чоловіки-ЦЗ'!Q7</f>
        <v>7883</v>
      </c>
      <c r="G13" s="65">
        <f>'13-чоловіки-ЦЗ'!R7</f>
        <v>2688</v>
      </c>
      <c r="H13" s="9">
        <f t="shared" si="6"/>
        <v>34.098693390841049</v>
      </c>
      <c r="I13" s="80">
        <f t="shared" si="7"/>
        <v>-5195</v>
      </c>
      <c r="J13" s="21"/>
      <c r="K13" s="21"/>
    </row>
    <row r="14" spans="1:11" s="3" customFormat="1" ht="12.75" customHeight="1" x14ac:dyDescent="0.25">
      <c r="A14" s="254" t="s">
        <v>4</v>
      </c>
      <c r="B14" s="255"/>
      <c r="C14" s="255"/>
      <c r="D14" s="255"/>
      <c r="E14" s="255"/>
      <c r="F14" s="255"/>
      <c r="G14" s="255"/>
      <c r="H14" s="255"/>
      <c r="I14" s="255"/>
      <c r="J14" s="21"/>
      <c r="K14" s="21"/>
    </row>
    <row r="15" spans="1:11" s="3" customFormat="1" ht="18" customHeight="1" x14ac:dyDescent="0.25">
      <c r="A15" s="256"/>
      <c r="B15" s="257"/>
      <c r="C15" s="257"/>
      <c r="D15" s="257"/>
      <c r="E15" s="257"/>
      <c r="F15" s="257"/>
      <c r="G15" s="257"/>
      <c r="H15" s="257"/>
      <c r="I15" s="257"/>
      <c r="J15" s="21"/>
      <c r="K15" s="21"/>
    </row>
    <row r="16" spans="1:11" s="3" customFormat="1" ht="20.25" customHeight="1" x14ac:dyDescent="0.25">
      <c r="A16" s="252" t="s">
        <v>0</v>
      </c>
      <c r="B16" s="301" t="s">
        <v>114</v>
      </c>
      <c r="C16" s="301" t="s">
        <v>116</v>
      </c>
      <c r="D16" s="291" t="s">
        <v>1</v>
      </c>
      <c r="E16" s="292"/>
      <c r="F16" s="301" t="s">
        <v>114</v>
      </c>
      <c r="G16" s="301" t="s">
        <v>116</v>
      </c>
      <c r="H16" s="291" t="s">
        <v>1</v>
      </c>
      <c r="I16" s="292"/>
      <c r="J16" s="21"/>
      <c r="K16" s="21"/>
    </row>
    <row r="17" spans="1:11" ht="35.85" customHeight="1" x14ac:dyDescent="0.3">
      <c r="A17" s="253"/>
      <c r="B17" s="301"/>
      <c r="C17" s="301"/>
      <c r="D17" s="19" t="s">
        <v>2</v>
      </c>
      <c r="E17" s="5" t="s">
        <v>24</v>
      </c>
      <c r="F17" s="301"/>
      <c r="G17" s="301"/>
      <c r="H17" s="19" t="s">
        <v>2</v>
      </c>
      <c r="I17" s="5" t="s">
        <v>24</v>
      </c>
      <c r="J17" s="22"/>
      <c r="K17" s="22"/>
    </row>
    <row r="18" spans="1:11" ht="24" customHeight="1" x14ac:dyDescent="0.3">
      <c r="A18" s="8" t="s">
        <v>30</v>
      </c>
      <c r="B18" s="73">
        <f>'12-жінки-ЦЗ'!T7</f>
        <v>8747</v>
      </c>
      <c r="C18" s="73">
        <f>'12-жінки-ЦЗ'!U7</f>
        <v>3826</v>
      </c>
      <c r="D18" s="73">
        <f t="shared" ref="D18" si="8">C18*100/B18</f>
        <v>43.7407111009489</v>
      </c>
      <c r="E18" s="80">
        <f t="shared" ref="E18" si="9">C18-B18</f>
        <v>-4921</v>
      </c>
      <c r="F18" s="73">
        <f>'13-чоловіки-ЦЗ'!T7</f>
        <v>5538</v>
      </c>
      <c r="G18" s="74">
        <f>'13-чоловіки-ЦЗ'!U7</f>
        <v>1924</v>
      </c>
      <c r="H18" s="73">
        <f t="shared" ref="H18" si="10">G18*100/F18</f>
        <v>34.741784037558688</v>
      </c>
      <c r="I18" s="80">
        <f t="shared" ref="I18" si="11">G18-F18</f>
        <v>-3614</v>
      </c>
      <c r="J18" s="22"/>
      <c r="K18" s="22"/>
    </row>
    <row r="19" spans="1:11" ht="25.5" customHeight="1" x14ac:dyDescent="0.3">
      <c r="A19" s="1" t="s">
        <v>26</v>
      </c>
      <c r="B19" s="87">
        <f>'12-жінки-ЦЗ'!W7</f>
        <v>7452</v>
      </c>
      <c r="C19" s="73">
        <f>'12-жінки-ЦЗ'!X7</f>
        <v>2687</v>
      </c>
      <c r="D19" s="15">
        <f t="shared" ref="D19:D20" si="12">C19*100/B19</f>
        <v>36.057434245840042</v>
      </c>
      <c r="E19" s="80">
        <f t="shared" ref="E19:E20" si="13">C19-B19</f>
        <v>-4765</v>
      </c>
      <c r="F19" s="74">
        <f>'13-чоловіки-ЦЗ'!W7</f>
        <v>4453</v>
      </c>
      <c r="G19" s="74">
        <f>'13-чоловіки-ЦЗ'!X7</f>
        <v>1051</v>
      </c>
      <c r="H19" s="14">
        <f t="shared" ref="H19:H20" si="14">G19*100/F19</f>
        <v>23.602066022905905</v>
      </c>
      <c r="I19" s="80">
        <f t="shared" ref="I19:I20" si="15">G19-F19</f>
        <v>-3402</v>
      </c>
      <c r="J19" s="22"/>
      <c r="K19" s="22"/>
    </row>
    <row r="20" spans="1:11" ht="20.25" x14ac:dyDescent="0.3">
      <c r="A20" s="1" t="s">
        <v>31</v>
      </c>
      <c r="B20" s="87">
        <f>'12-жінки-ЦЗ'!Z7</f>
        <v>6433</v>
      </c>
      <c r="C20" s="73">
        <f>'12-жінки-ЦЗ'!AA7</f>
        <v>1776</v>
      </c>
      <c r="D20" s="15">
        <f t="shared" si="12"/>
        <v>27.607648064666563</v>
      </c>
      <c r="E20" s="80">
        <f t="shared" si="13"/>
        <v>-4657</v>
      </c>
      <c r="F20" s="74">
        <f>'13-чоловіки-ЦЗ'!Z7</f>
        <v>3838</v>
      </c>
      <c r="G20" s="74">
        <f>'13-чоловіки-ЦЗ'!AA7</f>
        <v>769</v>
      </c>
      <c r="H20" s="14">
        <f t="shared" si="14"/>
        <v>20.036477331943722</v>
      </c>
      <c r="I20" s="80">
        <f t="shared" si="15"/>
        <v>-3069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67"/>
  <sheetViews>
    <sheetView view="pageBreakPreview" zoomScale="59" zoomScaleNormal="75" zoomScaleSheetLayoutView="59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Z8" sqref="Z8:Z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9" t="s">
        <v>118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"/>
      <c r="O1" s="25"/>
      <c r="P1" s="25"/>
      <c r="Q1" s="25"/>
      <c r="R1" s="25"/>
      <c r="S1" s="25"/>
      <c r="T1" s="25"/>
      <c r="U1" s="25"/>
      <c r="V1" s="25"/>
      <c r="W1" s="25"/>
      <c r="X1" s="271"/>
      <c r="Y1" s="271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1"/>
      <c r="Y2" s="271"/>
      <c r="Z2" s="261"/>
      <c r="AA2" s="261"/>
      <c r="AB2" s="122" t="s">
        <v>7</v>
      </c>
      <c r="AC2" s="51"/>
    </row>
    <row r="3" spans="1:32" s="204" customFormat="1" ht="68.099999999999994" customHeight="1" thickBot="1" x14ac:dyDescent="0.3">
      <c r="A3" s="272"/>
      <c r="B3" s="345" t="s">
        <v>20</v>
      </c>
      <c r="C3" s="346"/>
      <c r="D3" s="346"/>
      <c r="E3" s="348" t="s">
        <v>21</v>
      </c>
      <c r="F3" s="349"/>
      <c r="G3" s="350"/>
      <c r="H3" s="351" t="s">
        <v>13</v>
      </c>
      <c r="I3" s="349"/>
      <c r="J3" s="363"/>
      <c r="K3" s="348" t="s">
        <v>9</v>
      </c>
      <c r="L3" s="349"/>
      <c r="M3" s="350"/>
      <c r="N3" s="348" t="s">
        <v>10</v>
      </c>
      <c r="O3" s="349"/>
      <c r="P3" s="363"/>
      <c r="Q3" s="345" t="s">
        <v>8</v>
      </c>
      <c r="R3" s="346"/>
      <c r="S3" s="347"/>
      <c r="T3" s="346" t="s">
        <v>15</v>
      </c>
      <c r="U3" s="346"/>
      <c r="V3" s="346"/>
      <c r="W3" s="348" t="s">
        <v>11</v>
      </c>
      <c r="X3" s="349"/>
      <c r="Y3" s="350"/>
      <c r="Z3" s="351" t="s">
        <v>12</v>
      </c>
      <c r="AA3" s="349"/>
      <c r="AB3" s="350"/>
    </row>
    <row r="4" spans="1:32" s="31" customFormat="1" ht="19.5" customHeight="1" x14ac:dyDescent="0.25">
      <c r="A4" s="289"/>
      <c r="B4" s="354" t="s">
        <v>87</v>
      </c>
      <c r="C4" s="356" t="s">
        <v>96</v>
      </c>
      <c r="D4" s="358" t="s">
        <v>2</v>
      </c>
      <c r="E4" s="354" t="s">
        <v>87</v>
      </c>
      <c r="F4" s="356" t="s">
        <v>96</v>
      </c>
      <c r="G4" s="352" t="s">
        <v>2</v>
      </c>
      <c r="H4" s="360" t="s">
        <v>87</v>
      </c>
      <c r="I4" s="356" t="s">
        <v>96</v>
      </c>
      <c r="J4" s="358" t="s">
        <v>2</v>
      </c>
      <c r="K4" s="354" t="s">
        <v>87</v>
      </c>
      <c r="L4" s="356" t="s">
        <v>96</v>
      </c>
      <c r="M4" s="352" t="s">
        <v>2</v>
      </c>
      <c r="N4" s="354" t="s">
        <v>87</v>
      </c>
      <c r="O4" s="356" t="s">
        <v>96</v>
      </c>
      <c r="P4" s="358" t="s">
        <v>2</v>
      </c>
      <c r="Q4" s="354" t="s">
        <v>87</v>
      </c>
      <c r="R4" s="356" t="s">
        <v>96</v>
      </c>
      <c r="S4" s="352" t="s">
        <v>2</v>
      </c>
      <c r="T4" s="360" t="s">
        <v>87</v>
      </c>
      <c r="U4" s="356" t="s">
        <v>96</v>
      </c>
      <c r="V4" s="358" t="s">
        <v>2</v>
      </c>
      <c r="W4" s="354" t="s">
        <v>87</v>
      </c>
      <c r="X4" s="356" t="s">
        <v>96</v>
      </c>
      <c r="Y4" s="352" t="s">
        <v>2</v>
      </c>
      <c r="Z4" s="360" t="s">
        <v>87</v>
      </c>
      <c r="AA4" s="356" t="s">
        <v>96</v>
      </c>
      <c r="AB4" s="352" t="s">
        <v>2</v>
      </c>
    </row>
    <row r="5" spans="1:32" s="31" customFormat="1" ht="4.5" customHeight="1" thickBot="1" x14ac:dyDescent="0.3">
      <c r="A5" s="362"/>
      <c r="B5" s="355"/>
      <c r="C5" s="357"/>
      <c r="D5" s="359"/>
      <c r="E5" s="355"/>
      <c r="F5" s="357"/>
      <c r="G5" s="353"/>
      <c r="H5" s="361"/>
      <c r="I5" s="357"/>
      <c r="J5" s="359"/>
      <c r="K5" s="355"/>
      <c r="L5" s="357"/>
      <c r="M5" s="353"/>
      <c r="N5" s="355"/>
      <c r="O5" s="357"/>
      <c r="P5" s="359"/>
      <c r="Q5" s="355"/>
      <c r="R5" s="357"/>
      <c r="S5" s="353"/>
      <c r="T5" s="361"/>
      <c r="U5" s="357"/>
      <c r="V5" s="359"/>
      <c r="W5" s="355"/>
      <c r="X5" s="357"/>
      <c r="Y5" s="353"/>
      <c r="Z5" s="361"/>
      <c r="AA5" s="357"/>
      <c r="AB5" s="353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19082</v>
      </c>
      <c r="C7" s="165">
        <f>SUM(C8:C14)</f>
        <v>11891</v>
      </c>
      <c r="D7" s="169">
        <f>C7*100/B7</f>
        <v>62.315270935960591</v>
      </c>
      <c r="E7" s="167">
        <f>SUM(E8:E14)</f>
        <v>16673</v>
      </c>
      <c r="F7" s="165">
        <f>SUM(F8:F14)</f>
        <v>9527</v>
      </c>
      <c r="G7" s="166">
        <f>F7*100/E7</f>
        <v>57.140286691057398</v>
      </c>
      <c r="H7" s="168">
        <f>SUM(H8:H14)</f>
        <v>3216</v>
      </c>
      <c r="I7" s="165">
        <f>SUM(I8:I14)</f>
        <v>3438</v>
      </c>
      <c r="J7" s="169">
        <f>I7*100/H7</f>
        <v>106.90298507462687</v>
      </c>
      <c r="K7" s="167">
        <f>SUM(K8:K14)</f>
        <v>851</v>
      </c>
      <c r="L7" s="165">
        <f>SUM(L8:L14)</f>
        <v>471</v>
      </c>
      <c r="M7" s="166">
        <f>L7*100/K7</f>
        <v>55.346650998824913</v>
      </c>
      <c r="N7" s="167">
        <f>SUM(N8:N14)</f>
        <v>46</v>
      </c>
      <c r="O7" s="165">
        <f>SUM(O8:O14)</f>
        <v>81</v>
      </c>
      <c r="P7" s="169">
        <f>O7*100/N7</f>
        <v>176.08695652173913</v>
      </c>
      <c r="Q7" s="167">
        <f>SUM(Q8:Q14)</f>
        <v>12417</v>
      </c>
      <c r="R7" s="165">
        <f>SUM(R8:R14)</f>
        <v>7407</v>
      </c>
      <c r="S7" s="166">
        <f>R7*100/Q7</f>
        <v>59.65208987678183</v>
      </c>
      <c r="T7" s="168">
        <f>SUM(T8:T14)</f>
        <v>8747</v>
      </c>
      <c r="U7" s="165">
        <f>SUM(U8:U14)</f>
        <v>3826</v>
      </c>
      <c r="V7" s="169">
        <f>U7*100/T7</f>
        <v>43.7407111009489</v>
      </c>
      <c r="W7" s="167">
        <f>SUM(W8:W14)</f>
        <v>7452</v>
      </c>
      <c r="X7" s="165">
        <f>SUM(X8:X14)</f>
        <v>2687</v>
      </c>
      <c r="Y7" s="166">
        <f>X7*100/W7</f>
        <v>36.057434245840042</v>
      </c>
      <c r="Z7" s="168">
        <f>SUM(Z8:Z14)</f>
        <v>6433</v>
      </c>
      <c r="AA7" s="165">
        <f>SUM(AA8:AA14)</f>
        <v>1776</v>
      </c>
      <c r="AB7" s="166">
        <f>AA7*100/Z7</f>
        <v>27.607648064666563</v>
      </c>
      <c r="AC7" s="34"/>
      <c r="AF7" s="39"/>
    </row>
    <row r="8" spans="1:32" s="39" customFormat="1" ht="48.75" customHeight="1" x14ac:dyDescent="0.25">
      <c r="A8" s="145" t="s">
        <v>97</v>
      </c>
      <c r="B8" s="170">
        <v>1895</v>
      </c>
      <c r="C8" s="160">
        <v>1528</v>
      </c>
      <c r="D8" s="175">
        <f t="shared" ref="D8:D14" si="0">C8*100/B8</f>
        <v>80.633245382585756</v>
      </c>
      <c r="E8" s="172">
        <v>1690</v>
      </c>
      <c r="F8" s="160">
        <v>1225</v>
      </c>
      <c r="G8" s="171">
        <f t="shared" ref="G8:G14" si="1">F8*100/E8</f>
        <v>72.485207100591722</v>
      </c>
      <c r="H8" s="173">
        <v>391</v>
      </c>
      <c r="I8" s="174">
        <v>624</v>
      </c>
      <c r="J8" s="175">
        <f t="shared" ref="J8:J14" si="2">I8*100/H8</f>
        <v>159.59079283887468</v>
      </c>
      <c r="K8" s="176">
        <v>68</v>
      </c>
      <c r="L8" s="161">
        <v>25</v>
      </c>
      <c r="M8" s="171">
        <f t="shared" ref="M8" si="3">L8*100/K8</f>
        <v>36.764705882352942</v>
      </c>
      <c r="N8" s="172">
        <v>31</v>
      </c>
      <c r="O8" s="161">
        <v>5</v>
      </c>
      <c r="P8" s="175">
        <f>IF(ISERROR(O8*100/N8),"-",(O8*100/N8))</f>
        <v>16.129032258064516</v>
      </c>
      <c r="Q8" s="176">
        <v>1421</v>
      </c>
      <c r="R8" s="174">
        <v>1004</v>
      </c>
      <c r="S8" s="171">
        <f t="shared" ref="S8:S14" si="4">R8*100/Q8</f>
        <v>70.654468684025332</v>
      </c>
      <c r="T8" s="173">
        <v>793</v>
      </c>
      <c r="U8" s="178">
        <v>516</v>
      </c>
      <c r="V8" s="175">
        <f t="shared" ref="V8:V14" si="5">U8*100/T8</f>
        <v>65.069356872635566</v>
      </c>
      <c r="W8" s="172">
        <v>694</v>
      </c>
      <c r="X8" s="178">
        <v>350</v>
      </c>
      <c r="Y8" s="171">
        <f t="shared" ref="Y8:Y14" si="6">X8*100/W8</f>
        <v>50.43227665706052</v>
      </c>
      <c r="Z8" s="173">
        <v>573</v>
      </c>
      <c r="AA8" s="178">
        <v>202</v>
      </c>
      <c r="AB8" s="171">
        <f t="shared" ref="AB8:AB14" si="7">AA8*100/Z8</f>
        <v>35.253054101221643</v>
      </c>
      <c r="AC8" s="34"/>
      <c r="AD8" s="38"/>
    </row>
    <row r="9" spans="1:32" s="40" customFormat="1" ht="48.75" customHeight="1" x14ac:dyDescent="0.25">
      <c r="A9" s="146" t="s">
        <v>98</v>
      </c>
      <c r="B9" s="179">
        <v>1566</v>
      </c>
      <c r="C9" s="130">
        <v>1068</v>
      </c>
      <c r="D9" s="183">
        <f t="shared" si="0"/>
        <v>68.199233716475092</v>
      </c>
      <c r="E9" s="181">
        <v>1317</v>
      </c>
      <c r="F9" s="130">
        <v>886</v>
      </c>
      <c r="G9" s="180">
        <f t="shared" si="1"/>
        <v>67.274107820804858</v>
      </c>
      <c r="H9" s="182">
        <v>262</v>
      </c>
      <c r="I9" s="135">
        <v>339</v>
      </c>
      <c r="J9" s="183">
        <f t="shared" si="2"/>
        <v>129.38931297709922</v>
      </c>
      <c r="K9" s="184">
        <v>72</v>
      </c>
      <c r="L9" s="134">
        <v>30</v>
      </c>
      <c r="M9" s="180">
        <f t="shared" ref="M9:M14" si="8">IF(ISERROR(L9*100/K9),"-",(L9*100/K9))</f>
        <v>41.666666666666664</v>
      </c>
      <c r="N9" s="181">
        <v>7</v>
      </c>
      <c r="O9" s="134">
        <v>8</v>
      </c>
      <c r="P9" s="183">
        <f t="shared" ref="P9:P14" si="9">IF(ISERROR(O9*100/N9),"-",(O9*100/N9))</f>
        <v>114.28571428571429</v>
      </c>
      <c r="Q9" s="184">
        <v>1078</v>
      </c>
      <c r="R9" s="135">
        <v>724</v>
      </c>
      <c r="S9" s="180">
        <f t="shared" si="4"/>
        <v>67.161410018552871</v>
      </c>
      <c r="T9" s="182">
        <v>757</v>
      </c>
      <c r="U9" s="136">
        <v>382</v>
      </c>
      <c r="V9" s="183">
        <f t="shared" si="5"/>
        <v>50.462351387054163</v>
      </c>
      <c r="W9" s="181">
        <v>631</v>
      </c>
      <c r="X9" s="136">
        <v>274</v>
      </c>
      <c r="Y9" s="180">
        <f t="shared" si="6"/>
        <v>43.42313787638669</v>
      </c>
      <c r="Z9" s="182">
        <v>577</v>
      </c>
      <c r="AA9" s="136">
        <v>209</v>
      </c>
      <c r="AB9" s="180">
        <f t="shared" si="7"/>
        <v>36.221837088388213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7553</v>
      </c>
      <c r="C10" s="131">
        <v>4046</v>
      </c>
      <c r="D10" s="183">
        <f t="shared" si="0"/>
        <v>53.568118628359592</v>
      </c>
      <c r="E10" s="181">
        <v>6503</v>
      </c>
      <c r="F10" s="131">
        <v>3251</v>
      </c>
      <c r="G10" s="180">
        <f t="shared" si="1"/>
        <v>49.992311240965705</v>
      </c>
      <c r="H10" s="182">
        <v>1106</v>
      </c>
      <c r="I10" s="135">
        <v>874</v>
      </c>
      <c r="J10" s="183">
        <f t="shared" si="2"/>
        <v>79.023508137432188</v>
      </c>
      <c r="K10" s="184">
        <v>422</v>
      </c>
      <c r="L10" s="133">
        <v>256</v>
      </c>
      <c r="M10" s="180">
        <f t="shared" si="8"/>
        <v>60.66350710900474</v>
      </c>
      <c r="N10" s="181">
        <v>0</v>
      </c>
      <c r="O10" s="133">
        <v>45</v>
      </c>
      <c r="P10" s="183" t="str">
        <f t="shared" si="9"/>
        <v>-</v>
      </c>
      <c r="Q10" s="184">
        <v>4166</v>
      </c>
      <c r="R10" s="135">
        <v>2537</v>
      </c>
      <c r="S10" s="180">
        <f t="shared" si="4"/>
        <v>60.897743638982234</v>
      </c>
      <c r="T10" s="182">
        <v>3497</v>
      </c>
      <c r="U10" s="136">
        <v>1167</v>
      </c>
      <c r="V10" s="183">
        <f t="shared" si="5"/>
        <v>33.371461252502144</v>
      </c>
      <c r="W10" s="181">
        <v>2894</v>
      </c>
      <c r="X10" s="136">
        <v>900</v>
      </c>
      <c r="Y10" s="180">
        <f t="shared" si="6"/>
        <v>31.098825155494126</v>
      </c>
      <c r="Z10" s="182">
        <v>2498</v>
      </c>
      <c r="AA10" s="136">
        <v>670</v>
      </c>
      <c r="AB10" s="180">
        <f t="shared" si="7"/>
        <v>26.821457165732586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2294</v>
      </c>
      <c r="C11" s="131">
        <v>1410</v>
      </c>
      <c r="D11" s="183">
        <f t="shared" si="0"/>
        <v>61.464690496948563</v>
      </c>
      <c r="E11" s="181">
        <v>2140</v>
      </c>
      <c r="F11" s="131">
        <v>1167</v>
      </c>
      <c r="G11" s="180">
        <f t="shared" si="1"/>
        <v>54.532710280373834</v>
      </c>
      <c r="H11" s="182">
        <v>292</v>
      </c>
      <c r="I11" s="135">
        <v>377</v>
      </c>
      <c r="J11" s="183">
        <f t="shared" si="2"/>
        <v>129.10958904109589</v>
      </c>
      <c r="K11" s="184">
        <v>30</v>
      </c>
      <c r="L11" s="133">
        <v>46</v>
      </c>
      <c r="M11" s="180">
        <f t="shared" si="8"/>
        <v>153.33333333333334</v>
      </c>
      <c r="N11" s="181">
        <v>3</v>
      </c>
      <c r="O11" s="133">
        <v>8</v>
      </c>
      <c r="P11" s="183">
        <f t="shared" si="9"/>
        <v>266.66666666666669</v>
      </c>
      <c r="Q11" s="184">
        <v>1665</v>
      </c>
      <c r="R11" s="135">
        <v>964</v>
      </c>
      <c r="S11" s="180">
        <f t="shared" si="4"/>
        <v>57.897897897897899</v>
      </c>
      <c r="T11" s="182">
        <v>1149</v>
      </c>
      <c r="U11" s="136">
        <v>434</v>
      </c>
      <c r="V11" s="183">
        <f t="shared" si="5"/>
        <v>37.771975630983462</v>
      </c>
      <c r="W11" s="181">
        <v>1089</v>
      </c>
      <c r="X11" s="136">
        <v>317</v>
      </c>
      <c r="Y11" s="180">
        <f t="shared" si="6"/>
        <v>29.109274563820019</v>
      </c>
      <c r="Z11" s="182">
        <v>968</v>
      </c>
      <c r="AA11" s="136">
        <v>192</v>
      </c>
      <c r="AB11" s="180">
        <f t="shared" si="7"/>
        <v>19.834710743801654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3151</v>
      </c>
      <c r="C12" s="131">
        <v>1951</v>
      </c>
      <c r="D12" s="183">
        <f t="shared" si="0"/>
        <v>61.916851793081563</v>
      </c>
      <c r="E12" s="181">
        <v>2700</v>
      </c>
      <c r="F12" s="131">
        <v>1587</v>
      </c>
      <c r="G12" s="180">
        <f t="shared" si="1"/>
        <v>58.777777777777779</v>
      </c>
      <c r="H12" s="182">
        <v>589</v>
      </c>
      <c r="I12" s="135">
        <v>572</v>
      </c>
      <c r="J12" s="183">
        <f t="shared" si="2"/>
        <v>97.113752122241081</v>
      </c>
      <c r="K12" s="184">
        <v>80</v>
      </c>
      <c r="L12" s="133">
        <v>39</v>
      </c>
      <c r="M12" s="180">
        <f t="shared" si="8"/>
        <v>48.75</v>
      </c>
      <c r="N12" s="181">
        <v>3</v>
      </c>
      <c r="O12" s="133">
        <v>12</v>
      </c>
      <c r="P12" s="183">
        <f t="shared" si="9"/>
        <v>400</v>
      </c>
      <c r="Q12" s="184">
        <v>2112</v>
      </c>
      <c r="R12" s="135">
        <v>1067</v>
      </c>
      <c r="S12" s="180">
        <f t="shared" si="4"/>
        <v>50.520833333333336</v>
      </c>
      <c r="T12" s="182">
        <v>1464</v>
      </c>
      <c r="U12" s="136">
        <v>680</v>
      </c>
      <c r="V12" s="183">
        <f t="shared" si="5"/>
        <v>46.448087431693992</v>
      </c>
      <c r="W12" s="181">
        <v>1206</v>
      </c>
      <c r="X12" s="136">
        <v>491</v>
      </c>
      <c r="Y12" s="180">
        <f t="shared" si="6"/>
        <v>40.713101160862358</v>
      </c>
      <c r="Z12" s="182">
        <v>1012</v>
      </c>
      <c r="AA12" s="136">
        <v>280</v>
      </c>
      <c r="AB12" s="180">
        <f t="shared" si="7"/>
        <v>27.66798418972332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1547</v>
      </c>
      <c r="C13" s="131">
        <v>985</v>
      </c>
      <c r="D13" s="183">
        <f t="shared" si="0"/>
        <v>63.671622495151908</v>
      </c>
      <c r="E13" s="181">
        <v>1328</v>
      </c>
      <c r="F13" s="131">
        <v>707</v>
      </c>
      <c r="G13" s="180">
        <f t="shared" si="1"/>
        <v>53.237951807228917</v>
      </c>
      <c r="H13" s="182">
        <v>342</v>
      </c>
      <c r="I13" s="135">
        <v>324</v>
      </c>
      <c r="J13" s="183">
        <f t="shared" si="2"/>
        <v>94.736842105263165</v>
      </c>
      <c r="K13" s="184">
        <v>58</v>
      </c>
      <c r="L13" s="133">
        <v>3</v>
      </c>
      <c r="M13" s="180">
        <f t="shared" si="8"/>
        <v>5.1724137931034484</v>
      </c>
      <c r="N13" s="181">
        <v>0</v>
      </c>
      <c r="O13" s="133">
        <v>0</v>
      </c>
      <c r="P13" s="183" t="str">
        <f t="shared" si="9"/>
        <v>-</v>
      </c>
      <c r="Q13" s="184">
        <v>1125</v>
      </c>
      <c r="R13" s="135">
        <v>564</v>
      </c>
      <c r="S13" s="180">
        <f t="shared" si="4"/>
        <v>50.133333333333333</v>
      </c>
      <c r="T13" s="182">
        <v>665</v>
      </c>
      <c r="U13" s="136">
        <v>325</v>
      </c>
      <c r="V13" s="183">
        <f t="shared" si="5"/>
        <v>48.872180451127818</v>
      </c>
      <c r="W13" s="181">
        <v>553</v>
      </c>
      <c r="X13" s="136">
        <v>158</v>
      </c>
      <c r="Y13" s="180">
        <f t="shared" si="6"/>
        <v>28.571428571428573</v>
      </c>
      <c r="Z13" s="182">
        <v>486</v>
      </c>
      <c r="AA13" s="136">
        <v>122</v>
      </c>
      <c r="AB13" s="180">
        <f t="shared" si="7"/>
        <v>25.102880658436213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1076</v>
      </c>
      <c r="C14" s="148">
        <v>903</v>
      </c>
      <c r="D14" s="191">
        <f t="shared" si="0"/>
        <v>83.921933085501863</v>
      </c>
      <c r="E14" s="188">
        <v>995</v>
      </c>
      <c r="F14" s="148">
        <v>704</v>
      </c>
      <c r="G14" s="187">
        <f t="shared" si="1"/>
        <v>70.753768844221099</v>
      </c>
      <c r="H14" s="189">
        <v>234</v>
      </c>
      <c r="I14" s="190">
        <v>328</v>
      </c>
      <c r="J14" s="191">
        <f t="shared" si="2"/>
        <v>140.17094017094018</v>
      </c>
      <c r="K14" s="192">
        <v>121</v>
      </c>
      <c r="L14" s="149">
        <v>72</v>
      </c>
      <c r="M14" s="187">
        <f t="shared" si="8"/>
        <v>59.504132231404959</v>
      </c>
      <c r="N14" s="188">
        <v>2</v>
      </c>
      <c r="O14" s="149">
        <v>3</v>
      </c>
      <c r="P14" s="191">
        <f t="shared" si="9"/>
        <v>150</v>
      </c>
      <c r="Q14" s="192">
        <v>850</v>
      </c>
      <c r="R14" s="190">
        <v>547</v>
      </c>
      <c r="S14" s="187">
        <f t="shared" si="4"/>
        <v>64.352941176470594</v>
      </c>
      <c r="T14" s="189">
        <v>422</v>
      </c>
      <c r="U14" s="194">
        <v>322</v>
      </c>
      <c r="V14" s="191">
        <f t="shared" si="5"/>
        <v>76.30331753554502</v>
      </c>
      <c r="W14" s="188">
        <v>385</v>
      </c>
      <c r="X14" s="194">
        <v>197</v>
      </c>
      <c r="Y14" s="187">
        <f t="shared" si="6"/>
        <v>51.168831168831169</v>
      </c>
      <c r="Z14" s="189">
        <v>319</v>
      </c>
      <c r="AA14" s="194">
        <v>101</v>
      </c>
      <c r="AB14" s="187">
        <f t="shared" si="7"/>
        <v>31.661442006269592</v>
      </c>
      <c r="AC14" s="34"/>
      <c r="AD14" s="38"/>
    </row>
    <row r="15" spans="1:32" ht="15" customHeight="1" x14ac:dyDescent="0.2">
      <c r="A15" s="42"/>
      <c r="B15" s="42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B3:D3"/>
    <mergeCell ref="T3:V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15:M18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C9" sqref="C9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9" t="s">
        <v>108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"/>
      <c r="O1" s="25"/>
      <c r="P1" s="25"/>
      <c r="Q1" s="25"/>
      <c r="R1" s="25"/>
      <c r="S1" s="25"/>
      <c r="T1" s="25"/>
      <c r="U1" s="25"/>
      <c r="V1" s="25"/>
      <c r="W1" s="25"/>
      <c r="X1" s="271"/>
      <c r="Y1" s="271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1"/>
      <c r="Y2" s="271"/>
      <c r="Z2" s="261"/>
      <c r="AA2" s="261"/>
      <c r="AB2" s="122" t="s">
        <v>7</v>
      </c>
      <c r="AC2" s="51"/>
    </row>
    <row r="3" spans="1:32" s="228" customFormat="1" ht="93.75" customHeight="1" thickBot="1" x14ac:dyDescent="0.3">
      <c r="A3" s="272"/>
      <c r="B3" s="364" t="s">
        <v>20</v>
      </c>
      <c r="C3" s="365"/>
      <c r="D3" s="365"/>
      <c r="E3" s="366" t="s">
        <v>21</v>
      </c>
      <c r="F3" s="367"/>
      <c r="G3" s="368"/>
      <c r="H3" s="369" t="s">
        <v>107</v>
      </c>
      <c r="I3" s="367"/>
      <c r="J3" s="370"/>
      <c r="K3" s="366" t="s">
        <v>9</v>
      </c>
      <c r="L3" s="367"/>
      <c r="M3" s="368"/>
      <c r="N3" s="366" t="s">
        <v>10</v>
      </c>
      <c r="O3" s="367"/>
      <c r="P3" s="370"/>
      <c r="Q3" s="364" t="s">
        <v>8</v>
      </c>
      <c r="R3" s="365"/>
      <c r="S3" s="371"/>
      <c r="T3" s="365" t="s">
        <v>15</v>
      </c>
      <c r="U3" s="365"/>
      <c r="V3" s="365"/>
      <c r="W3" s="366" t="s">
        <v>11</v>
      </c>
      <c r="X3" s="367"/>
      <c r="Y3" s="368"/>
      <c r="Z3" s="369" t="s">
        <v>12</v>
      </c>
      <c r="AA3" s="367"/>
      <c r="AB3" s="368"/>
    </row>
    <row r="4" spans="1:32" s="31" customFormat="1" ht="19.5" customHeight="1" x14ac:dyDescent="0.25">
      <c r="A4" s="289"/>
      <c r="B4" s="354" t="s">
        <v>87</v>
      </c>
      <c r="C4" s="356" t="s">
        <v>96</v>
      </c>
      <c r="D4" s="358" t="s">
        <v>2</v>
      </c>
      <c r="E4" s="354" t="s">
        <v>87</v>
      </c>
      <c r="F4" s="356" t="s">
        <v>96</v>
      </c>
      <c r="G4" s="352" t="s">
        <v>2</v>
      </c>
      <c r="H4" s="360" t="s">
        <v>87</v>
      </c>
      <c r="I4" s="356" t="s">
        <v>96</v>
      </c>
      <c r="J4" s="358" t="s">
        <v>2</v>
      </c>
      <c r="K4" s="354" t="s">
        <v>87</v>
      </c>
      <c r="L4" s="356" t="s">
        <v>96</v>
      </c>
      <c r="M4" s="352" t="s">
        <v>2</v>
      </c>
      <c r="N4" s="354" t="s">
        <v>87</v>
      </c>
      <c r="O4" s="356" t="s">
        <v>96</v>
      </c>
      <c r="P4" s="358" t="s">
        <v>2</v>
      </c>
      <c r="Q4" s="354" t="s">
        <v>87</v>
      </c>
      <c r="R4" s="356" t="s">
        <v>96</v>
      </c>
      <c r="S4" s="352" t="s">
        <v>2</v>
      </c>
      <c r="T4" s="360" t="s">
        <v>87</v>
      </c>
      <c r="U4" s="356" t="s">
        <v>96</v>
      </c>
      <c r="V4" s="358" t="s">
        <v>2</v>
      </c>
      <c r="W4" s="354" t="s">
        <v>87</v>
      </c>
      <c r="X4" s="356" t="s">
        <v>96</v>
      </c>
      <c r="Y4" s="352" t="s">
        <v>2</v>
      </c>
      <c r="Z4" s="360" t="s">
        <v>87</v>
      </c>
      <c r="AA4" s="356" t="s">
        <v>96</v>
      </c>
      <c r="AB4" s="352" t="s">
        <v>2</v>
      </c>
    </row>
    <row r="5" spans="1:32" s="31" customFormat="1" ht="4.5" customHeight="1" thickBot="1" x14ac:dyDescent="0.3">
      <c r="A5" s="362"/>
      <c r="B5" s="355"/>
      <c r="C5" s="357"/>
      <c r="D5" s="359"/>
      <c r="E5" s="355"/>
      <c r="F5" s="357"/>
      <c r="G5" s="353"/>
      <c r="H5" s="361"/>
      <c r="I5" s="357"/>
      <c r="J5" s="359"/>
      <c r="K5" s="355"/>
      <c r="L5" s="357"/>
      <c r="M5" s="353"/>
      <c r="N5" s="355"/>
      <c r="O5" s="357"/>
      <c r="P5" s="359"/>
      <c r="Q5" s="355"/>
      <c r="R5" s="357"/>
      <c r="S5" s="353"/>
      <c r="T5" s="361"/>
      <c r="U5" s="357"/>
      <c r="V5" s="359"/>
      <c r="W5" s="355"/>
      <c r="X5" s="357"/>
      <c r="Y5" s="353"/>
      <c r="Z5" s="361"/>
      <c r="AA5" s="357"/>
      <c r="AB5" s="353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210">
        <f>SUM(B8:B14)</f>
        <v>12749</v>
      </c>
      <c r="C7" s="165">
        <f>SUM(C8:C14)</f>
        <v>5677</v>
      </c>
      <c r="D7" s="169">
        <f>C7*100/B7</f>
        <v>44.528982665307083</v>
      </c>
      <c r="E7" s="212">
        <f>SUM(E8:E14)</f>
        <v>10434</v>
      </c>
      <c r="F7" s="165">
        <f>SUM(F8:F14)</f>
        <v>3460</v>
      </c>
      <c r="G7" s="166">
        <f>F7*100/E7</f>
        <v>33.160820394862945</v>
      </c>
      <c r="H7" s="168">
        <f>SUM(H8:H14)</f>
        <v>2731</v>
      </c>
      <c r="I7" s="165">
        <f>SUM(I8:I14)</f>
        <v>1867</v>
      </c>
      <c r="J7" s="169">
        <f>I7*100/H7</f>
        <v>68.363236909556946</v>
      </c>
      <c r="K7" s="212">
        <f>SUM(K8:K14)</f>
        <v>379</v>
      </c>
      <c r="L7" s="165">
        <f>SUM(L8:L14)</f>
        <v>80</v>
      </c>
      <c r="M7" s="166">
        <f>L7*100/K7</f>
        <v>21.108179419525065</v>
      </c>
      <c r="N7" s="212">
        <f>SUM(N8:N14)</f>
        <v>102</v>
      </c>
      <c r="O7" s="165">
        <f>SUM(O8:O14)</f>
        <v>42</v>
      </c>
      <c r="P7" s="169">
        <f>O7*100/N7</f>
        <v>41.176470588235297</v>
      </c>
      <c r="Q7" s="212">
        <f>SUM(Q8:Q14)</f>
        <v>7883</v>
      </c>
      <c r="R7" s="165">
        <f>SUM(R8:R14)</f>
        <v>2688</v>
      </c>
      <c r="S7" s="166">
        <f>R7*100/Q7</f>
        <v>34.098693390841049</v>
      </c>
      <c r="T7" s="168">
        <f>SUM(T8:T14)</f>
        <v>5538</v>
      </c>
      <c r="U7" s="165">
        <f>SUM(U8:U14)</f>
        <v>1924</v>
      </c>
      <c r="V7" s="169">
        <f>U7*100/T7</f>
        <v>34.741784037558688</v>
      </c>
      <c r="W7" s="212">
        <f>SUM(W8:W14)</f>
        <v>4453</v>
      </c>
      <c r="X7" s="165">
        <f>SUM(X8:X14)</f>
        <v>1051</v>
      </c>
      <c r="Y7" s="166">
        <f>X7*100/W7</f>
        <v>23.602066022905905</v>
      </c>
      <c r="Z7" s="168">
        <f>SUM(Z8:Z14)</f>
        <v>3838</v>
      </c>
      <c r="AA7" s="165">
        <f>SUM(AA8:AA14)</f>
        <v>769</v>
      </c>
      <c r="AB7" s="166">
        <f>AA7*100/Z7</f>
        <v>20.036477331943722</v>
      </c>
      <c r="AC7" s="34"/>
      <c r="AF7" s="39"/>
    </row>
    <row r="8" spans="1:32" s="39" customFormat="1" ht="48.75" customHeight="1" x14ac:dyDescent="0.25">
      <c r="A8" s="145" t="s">
        <v>97</v>
      </c>
      <c r="B8" s="170">
        <f>УСЬОГО!B8-'12-жінки-ЦЗ'!B8</f>
        <v>1301</v>
      </c>
      <c r="C8" s="211">
        <f>УСЬОГО!C8-'12-жінки-ЦЗ'!C8</f>
        <v>842</v>
      </c>
      <c r="D8" s="175">
        <f t="shared" ref="D8:D14" si="0">C8*100/B8</f>
        <v>64.719446579554187</v>
      </c>
      <c r="E8" s="172">
        <f>УСЬОГО!E8-'12-жінки-ЦЗ'!E8</f>
        <v>1095</v>
      </c>
      <c r="F8" s="174">
        <f>УСЬОГО!F8-'12-жінки-ЦЗ'!F8</f>
        <v>486</v>
      </c>
      <c r="G8" s="171">
        <f t="shared" ref="G8:G14" si="1">F8*100/E8</f>
        <v>44.38356164383562</v>
      </c>
      <c r="H8" s="173">
        <f>УСЬОГО!H8-'12-жінки-ЦЗ'!H8</f>
        <v>357</v>
      </c>
      <c r="I8" s="173">
        <f>УСЬОГО!I8-'12-жінки-ЦЗ'!I8</f>
        <v>412</v>
      </c>
      <c r="J8" s="175">
        <f t="shared" ref="J8:J14" si="2">I8*100/H8</f>
        <v>115.406162464986</v>
      </c>
      <c r="K8" s="172">
        <f>УСЬОГО!N8-'12-жінки-ЦЗ'!K8</f>
        <v>26</v>
      </c>
      <c r="L8" s="174">
        <f>УСЬОГО!O8-'12-жінки-ЦЗ'!L8</f>
        <v>3</v>
      </c>
      <c r="M8" s="171">
        <f t="shared" ref="M8" si="3">L8*100/K8</f>
        <v>11.538461538461538</v>
      </c>
      <c r="N8" s="172">
        <f>УСЬОГО!Q8-'12-жінки-ЦЗ'!N8</f>
        <v>51</v>
      </c>
      <c r="O8" s="174">
        <f>УСЬОГО!R8-'12-жінки-ЦЗ'!O8</f>
        <v>1</v>
      </c>
      <c r="P8" s="175">
        <f>IF(ISERROR(O8*100/N8),"-",(O8*100/N8))</f>
        <v>1.9607843137254901</v>
      </c>
      <c r="Q8" s="172">
        <f>УСЬОГО!T8-'12-жінки-ЦЗ'!Q8</f>
        <v>928</v>
      </c>
      <c r="R8" s="174">
        <f>УСЬОГО!U8-'12-жінки-ЦЗ'!R8</f>
        <v>406</v>
      </c>
      <c r="S8" s="171">
        <f t="shared" ref="S8:S14" si="4">R8*100/Q8</f>
        <v>43.75</v>
      </c>
      <c r="T8" s="173">
        <f>УСЬОГО!W8-'12-жінки-ЦЗ'!T8</f>
        <v>476</v>
      </c>
      <c r="U8" s="173">
        <f>УСЬОГО!X8-'12-жінки-ЦЗ'!U8</f>
        <v>340</v>
      </c>
      <c r="V8" s="175">
        <f t="shared" ref="V8:V14" si="5">U8*100/T8</f>
        <v>71.428571428571431</v>
      </c>
      <c r="W8" s="172">
        <f>УСЬОГО!Z8-'12-жінки-ЦЗ'!W8</f>
        <v>383</v>
      </c>
      <c r="X8" s="174">
        <f>УСЬОГО!AA8-'12-жінки-ЦЗ'!X8</f>
        <v>140</v>
      </c>
      <c r="Y8" s="171">
        <f t="shared" ref="Y8:Y14" si="6">X8*100/W8</f>
        <v>36.553524804177549</v>
      </c>
      <c r="Z8" s="173">
        <f>УСЬОГО!AC8-'12-жінки-ЦЗ'!Z8</f>
        <v>298</v>
      </c>
      <c r="AA8" s="173">
        <f>УСЬОГО!AD8-'12-жінки-ЦЗ'!AA8</f>
        <v>96</v>
      </c>
      <c r="AB8" s="171">
        <f t="shared" ref="AB8:AB14" si="7">AA8*100/Z8</f>
        <v>32.214765100671144</v>
      </c>
      <c r="AC8" s="34"/>
      <c r="AD8" s="38"/>
    </row>
    <row r="9" spans="1:32" s="40" customFormat="1" ht="48.75" customHeight="1" x14ac:dyDescent="0.25">
      <c r="A9" s="146" t="s">
        <v>98</v>
      </c>
      <c r="B9" s="170">
        <f>УСЬОГО!B9-'12-жінки-ЦЗ'!B9</f>
        <v>1229</v>
      </c>
      <c r="C9" s="211">
        <f>УСЬОГО!C9-'12-жінки-ЦЗ'!C9</f>
        <v>576</v>
      </c>
      <c r="D9" s="183">
        <f t="shared" si="0"/>
        <v>46.867371847030107</v>
      </c>
      <c r="E9" s="172">
        <f>УСЬОГО!E9-'12-жінки-ЦЗ'!E9</f>
        <v>962</v>
      </c>
      <c r="F9" s="174">
        <f>УСЬОГО!F9-'12-жінки-ЦЗ'!F9</f>
        <v>337</v>
      </c>
      <c r="G9" s="180">
        <f t="shared" si="1"/>
        <v>35.031185031185032</v>
      </c>
      <c r="H9" s="173">
        <f>УСЬОГО!H9-'12-жінки-ЦЗ'!H9</f>
        <v>358</v>
      </c>
      <c r="I9" s="173">
        <f>УСЬОГО!I9-'12-жінки-ЦЗ'!I9</f>
        <v>203</v>
      </c>
      <c r="J9" s="183">
        <f t="shared" si="2"/>
        <v>56.703910614525142</v>
      </c>
      <c r="K9" s="172">
        <f>УСЬОГО!N9-'12-жінки-ЦЗ'!K9</f>
        <v>70</v>
      </c>
      <c r="L9" s="174">
        <f>УСЬОГО!O9-'12-жінки-ЦЗ'!L9</f>
        <v>7</v>
      </c>
      <c r="M9" s="180">
        <f t="shared" ref="M9:M14" si="8">IF(ISERROR(L9*100/K9),"-",(L9*100/K9))</f>
        <v>10</v>
      </c>
      <c r="N9" s="172">
        <f>УСЬОГО!Q9-'12-жінки-ЦЗ'!N9</f>
        <v>3</v>
      </c>
      <c r="O9" s="174">
        <f>УСЬОГО!R9-'12-жінки-ЦЗ'!O9</f>
        <v>8</v>
      </c>
      <c r="P9" s="183">
        <f t="shared" ref="P9:P14" si="9">IF(ISERROR(O9*100/N9),"-",(O9*100/N9))</f>
        <v>266.66666666666669</v>
      </c>
      <c r="Q9" s="172">
        <f>УСЬОГО!T9-'12-жінки-ЦЗ'!Q9</f>
        <v>809</v>
      </c>
      <c r="R9" s="174">
        <f>УСЬОГО!U9-'12-жінки-ЦЗ'!R9</f>
        <v>277</v>
      </c>
      <c r="S9" s="180">
        <f t="shared" si="4"/>
        <v>34.239802224969097</v>
      </c>
      <c r="T9" s="173">
        <f>УСЬОГО!W9-'12-жінки-ЦЗ'!T9</f>
        <v>545</v>
      </c>
      <c r="U9" s="173">
        <f>УСЬОГО!X9-'12-жінки-ЦЗ'!U9</f>
        <v>218</v>
      </c>
      <c r="V9" s="183">
        <f t="shared" si="5"/>
        <v>40</v>
      </c>
      <c r="W9" s="172">
        <f>УСЬОГО!Z9-'12-жінки-ЦЗ'!W9</f>
        <v>415</v>
      </c>
      <c r="X9" s="174">
        <f>УСЬОГО!AA9-'12-жінки-ЦЗ'!X9</f>
        <v>120</v>
      </c>
      <c r="Y9" s="180">
        <f t="shared" si="6"/>
        <v>28.91566265060241</v>
      </c>
      <c r="Z9" s="173">
        <f>УСЬОГО!AC9-'12-жінки-ЦЗ'!Z9</f>
        <v>376</v>
      </c>
      <c r="AA9" s="173">
        <f>УСЬОГО!AD9-'12-жінки-ЦЗ'!AA9</f>
        <v>85</v>
      </c>
      <c r="AB9" s="180">
        <f t="shared" si="7"/>
        <v>22.606382978723403</v>
      </c>
      <c r="AC9" s="34"/>
      <c r="AD9" s="38"/>
    </row>
    <row r="10" spans="1:32" s="39" customFormat="1" ht="48.75" customHeight="1" x14ac:dyDescent="0.25">
      <c r="A10" s="146" t="s">
        <v>99</v>
      </c>
      <c r="B10" s="170">
        <f>УСЬОГО!B10-'12-жінки-ЦЗ'!B10</f>
        <v>4788</v>
      </c>
      <c r="C10" s="211">
        <f>УСЬОГО!C10-'12-жінки-ЦЗ'!C10</f>
        <v>1604</v>
      </c>
      <c r="D10" s="183">
        <f t="shared" si="0"/>
        <v>33.500417710944028</v>
      </c>
      <c r="E10" s="172">
        <f>УСЬОГО!E10-'12-жінки-ЦЗ'!E10</f>
        <v>3915</v>
      </c>
      <c r="F10" s="174">
        <f>УСЬОГО!F10-'12-жінки-ЦЗ'!F10</f>
        <v>933</v>
      </c>
      <c r="G10" s="180">
        <f t="shared" si="1"/>
        <v>23.831417624521073</v>
      </c>
      <c r="H10" s="173">
        <f>УСЬОГО!H10-'12-жінки-ЦЗ'!H10</f>
        <v>683</v>
      </c>
      <c r="I10" s="173">
        <f>УСЬОГО!I10-'12-жінки-ЦЗ'!I10</f>
        <v>284</v>
      </c>
      <c r="J10" s="183">
        <f t="shared" si="2"/>
        <v>41.581259150805273</v>
      </c>
      <c r="K10" s="172">
        <f>УСЬОГО!N10-'12-жінки-ЦЗ'!K10</f>
        <v>180</v>
      </c>
      <c r="L10" s="174">
        <f>УСЬОГО!O10-'12-жінки-ЦЗ'!L10</f>
        <v>46</v>
      </c>
      <c r="M10" s="180">
        <f t="shared" si="8"/>
        <v>25.555555555555557</v>
      </c>
      <c r="N10" s="172">
        <f>УСЬОГО!Q10-'12-жінки-ЦЗ'!N10</f>
        <v>5</v>
      </c>
      <c r="O10" s="174">
        <f>УСЬОГО!R10-'12-жінки-ЦЗ'!O10</f>
        <v>20</v>
      </c>
      <c r="P10" s="183">
        <f t="shared" si="9"/>
        <v>400</v>
      </c>
      <c r="Q10" s="172">
        <f>УСЬОГО!T10-'12-жінки-ЦЗ'!Q10</f>
        <v>2477</v>
      </c>
      <c r="R10" s="174">
        <f>УСЬОГО!U10-'12-жінки-ЦЗ'!R10</f>
        <v>708</v>
      </c>
      <c r="S10" s="180">
        <f t="shared" si="4"/>
        <v>28.582963262010498</v>
      </c>
      <c r="T10" s="173">
        <f>УСЬОГО!W10-'12-жінки-ЦЗ'!T10</f>
        <v>2143</v>
      </c>
      <c r="U10" s="173">
        <f>УСЬОГО!X10-'12-жінки-ЦЗ'!U10</f>
        <v>486</v>
      </c>
      <c r="V10" s="183">
        <f t="shared" si="5"/>
        <v>22.678488100793281</v>
      </c>
      <c r="W10" s="172">
        <f>УСЬОГО!Z10-'12-жінки-ЦЗ'!W10</f>
        <v>1687</v>
      </c>
      <c r="X10" s="174">
        <f>УСЬОГО!AA10-'12-жінки-ЦЗ'!X10</f>
        <v>272</v>
      </c>
      <c r="Y10" s="180">
        <f t="shared" si="6"/>
        <v>16.123295791345583</v>
      </c>
      <c r="Z10" s="173">
        <f>УСЬОГО!AC10-'12-жінки-ЦЗ'!Z10</f>
        <v>1426</v>
      </c>
      <c r="AA10" s="173">
        <f>УСЬОГО!AD10-'12-жінки-ЦЗ'!AA10</f>
        <v>204</v>
      </c>
      <c r="AB10" s="180">
        <f t="shared" si="7"/>
        <v>14.305750350631136</v>
      </c>
      <c r="AC10" s="34"/>
      <c r="AD10" s="38"/>
    </row>
    <row r="11" spans="1:32" s="39" customFormat="1" ht="48.75" customHeight="1" x14ac:dyDescent="0.25">
      <c r="A11" s="146" t="s">
        <v>100</v>
      </c>
      <c r="B11" s="170">
        <f>УСЬОГО!B11-'12-жінки-ЦЗ'!B11</f>
        <v>1553</v>
      </c>
      <c r="C11" s="211">
        <f>УСЬОГО!C11-'12-жінки-ЦЗ'!C11</f>
        <v>760</v>
      </c>
      <c r="D11" s="183">
        <f t="shared" si="0"/>
        <v>48.937540244687703</v>
      </c>
      <c r="E11" s="172">
        <f>УСЬОГО!E11-'12-жінки-ЦЗ'!E11</f>
        <v>1348</v>
      </c>
      <c r="F11" s="174">
        <f>УСЬОГО!F11-'12-жінки-ЦЗ'!F11</f>
        <v>531</v>
      </c>
      <c r="G11" s="180">
        <f t="shared" si="1"/>
        <v>39.391691394658757</v>
      </c>
      <c r="H11" s="173">
        <f>УСЬОГО!H11-'12-жінки-ЦЗ'!H11</f>
        <v>301</v>
      </c>
      <c r="I11" s="173">
        <f>УСЬОГО!I11-'12-жінки-ЦЗ'!I11</f>
        <v>195</v>
      </c>
      <c r="J11" s="183">
        <f t="shared" si="2"/>
        <v>64.784053156146186</v>
      </c>
      <c r="K11" s="172">
        <f>УСЬОГО!N11-'12-жінки-ЦЗ'!K11</f>
        <v>30</v>
      </c>
      <c r="L11" s="174">
        <f>УСЬОГО!O11-'12-жінки-ЦЗ'!L11</f>
        <v>13</v>
      </c>
      <c r="M11" s="180">
        <f t="shared" si="8"/>
        <v>43.333333333333336</v>
      </c>
      <c r="N11" s="172">
        <f>УСЬОГО!Q11-'12-жінки-ЦЗ'!N11</f>
        <v>0</v>
      </c>
      <c r="O11" s="174">
        <f>УСЬОГО!R11-'12-жінки-ЦЗ'!O11</f>
        <v>7</v>
      </c>
      <c r="P11" s="183" t="str">
        <f t="shared" si="9"/>
        <v>-</v>
      </c>
      <c r="Q11" s="172">
        <f>УСЬОГО!T11-'12-жінки-ЦЗ'!Q11</f>
        <v>1062</v>
      </c>
      <c r="R11" s="174">
        <f>УСЬОГО!U11-'12-жінки-ЦЗ'!R11</f>
        <v>450</v>
      </c>
      <c r="S11" s="180">
        <f t="shared" si="4"/>
        <v>42.372881355932201</v>
      </c>
      <c r="T11" s="173">
        <f>УСЬОГО!W11-'12-жінки-ЦЗ'!T11</f>
        <v>739</v>
      </c>
      <c r="U11" s="173">
        <f>УСЬОГО!X11-'12-жінки-ЦЗ'!U11</f>
        <v>284</v>
      </c>
      <c r="V11" s="183">
        <f t="shared" si="5"/>
        <v>38.430311231393773</v>
      </c>
      <c r="W11" s="172">
        <f>УСЬОГО!Z11-'12-жінки-ЦЗ'!W11</f>
        <v>677</v>
      </c>
      <c r="X11" s="174">
        <f>УСЬОГО!AA11-'12-жінки-ЦЗ'!X11</f>
        <v>216</v>
      </c>
      <c r="Y11" s="180">
        <f t="shared" si="6"/>
        <v>31.905465288035451</v>
      </c>
      <c r="Z11" s="173">
        <f>УСЬОГО!AC11-'12-жінки-ЦЗ'!Z11</f>
        <v>621</v>
      </c>
      <c r="AA11" s="173">
        <f>УСЬОГО!AD11-'12-жінки-ЦЗ'!AA11</f>
        <v>175</v>
      </c>
      <c r="AB11" s="180">
        <f t="shared" si="7"/>
        <v>28.18035426731079</v>
      </c>
      <c r="AC11" s="34"/>
      <c r="AD11" s="38"/>
    </row>
    <row r="12" spans="1:32" s="39" customFormat="1" ht="48.75" customHeight="1" x14ac:dyDescent="0.25">
      <c r="A12" s="146" t="s">
        <v>101</v>
      </c>
      <c r="B12" s="170">
        <f>УСЬОГО!B12-'12-жінки-ЦЗ'!B12</f>
        <v>2154</v>
      </c>
      <c r="C12" s="211">
        <f>УСЬОГО!C12-'12-жінки-ЦЗ'!C12</f>
        <v>929</v>
      </c>
      <c r="D12" s="183">
        <f t="shared" si="0"/>
        <v>43.129062209842154</v>
      </c>
      <c r="E12" s="172">
        <f>УСЬОГО!E12-'12-жінки-ЦЗ'!E12</f>
        <v>1725</v>
      </c>
      <c r="F12" s="174">
        <f>УСЬОГО!F12-'12-жінки-ЦЗ'!F12</f>
        <v>629</v>
      </c>
      <c r="G12" s="180">
        <f t="shared" si="1"/>
        <v>36.463768115942031</v>
      </c>
      <c r="H12" s="173">
        <f>УСЬОГО!H12-'12-жінки-ЦЗ'!H12</f>
        <v>503</v>
      </c>
      <c r="I12" s="173">
        <f>УСЬОГО!I12-'12-жінки-ЦЗ'!I12</f>
        <v>333</v>
      </c>
      <c r="J12" s="183">
        <f t="shared" si="2"/>
        <v>66.202783300198803</v>
      </c>
      <c r="K12" s="172">
        <f>УСЬОГО!N12-'12-жінки-ЦЗ'!K12</f>
        <v>10</v>
      </c>
      <c r="L12" s="174">
        <f>УСЬОГО!O12-'12-жінки-ЦЗ'!L12</f>
        <v>4</v>
      </c>
      <c r="M12" s="180">
        <f t="shared" si="8"/>
        <v>40</v>
      </c>
      <c r="N12" s="172">
        <f>УСЬОГО!Q12-'12-жінки-ЦЗ'!N12</f>
        <v>6</v>
      </c>
      <c r="O12" s="174">
        <f>УСЬОГО!R12-'12-жінки-ЦЗ'!O12</f>
        <v>1</v>
      </c>
      <c r="P12" s="183">
        <f t="shared" si="9"/>
        <v>16.666666666666668</v>
      </c>
      <c r="Q12" s="172">
        <f>УСЬОГО!T12-'12-жінки-ЦЗ'!Q12</f>
        <v>1403</v>
      </c>
      <c r="R12" s="174">
        <f>УСЬОГО!U12-'12-жінки-ЦЗ'!R12</f>
        <v>411</v>
      </c>
      <c r="S12" s="180">
        <f t="shared" si="4"/>
        <v>29.294369208838205</v>
      </c>
      <c r="T12" s="173">
        <f>УСЬОГО!W12-'12-жінки-ЦЗ'!T12</f>
        <v>1006</v>
      </c>
      <c r="U12" s="173">
        <f>УСЬОГО!X12-'12-жінки-ЦЗ'!U12</f>
        <v>295</v>
      </c>
      <c r="V12" s="183">
        <f t="shared" si="5"/>
        <v>29.324055666003975</v>
      </c>
      <c r="W12" s="172">
        <f>УСЬОГО!Z12-'12-жінки-ЦЗ'!W12</f>
        <v>803</v>
      </c>
      <c r="X12" s="174">
        <f>УСЬОГО!AA12-'12-жінки-ЦЗ'!X12</f>
        <v>171</v>
      </c>
      <c r="Y12" s="180">
        <f t="shared" si="6"/>
        <v>21.295143212951434</v>
      </c>
      <c r="Z12" s="173">
        <f>УСЬОГО!AC12-'12-жінки-ЦЗ'!Z12</f>
        <v>700</v>
      </c>
      <c r="AA12" s="173">
        <f>УСЬОГО!AD12-'12-жінки-ЦЗ'!AA12</f>
        <v>119</v>
      </c>
      <c r="AB12" s="180">
        <f t="shared" si="7"/>
        <v>17</v>
      </c>
      <c r="AC12" s="34"/>
      <c r="AD12" s="38"/>
    </row>
    <row r="13" spans="1:32" s="39" customFormat="1" ht="48.75" customHeight="1" x14ac:dyDescent="0.25">
      <c r="A13" s="146" t="s">
        <v>102</v>
      </c>
      <c r="B13" s="170">
        <f>УСЬОГО!B13-'12-жінки-ЦЗ'!B13</f>
        <v>1049</v>
      </c>
      <c r="C13" s="211">
        <f>УСЬОГО!C13-'12-жінки-ЦЗ'!C13</f>
        <v>544</v>
      </c>
      <c r="D13" s="183">
        <f t="shared" si="0"/>
        <v>51.85891325071497</v>
      </c>
      <c r="E13" s="172">
        <f>УСЬОГО!E13-'12-жінки-ЦЗ'!E13</f>
        <v>829</v>
      </c>
      <c r="F13" s="174">
        <f>УСЬОГО!F13-'12-жінки-ЦЗ'!F13</f>
        <v>246</v>
      </c>
      <c r="G13" s="180">
        <f t="shared" si="1"/>
        <v>29.674306393244873</v>
      </c>
      <c r="H13" s="173">
        <f>УСЬОГО!H13-'12-жінки-ЦЗ'!H13</f>
        <v>340</v>
      </c>
      <c r="I13" s="173">
        <f>УСЬОГО!I13-'12-жінки-ЦЗ'!I13</f>
        <v>242</v>
      </c>
      <c r="J13" s="183">
        <f t="shared" si="2"/>
        <v>71.17647058823529</v>
      </c>
      <c r="K13" s="172">
        <f>УСЬОГО!N13-'12-жінки-ЦЗ'!K13</f>
        <v>15</v>
      </c>
      <c r="L13" s="174">
        <f>УСЬОГО!O13-'12-жінки-ЦЗ'!L13</f>
        <v>1</v>
      </c>
      <c r="M13" s="180">
        <f t="shared" si="8"/>
        <v>6.666666666666667</v>
      </c>
      <c r="N13" s="172">
        <f>УСЬОГО!Q13-'12-жінки-ЦЗ'!N13</f>
        <v>2</v>
      </c>
      <c r="O13" s="174">
        <f>УСЬОГО!R13-'12-жінки-ЦЗ'!O13</f>
        <v>1</v>
      </c>
      <c r="P13" s="183">
        <f t="shared" si="9"/>
        <v>50</v>
      </c>
      <c r="Q13" s="172">
        <f>УСЬОГО!T13-'12-жінки-ЦЗ'!Q13</f>
        <v>702</v>
      </c>
      <c r="R13" s="174">
        <f>УСЬОГО!U13-'12-жінки-ЦЗ'!R13</f>
        <v>194</v>
      </c>
      <c r="S13" s="180">
        <f t="shared" si="4"/>
        <v>27.635327635327634</v>
      </c>
      <c r="T13" s="173">
        <f>УСЬОГО!W13-'12-жінки-ЦЗ'!T13</f>
        <v>371</v>
      </c>
      <c r="U13" s="173">
        <f>УСЬОГО!X13-'12-жінки-ЦЗ'!U13</f>
        <v>157</v>
      </c>
      <c r="V13" s="183">
        <f t="shared" si="5"/>
        <v>42.318059299191376</v>
      </c>
      <c r="W13" s="172">
        <f>УСЬОГО!Z13-'12-жінки-ЦЗ'!W13</f>
        <v>268</v>
      </c>
      <c r="X13" s="174">
        <f>УСЬОГО!AA13-'12-жінки-ЦЗ'!X13</f>
        <v>50</v>
      </c>
      <c r="Y13" s="180">
        <f t="shared" si="6"/>
        <v>18.656716417910449</v>
      </c>
      <c r="Z13" s="173">
        <f>УСЬОГО!AC13-'12-жінки-ЦЗ'!Z13</f>
        <v>230</v>
      </c>
      <c r="AA13" s="173">
        <f>УСЬОГО!AD13-'12-жінки-ЦЗ'!AA13</f>
        <v>43</v>
      </c>
      <c r="AB13" s="180">
        <f t="shared" si="7"/>
        <v>18.695652173913043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213">
        <f>УСЬОГО!B14-'12-жінки-ЦЗ'!B14</f>
        <v>675</v>
      </c>
      <c r="C14" s="214">
        <f>УСЬОГО!C14-'12-жінки-ЦЗ'!C14</f>
        <v>422</v>
      </c>
      <c r="D14" s="191">
        <f t="shared" si="0"/>
        <v>62.518518518518519</v>
      </c>
      <c r="E14" s="215">
        <f>УСЬОГО!E14-'12-жінки-ЦЗ'!E14</f>
        <v>560</v>
      </c>
      <c r="F14" s="216">
        <f>УСЬОГО!F14-'12-жінки-ЦЗ'!F14</f>
        <v>298</v>
      </c>
      <c r="G14" s="187">
        <f t="shared" si="1"/>
        <v>53.214285714285715</v>
      </c>
      <c r="H14" s="217">
        <f>УСЬОГО!H14-'12-жінки-ЦЗ'!H14</f>
        <v>189</v>
      </c>
      <c r="I14" s="217">
        <f>УСЬОГО!I14-'12-жінки-ЦЗ'!I14</f>
        <v>198</v>
      </c>
      <c r="J14" s="191">
        <f t="shared" si="2"/>
        <v>104.76190476190476</v>
      </c>
      <c r="K14" s="215">
        <f>УСЬОГО!N14-'12-жінки-ЦЗ'!K14</f>
        <v>48</v>
      </c>
      <c r="L14" s="216">
        <f>УСЬОГО!O14-'12-жінки-ЦЗ'!L14</f>
        <v>6</v>
      </c>
      <c r="M14" s="187">
        <f t="shared" si="8"/>
        <v>12.5</v>
      </c>
      <c r="N14" s="215">
        <f>УСЬОГО!Q14-'12-жінки-ЦЗ'!N14</f>
        <v>35</v>
      </c>
      <c r="O14" s="216">
        <f>УСЬОГО!R14-'12-жінки-ЦЗ'!O14</f>
        <v>4</v>
      </c>
      <c r="P14" s="191">
        <f t="shared" si="9"/>
        <v>11.428571428571429</v>
      </c>
      <c r="Q14" s="215">
        <f>УСЬОГО!T14-'12-жінки-ЦЗ'!Q14</f>
        <v>502</v>
      </c>
      <c r="R14" s="216">
        <f>УСЬОГО!U14-'12-жінки-ЦЗ'!R14</f>
        <v>242</v>
      </c>
      <c r="S14" s="187">
        <f t="shared" si="4"/>
        <v>48.207171314741039</v>
      </c>
      <c r="T14" s="217">
        <f>УСЬОГО!W14-'12-жінки-ЦЗ'!T14</f>
        <v>258</v>
      </c>
      <c r="U14" s="217">
        <f>УСЬОГО!X14-'12-жінки-ЦЗ'!U14</f>
        <v>144</v>
      </c>
      <c r="V14" s="191">
        <f t="shared" si="5"/>
        <v>55.813953488372093</v>
      </c>
      <c r="W14" s="215">
        <f>УСЬОГО!Z14-'12-жінки-ЦЗ'!W14</f>
        <v>220</v>
      </c>
      <c r="X14" s="216">
        <f>УСЬОГО!AA14-'12-жінки-ЦЗ'!X14</f>
        <v>82</v>
      </c>
      <c r="Y14" s="187">
        <f t="shared" si="6"/>
        <v>37.272727272727273</v>
      </c>
      <c r="Z14" s="217">
        <f>УСЬОГО!AC14-'12-жінки-ЦЗ'!Z14</f>
        <v>187</v>
      </c>
      <c r="AA14" s="217">
        <f>УСЬОГО!AD14-'12-жінки-ЦЗ'!AA14</f>
        <v>47</v>
      </c>
      <c r="AB14" s="187">
        <f t="shared" si="7"/>
        <v>25.133689839572192</v>
      </c>
      <c r="AC14" s="34"/>
      <c r="AD14" s="38"/>
    </row>
    <row r="15" spans="1:32" ht="15" customHeight="1" x14ac:dyDescent="0.2">
      <c r="A15" s="42"/>
      <c r="B15" s="42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R18" sqref="R18"/>
    </sheetView>
  </sheetViews>
  <sheetFormatPr defaultColWidth="8" defaultRowHeight="12.75" x14ac:dyDescent="0.2"/>
  <cols>
    <col min="1" max="1" width="54.42578125" style="2" customWidth="1"/>
    <col min="2" max="3" width="14.5703125" style="16" customWidth="1"/>
    <col min="4" max="4" width="8.5703125" style="2" customWidth="1"/>
    <col min="5" max="5" width="9.5703125" style="2" customWidth="1"/>
    <col min="6" max="7" width="14.5703125" style="2" customWidth="1"/>
    <col min="8" max="8" width="8.5703125" style="2" customWidth="1"/>
    <col min="9" max="10" width="10.5703125" style="2" customWidth="1"/>
    <col min="11" max="11" width="11.42578125" style="2" customWidth="1"/>
    <col min="12" max="12" width="11.5703125" style="2" customWidth="1"/>
    <col min="13" max="16384" width="8" style="2"/>
  </cols>
  <sheetData>
    <row r="1" spans="1:19" ht="27" customHeight="1" x14ac:dyDescent="0.2">
      <c r="A1" s="247" t="s">
        <v>63</v>
      </c>
      <c r="B1" s="247"/>
      <c r="C1" s="247"/>
      <c r="D1" s="247"/>
      <c r="E1" s="247"/>
      <c r="F1" s="247"/>
      <c r="G1" s="247"/>
      <c r="H1" s="247"/>
      <c r="I1" s="247"/>
      <c r="J1" s="53"/>
    </row>
    <row r="2" spans="1:19" ht="23.25" customHeight="1" x14ac:dyDescent="0.2">
      <c r="A2" s="372" t="s">
        <v>16</v>
      </c>
      <c r="B2" s="247"/>
      <c r="C2" s="247"/>
      <c r="D2" s="247"/>
      <c r="E2" s="247"/>
      <c r="F2" s="247"/>
      <c r="G2" s="247"/>
      <c r="H2" s="247"/>
      <c r="I2" s="247"/>
      <c r="J2" s="53"/>
    </row>
    <row r="3" spans="1:19" ht="14.1" customHeight="1" x14ac:dyDescent="0.2">
      <c r="A3" s="373"/>
      <c r="B3" s="373"/>
      <c r="C3" s="373"/>
      <c r="D3" s="373"/>
      <c r="E3" s="373"/>
    </row>
    <row r="4" spans="1:19" s="3" customFormat="1" ht="30.75" customHeight="1" x14ac:dyDescent="0.25">
      <c r="A4" s="252" t="s">
        <v>0</v>
      </c>
      <c r="B4" s="374" t="s">
        <v>17</v>
      </c>
      <c r="C4" s="375"/>
      <c r="D4" s="375"/>
      <c r="E4" s="376"/>
      <c r="F4" s="374" t="s">
        <v>18</v>
      </c>
      <c r="G4" s="375"/>
      <c r="H4" s="375"/>
      <c r="I4" s="376"/>
      <c r="J4" s="54"/>
    </row>
    <row r="5" spans="1:19" s="3" customFormat="1" ht="23.25" customHeight="1" x14ac:dyDescent="0.25">
      <c r="A5" s="341"/>
      <c r="B5" s="248" t="s">
        <v>112</v>
      </c>
      <c r="C5" s="248" t="s">
        <v>113</v>
      </c>
      <c r="D5" s="250" t="s">
        <v>1</v>
      </c>
      <c r="E5" s="251"/>
      <c r="F5" s="248" t="s">
        <v>112</v>
      </c>
      <c r="G5" s="248" t="s">
        <v>113</v>
      </c>
      <c r="H5" s="250" t="s">
        <v>1</v>
      </c>
      <c r="I5" s="251"/>
      <c r="J5" s="55"/>
    </row>
    <row r="6" spans="1:19" s="3" customFormat="1" ht="36.75" customHeight="1" x14ac:dyDescent="0.25">
      <c r="A6" s="253"/>
      <c r="B6" s="249"/>
      <c r="C6" s="249"/>
      <c r="D6" s="4" t="s">
        <v>2</v>
      </c>
      <c r="E6" s="5" t="s">
        <v>24</v>
      </c>
      <c r="F6" s="249"/>
      <c r="G6" s="249"/>
      <c r="H6" s="4" t="s">
        <v>2</v>
      </c>
      <c r="I6" s="5" t="s">
        <v>24</v>
      </c>
      <c r="J6" s="56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7"/>
    </row>
    <row r="8" spans="1:19" s="7" customFormat="1" ht="23.1" customHeight="1" x14ac:dyDescent="0.25">
      <c r="A8" s="13" t="s">
        <v>25</v>
      </c>
      <c r="B8" s="73">
        <f>'15-місто-ЦЗ'!B7</f>
        <v>19444</v>
      </c>
      <c r="C8" s="73">
        <f>'15-місто-ЦЗ'!C7</f>
        <v>10675</v>
      </c>
      <c r="D8" s="9">
        <f t="shared" ref="D8" si="0">C8*100/B8</f>
        <v>54.901254885825963</v>
      </c>
      <c r="E8" s="80">
        <f t="shared" ref="E8" si="1">C8-B8</f>
        <v>-8769</v>
      </c>
      <c r="F8" s="65">
        <f>'16-село-ЦЗ'!B7</f>
        <v>12387</v>
      </c>
      <c r="G8" s="65">
        <f>'16-село-ЦЗ'!C7</f>
        <v>6893</v>
      </c>
      <c r="H8" s="9">
        <f t="shared" ref="H8" si="2">G8*100/F8</f>
        <v>55.647049325906195</v>
      </c>
      <c r="I8" s="80">
        <f t="shared" ref="I8" si="3">G8-F8</f>
        <v>-5494</v>
      </c>
      <c r="J8" s="58"/>
      <c r="K8" s="83"/>
      <c r="L8" s="83"/>
      <c r="M8" s="48"/>
      <c r="R8" s="59"/>
      <c r="S8" s="59"/>
    </row>
    <row r="9" spans="1:19" s="3" customFormat="1" ht="23.1" customHeight="1" x14ac:dyDescent="0.25">
      <c r="A9" s="13" t="s">
        <v>26</v>
      </c>
      <c r="B9" s="65">
        <f>'15-місто-ЦЗ'!E7</f>
        <v>16368</v>
      </c>
      <c r="C9" s="65">
        <f>'15-місто-ЦЗ'!F7</f>
        <v>7892</v>
      </c>
      <c r="D9" s="9">
        <f t="shared" ref="D9:D13" si="4">C9*100/B9</f>
        <v>48.216031280547412</v>
      </c>
      <c r="E9" s="80">
        <f t="shared" ref="E9:E13" si="5">C9-B9</f>
        <v>-8476</v>
      </c>
      <c r="F9" s="65">
        <f>'16-село-ЦЗ'!E7</f>
        <v>10739</v>
      </c>
      <c r="G9" s="65">
        <f>'16-село-ЦЗ'!F7</f>
        <v>5095</v>
      </c>
      <c r="H9" s="9">
        <f t="shared" ref="H9:H13" si="6">G9*100/F9</f>
        <v>47.443896079709468</v>
      </c>
      <c r="I9" s="80">
        <f t="shared" ref="I9:I13" si="7">G9-F9</f>
        <v>-5644</v>
      </c>
      <c r="J9" s="58"/>
      <c r="K9" s="83"/>
      <c r="L9" s="83"/>
      <c r="M9" s="49"/>
      <c r="R9" s="59"/>
      <c r="S9" s="59"/>
    </row>
    <row r="10" spans="1:19" s="3" customFormat="1" ht="45" customHeight="1" x14ac:dyDescent="0.25">
      <c r="A10" s="12" t="s">
        <v>27</v>
      </c>
      <c r="B10" s="65">
        <f>'15-місто-ЦЗ'!H7</f>
        <v>3745</v>
      </c>
      <c r="C10" s="65">
        <f>'15-місто-ЦЗ'!I7</f>
        <v>3220</v>
      </c>
      <c r="D10" s="9">
        <f t="shared" si="4"/>
        <v>85.981308411214954</v>
      </c>
      <c r="E10" s="80">
        <f t="shared" si="5"/>
        <v>-525</v>
      </c>
      <c r="F10" s="65">
        <f>'16-село-ЦЗ'!H7</f>
        <v>2202</v>
      </c>
      <c r="G10" s="65">
        <f>'16-село-ЦЗ'!I7</f>
        <v>2085</v>
      </c>
      <c r="H10" s="9">
        <f t="shared" si="6"/>
        <v>94.686648501362399</v>
      </c>
      <c r="I10" s="80">
        <f t="shared" si="7"/>
        <v>-117</v>
      </c>
      <c r="J10" s="58"/>
      <c r="K10" s="83"/>
      <c r="L10" s="83"/>
      <c r="M10" s="49"/>
      <c r="R10" s="59"/>
      <c r="S10" s="59"/>
    </row>
    <row r="11" spans="1:19" s="3" customFormat="1" ht="21.75" customHeight="1" x14ac:dyDescent="0.25">
      <c r="A11" s="13" t="s">
        <v>28</v>
      </c>
      <c r="B11" s="65">
        <f>'15-місто-ЦЗ'!K7</f>
        <v>731</v>
      </c>
      <c r="C11" s="65">
        <f>'15-місто-ЦЗ'!L7</f>
        <v>365</v>
      </c>
      <c r="D11" s="9">
        <f t="shared" si="4"/>
        <v>49.931600547195622</v>
      </c>
      <c r="E11" s="66">
        <f t="shared" si="5"/>
        <v>-366</v>
      </c>
      <c r="F11" s="65">
        <f>'16-село-ЦЗ'!K7</f>
        <v>499</v>
      </c>
      <c r="G11" s="65">
        <f>'16-село-ЦЗ'!L7</f>
        <v>186</v>
      </c>
      <c r="H11" s="9">
        <f t="shared" si="6"/>
        <v>37.274549098196395</v>
      </c>
      <c r="I11" s="80">
        <f t="shared" si="7"/>
        <v>-313</v>
      </c>
      <c r="J11" s="58"/>
      <c r="K11" s="83"/>
      <c r="L11" s="83"/>
      <c r="M11" s="49"/>
      <c r="R11" s="59"/>
      <c r="S11" s="59"/>
    </row>
    <row r="12" spans="1:19" s="3" customFormat="1" ht="40.35" customHeight="1" x14ac:dyDescent="0.25">
      <c r="A12" s="13" t="s">
        <v>19</v>
      </c>
      <c r="B12" s="65">
        <f>'15-місто-ЦЗ'!N7</f>
        <v>79</v>
      </c>
      <c r="C12" s="65">
        <f>'15-місто-ЦЗ'!O7</f>
        <v>79</v>
      </c>
      <c r="D12" s="9">
        <f t="shared" si="4"/>
        <v>100</v>
      </c>
      <c r="E12" s="66">
        <f t="shared" si="5"/>
        <v>0</v>
      </c>
      <c r="F12" s="65">
        <f>'16-село-ЦЗ'!N7</f>
        <v>69</v>
      </c>
      <c r="G12" s="65">
        <f>'16-село-ЦЗ'!O7</f>
        <v>44</v>
      </c>
      <c r="H12" s="9">
        <f t="shared" si="6"/>
        <v>63.768115942028984</v>
      </c>
      <c r="I12" s="80">
        <f t="shared" si="7"/>
        <v>-25</v>
      </c>
      <c r="J12" s="58"/>
      <c r="K12" s="83"/>
      <c r="L12" s="83"/>
      <c r="M12" s="49"/>
      <c r="R12" s="59"/>
      <c r="S12" s="59"/>
    </row>
    <row r="13" spans="1:19" s="3" customFormat="1" ht="40.35" customHeight="1" x14ac:dyDescent="0.25">
      <c r="A13" s="13" t="s">
        <v>29</v>
      </c>
      <c r="B13" s="65">
        <f>'15-місто-ЦЗ'!Q7</f>
        <v>11832</v>
      </c>
      <c r="C13" s="65">
        <f>'15-місто-ЦЗ'!R7</f>
        <v>6164</v>
      </c>
      <c r="D13" s="9">
        <f t="shared" si="4"/>
        <v>52.096010818120348</v>
      </c>
      <c r="E13" s="80">
        <f t="shared" si="5"/>
        <v>-5668</v>
      </c>
      <c r="F13" s="65">
        <f>'16-село-ЦЗ'!Q7</f>
        <v>8468</v>
      </c>
      <c r="G13" s="65">
        <f>'16-село-ЦЗ'!R7</f>
        <v>3931</v>
      </c>
      <c r="H13" s="9">
        <f t="shared" si="6"/>
        <v>46.421823334907891</v>
      </c>
      <c r="I13" s="80">
        <f t="shared" si="7"/>
        <v>-4537</v>
      </c>
      <c r="J13" s="58"/>
      <c r="K13" s="83"/>
      <c r="L13" s="83"/>
      <c r="M13" s="49"/>
      <c r="R13" s="59"/>
      <c r="S13" s="59"/>
    </row>
    <row r="14" spans="1:19" s="3" customFormat="1" ht="12.75" customHeight="1" x14ac:dyDescent="0.25">
      <c r="A14" s="254" t="s">
        <v>4</v>
      </c>
      <c r="B14" s="255"/>
      <c r="C14" s="255"/>
      <c r="D14" s="255"/>
      <c r="E14" s="255"/>
      <c r="F14" s="255"/>
      <c r="G14" s="255"/>
      <c r="H14" s="255"/>
      <c r="I14" s="255"/>
      <c r="J14" s="60"/>
      <c r="K14" s="23"/>
      <c r="L14" s="23"/>
      <c r="M14" s="49"/>
    </row>
    <row r="15" spans="1:19" s="3" customFormat="1" ht="18" customHeight="1" x14ac:dyDescent="0.25">
      <c r="A15" s="256"/>
      <c r="B15" s="257"/>
      <c r="C15" s="257"/>
      <c r="D15" s="257"/>
      <c r="E15" s="257"/>
      <c r="F15" s="257"/>
      <c r="G15" s="257"/>
      <c r="H15" s="257"/>
      <c r="I15" s="257"/>
      <c r="J15" s="60"/>
      <c r="K15" s="23"/>
      <c r="L15" s="23"/>
      <c r="M15" s="49"/>
    </row>
    <row r="16" spans="1:19" s="3" customFormat="1" ht="20.25" customHeight="1" x14ac:dyDescent="0.25">
      <c r="A16" s="252" t="s">
        <v>0</v>
      </c>
      <c r="B16" s="252" t="s">
        <v>114</v>
      </c>
      <c r="C16" s="252" t="s">
        <v>116</v>
      </c>
      <c r="D16" s="250" t="s">
        <v>1</v>
      </c>
      <c r="E16" s="251"/>
      <c r="F16" s="252" t="s">
        <v>114</v>
      </c>
      <c r="G16" s="252" t="s">
        <v>116</v>
      </c>
      <c r="H16" s="250" t="s">
        <v>1</v>
      </c>
      <c r="I16" s="251"/>
      <c r="J16" s="55"/>
      <c r="K16" s="23"/>
      <c r="L16" s="23"/>
      <c r="M16" s="49"/>
    </row>
    <row r="17" spans="1:13" ht="45" customHeight="1" x14ac:dyDescent="0.3">
      <c r="A17" s="253"/>
      <c r="B17" s="253"/>
      <c r="C17" s="253"/>
      <c r="D17" s="19" t="s">
        <v>2</v>
      </c>
      <c r="E17" s="5" t="s">
        <v>24</v>
      </c>
      <c r="F17" s="253"/>
      <c r="G17" s="253"/>
      <c r="H17" s="19" t="s">
        <v>2</v>
      </c>
      <c r="I17" s="5" t="s">
        <v>24</v>
      </c>
      <c r="J17" s="56"/>
      <c r="K17" s="61"/>
      <c r="L17" s="61"/>
      <c r="M17" s="50"/>
    </row>
    <row r="18" spans="1:13" ht="22.5" customHeight="1" x14ac:dyDescent="0.3">
      <c r="A18" s="8" t="s">
        <v>30</v>
      </c>
      <c r="B18" s="73">
        <f>'15-місто-ЦЗ'!T7</f>
        <v>8670</v>
      </c>
      <c r="C18" s="73">
        <f>'15-місто-ЦЗ'!U7</f>
        <v>3419</v>
      </c>
      <c r="D18" s="15">
        <f t="shared" ref="D18" si="8">C18*100/B18</f>
        <v>39.434832756632062</v>
      </c>
      <c r="E18" s="80">
        <f t="shared" ref="E18" si="9">C18-B18</f>
        <v>-5251</v>
      </c>
      <c r="F18" s="73">
        <f>'16-село-ЦЗ'!T7</f>
        <v>5615</v>
      </c>
      <c r="G18" s="73">
        <f>'16-село-ЦЗ'!U7</f>
        <v>2331</v>
      </c>
      <c r="H18" s="14">
        <f t="shared" ref="H18" si="10">G18*100/F18</f>
        <v>41.513802315227068</v>
      </c>
      <c r="I18" s="80">
        <f t="shared" ref="I18" si="11">G18-F18</f>
        <v>-3284</v>
      </c>
      <c r="J18" s="62"/>
      <c r="K18" s="84"/>
      <c r="L18" s="84"/>
      <c r="M18" s="50"/>
    </row>
    <row r="19" spans="1:13" ht="22.5" customHeight="1" x14ac:dyDescent="0.3">
      <c r="A19" s="1" t="s">
        <v>26</v>
      </c>
      <c r="B19" s="73">
        <f>'15-місто-ЦЗ'!W7</f>
        <v>7008</v>
      </c>
      <c r="C19" s="73">
        <f>'15-місто-ЦЗ'!X7</f>
        <v>2222</v>
      </c>
      <c r="D19" s="15">
        <f t="shared" ref="D19:D20" si="12">C19*100/B19</f>
        <v>31.706621004566209</v>
      </c>
      <c r="E19" s="80">
        <f t="shared" ref="E19:E20" si="13">C19-B19</f>
        <v>-4786</v>
      </c>
      <c r="F19" s="73">
        <f>'16-село-ЦЗ'!W7</f>
        <v>4897</v>
      </c>
      <c r="G19" s="73">
        <f>'16-село-ЦЗ'!X7</f>
        <v>1516</v>
      </c>
      <c r="H19" s="14">
        <f t="shared" ref="H19:H20" si="14">G19*100/F19</f>
        <v>30.957729221972635</v>
      </c>
      <c r="I19" s="80">
        <f t="shared" ref="I19:I20" si="15">G19-F19</f>
        <v>-3381</v>
      </c>
      <c r="J19" s="62"/>
      <c r="K19" s="84"/>
      <c r="L19" s="84"/>
      <c r="M19" s="50"/>
    </row>
    <row r="20" spans="1:13" ht="22.5" customHeight="1" x14ac:dyDescent="0.3">
      <c r="A20" s="1" t="s">
        <v>31</v>
      </c>
      <c r="B20" s="73">
        <f>'15-місто-ЦЗ'!Z7</f>
        <v>5948</v>
      </c>
      <c r="C20" s="73">
        <f>'15-місто-ЦЗ'!AA7</f>
        <v>1495</v>
      </c>
      <c r="D20" s="15">
        <f t="shared" si="12"/>
        <v>25.134498991257566</v>
      </c>
      <c r="E20" s="80">
        <f t="shared" si="13"/>
        <v>-4453</v>
      </c>
      <c r="F20" s="73">
        <f>'16-село-ЦЗ'!Z7</f>
        <v>4323</v>
      </c>
      <c r="G20" s="73">
        <f>'16-село-ЦЗ'!AA7</f>
        <v>1050</v>
      </c>
      <c r="H20" s="14">
        <f t="shared" si="14"/>
        <v>24.288688410825817</v>
      </c>
      <c r="I20" s="80">
        <f t="shared" si="15"/>
        <v>-3273</v>
      </c>
      <c r="J20" s="63"/>
      <c r="K20" s="84"/>
      <c r="L20" s="84"/>
      <c r="M20" s="50"/>
    </row>
    <row r="21" spans="1:13" ht="53.1" customHeight="1" x14ac:dyDescent="0.3">
      <c r="A21" s="246"/>
      <c r="B21" s="246"/>
      <c r="C21" s="246"/>
      <c r="D21" s="246"/>
      <c r="E21" s="246"/>
      <c r="F21" s="246"/>
      <c r="G21" s="246"/>
      <c r="H21" s="246"/>
      <c r="I21" s="246"/>
      <c r="K21" s="61"/>
      <c r="L21" s="61"/>
      <c r="M21" s="50"/>
    </row>
    <row r="22" spans="1:13" x14ac:dyDescent="0.2">
      <c r="K22" s="16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F67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9" t="s">
        <v>122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"/>
      <c r="O1" s="25"/>
      <c r="P1" s="25"/>
      <c r="Q1" s="25"/>
      <c r="R1" s="25"/>
      <c r="S1" s="25"/>
      <c r="T1" s="25"/>
      <c r="U1" s="25"/>
      <c r="V1" s="25"/>
      <c r="W1" s="25"/>
      <c r="X1" s="271"/>
      <c r="Y1" s="271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1"/>
      <c r="Y2" s="271"/>
      <c r="Z2" s="261"/>
      <c r="AA2" s="261"/>
      <c r="AB2" s="122" t="s">
        <v>7</v>
      </c>
      <c r="AC2" s="51"/>
    </row>
    <row r="3" spans="1:32" s="228" customFormat="1" ht="108.75" customHeight="1" thickBot="1" x14ac:dyDescent="0.3">
      <c r="A3" s="272"/>
      <c r="B3" s="364" t="s">
        <v>20</v>
      </c>
      <c r="C3" s="365"/>
      <c r="D3" s="371"/>
      <c r="E3" s="366" t="s">
        <v>21</v>
      </c>
      <c r="F3" s="367"/>
      <c r="G3" s="368"/>
      <c r="H3" s="369" t="s">
        <v>107</v>
      </c>
      <c r="I3" s="367"/>
      <c r="J3" s="370"/>
      <c r="K3" s="366" t="s">
        <v>9</v>
      </c>
      <c r="L3" s="367"/>
      <c r="M3" s="368"/>
      <c r="N3" s="366" t="s">
        <v>10</v>
      </c>
      <c r="O3" s="367"/>
      <c r="P3" s="370"/>
      <c r="Q3" s="364" t="s">
        <v>8</v>
      </c>
      <c r="R3" s="365"/>
      <c r="S3" s="371"/>
      <c r="T3" s="365" t="s">
        <v>15</v>
      </c>
      <c r="U3" s="365"/>
      <c r="V3" s="365"/>
      <c r="W3" s="366" t="s">
        <v>11</v>
      </c>
      <c r="X3" s="367"/>
      <c r="Y3" s="368"/>
      <c r="Z3" s="369" t="s">
        <v>12</v>
      </c>
      <c r="AA3" s="367"/>
      <c r="AB3" s="368"/>
    </row>
    <row r="4" spans="1:32" s="31" customFormat="1" ht="19.5" customHeight="1" x14ac:dyDescent="0.25">
      <c r="A4" s="289"/>
      <c r="B4" s="354" t="s">
        <v>87</v>
      </c>
      <c r="C4" s="356" t="s">
        <v>96</v>
      </c>
      <c r="D4" s="352" t="s">
        <v>2</v>
      </c>
      <c r="E4" s="354" t="s">
        <v>87</v>
      </c>
      <c r="F4" s="356" t="s">
        <v>96</v>
      </c>
      <c r="G4" s="352" t="s">
        <v>2</v>
      </c>
      <c r="H4" s="360" t="s">
        <v>87</v>
      </c>
      <c r="I4" s="356" t="s">
        <v>96</v>
      </c>
      <c r="J4" s="358" t="s">
        <v>2</v>
      </c>
      <c r="K4" s="354" t="s">
        <v>87</v>
      </c>
      <c r="L4" s="356" t="s">
        <v>96</v>
      </c>
      <c r="M4" s="352" t="s">
        <v>2</v>
      </c>
      <c r="N4" s="354" t="s">
        <v>87</v>
      </c>
      <c r="O4" s="356" t="s">
        <v>96</v>
      </c>
      <c r="P4" s="358" t="s">
        <v>2</v>
      </c>
      <c r="Q4" s="354" t="s">
        <v>87</v>
      </c>
      <c r="R4" s="356" t="s">
        <v>96</v>
      </c>
      <c r="S4" s="352" t="s">
        <v>2</v>
      </c>
      <c r="T4" s="360" t="s">
        <v>87</v>
      </c>
      <c r="U4" s="356" t="s">
        <v>96</v>
      </c>
      <c r="V4" s="358" t="s">
        <v>2</v>
      </c>
      <c r="W4" s="354" t="s">
        <v>87</v>
      </c>
      <c r="X4" s="356" t="s">
        <v>96</v>
      </c>
      <c r="Y4" s="352" t="s">
        <v>2</v>
      </c>
      <c r="Z4" s="360" t="s">
        <v>87</v>
      </c>
      <c r="AA4" s="356" t="s">
        <v>96</v>
      </c>
      <c r="AB4" s="352" t="s">
        <v>2</v>
      </c>
    </row>
    <row r="5" spans="1:32" s="31" customFormat="1" ht="4.5" customHeight="1" thickBot="1" x14ac:dyDescent="0.3">
      <c r="A5" s="362"/>
      <c r="B5" s="355"/>
      <c r="C5" s="357"/>
      <c r="D5" s="353"/>
      <c r="E5" s="355"/>
      <c r="F5" s="357"/>
      <c r="G5" s="353"/>
      <c r="H5" s="361"/>
      <c r="I5" s="357"/>
      <c r="J5" s="359"/>
      <c r="K5" s="355"/>
      <c r="L5" s="357"/>
      <c r="M5" s="353"/>
      <c r="N5" s="355"/>
      <c r="O5" s="357"/>
      <c r="P5" s="359"/>
      <c r="Q5" s="355"/>
      <c r="R5" s="357"/>
      <c r="S5" s="353"/>
      <c r="T5" s="361"/>
      <c r="U5" s="357"/>
      <c r="V5" s="359"/>
      <c r="W5" s="355"/>
      <c r="X5" s="357"/>
      <c r="Y5" s="353"/>
      <c r="Z5" s="361"/>
      <c r="AA5" s="357"/>
      <c r="AB5" s="353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7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19444</v>
      </c>
      <c r="C7" s="165">
        <f>SUM(C8:C14)</f>
        <v>10675</v>
      </c>
      <c r="D7" s="166">
        <f>C7*100/B7</f>
        <v>54.901254885825963</v>
      </c>
      <c r="E7" s="212">
        <f>SUM(E8:E14)</f>
        <v>16368</v>
      </c>
      <c r="F7" s="165">
        <f>SUM(F8:F14)</f>
        <v>7892</v>
      </c>
      <c r="G7" s="166">
        <f>F7*100/E7</f>
        <v>48.216031280547412</v>
      </c>
      <c r="H7" s="168">
        <f>SUM(H8:H14)</f>
        <v>3745</v>
      </c>
      <c r="I7" s="165">
        <f>SUM(I8:I14)</f>
        <v>3220</v>
      </c>
      <c r="J7" s="169">
        <f>I7*100/H7</f>
        <v>85.981308411214954</v>
      </c>
      <c r="K7" s="212">
        <f>SUM(K8:K14)</f>
        <v>731</v>
      </c>
      <c r="L7" s="165">
        <f>SUM(L8:L14)</f>
        <v>365</v>
      </c>
      <c r="M7" s="166">
        <f>L7*100/K7</f>
        <v>49.931600547195622</v>
      </c>
      <c r="N7" s="212">
        <f>SUM(N8:N14)</f>
        <v>79</v>
      </c>
      <c r="O7" s="165">
        <f>SUM(O8:O14)</f>
        <v>79</v>
      </c>
      <c r="P7" s="169">
        <f>O7*100/N7</f>
        <v>100</v>
      </c>
      <c r="Q7" s="212">
        <f>SUM(Q8:Q14)</f>
        <v>11832</v>
      </c>
      <c r="R7" s="165">
        <f>SUM(R8:R14)</f>
        <v>6164</v>
      </c>
      <c r="S7" s="166">
        <f>R7*100/Q7</f>
        <v>52.096010818120348</v>
      </c>
      <c r="T7" s="168">
        <f>SUM(T8:T14)</f>
        <v>8670</v>
      </c>
      <c r="U7" s="165">
        <f>SUM(U8:U14)</f>
        <v>3419</v>
      </c>
      <c r="V7" s="169">
        <f>U7*100/T7</f>
        <v>39.434832756632062</v>
      </c>
      <c r="W7" s="212">
        <f>SUM(W8:W14)</f>
        <v>7008</v>
      </c>
      <c r="X7" s="165">
        <f>SUM(X8:X14)</f>
        <v>2222</v>
      </c>
      <c r="Y7" s="166">
        <f>X7*100/W7</f>
        <v>31.706621004566209</v>
      </c>
      <c r="Z7" s="168">
        <f>SUM(Z8:Z14)</f>
        <v>5948</v>
      </c>
      <c r="AA7" s="165">
        <f>SUM(AA8:AA14)</f>
        <v>1495</v>
      </c>
      <c r="AB7" s="166">
        <f>AA7*100/Z7</f>
        <v>25.134498991257566</v>
      </c>
      <c r="AC7" s="34"/>
      <c r="AF7" s="39"/>
    </row>
    <row r="8" spans="1:32" s="39" customFormat="1" ht="48.75" customHeight="1" x14ac:dyDescent="0.25">
      <c r="A8" s="145" t="s">
        <v>97</v>
      </c>
      <c r="B8" s="170">
        <f>УСЬОГО!B8-'16-село-ЦЗ'!B8</f>
        <v>2427</v>
      </c>
      <c r="C8" s="224">
        <f>УСЬОГО!C8-'16-село-ЦЗ'!C8</f>
        <v>1689</v>
      </c>
      <c r="D8" s="171">
        <f t="shared" ref="D8:D14" si="0">C8*100/B8</f>
        <v>69.592088998763913</v>
      </c>
      <c r="E8" s="172">
        <f>УСЬОГО!E8-'16-село-ЦЗ'!E8</f>
        <v>2138</v>
      </c>
      <c r="F8" s="174">
        <f>УСЬОГО!F8-'16-село-ЦЗ'!F8</f>
        <v>1256</v>
      </c>
      <c r="G8" s="171">
        <f t="shared" ref="G8:G14" si="1">F8*100/E8</f>
        <v>58.746492048643589</v>
      </c>
      <c r="H8" s="173">
        <f>УСЬОГО!H8-'16-село-ЦЗ'!H8</f>
        <v>557</v>
      </c>
      <c r="I8" s="173">
        <f>УСЬОГО!I8-'16-село-ЦЗ'!I8</f>
        <v>722</v>
      </c>
      <c r="J8" s="175">
        <f t="shared" ref="J8:J14" si="2">I8*100/H8</f>
        <v>129.62298025134649</v>
      </c>
      <c r="K8" s="172">
        <f>УСЬОГО!N8-'16-село-ЦЗ'!K8</f>
        <v>76</v>
      </c>
      <c r="L8" s="174">
        <f>УСЬОГО!O8-'16-село-ЦЗ'!L8</f>
        <v>24</v>
      </c>
      <c r="M8" s="171">
        <f t="shared" ref="M8" si="3">L8*100/K8</f>
        <v>31.578947368421051</v>
      </c>
      <c r="N8" s="172">
        <f>УСЬОГО!Q8-'16-село-ЦЗ'!N8</f>
        <v>64</v>
      </c>
      <c r="O8" s="174">
        <f>УСЬОГО!R8-'16-село-ЦЗ'!O8</f>
        <v>4</v>
      </c>
      <c r="P8" s="175">
        <f>IF(ISERROR(O8*100/N8),"-",(O8*100/N8))</f>
        <v>6.25</v>
      </c>
      <c r="Q8" s="172">
        <f>УСЬОГО!T8-'16-село-ЦЗ'!Q8</f>
        <v>1798</v>
      </c>
      <c r="R8" s="174">
        <f>УСЬОГО!U8-'16-село-ЦЗ'!R8</f>
        <v>1019</v>
      </c>
      <c r="S8" s="171">
        <f t="shared" ref="S8:S14" si="4">R8*100/Q8</f>
        <v>56.674082313681872</v>
      </c>
      <c r="T8" s="173">
        <f>УСЬОГО!W8-'16-село-ЦЗ'!T8</f>
        <v>994</v>
      </c>
      <c r="U8" s="173">
        <f>УСЬОГО!X8-'16-село-ЦЗ'!U8</f>
        <v>572</v>
      </c>
      <c r="V8" s="175">
        <f t="shared" ref="V8:V14" si="5">U8*100/T8</f>
        <v>57.545271629778675</v>
      </c>
      <c r="W8" s="172">
        <f>УСЬОГО!Z8-'16-село-ЦЗ'!W8</f>
        <v>856</v>
      </c>
      <c r="X8" s="174">
        <f>УСЬОГО!AA8-'16-село-ЦЗ'!X8</f>
        <v>342</v>
      </c>
      <c r="Y8" s="171">
        <f t="shared" ref="Y8:Y14" si="6">X8*100/W8</f>
        <v>39.953271028037385</v>
      </c>
      <c r="Z8" s="173">
        <f>УСЬОГО!AC8-'16-село-ЦЗ'!Z8</f>
        <v>697</v>
      </c>
      <c r="AA8" s="173">
        <f>УСЬОГО!AD8-'16-село-ЦЗ'!AA8</f>
        <v>206</v>
      </c>
      <c r="AB8" s="171">
        <f t="shared" ref="AB8:AB14" si="7">AA8*100/Z8</f>
        <v>29.555236728837876</v>
      </c>
      <c r="AC8" s="34"/>
      <c r="AD8" s="38"/>
    </row>
    <row r="9" spans="1:32" s="40" customFormat="1" ht="48.75" customHeight="1" x14ac:dyDescent="0.25">
      <c r="A9" s="146" t="s">
        <v>98</v>
      </c>
      <c r="B9" s="170">
        <f>УСЬОГО!B9-'16-село-ЦЗ'!B9</f>
        <v>1287</v>
      </c>
      <c r="C9" s="211">
        <f>УСЬОГО!C9-'16-село-ЦЗ'!C9</f>
        <v>819</v>
      </c>
      <c r="D9" s="180">
        <f t="shared" si="0"/>
        <v>63.636363636363633</v>
      </c>
      <c r="E9" s="172">
        <f>УСЬОГО!E9-'16-село-ЦЗ'!E9</f>
        <v>1050</v>
      </c>
      <c r="F9" s="174">
        <f>УСЬОГО!F9-'16-село-ЦЗ'!F9</f>
        <v>621</v>
      </c>
      <c r="G9" s="180">
        <f t="shared" si="1"/>
        <v>59.142857142857146</v>
      </c>
      <c r="H9" s="173">
        <f>УСЬОГО!H9-'16-село-ЦЗ'!H9</f>
        <v>317</v>
      </c>
      <c r="I9" s="173">
        <f>УСЬОГО!I9-'16-село-ЦЗ'!I9</f>
        <v>274</v>
      </c>
      <c r="J9" s="183">
        <f t="shared" si="2"/>
        <v>86.435331230283907</v>
      </c>
      <c r="K9" s="172">
        <f>УСЬОГО!N9-'16-село-ЦЗ'!K9</f>
        <v>60</v>
      </c>
      <c r="L9" s="174">
        <f>УСЬОГО!O9-'16-село-ЦЗ'!L9</f>
        <v>23</v>
      </c>
      <c r="M9" s="180">
        <f t="shared" ref="M9:M14" si="8">IF(ISERROR(L9*100/K9),"-",(L9*100/K9))</f>
        <v>38.333333333333336</v>
      </c>
      <c r="N9" s="172">
        <f>УСЬОГО!Q9-'16-село-ЦЗ'!N9</f>
        <v>2</v>
      </c>
      <c r="O9" s="174">
        <f>УСЬОГО!R9-'16-село-ЦЗ'!O9</f>
        <v>7</v>
      </c>
      <c r="P9" s="183">
        <f t="shared" ref="P9:P14" si="9">IF(ISERROR(O9*100/N9),"-",(O9*100/N9))</f>
        <v>350</v>
      </c>
      <c r="Q9" s="172">
        <f>УСЬОГО!T9-'16-село-ЦЗ'!Q9</f>
        <v>876</v>
      </c>
      <c r="R9" s="174">
        <f>УСЬОГО!U9-'16-село-ЦЗ'!R9</f>
        <v>516</v>
      </c>
      <c r="S9" s="180">
        <f t="shared" si="4"/>
        <v>58.904109589041099</v>
      </c>
      <c r="T9" s="173">
        <f>УСЬОГО!W9-'16-село-ЦЗ'!T9</f>
        <v>602</v>
      </c>
      <c r="U9" s="173">
        <f>УСЬОГО!X9-'16-село-ЦЗ'!U9</f>
        <v>308</v>
      </c>
      <c r="V9" s="183">
        <f t="shared" si="5"/>
        <v>51.162790697674417</v>
      </c>
      <c r="W9" s="172">
        <f>УСЬОГО!Z9-'16-село-ЦЗ'!W9</f>
        <v>477</v>
      </c>
      <c r="X9" s="174">
        <f>УСЬОГО!AA9-'16-село-ЦЗ'!X9</f>
        <v>206</v>
      </c>
      <c r="Y9" s="180">
        <f t="shared" si="6"/>
        <v>43.186582809224319</v>
      </c>
      <c r="Z9" s="173">
        <f>УСЬОГО!AC9-'16-село-ЦЗ'!Z9</f>
        <v>426</v>
      </c>
      <c r="AA9" s="173">
        <f>УСЬОГО!AD9-'16-село-ЦЗ'!AA9</f>
        <v>147</v>
      </c>
      <c r="AB9" s="180">
        <f t="shared" si="7"/>
        <v>34.507042253521128</v>
      </c>
      <c r="AC9" s="34"/>
      <c r="AD9" s="38"/>
    </row>
    <row r="10" spans="1:32" s="39" customFormat="1" ht="48.75" customHeight="1" x14ac:dyDescent="0.25">
      <c r="A10" s="146" t="s">
        <v>99</v>
      </c>
      <c r="B10" s="170">
        <f>УСЬОГО!B10-'16-село-ЦЗ'!B10</f>
        <v>8987</v>
      </c>
      <c r="C10" s="211">
        <f>УСЬОГО!C10-'16-село-ЦЗ'!C10</f>
        <v>4148</v>
      </c>
      <c r="D10" s="180">
        <f t="shared" si="0"/>
        <v>46.155558028263044</v>
      </c>
      <c r="E10" s="172">
        <f>УСЬОГО!E10-'16-село-ЦЗ'!E10</f>
        <v>7480</v>
      </c>
      <c r="F10" s="174">
        <f>УСЬОГО!F10-'16-село-ЦЗ'!F10</f>
        <v>3033</v>
      </c>
      <c r="G10" s="180">
        <f t="shared" si="1"/>
        <v>40.548128342245988</v>
      </c>
      <c r="H10" s="173">
        <f>УСЬОГО!H10-'16-село-ЦЗ'!H10</f>
        <v>1312</v>
      </c>
      <c r="I10" s="173">
        <f>УСЬОГО!I10-'16-село-ЦЗ'!I10</f>
        <v>820</v>
      </c>
      <c r="J10" s="183">
        <f t="shared" si="2"/>
        <v>62.5</v>
      </c>
      <c r="K10" s="172">
        <f>УСЬОГО!N10-'16-село-ЦЗ'!K10</f>
        <v>400</v>
      </c>
      <c r="L10" s="174">
        <f>УСЬОГО!O10-'16-село-ЦЗ'!L10</f>
        <v>226</v>
      </c>
      <c r="M10" s="180">
        <f t="shared" si="8"/>
        <v>56.5</v>
      </c>
      <c r="N10" s="172">
        <f>УСЬОГО!Q10-'16-село-ЦЗ'!N10</f>
        <v>1</v>
      </c>
      <c r="O10" s="174">
        <f>УСЬОГО!R10-'16-село-ЦЗ'!O10</f>
        <v>60</v>
      </c>
      <c r="P10" s="183">
        <f t="shared" si="9"/>
        <v>6000</v>
      </c>
      <c r="Q10" s="172">
        <f>УСЬОГО!T10-'16-село-ЦЗ'!Q10</f>
        <v>4504</v>
      </c>
      <c r="R10" s="174">
        <f>УСЬОГО!U10-'16-село-ЦЗ'!R10</f>
        <v>2375</v>
      </c>
      <c r="S10" s="180">
        <f t="shared" si="4"/>
        <v>52.730905861456485</v>
      </c>
      <c r="T10" s="173">
        <f>УСЬОГО!W10-'16-село-ЦЗ'!T10</f>
        <v>4146</v>
      </c>
      <c r="U10" s="173">
        <f>УСЬОГО!X10-'16-село-ЦЗ'!U10</f>
        <v>1213</v>
      </c>
      <c r="V10" s="183">
        <f t="shared" si="5"/>
        <v>29.257115291847565</v>
      </c>
      <c r="W10" s="172">
        <f>УСЬОГО!Z10-'16-село-ЦЗ'!W10</f>
        <v>3274</v>
      </c>
      <c r="X10" s="174">
        <f>УСЬОГО!AA10-'16-село-ЦЗ'!X10</f>
        <v>855</v>
      </c>
      <c r="Y10" s="180">
        <f t="shared" si="6"/>
        <v>26.114844227244959</v>
      </c>
      <c r="Z10" s="173">
        <f>УСЬОГО!AC10-'16-село-ЦЗ'!Z10</f>
        <v>2789</v>
      </c>
      <c r="AA10" s="173">
        <f>УСЬОГО!AD10-'16-село-ЦЗ'!AA10</f>
        <v>644</v>
      </c>
      <c r="AB10" s="180">
        <f t="shared" si="7"/>
        <v>23.090713517389744</v>
      </c>
      <c r="AC10" s="34"/>
      <c r="AD10" s="38"/>
    </row>
    <row r="11" spans="1:32" s="39" customFormat="1" ht="48.75" customHeight="1" x14ac:dyDescent="0.25">
      <c r="A11" s="146" t="s">
        <v>100</v>
      </c>
      <c r="B11" s="170">
        <f>УСЬОГО!B11-'16-село-ЦЗ'!B11</f>
        <v>1442</v>
      </c>
      <c r="C11" s="211">
        <f>УСЬОГО!C11-'16-село-ЦЗ'!C11</f>
        <v>854</v>
      </c>
      <c r="D11" s="180">
        <f t="shared" si="0"/>
        <v>59.223300970873787</v>
      </c>
      <c r="E11" s="172">
        <f>УСЬОГО!E11-'16-село-ЦЗ'!E11</f>
        <v>1270</v>
      </c>
      <c r="F11" s="174">
        <f>УСЬОГО!F11-'16-село-ЦЗ'!F11</f>
        <v>657</v>
      </c>
      <c r="G11" s="180">
        <f t="shared" si="1"/>
        <v>51.732283464566926</v>
      </c>
      <c r="H11" s="173">
        <f>УСЬОГО!H11-'16-село-ЦЗ'!H11</f>
        <v>278</v>
      </c>
      <c r="I11" s="173">
        <f>УСЬОГО!I11-'16-село-ЦЗ'!I11</f>
        <v>283</v>
      </c>
      <c r="J11" s="183">
        <f t="shared" si="2"/>
        <v>101.79856115107914</v>
      </c>
      <c r="K11" s="172">
        <f>УСЬОГО!N11-'16-село-ЦЗ'!K11</f>
        <v>23</v>
      </c>
      <c r="L11" s="174">
        <f>УСЬОГО!O11-'16-село-ЦЗ'!L11</f>
        <v>18</v>
      </c>
      <c r="M11" s="180">
        <f t="shared" si="8"/>
        <v>78.260869565217391</v>
      </c>
      <c r="N11" s="172">
        <f>УСЬОГО!Q11-'16-село-ЦЗ'!N11</f>
        <v>0</v>
      </c>
      <c r="O11" s="174">
        <f>УСЬОГО!R11-'16-село-ЦЗ'!O11</f>
        <v>0</v>
      </c>
      <c r="P11" s="183" t="str">
        <f t="shared" si="9"/>
        <v>-</v>
      </c>
      <c r="Q11" s="172">
        <f>УСЬОГО!T11-'16-село-ЦЗ'!Q11</f>
        <v>970</v>
      </c>
      <c r="R11" s="174">
        <f>УСЬОГО!U11-'16-село-ЦЗ'!R11</f>
        <v>544</v>
      </c>
      <c r="S11" s="180">
        <f t="shared" si="4"/>
        <v>56.082474226804123</v>
      </c>
      <c r="T11" s="173">
        <f>УСЬОГО!W11-'16-село-ЦЗ'!T11</f>
        <v>661</v>
      </c>
      <c r="U11" s="173">
        <f>УСЬОГО!X11-'16-село-ЦЗ'!U11</f>
        <v>243</v>
      </c>
      <c r="V11" s="183">
        <f t="shared" si="5"/>
        <v>36.762481089258699</v>
      </c>
      <c r="W11" s="172">
        <f>УСЬОГО!Z11-'16-село-ЦЗ'!W11</f>
        <v>598</v>
      </c>
      <c r="X11" s="174">
        <f>УСЬОГО!AA11-'16-село-ЦЗ'!X11</f>
        <v>170</v>
      </c>
      <c r="Y11" s="180">
        <f t="shared" si="6"/>
        <v>28.42809364548495</v>
      </c>
      <c r="Z11" s="173">
        <f>УСЬОГО!AC11-'16-село-ЦЗ'!Z11</f>
        <v>522</v>
      </c>
      <c r="AA11" s="173">
        <f>УСЬОГО!AD11-'16-село-ЦЗ'!AA11</f>
        <v>115</v>
      </c>
      <c r="AB11" s="180">
        <f t="shared" si="7"/>
        <v>22.030651340996169</v>
      </c>
      <c r="AC11" s="34"/>
      <c r="AD11" s="38"/>
    </row>
    <row r="12" spans="1:32" s="39" customFormat="1" ht="48.75" customHeight="1" x14ac:dyDescent="0.25">
      <c r="A12" s="146" t="s">
        <v>101</v>
      </c>
      <c r="B12" s="170">
        <f>УСЬОГО!B12-'16-село-ЦЗ'!B12</f>
        <v>2784</v>
      </c>
      <c r="C12" s="211">
        <f>УСЬОГО!C12-'16-село-ЦЗ'!C12</f>
        <v>1532</v>
      </c>
      <c r="D12" s="180">
        <f t="shared" si="0"/>
        <v>55.02873563218391</v>
      </c>
      <c r="E12" s="172">
        <f>УСЬОГО!E12-'16-село-ЦЗ'!E12</f>
        <v>2305</v>
      </c>
      <c r="F12" s="174">
        <f>УСЬОГО!F12-'16-село-ЦЗ'!F12</f>
        <v>1192</v>
      </c>
      <c r="G12" s="180">
        <f t="shared" si="1"/>
        <v>51.713665943600866</v>
      </c>
      <c r="H12" s="173">
        <f>УСЬОГО!H12-'16-село-ЦЗ'!H12</f>
        <v>593</v>
      </c>
      <c r="I12" s="173">
        <f>УСЬОГО!I12-'16-село-ЦЗ'!I12</f>
        <v>515</v>
      </c>
      <c r="J12" s="183">
        <f t="shared" si="2"/>
        <v>86.846543001686342</v>
      </c>
      <c r="K12" s="172">
        <f>УСЬОГО!N12-'16-село-ЦЗ'!K12</f>
        <v>44</v>
      </c>
      <c r="L12" s="174">
        <f>УСЬОГО!O12-'16-село-ЦЗ'!L12</f>
        <v>24</v>
      </c>
      <c r="M12" s="180">
        <f t="shared" si="8"/>
        <v>54.545454545454547</v>
      </c>
      <c r="N12" s="172">
        <f>УСЬОГО!Q12-'16-село-ЦЗ'!N12</f>
        <v>5</v>
      </c>
      <c r="O12" s="174">
        <f>УСЬОГО!R12-'16-село-ЦЗ'!O12</f>
        <v>4</v>
      </c>
      <c r="P12" s="183">
        <f t="shared" si="9"/>
        <v>80</v>
      </c>
      <c r="Q12" s="172">
        <f>УСЬОГО!T12-'16-село-ЦЗ'!Q12</f>
        <v>1861</v>
      </c>
      <c r="R12" s="174">
        <f>УСЬОГО!U12-'16-село-ЦЗ'!R12</f>
        <v>794</v>
      </c>
      <c r="S12" s="180">
        <f t="shared" si="4"/>
        <v>42.665233745298224</v>
      </c>
      <c r="T12" s="173">
        <f>УСЬОГО!W12-'16-село-ЦЗ'!T12</f>
        <v>1300</v>
      </c>
      <c r="U12" s="173">
        <f>УСЬОГО!X12-'16-село-ЦЗ'!U12</f>
        <v>521</v>
      </c>
      <c r="V12" s="183">
        <f t="shared" si="5"/>
        <v>40.07692307692308</v>
      </c>
      <c r="W12" s="172">
        <f>УСЬОГО!Z12-'16-село-ЦЗ'!W12</f>
        <v>1034</v>
      </c>
      <c r="X12" s="174">
        <f>УСЬОГО!AA12-'16-село-ЦЗ'!X12</f>
        <v>354</v>
      </c>
      <c r="Y12" s="180">
        <f t="shared" si="6"/>
        <v>34.235976789168276</v>
      </c>
      <c r="Z12" s="173">
        <f>УСЬОГО!AC12-'16-село-ЦЗ'!Z12</f>
        <v>873</v>
      </c>
      <c r="AA12" s="173">
        <f>УСЬОГО!AD12-'16-село-ЦЗ'!AA12</f>
        <v>204</v>
      </c>
      <c r="AB12" s="180">
        <f t="shared" si="7"/>
        <v>23.367697594501717</v>
      </c>
      <c r="AC12" s="34"/>
      <c r="AD12" s="38"/>
    </row>
    <row r="13" spans="1:32" s="39" customFormat="1" ht="48.75" customHeight="1" x14ac:dyDescent="0.25">
      <c r="A13" s="146" t="s">
        <v>102</v>
      </c>
      <c r="B13" s="170">
        <f>УСЬОГО!B13-'16-село-ЦЗ'!B13</f>
        <v>1603</v>
      </c>
      <c r="C13" s="211">
        <f>УСЬОГО!C13-'16-село-ЦЗ'!C13</f>
        <v>894</v>
      </c>
      <c r="D13" s="180">
        <f t="shared" si="0"/>
        <v>55.770430442919526</v>
      </c>
      <c r="E13" s="172">
        <f>УСЬОГО!E13-'16-село-ЦЗ'!E13</f>
        <v>1314</v>
      </c>
      <c r="F13" s="174">
        <f>УСЬОГО!F13-'16-село-ЦЗ'!F13</f>
        <v>571</v>
      </c>
      <c r="G13" s="180">
        <f t="shared" si="1"/>
        <v>43.455098934550989</v>
      </c>
      <c r="H13" s="173">
        <f>УСЬОГО!H13-'16-село-ЦЗ'!H13</f>
        <v>447</v>
      </c>
      <c r="I13" s="173">
        <f>УСЬОГО!I13-'16-село-ЦЗ'!I13</f>
        <v>322</v>
      </c>
      <c r="J13" s="183">
        <f t="shared" si="2"/>
        <v>72.035794183445191</v>
      </c>
      <c r="K13" s="172">
        <f>УСЬОГО!N13-'16-село-ЦЗ'!K13</f>
        <v>42</v>
      </c>
      <c r="L13" s="174">
        <f>УСЬОГО!O13-'16-село-ЦЗ'!L13</f>
        <v>3</v>
      </c>
      <c r="M13" s="180">
        <f t="shared" si="8"/>
        <v>7.1428571428571432</v>
      </c>
      <c r="N13" s="172">
        <f>УСЬОГО!Q13-'16-село-ЦЗ'!N13</f>
        <v>0</v>
      </c>
      <c r="O13" s="174">
        <f>УСЬОГО!R13-'16-село-ЦЗ'!O13</f>
        <v>1</v>
      </c>
      <c r="P13" s="183" t="str">
        <f t="shared" si="9"/>
        <v>-</v>
      </c>
      <c r="Q13" s="172">
        <f>УСЬОГО!T13-'16-село-ЦЗ'!Q13</f>
        <v>1111</v>
      </c>
      <c r="R13" s="174">
        <f>УСЬОГО!U13-'16-село-ЦЗ'!R13</f>
        <v>473</v>
      </c>
      <c r="S13" s="180">
        <f t="shared" si="4"/>
        <v>42.574257425742573</v>
      </c>
      <c r="T13" s="173">
        <f>УСЬОГО!W13-'16-село-ЦЗ'!T13</f>
        <v>607</v>
      </c>
      <c r="U13" s="173">
        <f>УСЬОГО!X13-'16-село-ЦЗ'!U13</f>
        <v>285</v>
      </c>
      <c r="V13" s="183">
        <f t="shared" si="5"/>
        <v>46.952224052718286</v>
      </c>
      <c r="W13" s="172">
        <f>УСЬОГО!Z13-'16-село-ЦЗ'!W13</f>
        <v>455</v>
      </c>
      <c r="X13" s="174">
        <f>УСЬОГО!AA13-'16-село-ЦЗ'!X13</f>
        <v>118</v>
      </c>
      <c r="Y13" s="180">
        <f t="shared" si="6"/>
        <v>25.934065934065934</v>
      </c>
      <c r="Z13" s="173">
        <f>УСЬОГО!AC13-'16-село-ЦЗ'!Z13</f>
        <v>386</v>
      </c>
      <c r="AA13" s="173">
        <f>УСЬОГО!AD13-'16-село-ЦЗ'!AA13</f>
        <v>99</v>
      </c>
      <c r="AB13" s="180">
        <f t="shared" si="7"/>
        <v>25.647668393782382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213">
        <f>УСЬОГО!B14-'16-село-ЦЗ'!B14</f>
        <v>914</v>
      </c>
      <c r="C14" s="214">
        <f>УСЬОГО!C14-'16-село-ЦЗ'!C14</f>
        <v>739</v>
      </c>
      <c r="D14" s="187">
        <f t="shared" si="0"/>
        <v>80.853391684901538</v>
      </c>
      <c r="E14" s="215">
        <f>УСЬОГО!E14-'16-село-ЦЗ'!E14</f>
        <v>811</v>
      </c>
      <c r="F14" s="216">
        <f>УСЬОГО!F14-'16-село-ЦЗ'!F14</f>
        <v>562</v>
      </c>
      <c r="G14" s="187">
        <f t="shared" si="1"/>
        <v>69.29716399506782</v>
      </c>
      <c r="H14" s="217">
        <f>УСЬОГО!H14-'16-село-ЦЗ'!H14</f>
        <v>241</v>
      </c>
      <c r="I14" s="217">
        <f>УСЬОГО!I14-'16-село-ЦЗ'!I14</f>
        <v>284</v>
      </c>
      <c r="J14" s="191">
        <f t="shared" si="2"/>
        <v>117.84232365145228</v>
      </c>
      <c r="K14" s="215">
        <f>УСЬОГО!N14-'16-село-ЦЗ'!K14</f>
        <v>86</v>
      </c>
      <c r="L14" s="216">
        <f>УСЬОГО!O14-'16-село-ЦЗ'!L14</f>
        <v>47</v>
      </c>
      <c r="M14" s="187">
        <f t="shared" si="8"/>
        <v>54.651162790697676</v>
      </c>
      <c r="N14" s="215">
        <f>УСЬОГО!Q14-'16-село-ЦЗ'!N14</f>
        <v>7</v>
      </c>
      <c r="O14" s="216">
        <f>УСЬОГО!R14-'16-село-ЦЗ'!O14</f>
        <v>3</v>
      </c>
      <c r="P14" s="191">
        <f t="shared" si="9"/>
        <v>42.857142857142854</v>
      </c>
      <c r="Q14" s="215">
        <f>УСЬОГО!T14-'16-село-ЦЗ'!Q14</f>
        <v>712</v>
      </c>
      <c r="R14" s="216">
        <f>УСЬОГО!U14-'16-село-ЦЗ'!R14</f>
        <v>443</v>
      </c>
      <c r="S14" s="187">
        <f t="shared" si="4"/>
        <v>62.219101123595507</v>
      </c>
      <c r="T14" s="217">
        <f>УСЬОГО!W14-'16-село-ЦЗ'!T14</f>
        <v>360</v>
      </c>
      <c r="U14" s="217">
        <f>УСЬОГО!X14-'16-село-ЦЗ'!U14</f>
        <v>277</v>
      </c>
      <c r="V14" s="191">
        <f t="shared" si="5"/>
        <v>76.944444444444443</v>
      </c>
      <c r="W14" s="215">
        <f>УСЬОГО!Z14-'16-село-ЦЗ'!W14</f>
        <v>314</v>
      </c>
      <c r="X14" s="216">
        <f>УСЬОГО!AA14-'16-село-ЦЗ'!X14</f>
        <v>177</v>
      </c>
      <c r="Y14" s="187">
        <f t="shared" si="6"/>
        <v>56.369426751592357</v>
      </c>
      <c r="Z14" s="217">
        <f>УСЬОГО!AC14-'16-село-ЦЗ'!Z14</f>
        <v>255</v>
      </c>
      <c r="AA14" s="217">
        <f>УСЬОГО!AD14-'16-село-ЦЗ'!AA14</f>
        <v>80</v>
      </c>
      <c r="AB14" s="187">
        <f t="shared" si="7"/>
        <v>31.372549019607842</v>
      </c>
      <c r="AC14" s="34"/>
      <c r="AD14" s="38"/>
    </row>
    <row r="15" spans="1:32" ht="15" customHeight="1" x14ac:dyDescent="0.2">
      <c r="A15" s="42"/>
      <c r="B15" s="42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59" t="s">
        <v>123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"/>
      <c r="O1" s="25"/>
      <c r="P1" s="25"/>
      <c r="Q1" s="25"/>
      <c r="R1" s="25"/>
      <c r="S1" s="25"/>
      <c r="T1" s="25"/>
      <c r="U1" s="25"/>
      <c r="V1" s="25"/>
      <c r="W1" s="25"/>
      <c r="X1" s="271"/>
      <c r="Y1" s="271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1"/>
      <c r="Y2" s="271"/>
      <c r="Z2" s="261"/>
      <c r="AA2" s="261"/>
      <c r="AB2" s="122" t="s">
        <v>7</v>
      </c>
      <c r="AC2" s="51"/>
    </row>
    <row r="3" spans="1:32" s="228" customFormat="1" ht="100.5" customHeight="1" thickBot="1" x14ac:dyDescent="0.3">
      <c r="A3" s="272"/>
      <c r="B3" s="364" t="s">
        <v>20</v>
      </c>
      <c r="C3" s="365"/>
      <c r="D3" s="365"/>
      <c r="E3" s="366" t="s">
        <v>21</v>
      </c>
      <c r="F3" s="367"/>
      <c r="G3" s="368"/>
      <c r="H3" s="369" t="s">
        <v>107</v>
      </c>
      <c r="I3" s="367"/>
      <c r="J3" s="370"/>
      <c r="K3" s="366" t="s">
        <v>9</v>
      </c>
      <c r="L3" s="367"/>
      <c r="M3" s="368"/>
      <c r="N3" s="366" t="s">
        <v>10</v>
      </c>
      <c r="O3" s="367"/>
      <c r="P3" s="370"/>
      <c r="Q3" s="364" t="s">
        <v>8</v>
      </c>
      <c r="R3" s="365"/>
      <c r="S3" s="371"/>
      <c r="T3" s="364" t="s">
        <v>15</v>
      </c>
      <c r="U3" s="365"/>
      <c r="V3" s="371"/>
      <c r="W3" s="366" t="s">
        <v>11</v>
      </c>
      <c r="X3" s="367"/>
      <c r="Y3" s="368"/>
      <c r="Z3" s="369" t="s">
        <v>12</v>
      </c>
      <c r="AA3" s="367"/>
      <c r="AB3" s="368"/>
    </row>
    <row r="4" spans="1:32" s="31" customFormat="1" ht="19.5" customHeight="1" x14ac:dyDescent="0.25">
      <c r="A4" s="289"/>
      <c r="B4" s="354" t="s">
        <v>87</v>
      </c>
      <c r="C4" s="356" t="s">
        <v>96</v>
      </c>
      <c r="D4" s="358" t="s">
        <v>2</v>
      </c>
      <c r="E4" s="354" t="s">
        <v>87</v>
      </c>
      <c r="F4" s="356" t="s">
        <v>96</v>
      </c>
      <c r="G4" s="352" t="s">
        <v>2</v>
      </c>
      <c r="H4" s="360" t="s">
        <v>87</v>
      </c>
      <c r="I4" s="356" t="s">
        <v>96</v>
      </c>
      <c r="J4" s="358" t="s">
        <v>2</v>
      </c>
      <c r="K4" s="354" t="s">
        <v>87</v>
      </c>
      <c r="L4" s="356" t="s">
        <v>96</v>
      </c>
      <c r="M4" s="352" t="s">
        <v>2</v>
      </c>
      <c r="N4" s="354" t="s">
        <v>87</v>
      </c>
      <c r="O4" s="356" t="s">
        <v>96</v>
      </c>
      <c r="P4" s="358" t="s">
        <v>2</v>
      </c>
      <c r="Q4" s="354" t="s">
        <v>87</v>
      </c>
      <c r="R4" s="356" t="s">
        <v>96</v>
      </c>
      <c r="S4" s="352" t="s">
        <v>2</v>
      </c>
      <c r="T4" s="354" t="s">
        <v>87</v>
      </c>
      <c r="U4" s="356" t="s">
        <v>96</v>
      </c>
      <c r="V4" s="352" t="s">
        <v>2</v>
      </c>
      <c r="W4" s="354" t="s">
        <v>87</v>
      </c>
      <c r="X4" s="356" t="s">
        <v>96</v>
      </c>
      <c r="Y4" s="352" t="s">
        <v>2</v>
      </c>
      <c r="Z4" s="360" t="s">
        <v>87</v>
      </c>
      <c r="AA4" s="356" t="s">
        <v>96</v>
      </c>
      <c r="AB4" s="352" t="s">
        <v>2</v>
      </c>
    </row>
    <row r="5" spans="1:32" s="31" customFormat="1" ht="4.5" customHeight="1" thickBot="1" x14ac:dyDescent="0.3">
      <c r="A5" s="362"/>
      <c r="B5" s="355"/>
      <c r="C5" s="357"/>
      <c r="D5" s="359"/>
      <c r="E5" s="355"/>
      <c r="F5" s="357"/>
      <c r="G5" s="353"/>
      <c r="H5" s="361"/>
      <c r="I5" s="357"/>
      <c r="J5" s="359"/>
      <c r="K5" s="355"/>
      <c r="L5" s="357"/>
      <c r="M5" s="353"/>
      <c r="N5" s="355"/>
      <c r="O5" s="357"/>
      <c r="P5" s="359"/>
      <c r="Q5" s="355"/>
      <c r="R5" s="357"/>
      <c r="S5" s="353"/>
      <c r="T5" s="355"/>
      <c r="U5" s="357"/>
      <c r="V5" s="353"/>
      <c r="W5" s="355"/>
      <c r="X5" s="357"/>
      <c r="Y5" s="353"/>
      <c r="Z5" s="361"/>
      <c r="AA5" s="357"/>
      <c r="AB5" s="353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6">
        <v>19</v>
      </c>
      <c r="U6" s="200">
        <v>20</v>
      </c>
      <c r="V6" s="207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12387</v>
      </c>
      <c r="C7" s="165">
        <f>SUM(C8:C14)</f>
        <v>6893</v>
      </c>
      <c r="D7" s="169">
        <f>C7*100/B7</f>
        <v>55.647049325906195</v>
      </c>
      <c r="E7" s="167">
        <f>SUM(E8:E14)</f>
        <v>10739</v>
      </c>
      <c r="F7" s="165">
        <f>SUM(F8:F14)</f>
        <v>5095</v>
      </c>
      <c r="G7" s="166">
        <f>F7*100/E7</f>
        <v>47.443896079709468</v>
      </c>
      <c r="H7" s="168">
        <f>SUM(H8:H14)</f>
        <v>2202</v>
      </c>
      <c r="I7" s="165">
        <f>SUM(I8:I14)</f>
        <v>2085</v>
      </c>
      <c r="J7" s="169">
        <f>I7*100/H7</f>
        <v>94.686648501362399</v>
      </c>
      <c r="K7" s="167">
        <f>SUM(K8:K14)</f>
        <v>499</v>
      </c>
      <c r="L7" s="165">
        <f>SUM(L8:L14)</f>
        <v>186</v>
      </c>
      <c r="M7" s="166">
        <f>L7*100/K7</f>
        <v>37.274549098196395</v>
      </c>
      <c r="N7" s="167">
        <f>SUM(N8:N14)</f>
        <v>69</v>
      </c>
      <c r="O7" s="165">
        <f>SUM(O8:O14)</f>
        <v>44</v>
      </c>
      <c r="P7" s="169">
        <f>O7*100/N7</f>
        <v>63.768115942028984</v>
      </c>
      <c r="Q7" s="167">
        <f>SUM(Q8:Q14)</f>
        <v>8468</v>
      </c>
      <c r="R7" s="165">
        <f>SUM(R8:R14)</f>
        <v>3931</v>
      </c>
      <c r="S7" s="166">
        <f>R7*100/Q7</f>
        <v>46.421823334907891</v>
      </c>
      <c r="T7" s="164">
        <f>SUM(T8:T14)</f>
        <v>5615</v>
      </c>
      <c r="U7" s="165">
        <f>SUM(U8:U14)</f>
        <v>2331</v>
      </c>
      <c r="V7" s="166">
        <f>U7*100/T7</f>
        <v>41.513802315227068</v>
      </c>
      <c r="W7" s="167">
        <f>SUM(W8:W14)</f>
        <v>4897</v>
      </c>
      <c r="X7" s="165">
        <f>SUM(X8:X14)</f>
        <v>1516</v>
      </c>
      <c r="Y7" s="166">
        <f>X7*100/W7</f>
        <v>30.957729221972635</v>
      </c>
      <c r="Z7" s="168">
        <f>SUM(Z8:Z14)</f>
        <v>4323</v>
      </c>
      <c r="AA7" s="165">
        <f>SUM(AA8:AA14)</f>
        <v>1050</v>
      </c>
      <c r="AB7" s="166">
        <f>AA7*100/Z7</f>
        <v>24.288688410825817</v>
      </c>
      <c r="AC7" s="34"/>
      <c r="AF7" s="39"/>
    </row>
    <row r="8" spans="1:32" s="39" customFormat="1" ht="48.75" customHeight="1" x14ac:dyDescent="0.25">
      <c r="A8" s="145" t="s">
        <v>97</v>
      </c>
      <c r="B8" s="170">
        <v>769</v>
      </c>
      <c r="C8" s="160">
        <v>681</v>
      </c>
      <c r="D8" s="175">
        <f t="shared" ref="D8:D14" si="0">C8*100/B8</f>
        <v>88.556566970091026</v>
      </c>
      <c r="E8" s="172">
        <v>647</v>
      </c>
      <c r="F8" s="160">
        <v>455</v>
      </c>
      <c r="G8" s="171">
        <f t="shared" ref="G8:G14" si="1">F8*100/E8</f>
        <v>70.324574961360128</v>
      </c>
      <c r="H8" s="173">
        <v>191</v>
      </c>
      <c r="I8" s="174">
        <v>314</v>
      </c>
      <c r="J8" s="175">
        <f t="shared" ref="J8:J14" si="2">I8*100/H8</f>
        <v>164.39790575916231</v>
      </c>
      <c r="K8" s="176">
        <v>18</v>
      </c>
      <c r="L8" s="161">
        <v>4</v>
      </c>
      <c r="M8" s="171">
        <f t="shared" ref="M8" si="3">L8*100/K8</f>
        <v>22.222222222222221</v>
      </c>
      <c r="N8" s="172">
        <v>18</v>
      </c>
      <c r="O8" s="161">
        <v>2</v>
      </c>
      <c r="P8" s="175">
        <f>IF(ISERROR(O8*100/N8),"-",(O8*100/N8))</f>
        <v>11.111111111111111</v>
      </c>
      <c r="Q8" s="176">
        <v>551</v>
      </c>
      <c r="R8" s="174">
        <v>391</v>
      </c>
      <c r="S8" s="171">
        <f t="shared" ref="S8:S14" si="4">R8*100/Q8</f>
        <v>70.961887477313979</v>
      </c>
      <c r="T8" s="233">
        <v>275</v>
      </c>
      <c r="U8" s="178">
        <v>284</v>
      </c>
      <c r="V8" s="171">
        <f t="shared" ref="V8:V14" si="5">U8*100/T8</f>
        <v>103.27272727272727</v>
      </c>
      <c r="W8" s="172">
        <v>221</v>
      </c>
      <c r="X8" s="178">
        <v>148</v>
      </c>
      <c r="Y8" s="171">
        <f t="shared" ref="Y8:Y14" si="6">X8*100/W8</f>
        <v>66.968325791855207</v>
      </c>
      <c r="Z8" s="173">
        <v>174</v>
      </c>
      <c r="AA8" s="178">
        <v>92</v>
      </c>
      <c r="AB8" s="171">
        <f t="shared" ref="AB8:AB14" si="7">AA8*100/Z8</f>
        <v>52.873563218390807</v>
      </c>
      <c r="AC8" s="34"/>
      <c r="AD8" s="38"/>
    </row>
    <row r="9" spans="1:32" s="40" customFormat="1" ht="48.75" customHeight="1" x14ac:dyDescent="0.25">
      <c r="A9" s="146" t="s">
        <v>98</v>
      </c>
      <c r="B9" s="179">
        <v>1508</v>
      </c>
      <c r="C9" s="160">
        <v>825</v>
      </c>
      <c r="D9" s="183">
        <f t="shared" si="0"/>
        <v>54.708222811671085</v>
      </c>
      <c r="E9" s="181">
        <v>1229</v>
      </c>
      <c r="F9" s="130">
        <v>602</v>
      </c>
      <c r="G9" s="180">
        <f t="shared" si="1"/>
        <v>48.982912937347436</v>
      </c>
      <c r="H9" s="182">
        <v>303</v>
      </c>
      <c r="I9" s="174">
        <v>268</v>
      </c>
      <c r="J9" s="183">
        <f t="shared" si="2"/>
        <v>88.448844884488452</v>
      </c>
      <c r="K9" s="184">
        <v>82</v>
      </c>
      <c r="L9" s="134">
        <v>14</v>
      </c>
      <c r="M9" s="180">
        <f t="shared" ref="M9:M14" si="8">IF(ISERROR(L9*100/K9),"-",(L9*100/K9))</f>
        <v>17.073170731707318</v>
      </c>
      <c r="N9" s="181">
        <v>8</v>
      </c>
      <c r="O9" s="134">
        <v>9</v>
      </c>
      <c r="P9" s="183">
        <f t="shared" ref="P9:P14" si="9">IF(ISERROR(O9*100/N9),"-",(O9*100/N9))</f>
        <v>112.5</v>
      </c>
      <c r="Q9" s="184">
        <v>1011</v>
      </c>
      <c r="R9" s="135">
        <v>485</v>
      </c>
      <c r="S9" s="180">
        <f t="shared" si="4"/>
        <v>47.972304648862512</v>
      </c>
      <c r="T9" s="233">
        <v>700</v>
      </c>
      <c r="U9" s="178">
        <v>292</v>
      </c>
      <c r="V9" s="180">
        <f t="shared" si="5"/>
        <v>41.714285714285715</v>
      </c>
      <c r="W9" s="181">
        <v>569</v>
      </c>
      <c r="X9" s="136">
        <v>188</v>
      </c>
      <c r="Y9" s="180">
        <f t="shared" si="6"/>
        <v>33.040421792618631</v>
      </c>
      <c r="Z9" s="182">
        <v>527</v>
      </c>
      <c r="AA9" s="136">
        <v>147</v>
      </c>
      <c r="AB9" s="180">
        <f t="shared" si="7"/>
        <v>27.893738140417458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3354</v>
      </c>
      <c r="C10" s="160">
        <v>1502</v>
      </c>
      <c r="D10" s="183">
        <f t="shared" si="0"/>
        <v>44.782349433512223</v>
      </c>
      <c r="E10" s="181">
        <v>2938</v>
      </c>
      <c r="F10" s="131">
        <v>1151</v>
      </c>
      <c r="G10" s="180">
        <f t="shared" si="1"/>
        <v>39.176310415248466</v>
      </c>
      <c r="H10" s="182">
        <v>477</v>
      </c>
      <c r="I10" s="174">
        <v>338</v>
      </c>
      <c r="J10" s="183">
        <f t="shared" si="2"/>
        <v>70.859538784067084</v>
      </c>
      <c r="K10" s="184">
        <v>202</v>
      </c>
      <c r="L10" s="133">
        <v>76</v>
      </c>
      <c r="M10" s="180">
        <f t="shared" si="8"/>
        <v>37.623762376237622</v>
      </c>
      <c r="N10" s="181">
        <v>4</v>
      </c>
      <c r="O10" s="133">
        <v>5</v>
      </c>
      <c r="P10" s="183">
        <f t="shared" si="9"/>
        <v>125</v>
      </c>
      <c r="Q10" s="184">
        <v>2139</v>
      </c>
      <c r="R10" s="135">
        <v>870</v>
      </c>
      <c r="S10" s="180">
        <f t="shared" si="4"/>
        <v>40.67321178120617</v>
      </c>
      <c r="T10" s="233">
        <v>1494</v>
      </c>
      <c r="U10" s="178">
        <v>440</v>
      </c>
      <c r="V10" s="180">
        <f t="shared" si="5"/>
        <v>29.451137884872825</v>
      </c>
      <c r="W10" s="181">
        <v>1307</v>
      </c>
      <c r="X10" s="136">
        <v>317</v>
      </c>
      <c r="Y10" s="180">
        <f t="shared" si="6"/>
        <v>24.254016832440705</v>
      </c>
      <c r="Z10" s="182">
        <v>1135</v>
      </c>
      <c r="AA10" s="136">
        <v>230</v>
      </c>
      <c r="AB10" s="180">
        <f t="shared" si="7"/>
        <v>20.264317180616739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2405</v>
      </c>
      <c r="C11" s="160">
        <v>1316</v>
      </c>
      <c r="D11" s="183">
        <f t="shared" si="0"/>
        <v>54.719334719334718</v>
      </c>
      <c r="E11" s="181">
        <v>2218</v>
      </c>
      <c r="F11" s="131">
        <v>1041</v>
      </c>
      <c r="G11" s="180">
        <f t="shared" si="1"/>
        <v>46.934174932371505</v>
      </c>
      <c r="H11" s="182">
        <v>315</v>
      </c>
      <c r="I11" s="174">
        <v>289</v>
      </c>
      <c r="J11" s="183">
        <f t="shared" si="2"/>
        <v>91.746031746031747</v>
      </c>
      <c r="K11" s="184">
        <v>37</v>
      </c>
      <c r="L11" s="133">
        <v>41</v>
      </c>
      <c r="M11" s="180">
        <f t="shared" si="8"/>
        <v>110.81081081081081</v>
      </c>
      <c r="N11" s="181">
        <v>3</v>
      </c>
      <c r="O11" s="133">
        <v>15</v>
      </c>
      <c r="P11" s="183">
        <f t="shared" si="9"/>
        <v>500</v>
      </c>
      <c r="Q11" s="184">
        <v>1757</v>
      </c>
      <c r="R11" s="135">
        <v>870</v>
      </c>
      <c r="S11" s="180">
        <f t="shared" si="4"/>
        <v>49.516220830961863</v>
      </c>
      <c r="T11" s="233">
        <v>1227</v>
      </c>
      <c r="U11" s="178">
        <v>475</v>
      </c>
      <c r="V11" s="180">
        <f t="shared" si="5"/>
        <v>38.712306438467806</v>
      </c>
      <c r="W11" s="181">
        <v>1168</v>
      </c>
      <c r="X11" s="136">
        <v>363</v>
      </c>
      <c r="Y11" s="180">
        <f t="shared" si="6"/>
        <v>31.078767123287673</v>
      </c>
      <c r="Z11" s="182">
        <v>1067</v>
      </c>
      <c r="AA11" s="136">
        <v>252</v>
      </c>
      <c r="AB11" s="180">
        <f t="shared" si="7"/>
        <v>23.617619493908155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2521</v>
      </c>
      <c r="C12" s="160">
        <v>1348</v>
      </c>
      <c r="D12" s="183">
        <f t="shared" si="0"/>
        <v>53.470844902816346</v>
      </c>
      <c r="E12" s="181">
        <v>2120</v>
      </c>
      <c r="F12" s="131">
        <v>1024</v>
      </c>
      <c r="G12" s="180">
        <f t="shared" si="1"/>
        <v>48.301886792452834</v>
      </c>
      <c r="H12" s="182">
        <v>499</v>
      </c>
      <c r="I12" s="174">
        <v>390</v>
      </c>
      <c r="J12" s="183">
        <f t="shared" si="2"/>
        <v>78.156312625250507</v>
      </c>
      <c r="K12" s="184">
        <v>46</v>
      </c>
      <c r="L12" s="133">
        <v>19</v>
      </c>
      <c r="M12" s="180">
        <f t="shared" si="8"/>
        <v>41.304347826086953</v>
      </c>
      <c r="N12" s="181">
        <v>4</v>
      </c>
      <c r="O12" s="133">
        <v>9</v>
      </c>
      <c r="P12" s="183">
        <f t="shared" si="9"/>
        <v>225</v>
      </c>
      <c r="Q12" s="184">
        <v>1654</v>
      </c>
      <c r="R12" s="135">
        <v>684</v>
      </c>
      <c r="S12" s="180">
        <f t="shared" si="4"/>
        <v>41.354292623941959</v>
      </c>
      <c r="T12" s="233">
        <v>1170</v>
      </c>
      <c r="U12" s="178">
        <v>454</v>
      </c>
      <c r="V12" s="180">
        <f t="shared" si="5"/>
        <v>38.803418803418801</v>
      </c>
      <c r="W12" s="181">
        <v>975</v>
      </c>
      <c r="X12" s="136">
        <v>308</v>
      </c>
      <c r="Y12" s="180">
        <f t="shared" si="6"/>
        <v>31.589743589743591</v>
      </c>
      <c r="Z12" s="182">
        <v>839</v>
      </c>
      <c r="AA12" s="136">
        <v>195</v>
      </c>
      <c r="AB12" s="180">
        <f t="shared" si="7"/>
        <v>23.241954707985698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993</v>
      </c>
      <c r="C13" s="160">
        <v>635</v>
      </c>
      <c r="D13" s="183">
        <f t="shared" si="0"/>
        <v>63.947633434038266</v>
      </c>
      <c r="E13" s="181">
        <v>843</v>
      </c>
      <c r="F13" s="131">
        <v>382</v>
      </c>
      <c r="G13" s="180">
        <f t="shared" si="1"/>
        <v>45.314353499406877</v>
      </c>
      <c r="H13" s="182">
        <v>235</v>
      </c>
      <c r="I13" s="174">
        <v>244</v>
      </c>
      <c r="J13" s="183">
        <f t="shared" si="2"/>
        <v>103.82978723404256</v>
      </c>
      <c r="K13" s="184">
        <v>31</v>
      </c>
      <c r="L13" s="133">
        <v>1</v>
      </c>
      <c r="M13" s="180">
        <f t="shared" si="8"/>
        <v>3.225806451612903</v>
      </c>
      <c r="N13" s="181">
        <v>2</v>
      </c>
      <c r="O13" s="133">
        <v>0</v>
      </c>
      <c r="P13" s="183">
        <f t="shared" si="9"/>
        <v>0</v>
      </c>
      <c r="Q13" s="184">
        <v>716</v>
      </c>
      <c r="R13" s="135">
        <v>285</v>
      </c>
      <c r="S13" s="180">
        <f t="shared" si="4"/>
        <v>39.804469273743017</v>
      </c>
      <c r="T13" s="233">
        <v>429</v>
      </c>
      <c r="U13" s="178">
        <v>197</v>
      </c>
      <c r="V13" s="180">
        <f t="shared" si="5"/>
        <v>45.920745920745922</v>
      </c>
      <c r="W13" s="181">
        <v>366</v>
      </c>
      <c r="X13" s="136">
        <v>90</v>
      </c>
      <c r="Y13" s="180">
        <f t="shared" si="6"/>
        <v>24.590163934426229</v>
      </c>
      <c r="Z13" s="182">
        <v>330</v>
      </c>
      <c r="AA13" s="136">
        <v>66</v>
      </c>
      <c r="AB13" s="180">
        <f t="shared" si="7"/>
        <v>20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837</v>
      </c>
      <c r="C14" s="238">
        <v>586</v>
      </c>
      <c r="D14" s="191">
        <f t="shared" si="0"/>
        <v>70.011947431302275</v>
      </c>
      <c r="E14" s="188">
        <v>744</v>
      </c>
      <c r="F14" s="148">
        <v>440</v>
      </c>
      <c r="G14" s="187">
        <f t="shared" si="1"/>
        <v>59.13978494623656</v>
      </c>
      <c r="H14" s="189">
        <v>182</v>
      </c>
      <c r="I14" s="216">
        <v>242</v>
      </c>
      <c r="J14" s="191">
        <f t="shared" si="2"/>
        <v>132.96703296703296</v>
      </c>
      <c r="K14" s="192">
        <v>83</v>
      </c>
      <c r="L14" s="149">
        <v>31</v>
      </c>
      <c r="M14" s="187">
        <f t="shared" si="8"/>
        <v>37.349397590361448</v>
      </c>
      <c r="N14" s="188">
        <v>30</v>
      </c>
      <c r="O14" s="149">
        <v>4</v>
      </c>
      <c r="P14" s="191">
        <f t="shared" si="9"/>
        <v>13.333333333333334</v>
      </c>
      <c r="Q14" s="192">
        <v>640</v>
      </c>
      <c r="R14" s="190">
        <v>346</v>
      </c>
      <c r="S14" s="187">
        <f t="shared" si="4"/>
        <v>54.0625</v>
      </c>
      <c r="T14" s="237">
        <v>320</v>
      </c>
      <c r="U14" s="221">
        <v>189</v>
      </c>
      <c r="V14" s="187">
        <f t="shared" si="5"/>
        <v>59.0625</v>
      </c>
      <c r="W14" s="188">
        <v>291</v>
      </c>
      <c r="X14" s="194">
        <v>102</v>
      </c>
      <c r="Y14" s="187">
        <f t="shared" si="6"/>
        <v>35.051546391752581</v>
      </c>
      <c r="Z14" s="189">
        <v>251</v>
      </c>
      <c r="AA14" s="194">
        <v>68</v>
      </c>
      <c r="AB14" s="187">
        <f t="shared" si="7"/>
        <v>27.091633466135459</v>
      </c>
      <c r="AC14" s="34"/>
      <c r="AD14" s="38"/>
    </row>
    <row r="15" spans="1:32" ht="15" customHeight="1" x14ac:dyDescent="0.2">
      <c r="A15" s="42"/>
      <c r="B15" s="42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67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E10" sqref="AE10"/>
    </sheetView>
  </sheetViews>
  <sheetFormatPr defaultColWidth="9.42578125" defaultRowHeight="14.25" x14ac:dyDescent="0.2"/>
  <cols>
    <col min="1" max="1" width="25.5703125" style="41" customWidth="1"/>
    <col min="2" max="3" width="11.5703125" style="41" customWidth="1"/>
    <col min="4" max="4" width="7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7" width="15.140625" style="41" customWidth="1"/>
    <col min="18" max="18" width="14" style="41" customWidth="1"/>
    <col min="19" max="19" width="8.42578125" style="41" customWidth="1"/>
    <col min="20" max="21" width="16.140625" style="41" customWidth="1"/>
    <col min="22" max="22" width="7.85546875" style="41" customWidth="1"/>
    <col min="23" max="24" width="16.5703125" style="41" customWidth="1"/>
    <col min="25" max="25" width="8.42578125" style="41" customWidth="1"/>
    <col min="26" max="27" width="16.5703125" style="41" customWidth="1"/>
    <col min="28" max="28" width="9.5703125" style="41" customWidth="1"/>
    <col min="29" max="16384" width="9.42578125" style="41"/>
  </cols>
  <sheetData>
    <row r="1" spans="1:32" s="26" customFormat="1" ht="60" customHeight="1" x14ac:dyDescent="0.25">
      <c r="B1" s="259" t="s">
        <v>120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"/>
      <c r="R1" s="25"/>
      <c r="S1" s="25"/>
      <c r="T1" s="25"/>
      <c r="U1" s="279" t="s">
        <v>14</v>
      </c>
      <c r="V1" s="279"/>
      <c r="W1" s="279"/>
      <c r="X1" s="279"/>
      <c r="Y1" s="279"/>
      <c r="Z1" s="279"/>
      <c r="AA1" s="279"/>
      <c r="AB1" s="279"/>
    </row>
    <row r="2" spans="1:32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1" t="s">
        <v>7</v>
      </c>
      <c r="N2" s="261"/>
      <c r="O2" s="261"/>
      <c r="P2" s="261"/>
      <c r="Q2" s="28"/>
      <c r="R2" s="28"/>
      <c r="S2" s="28"/>
      <c r="T2" s="28"/>
      <c r="U2" s="28"/>
      <c r="V2" s="28"/>
      <c r="X2" s="271"/>
      <c r="Y2" s="271"/>
      <c r="Z2" s="261" t="s">
        <v>7</v>
      </c>
      <c r="AA2" s="261"/>
      <c r="AB2" s="261"/>
      <c r="AC2" s="51"/>
    </row>
    <row r="3" spans="1:32" s="30" customFormat="1" ht="81.75" customHeight="1" x14ac:dyDescent="0.25">
      <c r="A3" s="272"/>
      <c r="B3" s="276" t="s">
        <v>20</v>
      </c>
      <c r="C3" s="277"/>
      <c r="D3" s="278"/>
      <c r="E3" s="274" t="s">
        <v>21</v>
      </c>
      <c r="F3" s="268"/>
      <c r="G3" s="269"/>
      <c r="H3" s="267" t="s">
        <v>13</v>
      </c>
      <c r="I3" s="268"/>
      <c r="J3" s="275"/>
      <c r="K3" s="274" t="s">
        <v>9</v>
      </c>
      <c r="L3" s="268"/>
      <c r="M3" s="269"/>
      <c r="N3" s="267" t="s">
        <v>10</v>
      </c>
      <c r="O3" s="268"/>
      <c r="P3" s="275"/>
      <c r="Q3" s="276" t="s">
        <v>8</v>
      </c>
      <c r="R3" s="277"/>
      <c r="S3" s="278"/>
      <c r="T3" s="274" t="s">
        <v>15</v>
      </c>
      <c r="U3" s="268"/>
      <c r="V3" s="269"/>
      <c r="W3" s="274" t="s">
        <v>11</v>
      </c>
      <c r="X3" s="268"/>
      <c r="Y3" s="269"/>
      <c r="Z3" s="267" t="s">
        <v>12</v>
      </c>
      <c r="AA3" s="268"/>
      <c r="AB3" s="269"/>
    </row>
    <row r="4" spans="1:32" s="31" customFormat="1" ht="19.5" customHeight="1" x14ac:dyDescent="0.25">
      <c r="A4" s="273"/>
      <c r="B4" s="280" t="s">
        <v>87</v>
      </c>
      <c r="C4" s="263" t="s">
        <v>96</v>
      </c>
      <c r="D4" s="281" t="s">
        <v>2</v>
      </c>
      <c r="E4" s="266" t="s">
        <v>87</v>
      </c>
      <c r="F4" s="263" t="s">
        <v>96</v>
      </c>
      <c r="G4" s="265" t="s">
        <v>2</v>
      </c>
      <c r="H4" s="262" t="s">
        <v>87</v>
      </c>
      <c r="I4" s="263" t="s">
        <v>96</v>
      </c>
      <c r="J4" s="264" t="s">
        <v>2</v>
      </c>
      <c r="K4" s="266" t="s">
        <v>87</v>
      </c>
      <c r="L4" s="263" t="s">
        <v>96</v>
      </c>
      <c r="M4" s="265" t="s">
        <v>2</v>
      </c>
      <c r="N4" s="262" t="s">
        <v>87</v>
      </c>
      <c r="O4" s="263" t="s">
        <v>96</v>
      </c>
      <c r="P4" s="264" t="s">
        <v>2</v>
      </c>
      <c r="Q4" s="266" t="s">
        <v>87</v>
      </c>
      <c r="R4" s="263" t="s">
        <v>96</v>
      </c>
      <c r="S4" s="265" t="s">
        <v>2</v>
      </c>
      <c r="T4" s="266" t="s">
        <v>87</v>
      </c>
      <c r="U4" s="270" t="s">
        <v>96</v>
      </c>
      <c r="V4" s="265" t="s">
        <v>2</v>
      </c>
      <c r="W4" s="266" t="s">
        <v>87</v>
      </c>
      <c r="X4" s="263" t="s">
        <v>96</v>
      </c>
      <c r="Y4" s="265" t="s">
        <v>2</v>
      </c>
      <c r="Z4" s="262" t="s">
        <v>87</v>
      </c>
      <c r="AA4" s="270" t="s">
        <v>96</v>
      </c>
      <c r="AB4" s="265" t="s">
        <v>2</v>
      </c>
    </row>
    <row r="5" spans="1:32" s="31" customFormat="1" ht="15.75" customHeight="1" x14ac:dyDescent="0.25">
      <c r="A5" s="273"/>
      <c r="B5" s="280"/>
      <c r="C5" s="263"/>
      <c r="D5" s="281"/>
      <c r="E5" s="266"/>
      <c r="F5" s="263"/>
      <c r="G5" s="265"/>
      <c r="H5" s="262"/>
      <c r="I5" s="263"/>
      <c r="J5" s="264"/>
      <c r="K5" s="266"/>
      <c r="L5" s="263"/>
      <c r="M5" s="265"/>
      <c r="N5" s="262"/>
      <c r="O5" s="263"/>
      <c r="P5" s="264"/>
      <c r="Q5" s="266"/>
      <c r="R5" s="263"/>
      <c r="S5" s="265"/>
      <c r="T5" s="266"/>
      <c r="U5" s="270"/>
      <c r="V5" s="265"/>
      <c r="W5" s="266"/>
      <c r="X5" s="263"/>
      <c r="Y5" s="265"/>
      <c r="Z5" s="262"/>
      <c r="AA5" s="270"/>
      <c r="AB5" s="265"/>
    </row>
    <row r="6" spans="1:32" s="47" customFormat="1" ht="11.25" customHeight="1" thickBot="1" x14ac:dyDescent="0.25">
      <c r="A6" s="153" t="s">
        <v>3</v>
      </c>
      <c r="B6" s="154">
        <v>1</v>
      </c>
      <c r="C6" s="155">
        <v>2</v>
      </c>
      <c r="D6" s="156">
        <v>3</v>
      </c>
      <c r="E6" s="157">
        <v>4</v>
      </c>
      <c r="F6" s="155">
        <v>5</v>
      </c>
      <c r="G6" s="156">
        <v>6</v>
      </c>
      <c r="H6" s="158">
        <v>7</v>
      </c>
      <c r="I6" s="155">
        <v>8</v>
      </c>
      <c r="J6" s="159">
        <v>9</v>
      </c>
      <c r="K6" s="157">
        <v>10</v>
      </c>
      <c r="L6" s="155">
        <v>11</v>
      </c>
      <c r="M6" s="156">
        <v>12</v>
      </c>
      <c r="N6" s="158">
        <v>13</v>
      </c>
      <c r="O6" s="155">
        <v>14</v>
      </c>
      <c r="P6" s="159">
        <v>15</v>
      </c>
      <c r="Q6" s="157">
        <v>16</v>
      </c>
      <c r="R6" s="155">
        <v>17</v>
      </c>
      <c r="S6" s="156">
        <v>18</v>
      </c>
      <c r="T6" s="157">
        <v>19</v>
      </c>
      <c r="U6" s="155">
        <v>20</v>
      </c>
      <c r="V6" s="156">
        <v>21</v>
      </c>
      <c r="W6" s="157">
        <v>22</v>
      </c>
      <c r="X6" s="155">
        <v>23</v>
      </c>
      <c r="Y6" s="156">
        <v>24</v>
      </c>
      <c r="Z6" s="158">
        <v>25</v>
      </c>
      <c r="AA6" s="155">
        <v>26</v>
      </c>
      <c r="AB6" s="156">
        <v>27</v>
      </c>
    </row>
    <row r="7" spans="1:32" s="35" customFormat="1" ht="58.5" customHeight="1" thickBot="1" x14ac:dyDescent="0.3">
      <c r="A7" s="163" t="s">
        <v>32</v>
      </c>
      <c r="B7" s="164">
        <f>SUM(B8:B14)</f>
        <v>7347</v>
      </c>
      <c r="C7" s="165">
        <f>SUM(C8:C14)</f>
        <v>3761</v>
      </c>
      <c r="D7" s="166">
        <f>C7*100/B7</f>
        <v>51.190962297536409</v>
      </c>
      <c r="E7" s="167">
        <f>SUM(E8:E14)</f>
        <v>6933</v>
      </c>
      <c r="F7" s="165">
        <f>SUM(F8:F14)</f>
        <v>3490</v>
      </c>
      <c r="G7" s="166">
        <f>F7*100/E7</f>
        <v>50.338958603779027</v>
      </c>
      <c r="H7" s="168">
        <f>SUM(H8:H14)</f>
        <v>639</v>
      </c>
      <c r="I7" s="165">
        <f>SUM(I8:I14)</f>
        <v>572</v>
      </c>
      <c r="J7" s="169">
        <f>I7*100/H7</f>
        <v>89.514866979655707</v>
      </c>
      <c r="K7" s="167">
        <f>SUM(K8:K14)</f>
        <v>220</v>
      </c>
      <c r="L7" s="165">
        <f>SUM(L8:L14)</f>
        <v>104</v>
      </c>
      <c r="M7" s="166">
        <f>L7*100/K7</f>
        <v>47.272727272727273</v>
      </c>
      <c r="N7" s="168">
        <f>SUM(N8:N14)</f>
        <v>39</v>
      </c>
      <c r="O7" s="165">
        <f>SUM(O8:O14)</f>
        <v>39</v>
      </c>
      <c r="P7" s="169">
        <f>O7*100/N7</f>
        <v>100</v>
      </c>
      <c r="Q7" s="167">
        <f>SUM(Q8:Q14)</f>
        <v>4962</v>
      </c>
      <c r="R7" s="165">
        <f>SUM(R8:R14)</f>
        <v>2701</v>
      </c>
      <c r="S7" s="166">
        <f>R7*100/Q7</f>
        <v>54.433696090286176</v>
      </c>
      <c r="T7" s="164">
        <f>SUM(T8:T14)</f>
        <v>3196</v>
      </c>
      <c r="U7" s="225">
        <f>SUM(U8:U14)</f>
        <v>1278</v>
      </c>
      <c r="V7" s="166">
        <f>U7*100/T7</f>
        <v>39.987484355444309</v>
      </c>
      <c r="W7" s="167">
        <f>SUM(W8:W14)</f>
        <v>2997</v>
      </c>
      <c r="X7" s="165">
        <f>SUM(X8:X14)</f>
        <v>1198</v>
      </c>
      <c r="Y7" s="166">
        <f>X7*100/W7</f>
        <v>39.973306639973309</v>
      </c>
      <c r="Z7" s="168">
        <f>SUM(Z8:Z14)</f>
        <v>2664</v>
      </c>
      <c r="AA7" s="165">
        <f>SUM(AA8:AA14)</f>
        <v>896</v>
      </c>
      <c r="AB7" s="166">
        <f>AA7*100/Z7</f>
        <v>33.633633633633636</v>
      </c>
      <c r="AC7" s="34"/>
      <c r="AF7" s="39"/>
    </row>
    <row r="8" spans="1:32" s="39" customFormat="1" ht="45.75" customHeight="1" x14ac:dyDescent="0.25">
      <c r="A8" s="145" t="s">
        <v>97</v>
      </c>
      <c r="B8" s="170">
        <v>682</v>
      </c>
      <c r="C8" s="160">
        <v>407</v>
      </c>
      <c r="D8" s="171">
        <f t="shared" ref="D8:D14" si="0">C8*100/B8</f>
        <v>59.677419354838712</v>
      </c>
      <c r="E8" s="172">
        <v>648</v>
      </c>
      <c r="F8" s="160">
        <v>386</v>
      </c>
      <c r="G8" s="171">
        <f t="shared" ref="G8:G14" si="1">F8*100/E8</f>
        <v>59.567901234567898</v>
      </c>
      <c r="H8" s="173">
        <v>80</v>
      </c>
      <c r="I8" s="174">
        <v>80</v>
      </c>
      <c r="J8" s="175">
        <f t="shared" ref="J8:J14" si="2">IF(ISERROR(I8*100/H8),"-",(I8*100/H8))</f>
        <v>100</v>
      </c>
      <c r="K8" s="176">
        <v>12</v>
      </c>
      <c r="L8" s="174">
        <v>7</v>
      </c>
      <c r="M8" s="171">
        <f t="shared" ref="M8:M14" si="3">IF(ISERROR(L8*100/K8),"-",(L8*100/K8))</f>
        <v>58.333333333333336</v>
      </c>
      <c r="N8" s="177">
        <v>17</v>
      </c>
      <c r="O8" s="161">
        <v>2</v>
      </c>
      <c r="P8" s="175">
        <f>IF(ISERROR(O8*100/N8),"-",(O8*100/N8))</f>
        <v>11.764705882352942</v>
      </c>
      <c r="Q8" s="176">
        <v>515</v>
      </c>
      <c r="R8" s="174">
        <v>297</v>
      </c>
      <c r="S8" s="171">
        <f t="shared" ref="S8:S14" si="4">R8*100/Q8</f>
        <v>57.66990291262136</v>
      </c>
      <c r="T8" s="233">
        <v>272</v>
      </c>
      <c r="U8" s="226">
        <v>144</v>
      </c>
      <c r="V8" s="171">
        <f t="shared" ref="V8:V14" si="5">U8*100/T8</f>
        <v>52.941176470588232</v>
      </c>
      <c r="W8" s="172">
        <v>255</v>
      </c>
      <c r="X8" s="162">
        <v>140</v>
      </c>
      <c r="Y8" s="171">
        <f t="shared" ref="Y8:Y14" si="6">X8*100/W8</f>
        <v>54.901960784313722</v>
      </c>
      <c r="Z8" s="173">
        <v>216</v>
      </c>
      <c r="AA8" s="201">
        <v>93</v>
      </c>
      <c r="AB8" s="171">
        <f t="shared" ref="AB8:AB14" si="7">AA8*100/Z8</f>
        <v>43.055555555555557</v>
      </c>
      <c r="AC8" s="34"/>
      <c r="AD8" s="38"/>
    </row>
    <row r="9" spans="1:32" s="40" customFormat="1" ht="45.75" customHeight="1" x14ac:dyDescent="0.25">
      <c r="A9" s="146" t="s">
        <v>98</v>
      </c>
      <c r="B9" s="179">
        <v>758</v>
      </c>
      <c r="C9" s="160">
        <v>360</v>
      </c>
      <c r="D9" s="180">
        <f t="shared" si="0"/>
        <v>47.493403693931398</v>
      </c>
      <c r="E9" s="181">
        <v>727</v>
      </c>
      <c r="F9" s="130">
        <v>343</v>
      </c>
      <c r="G9" s="180">
        <f t="shared" si="1"/>
        <v>47.18019257221458</v>
      </c>
      <c r="H9" s="182">
        <v>81</v>
      </c>
      <c r="I9" s="174">
        <v>62</v>
      </c>
      <c r="J9" s="183">
        <f t="shared" si="2"/>
        <v>76.543209876543216</v>
      </c>
      <c r="K9" s="184">
        <v>29</v>
      </c>
      <c r="L9" s="135">
        <v>10</v>
      </c>
      <c r="M9" s="180">
        <f t="shared" si="3"/>
        <v>34.482758620689658</v>
      </c>
      <c r="N9" s="185">
        <v>0</v>
      </c>
      <c r="O9" s="134">
        <v>2</v>
      </c>
      <c r="P9" s="183" t="str">
        <f t="shared" ref="P9:P14" si="8">IF(ISERROR(O9*100/N9),"-",(O9*100/N9))</f>
        <v>-</v>
      </c>
      <c r="Q9" s="184">
        <v>597</v>
      </c>
      <c r="R9" s="135">
        <v>285</v>
      </c>
      <c r="S9" s="180">
        <f t="shared" si="4"/>
        <v>47.738693467336681</v>
      </c>
      <c r="T9" s="233">
        <v>333</v>
      </c>
      <c r="U9" s="226">
        <v>135</v>
      </c>
      <c r="V9" s="180">
        <f t="shared" si="5"/>
        <v>40.54054054054054</v>
      </c>
      <c r="W9" s="181">
        <v>324</v>
      </c>
      <c r="X9" s="134">
        <v>128</v>
      </c>
      <c r="Y9" s="180">
        <f t="shared" si="6"/>
        <v>39.506172839506171</v>
      </c>
      <c r="Z9" s="182">
        <v>310</v>
      </c>
      <c r="AA9" s="132">
        <v>106</v>
      </c>
      <c r="AB9" s="180">
        <f t="shared" si="7"/>
        <v>34.193548387096776</v>
      </c>
      <c r="AC9" s="34"/>
      <c r="AD9" s="38"/>
    </row>
    <row r="10" spans="1:32" s="39" customFormat="1" ht="45.75" customHeight="1" x14ac:dyDescent="0.25">
      <c r="A10" s="146" t="s">
        <v>99</v>
      </c>
      <c r="B10" s="179">
        <v>2868</v>
      </c>
      <c r="C10" s="160">
        <v>1343</v>
      </c>
      <c r="D10" s="180">
        <f t="shared" si="0"/>
        <v>46.827057182705715</v>
      </c>
      <c r="E10" s="181">
        <v>2664</v>
      </c>
      <c r="F10" s="131">
        <v>1190</v>
      </c>
      <c r="G10" s="180">
        <f t="shared" si="1"/>
        <v>44.669669669669666</v>
      </c>
      <c r="H10" s="182">
        <v>180</v>
      </c>
      <c r="I10" s="174">
        <v>147</v>
      </c>
      <c r="J10" s="183">
        <f t="shared" si="2"/>
        <v>81.666666666666671</v>
      </c>
      <c r="K10" s="184">
        <v>105</v>
      </c>
      <c r="L10" s="135">
        <v>49</v>
      </c>
      <c r="M10" s="180">
        <f t="shared" si="3"/>
        <v>46.666666666666664</v>
      </c>
      <c r="N10" s="185">
        <v>0</v>
      </c>
      <c r="O10" s="133">
        <v>28</v>
      </c>
      <c r="P10" s="183" t="str">
        <f t="shared" si="8"/>
        <v>-</v>
      </c>
      <c r="Q10" s="184">
        <v>1594</v>
      </c>
      <c r="R10" s="135">
        <v>949</v>
      </c>
      <c r="S10" s="180">
        <f t="shared" si="4"/>
        <v>59.535759096612296</v>
      </c>
      <c r="T10" s="233">
        <v>1216</v>
      </c>
      <c r="U10" s="226">
        <v>434</v>
      </c>
      <c r="V10" s="180">
        <f t="shared" si="5"/>
        <v>35.690789473684212</v>
      </c>
      <c r="W10" s="181">
        <v>1106</v>
      </c>
      <c r="X10" s="134">
        <v>393</v>
      </c>
      <c r="Y10" s="180">
        <f t="shared" si="6"/>
        <v>35.533453887884271</v>
      </c>
      <c r="Z10" s="182">
        <v>948</v>
      </c>
      <c r="AA10" s="132">
        <v>307</v>
      </c>
      <c r="AB10" s="180">
        <f t="shared" si="7"/>
        <v>32.383966244725741</v>
      </c>
      <c r="AC10" s="34"/>
      <c r="AD10" s="38"/>
    </row>
    <row r="11" spans="1:32" s="39" customFormat="1" ht="45.75" customHeight="1" x14ac:dyDescent="0.25">
      <c r="A11" s="146" t="s">
        <v>100</v>
      </c>
      <c r="B11" s="179">
        <v>1019</v>
      </c>
      <c r="C11" s="160">
        <v>507</v>
      </c>
      <c r="D11" s="180">
        <f t="shared" si="0"/>
        <v>49.754661432777233</v>
      </c>
      <c r="E11" s="181">
        <v>986</v>
      </c>
      <c r="F11" s="131">
        <v>490</v>
      </c>
      <c r="G11" s="180">
        <f t="shared" si="1"/>
        <v>49.695740365111561</v>
      </c>
      <c r="H11" s="182">
        <v>52</v>
      </c>
      <c r="I11" s="174">
        <v>59</v>
      </c>
      <c r="J11" s="183">
        <f t="shared" si="2"/>
        <v>113.46153846153847</v>
      </c>
      <c r="K11" s="184">
        <v>5</v>
      </c>
      <c r="L11" s="135">
        <v>15</v>
      </c>
      <c r="M11" s="180">
        <f t="shared" si="3"/>
        <v>300</v>
      </c>
      <c r="N11" s="185">
        <v>0</v>
      </c>
      <c r="O11" s="133">
        <v>2</v>
      </c>
      <c r="P11" s="183" t="str">
        <f t="shared" si="8"/>
        <v>-</v>
      </c>
      <c r="Q11" s="184">
        <v>730</v>
      </c>
      <c r="R11" s="135">
        <v>402</v>
      </c>
      <c r="S11" s="180">
        <f t="shared" si="4"/>
        <v>55.06849315068493</v>
      </c>
      <c r="T11" s="233">
        <v>521</v>
      </c>
      <c r="U11" s="226">
        <v>170</v>
      </c>
      <c r="V11" s="180">
        <f t="shared" si="5"/>
        <v>32.629558541266796</v>
      </c>
      <c r="W11" s="181">
        <v>511</v>
      </c>
      <c r="X11" s="134">
        <v>165</v>
      </c>
      <c r="Y11" s="180">
        <f t="shared" si="6"/>
        <v>32.289628180039138</v>
      </c>
      <c r="Z11" s="182">
        <v>485</v>
      </c>
      <c r="AA11" s="132">
        <v>128</v>
      </c>
      <c r="AB11" s="180">
        <f t="shared" si="7"/>
        <v>26.391752577319586</v>
      </c>
      <c r="AC11" s="34"/>
      <c r="AD11" s="38"/>
    </row>
    <row r="12" spans="1:32" s="39" customFormat="1" ht="45.75" customHeight="1" x14ac:dyDescent="0.25">
      <c r="A12" s="146" t="s">
        <v>101</v>
      </c>
      <c r="B12" s="179">
        <v>1000</v>
      </c>
      <c r="C12" s="160">
        <v>597</v>
      </c>
      <c r="D12" s="180">
        <f t="shared" si="0"/>
        <v>59.7</v>
      </c>
      <c r="E12" s="181">
        <v>941</v>
      </c>
      <c r="F12" s="131">
        <v>571</v>
      </c>
      <c r="G12" s="180">
        <f t="shared" si="1"/>
        <v>60.680127523910734</v>
      </c>
      <c r="H12" s="182">
        <v>103</v>
      </c>
      <c r="I12" s="174">
        <v>110</v>
      </c>
      <c r="J12" s="183">
        <f t="shared" si="2"/>
        <v>106.79611650485437</v>
      </c>
      <c r="K12" s="184">
        <v>18</v>
      </c>
      <c r="L12" s="135">
        <v>8</v>
      </c>
      <c r="M12" s="180">
        <f t="shared" si="3"/>
        <v>44.444444444444443</v>
      </c>
      <c r="N12" s="185">
        <v>2</v>
      </c>
      <c r="O12" s="133">
        <v>3</v>
      </c>
      <c r="P12" s="183">
        <f t="shared" si="8"/>
        <v>150</v>
      </c>
      <c r="Q12" s="184">
        <v>731</v>
      </c>
      <c r="R12" s="135">
        <v>367</v>
      </c>
      <c r="S12" s="180">
        <f t="shared" si="4"/>
        <v>50.205198358413135</v>
      </c>
      <c r="T12" s="233">
        <v>455</v>
      </c>
      <c r="U12" s="226">
        <v>212</v>
      </c>
      <c r="V12" s="180">
        <f t="shared" si="5"/>
        <v>46.593406593406591</v>
      </c>
      <c r="W12" s="181">
        <v>425</v>
      </c>
      <c r="X12" s="134">
        <v>204</v>
      </c>
      <c r="Y12" s="180">
        <f t="shared" si="6"/>
        <v>48</v>
      </c>
      <c r="Z12" s="182">
        <v>370</v>
      </c>
      <c r="AA12" s="132">
        <v>145</v>
      </c>
      <c r="AB12" s="180">
        <f t="shared" si="7"/>
        <v>39.189189189189186</v>
      </c>
      <c r="AC12" s="34"/>
      <c r="AD12" s="38"/>
    </row>
    <row r="13" spans="1:32" s="39" customFormat="1" ht="45.75" customHeight="1" x14ac:dyDescent="0.25">
      <c r="A13" s="146" t="s">
        <v>102</v>
      </c>
      <c r="B13" s="179">
        <v>573</v>
      </c>
      <c r="C13" s="160">
        <v>278</v>
      </c>
      <c r="D13" s="180">
        <f t="shared" si="0"/>
        <v>48.516579406631763</v>
      </c>
      <c r="E13" s="181">
        <v>543</v>
      </c>
      <c r="F13" s="131">
        <v>255</v>
      </c>
      <c r="G13" s="180">
        <f t="shared" si="1"/>
        <v>46.961325966850829</v>
      </c>
      <c r="H13" s="182">
        <v>76</v>
      </c>
      <c r="I13" s="174">
        <v>76</v>
      </c>
      <c r="J13" s="183">
        <f t="shared" si="2"/>
        <v>100</v>
      </c>
      <c r="K13" s="184">
        <v>17</v>
      </c>
      <c r="L13" s="135">
        <v>0</v>
      </c>
      <c r="M13" s="180">
        <f t="shared" si="3"/>
        <v>0</v>
      </c>
      <c r="N13" s="185">
        <v>0</v>
      </c>
      <c r="O13" s="133">
        <v>1</v>
      </c>
      <c r="P13" s="183" t="str">
        <f t="shared" si="8"/>
        <v>-</v>
      </c>
      <c r="Q13" s="184">
        <v>428</v>
      </c>
      <c r="R13" s="135">
        <v>203</v>
      </c>
      <c r="S13" s="180">
        <f t="shared" si="4"/>
        <v>47.429906542056074</v>
      </c>
      <c r="T13" s="233">
        <v>237</v>
      </c>
      <c r="U13" s="226">
        <v>76</v>
      </c>
      <c r="V13" s="180">
        <f t="shared" si="5"/>
        <v>32.067510548523209</v>
      </c>
      <c r="W13" s="181">
        <v>219</v>
      </c>
      <c r="X13" s="134">
        <v>67</v>
      </c>
      <c r="Y13" s="180">
        <f t="shared" si="6"/>
        <v>30.593607305936072</v>
      </c>
      <c r="Z13" s="182">
        <v>197</v>
      </c>
      <c r="AA13" s="132">
        <v>55</v>
      </c>
      <c r="AB13" s="180">
        <f t="shared" si="7"/>
        <v>27.918781725888326</v>
      </c>
      <c r="AC13" s="34"/>
      <c r="AD13" s="38"/>
    </row>
    <row r="14" spans="1:32" s="39" customFormat="1" ht="45.75" customHeight="1" thickBot="1" x14ac:dyDescent="0.3">
      <c r="A14" s="147" t="s">
        <v>103</v>
      </c>
      <c r="B14" s="186">
        <v>447</v>
      </c>
      <c r="C14" s="238">
        <v>269</v>
      </c>
      <c r="D14" s="187">
        <f t="shared" si="0"/>
        <v>60.178970917225953</v>
      </c>
      <c r="E14" s="188">
        <v>424</v>
      </c>
      <c r="F14" s="148">
        <v>255</v>
      </c>
      <c r="G14" s="187">
        <f t="shared" si="1"/>
        <v>60.141509433962263</v>
      </c>
      <c r="H14" s="189">
        <v>67</v>
      </c>
      <c r="I14" s="216">
        <v>38</v>
      </c>
      <c r="J14" s="191">
        <f t="shared" si="2"/>
        <v>56.71641791044776</v>
      </c>
      <c r="K14" s="192">
        <v>34</v>
      </c>
      <c r="L14" s="190">
        <v>15</v>
      </c>
      <c r="M14" s="187">
        <f t="shared" si="3"/>
        <v>44.117647058823529</v>
      </c>
      <c r="N14" s="193">
        <v>20</v>
      </c>
      <c r="O14" s="149">
        <v>1</v>
      </c>
      <c r="P14" s="191">
        <f t="shared" si="8"/>
        <v>5</v>
      </c>
      <c r="Q14" s="192">
        <v>367</v>
      </c>
      <c r="R14" s="190">
        <v>198</v>
      </c>
      <c r="S14" s="187">
        <f t="shared" si="4"/>
        <v>53.950953678474114</v>
      </c>
      <c r="T14" s="237">
        <v>162</v>
      </c>
      <c r="U14" s="227">
        <v>107</v>
      </c>
      <c r="V14" s="187">
        <f t="shared" si="5"/>
        <v>66.049382716049379</v>
      </c>
      <c r="W14" s="188">
        <v>157</v>
      </c>
      <c r="X14" s="203">
        <v>101</v>
      </c>
      <c r="Y14" s="187">
        <f t="shared" si="6"/>
        <v>64.331210191082803</v>
      </c>
      <c r="Z14" s="189">
        <v>138</v>
      </c>
      <c r="AA14" s="202">
        <v>62</v>
      </c>
      <c r="AB14" s="187">
        <f t="shared" si="7"/>
        <v>44.927536231884055</v>
      </c>
      <c r="AC14" s="34"/>
      <c r="AD14" s="38"/>
    </row>
    <row r="15" spans="1:32" ht="66.75" customHeight="1" x14ac:dyDescent="0.25">
      <c r="A15" s="42"/>
      <c r="B15" s="42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  <mergeCell ref="A3:A5"/>
    <mergeCell ref="E3:G3"/>
    <mergeCell ref="H3:J3"/>
    <mergeCell ref="K3:M3"/>
    <mergeCell ref="N3:P3"/>
    <mergeCell ref="L4:L5"/>
    <mergeCell ref="M4:M5"/>
    <mergeCell ref="B3:D3"/>
    <mergeCell ref="X4:X5"/>
    <mergeCell ref="Y4:Y5"/>
    <mergeCell ref="Z2:AB2"/>
    <mergeCell ref="Z3:AB3"/>
    <mergeCell ref="Z4:Z5"/>
    <mergeCell ref="AA4:AA5"/>
    <mergeCell ref="AB4:AB5"/>
    <mergeCell ref="X2:Y2"/>
    <mergeCell ref="B1:P1"/>
    <mergeCell ref="C15:P15"/>
    <mergeCell ref="M2:P2"/>
    <mergeCell ref="N4:N5"/>
    <mergeCell ref="I4:I5"/>
    <mergeCell ref="J4:J5"/>
    <mergeCell ref="O4:O5"/>
    <mergeCell ref="P4:P5"/>
    <mergeCell ref="G4:G5"/>
    <mergeCell ref="H4:H5"/>
    <mergeCell ref="K4:K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67"/>
  <sheetViews>
    <sheetView view="pageBreakPreview" zoomScale="44" zoomScaleNormal="75" zoomScaleSheetLayoutView="44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I11" sqref="I11"/>
    </sheetView>
  </sheetViews>
  <sheetFormatPr defaultColWidth="9.42578125" defaultRowHeight="14.25" x14ac:dyDescent="0.2"/>
  <cols>
    <col min="1" max="1" width="25.5703125" style="41" customWidth="1"/>
    <col min="2" max="2" width="11" style="41" customWidth="1"/>
    <col min="3" max="3" width="9.5703125" style="79" customWidth="1"/>
    <col min="4" max="4" width="8.42578125" style="41" customWidth="1"/>
    <col min="5" max="6" width="11.5703125" style="41" customWidth="1"/>
    <col min="7" max="7" width="7.42578125" style="41" customWidth="1"/>
    <col min="8" max="8" width="10.42578125" style="41" customWidth="1"/>
    <col min="9" max="9" width="11" style="79" customWidth="1"/>
    <col min="10" max="10" width="7.42578125" style="41" customWidth="1"/>
    <col min="11" max="11" width="8.5703125" style="41" customWidth="1"/>
    <col min="12" max="12" width="9.42578125" style="41" customWidth="1"/>
    <col min="13" max="13" width="7.42578125" style="41" customWidth="1"/>
    <col min="14" max="15" width="9.42578125" style="41" customWidth="1"/>
    <col min="16" max="16" width="9" style="41" customWidth="1"/>
    <col min="17" max="17" width="10" style="41" customWidth="1"/>
    <col min="18" max="18" width="9.42578125" style="41" customWidth="1"/>
    <col min="19" max="19" width="8.42578125" style="41" customWidth="1"/>
    <col min="20" max="21" width="9.5703125" style="41" customWidth="1"/>
    <col min="22" max="22" width="8.42578125" style="41" customWidth="1"/>
    <col min="23" max="24" width="10.5703125" style="41" customWidth="1"/>
    <col min="25" max="25" width="8.42578125" style="41" customWidth="1"/>
    <col min="26" max="27" width="9.5703125" style="41" customWidth="1"/>
    <col min="28" max="28" width="8.42578125" style="41" customWidth="1"/>
    <col min="29" max="16384" width="9.42578125" style="41"/>
  </cols>
  <sheetData>
    <row r="1" spans="1:35" s="26" customFormat="1" ht="60" customHeight="1" x14ac:dyDescent="0.35">
      <c r="B1" s="259" t="s">
        <v>119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"/>
      <c r="R1" s="25"/>
      <c r="S1" s="25"/>
      <c r="T1" s="25"/>
      <c r="U1" s="25"/>
      <c r="V1" s="25"/>
      <c r="W1" s="25"/>
      <c r="X1" s="25"/>
      <c r="Y1" s="25"/>
      <c r="Z1" s="25"/>
      <c r="AA1" s="271"/>
      <c r="AB1" s="271"/>
      <c r="AC1" s="44"/>
      <c r="AE1" s="64" t="s">
        <v>14</v>
      </c>
    </row>
    <row r="2" spans="1:35" s="29" customFormat="1" ht="14.25" customHeight="1" x14ac:dyDescent="0.25">
      <c r="A2" s="27"/>
      <c r="B2" s="27"/>
      <c r="C2" s="75"/>
      <c r="D2" s="27"/>
      <c r="E2" s="27"/>
      <c r="F2" s="27"/>
      <c r="G2" s="27"/>
      <c r="H2" s="27"/>
      <c r="I2" s="75"/>
      <c r="J2" s="27"/>
      <c r="K2" s="27"/>
      <c r="L2" s="27"/>
      <c r="M2" s="27"/>
      <c r="N2" s="27"/>
      <c r="O2" s="27"/>
      <c r="P2" s="51" t="s">
        <v>7</v>
      </c>
      <c r="Q2" s="51"/>
      <c r="R2" s="27"/>
      <c r="S2" s="27"/>
      <c r="T2" s="28"/>
      <c r="U2" s="28"/>
      <c r="V2" s="28"/>
      <c r="W2" s="28"/>
      <c r="X2" s="28"/>
      <c r="Y2" s="28"/>
      <c r="AA2" s="298"/>
      <c r="AB2" s="298"/>
      <c r="AC2" s="297"/>
      <c r="AD2" s="297"/>
      <c r="AE2" s="51" t="s">
        <v>7</v>
      </c>
      <c r="AF2" s="51"/>
    </row>
    <row r="3" spans="1:35" s="30" customFormat="1" ht="68.099999999999994" customHeight="1" x14ac:dyDescent="0.25">
      <c r="A3" s="384"/>
      <c r="B3" s="385" t="s">
        <v>20</v>
      </c>
      <c r="C3" s="385"/>
      <c r="D3" s="385"/>
      <c r="E3" s="385" t="s">
        <v>21</v>
      </c>
      <c r="F3" s="385"/>
      <c r="G3" s="385"/>
      <c r="H3" s="385" t="s">
        <v>13</v>
      </c>
      <c r="I3" s="385"/>
      <c r="J3" s="385"/>
      <c r="K3" s="377" t="s">
        <v>75</v>
      </c>
      <c r="L3" s="378"/>
      <c r="M3" s="379"/>
      <c r="N3" s="385" t="s">
        <v>9</v>
      </c>
      <c r="O3" s="385"/>
      <c r="P3" s="385"/>
      <c r="Q3" s="385" t="s">
        <v>10</v>
      </c>
      <c r="R3" s="385"/>
      <c r="S3" s="385"/>
      <c r="T3" s="386" t="s">
        <v>8</v>
      </c>
      <c r="U3" s="387"/>
      <c r="V3" s="388"/>
      <c r="W3" s="385" t="s">
        <v>15</v>
      </c>
      <c r="X3" s="385"/>
      <c r="Y3" s="385"/>
      <c r="Z3" s="385" t="s">
        <v>11</v>
      </c>
      <c r="AA3" s="385"/>
      <c r="AB3" s="385"/>
      <c r="AC3" s="385" t="s">
        <v>12</v>
      </c>
      <c r="AD3" s="385"/>
      <c r="AE3" s="385"/>
    </row>
    <row r="4" spans="1:35" s="31" customFormat="1" ht="19.5" customHeight="1" x14ac:dyDescent="0.25">
      <c r="A4" s="384"/>
      <c r="B4" s="389" t="s">
        <v>87</v>
      </c>
      <c r="C4" s="389" t="s">
        <v>96</v>
      </c>
      <c r="D4" s="383" t="s">
        <v>2</v>
      </c>
      <c r="E4" s="382" t="s">
        <v>87</v>
      </c>
      <c r="F4" s="382" t="s">
        <v>96</v>
      </c>
      <c r="G4" s="383" t="s">
        <v>2</v>
      </c>
      <c r="H4" s="382" t="s">
        <v>87</v>
      </c>
      <c r="I4" s="389" t="s">
        <v>96</v>
      </c>
      <c r="J4" s="383" t="s">
        <v>2</v>
      </c>
      <c r="K4" s="380" t="s">
        <v>87</v>
      </c>
      <c r="L4" s="380" t="s">
        <v>96</v>
      </c>
      <c r="M4" s="380" t="s">
        <v>2</v>
      </c>
      <c r="N4" s="382" t="s">
        <v>87</v>
      </c>
      <c r="O4" s="382" t="s">
        <v>96</v>
      </c>
      <c r="P4" s="383" t="s">
        <v>2</v>
      </c>
      <c r="Q4" s="382" t="s">
        <v>87</v>
      </c>
      <c r="R4" s="382" t="s">
        <v>96</v>
      </c>
      <c r="S4" s="383" t="s">
        <v>2</v>
      </c>
      <c r="T4" s="382" t="s">
        <v>87</v>
      </c>
      <c r="U4" s="382" t="s">
        <v>96</v>
      </c>
      <c r="V4" s="383" t="s">
        <v>2</v>
      </c>
      <c r="W4" s="389" t="s">
        <v>87</v>
      </c>
      <c r="X4" s="382" t="s">
        <v>96</v>
      </c>
      <c r="Y4" s="383" t="s">
        <v>2</v>
      </c>
      <c r="Z4" s="382" t="s">
        <v>87</v>
      </c>
      <c r="AA4" s="382" t="s">
        <v>96</v>
      </c>
      <c r="AB4" s="383" t="s">
        <v>2</v>
      </c>
      <c r="AC4" s="382" t="s">
        <v>87</v>
      </c>
      <c r="AD4" s="382" t="s">
        <v>96</v>
      </c>
      <c r="AE4" s="383" t="s">
        <v>2</v>
      </c>
    </row>
    <row r="5" spans="1:35" s="31" customFormat="1" ht="15.75" customHeight="1" x14ac:dyDescent="0.25">
      <c r="A5" s="384"/>
      <c r="B5" s="389"/>
      <c r="C5" s="389"/>
      <c r="D5" s="383"/>
      <c r="E5" s="382"/>
      <c r="F5" s="382"/>
      <c r="G5" s="383"/>
      <c r="H5" s="382"/>
      <c r="I5" s="389"/>
      <c r="J5" s="383"/>
      <c r="K5" s="381"/>
      <c r="L5" s="381"/>
      <c r="M5" s="381"/>
      <c r="N5" s="382"/>
      <c r="O5" s="382"/>
      <c r="P5" s="383"/>
      <c r="Q5" s="382"/>
      <c r="R5" s="382"/>
      <c r="S5" s="383"/>
      <c r="T5" s="382"/>
      <c r="U5" s="382"/>
      <c r="V5" s="383"/>
      <c r="W5" s="389"/>
      <c r="X5" s="382"/>
      <c r="Y5" s="383"/>
      <c r="Z5" s="382"/>
      <c r="AA5" s="382"/>
      <c r="AB5" s="383"/>
      <c r="AC5" s="382"/>
      <c r="AD5" s="382"/>
      <c r="AE5" s="383"/>
    </row>
    <row r="6" spans="1:35" s="47" customFormat="1" ht="11.25" customHeight="1" x14ac:dyDescent="0.2">
      <c r="A6" s="45" t="s">
        <v>3</v>
      </c>
      <c r="B6" s="76">
        <v>1</v>
      </c>
      <c r="C6" s="7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76">
        <v>8</v>
      </c>
      <c r="J6" s="46">
        <v>9</v>
      </c>
      <c r="K6" s="118"/>
      <c r="L6" s="118"/>
      <c r="M6" s="118"/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76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</row>
    <row r="7" spans="1:35" s="35" customFormat="1" ht="54" customHeight="1" x14ac:dyDescent="0.25">
      <c r="A7" s="236" t="s">
        <v>32</v>
      </c>
      <c r="B7" s="32">
        <f t="shared" ref="B7:C7" si="0">SUM(B8:B14)</f>
        <v>31831</v>
      </c>
      <c r="C7" s="32">
        <f t="shared" si="0"/>
        <v>17568</v>
      </c>
      <c r="D7" s="33">
        <f>C7*100/B7</f>
        <v>55.191480003769911</v>
      </c>
      <c r="E7" s="32">
        <f t="shared" ref="E7:F7" si="1">SUM(E8:E14)</f>
        <v>27107</v>
      </c>
      <c r="F7" s="32">
        <f t="shared" si="1"/>
        <v>12987</v>
      </c>
      <c r="G7" s="33">
        <f>F7*100/E7</f>
        <v>47.910133913749213</v>
      </c>
      <c r="H7" s="32">
        <f t="shared" ref="H7:I7" si="2">SUM(H8:H14)</f>
        <v>5947</v>
      </c>
      <c r="I7" s="32">
        <f t="shared" si="2"/>
        <v>5305</v>
      </c>
      <c r="J7" s="33">
        <f>I7*100/H7</f>
        <v>89.204640995459897</v>
      </c>
      <c r="K7" s="119">
        <f t="shared" ref="K7:L7" si="3">SUM(K8:K14)</f>
        <v>4994</v>
      </c>
      <c r="L7" s="119">
        <f t="shared" si="3"/>
        <v>3802</v>
      </c>
      <c r="M7" s="120">
        <f>L7*100/K7</f>
        <v>76.131357629154991</v>
      </c>
      <c r="N7" s="32">
        <f t="shared" ref="N7:O7" si="4">SUM(N8:N14)</f>
        <v>1230</v>
      </c>
      <c r="O7" s="32">
        <f t="shared" si="4"/>
        <v>551</v>
      </c>
      <c r="P7" s="33">
        <f>O7*100/N7</f>
        <v>44.796747967479675</v>
      </c>
      <c r="Q7" s="32">
        <f t="shared" ref="Q7:R7" si="5">SUM(Q8:Q14)</f>
        <v>148</v>
      </c>
      <c r="R7" s="32">
        <f t="shared" si="5"/>
        <v>123</v>
      </c>
      <c r="S7" s="33">
        <f>R7*100/Q7</f>
        <v>83.108108108108112</v>
      </c>
      <c r="T7" s="32">
        <f t="shared" ref="T7:U7" si="6">SUM(T8:T14)</f>
        <v>20300</v>
      </c>
      <c r="U7" s="32">
        <f t="shared" si="6"/>
        <v>10095</v>
      </c>
      <c r="V7" s="33">
        <f>U7*100/T7</f>
        <v>49.729064039408868</v>
      </c>
      <c r="W7" s="32">
        <f t="shared" ref="W7:X7" si="7">SUM(W8:W14)</f>
        <v>14285</v>
      </c>
      <c r="X7" s="32">
        <f t="shared" si="7"/>
        <v>5750</v>
      </c>
      <c r="Y7" s="33">
        <f>X7*100/W7</f>
        <v>40.252012600630032</v>
      </c>
      <c r="Z7" s="32">
        <f t="shared" ref="Z7:AA7" si="8">SUM(Z8:Z14)</f>
        <v>11905</v>
      </c>
      <c r="AA7" s="32">
        <f t="shared" si="8"/>
        <v>3738</v>
      </c>
      <c r="AB7" s="33">
        <f>AA7*100/Z7</f>
        <v>31.398572028559428</v>
      </c>
      <c r="AC7" s="32">
        <f t="shared" ref="AC7:AD7" si="9">SUM(AC8:AC14)</f>
        <v>10271</v>
      </c>
      <c r="AD7" s="32">
        <f t="shared" si="9"/>
        <v>2545</v>
      </c>
      <c r="AE7" s="33">
        <f>AD7*100/AC7</f>
        <v>24.778502580079838</v>
      </c>
      <c r="AF7" s="34"/>
      <c r="AI7" s="39"/>
    </row>
    <row r="8" spans="1:35" s="39" customFormat="1" ht="54" customHeight="1" x14ac:dyDescent="0.25">
      <c r="A8" s="145" t="s">
        <v>97</v>
      </c>
      <c r="B8" s="77">
        <v>3196</v>
      </c>
      <c r="C8" s="77">
        <v>2370</v>
      </c>
      <c r="D8" s="37">
        <f t="shared" ref="D8:D14" si="10">C8*100/B8</f>
        <v>74.155193992490609</v>
      </c>
      <c r="E8" s="36">
        <v>2785</v>
      </c>
      <c r="F8" s="36">
        <v>1711</v>
      </c>
      <c r="G8" s="37">
        <f t="shared" ref="G8:G14" si="11">F8*100/E8</f>
        <v>61.436265709156196</v>
      </c>
      <c r="H8" s="36">
        <v>748</v>
      </c>
      <c r="I8" s="77">
        <v>1036</v>
      </c>
      <c r="J8" s="37">
        <f t="shared" ref="J8:J14" si="12">I8*100/H8</f>
        <v>138.50267379679144</v>
      </c>
      <c r="K8" s="125">
        <v>646</v>
      </c>
      <c r="L8" s="125">
        <v>652</v>
      </c>
      <c r="M8" s="121">
        <f t="shared" ref="M8:M14" si="13">L8*100/K8</f>
        <v>100.92879256965944</v>
      </c>
      <c r="N8" s="36">
        <v>94</v>
      </c>
      <c r="O8" s="36">
        <v>28</v>
      </c>
      <c r="P8" s="37">
        <f t="shared" ref="P8:P14" si="14">O8*100/N8</f>
        <v>29.787234042553191</v>
      </c>
      <c r="Q8" s="36">
        <v>82</v>
      </c>
      <c r="R8" s="36">
        <v>6</v>
      </c>
      <c r="S8" s="37">
        <f>IF(ISERROR(R8*100/Q8),"-",(R8*100/Q8))</f>
        <v>7.3170731707317076</v>
      </c>
      <c r="T8" s="36">
        <v>2349</v>
      </c>
      <c r="U8" s="52">
        <v>1410</v>
      </c>
      <c r="V8" s="37">
        <f t="shared" ref="V8:V14" si="15">U8*100/T8</f>
        <v>60.025542784163477</v>
      </c>
      <c r="W8" s="218">
        <v>1269</v>
      </c>
      <c r="X8" s="52">
        <v>856</v>
      </c>
      <c r="Y8" s="37">
        <f t="shared" ref="Y8:Y14" si="16">X8*100/W8</f>
        <v>67.454688731284477</v>
      </c>
      <c r="Z8" s="36">
        <v>1077</v>
      </c>
      <c r="AA8" s="52">
        <v>490</v>
      </c>
      <c r="AB8" s="37">
        <f t="shared" ref="AB8:AB14" si="17">AA8*100/Z8</f>
        <v>45.496750232126274</v>
      </c>
      <c r="AC8" s="36">
        <v>871</v>
      </c>
      <c r="AD8" s="52">
        <v>298</v>
      </c>
      <c r="AE8" s="37">
        <f t="shared" ref="AE8:AE14" si="18">AD8*100/AC8</f>
        <v>34.213547646383468</v>
      </c>
      <c r="AF8" s="34"/>
      <c r="AG8" s="38"/>
    </row>
    <row r="9" spans="1:35" s="40" customFormat="1" ht="54" customHeight="1" x14ac:dyDescent="0.25">
      <c r="A9" s="146" t="s">
        <v>98</v>
      </c>
      <c r="B9" s="77">
        <v>2795</v>
      </c>
      <c r="C9" s="77">
        <v>1644</v>
      </c>
      <c r="D9" s="37">
        <f t="shared" si="10"/>
        <v>58.819320214669055</v>
      </c>
      <c r="E9" s="36">
        <v>2279</v>
      </c>
      <c r="F9" s="36">
        <v>1223</v>
      </c>
      <c r="G9" s="37">
        <f t="shared" si="11"/>
        <v>53.663887670030718</v>
      </c>
      <c r="H9" s="36">
        <v>620</v>
      </c>
      <c r="I9" s="77">
        <v>542</v>
      </c>
      <c r="J9" s="37">
        <f t="shared" si="12"/>
        <v>87.41935483870968</v>
      </c>
      <c r="K9" s="125">
        <v>455</v>
      </c>
      <c r="L9" s="125">
        <v>376</v>
      </c>
      <c r="M9" s="121">
        <f t="shared" si="13"/>
        <v>82.637362637362642</v>
      </c>
      <c r="N9" s="36">
        <v>142</v>
      </c>
      <c r="O9" s="36">
        <v>37</v>
      </c>
      <c r="P9" s="37">
        <f t="shared" si="14"/>
        <v>26.056338028169016</v>
      </c>
      <c r="Q9" s="36">
        <v>10</v>
      </c>
      <c r="R9" s="36">
        <v>16</v>
      </c>
      <c r="S9" s="37">
        <f t="shared" ref="S9:S14" si="19">IF(ISERROR(R9*100/Q9),"-",(R9*100/Q9))</f>
        <v>160</v>
      </c>
      <c r="T9" s="36">
        <v>1887</v>
      </c>
      <c r="U9" s="52">
        <v>1001</v>
      </c>
      <c r="V9" s="37">
        <f t="shared" si="15"/>
        <v>53.047164811870694</v>
      </c>
      <c r="W9" s="218">
        <v>1302</v>
      </c>
      <c r="X9" s="52">
        <v>600</v>
      </c>
      <c r="Y9" s="37">
        <f t="shared" si="16"/>
        <v>46.082949308755758</v>
      </c>
      <c r="Z9" s="36">
        <v>1046</v>
      </c>
      <c r="AA9" s="52">
        <v>394</v>
      </c>
      <c r="AB9" s="37">
        <f t="shared" si="17"/>
        <v>37.667304015296367</v>
      </c>
      <c r="AC9" s="36">
        <v>953</v>
      </c>
      <c r="AD9" s="52">
        <v>294</v>
      </c>
      <c r="AE9" s="37">
        <f t="shared" si="18"/>
        <v>30.849947534102832</v>
      </c>
      <c r="AF9" s="34"/>
      <c r="AG9" s="38"/>
    </row>
    <row r="10" spans="1:35" s="39" customFormat="1" ht="54" customHeight="1" x14ac:dyDescent="0.25">
      <c r="A10" s="146" t="s">
        <v>99</v>
      </c>
      <c r="B10" s="77">
        <v>12341</v>
      </c>
      <c r="C10" s="77">
        <v>5650</v>
      </c>
      <c r="D10" s="37">
        <f t="shared" si="10"/>
        <v>45.782351511222757</v>
      </c>
      <c r="E10" s="36">
        <v>10418</v>
      </c>
      <c r="F10" s="36">
        <v>4184</v>
      </c>
      <c r="G10" s="37">
        <f t="shared" si="11"/>
        <v>40.16125935880207</v>
      </c>
      <c r="H10" s="36">
        <v>1789</v>
      </c>
      <c r="I10" s="77">
        <v>1158</v>
      </c>
      <c r="J10" s="37">
        <f t="shared" si="12"/>
        <v>64.728898826159863</v>
      </c>
      <c r="K10" s="125">
        <v>1623</v>
      </c>
      <c r="L10" s="125">
        <v>952</v>
      </c>
      <c r="M10" s="121">
        <f t="shared" si="13"/>
        <v>58.656808379544053</v>
      </c>
      <c r="N10" s="36">
        <v>602</v>
      </c>
      <c r="O10" s="36">
        <v>302</v>
      </c>
      <c r="P10" s="37">
        <f t="shared" si="14"/>
        <v>50.166112956810629</v>
      </c>
      <c r="Q10" s="36">
        <v>5</v>
      </c>
      <c r="R10" s="36">
        <v>65</v>
      </c>
      <c r="S10" s="37">
        <f t="shared" si="19"/>
        <v>1300</v>
      </c>
      <c r="T10" s="36">
        <v>6643</v>
      </c>
      <c r="U10" s="52">
        <v>3245</v>
      </c>
      <c r="V10" s="37">
        <f t="shared" si="15"/>
        <v>48.848411862110495</v>
      </c>
      <c r="W10" s="218">
        <v>5640</v>
      </c>
      <c r="X10" s="52">
        <v>1653</v>
      </c>
      <c r="Y10" s="37">
        <f t="shared" si="16"/>
        <v>29.308510638297872</v>
      </c>
      <c r="Z10" s="36">
        <v>4581</v>
      </c>
      <c r="AA10" s="52">
        <v>1172</v>
      </c>
      <c r="AB10" s="37">
        <f t="shared" si="17"/>
        <v>25.583933638943464</v>
      </c>
      <c r="AC10" s="36">
        <v>3924</v>
      </c>
      <c r="AD10" s="52">
        <v>874</v>
      </c>
      <c r="AE10" s="37">
        <f t="shared" si="18"/>
        <v>22.273190621814475</v>
      </c>
      <c r="AF10" s="34"/>
      <c r="AG10" s="38"/>
    </row>
    <row r="11" spans="1:35" s="39" customFormat="1" ht="54" customHeight="1" x14ac:dyDescent="0.25">
      <c r="A11" s="146" t="s">
        <v>100</v>
      </c>
      <c r="B11" s="77">
        <v>3847</v>
      </c>
      <c r="C11" s="77">
        <v>2170</v>
      </c>
      <c r="D11" s="37">
        <f t="shared" si="10"/>
        <v>56.40759033012737</v>
      </c>
      <c r="E11" s="36">
        <v>3488</v>
      </c>
      <c r="F11" s="36">
        <v>1698</v>
      </c>
      <c r="G11" s="37">
        <f t="shared" si="11"/>
        <v>48.681192660550458</v>
      </c>
      <c r="H11" s="36">
        <v>593</v>
      </c>
      <c r="I11" s="77">
        <v>572</v>
      </c>
      <c r="J11" s="37">
        <f t="shared" si="12"/>
        <v>96.458684654300171</v>
      </c>
      <c r="K11" s="125">
        <v>442</v>
      </c>
      <c r="L11" s="125">
        <v>414</v>
      </c>
      <c r="M11" s="121">
        <f t="shared" si="13"/>
        <v>93.665158371040718</v>
      </c>
      <c r="N11" s="36">
        <v>60</v>
      </c>
      <c r="O11" s="36">
        <v>59</v>
      </c>
      <c r="P11" s="37">
        <f t="shared" si="14"/>
        <v>98.333333333333329</v>
      </c>
      <c r="Q11" s="36">
        <v>3</v>
      </c>
      <c r="R11" s="36">
        <v>15</v>
      </c>
      <c r="S11" s="37">
        <f t="shared" si="19"/>
        <v>500</v>
      </c>
      <c r="T11" s="36">
        <v>2727</v>
      </c>
      <c r="U11" s="52">
        <v>1414</v>
      </c>
      <c r="V11" s="37">
        <f t="shared" si="15"/>
        <v>51.851851851851855</v>
      </c>
      <c r="W11" s="218">
        <v>1888</v>
      </c>
      <c r="X11" s="52">
        <v>718</v>
      </c>
      <c r="Y11" s="37">
        <f t="shared" si="16"/>
        <v>38.029661016949156</v>
      </c>
      <c r="Z11" s="36">
        <v>1766</v>
      </c>
      <c r="AA11" s="52">
        <v>533</v>
      </c>
      <c r="AB11" s="37">
        <f t="shared" si="17"/>
        <v>30.181200453001132</v>
      </c>
      <c r="AC11" s="36">
        <v>1589</v>
      </c>
      <c r="AD11" s="52">
        <v>367</v>
      </c>
      <c r="AE11" s="37">
        <f t="shared" si="18"/>
        <v>23.096286972938955</v>
      </c>
      <c r="AF11" s="34"/>
      <c r="AG11" s="38"/>
    </row>
    <row r="12" spans="1:35" s="39" customFormat="1" ht="54" customHeight="1" x14ac:dyDescent="0.25">
      <c r="A12" s="146" t="s">
        <v>101</v>
      </c>
      <c r="B12" s="77">
        <v>5305</v>
      </c>
      <c r="C12" s="77">
        <v>2880</v>
      </c>
      <c r="D12" s="37">
        <f t="shared" si="10"/>
        <v>54.288407163053726</v>
      </c>
      <c r="E12" s="36">
        <v>4425</v>
      </c>
      <c r="F12" s="36">
        <v>2216</v>
      </c>
      <c r="G12" s="37">
        <f t="shared" si="11"/>
        <v>50.079096045197737</v>
      </c>
      <c r="H12" s="36">
        <v>1092</v>
      </c>
      <c r="I12" s="77">
        <v>905</v>
      </c>
      <c r="J12" s="37">
        <f t="shared" si="12"/>
        <v>82.875457875457869</v>
      </c>
      <c r="K12" s="125">
        <v>919</v>
      </c>
      <c r="L12" s="125">
        <v>687</v>
      </c>
      <c r="M12" s="121">
        <f t="shared" si="13"/>
        <v>74.755168661588684</v>
      </c>
      <c r="N12" s="36">
        <v>90</v>
      </c>
      <c r="O12" s="36">
        <v>43</v>
      </c>
      <c r="P12" s="37">
        <f t="shared" si="14"/>
        <v>47.777777777777779</v>
      </c>
      <c r="Q12" s="36">
        <v>9</v>
      </c>
      <c r="R12" s="36">
        <v>13</v>
      </c>
      <c r="S12" s="37">
        <f t="shared" si="19"/>
        <v>144.44444444444446</v>
      </c>
      <c r="T12" s="36">
        <v>3515</v>
      </c>
      <c r="U12" s="52">
        <v>1478</v>
      </c>
      <c r="V12" s="37">
        <f t="shared" si="15"/>
        <v>42.048364153627311</v>
      </c>
      <c r="W12" s="218">
        <v>2470</v>
      </c>
      <c r="X12" s="52">
        <v>975</v>
      </c>
      <c r="Y12" s="37">
        <f t="shared" si="16"/>
        <v>39.473684210526315</v>
      </c>
      <c r="Z12" s="36">
        <v>2009</v>
      </c>
      <c r="AA12" s="52">
        <v>662</v>
      </c>
      <c r="AB12" s="37">
        <f t="shared" si="17"/>
        <v>32.951717272274763</v>
      </c>
      <c r="AC12" s="36">
        <v>1712</v>
      </c>
      <c r="AD12" s="52">
        <v>399</v>
      </c>
      <c r="AE12" s="37">
        <f t="shared" si="18"/>
        <v>23.306074766355142</v>
      </c>
      <c r="AF12" s="34"/>
      <c r="AG12" s="38"/>
    </row>
    <row r="13" spans="1:35" s="39" customFormat="1" ht="54" customHeight="1" x14ac:dyDescent="0.25">
      <c r="A13" s="146" t="s">
        <v>102</v>
      </c>
      <c r="B13" s="77">
        <v>2596</v>
      </c>
      <c r="C13" s="77">
        <v>1529</v>
      </c>
      <c r="D13" s="37">
        <f t="shared" si="10"/>
        <v>58.898305084745765</v>
      </c>
      <c r="E13" s="36">
        <v>2157</v>
      </c>
      <c r="F13" s="36">
        <v>953</v>
      </c>
      <c r="G13" s="37">
        <f t="shared" si="11"/>
        <v>44.181733889661565</v>
      </c>
      <c r="H13" s="36">
        <v>682</v>
      </c>
      <c r="I13" s="77">
        <v>566</v>
      </c>
      <c r="J13" s="37">
        <f t="shared" si="12"/>
        <v>82.99120234604105</v>
      </c>
      <c r="K13" s="125">
        <v>567</v>
      </c>
      <c r="L13" s="125">
        <v>353</v>
      </c>
      <c r="M13" s="121">
        <f t="shared" si="13"/>
        <v>62.257495590828924</v>
      </c>
      <c r="N13" s="36">
        <v>73</v>
      </c>
      <c r="O13" s="36">
        <v>4</v>
      </c>
      <c r="P13" s="37">
        <f t="shared" si="14"/>
        <v>5.4794520547945202</v>
      </c>
      <c r="Q13" s="36">
        <v>2</v>
      </c>
      <c r="R13" s="36">
        <v>1</v>
      </c>
      <c r="S13" s="37">
        <f t="shared" si="19"/>
        <v>50</v>
      </c>
      <c r="T13" s="36">
        <v>1827</v>
      </c>
      <c r="U13" s="52">
        <v>758</v>
      </c>
      <c r="V13" s="37">
        <f t="shared" si="15"/>
        <v>41.488779419813902</v>
      </c>
      <c r="W13" s="218">
        <v>1036</v>
      </c>
      <c r="X13" s="52">
        <v>482</v>
      </c>
      <c r="Y13" s="37">
        <f t="shared" si="16"/>
        <v>46.525096525096522</v>
      </c>
      <c r="Z13" s="36">
        <v>821</v>
      </c>
      <c r="AA13" s="52">
        <v>208</v>
      </c>
      <c r="AB13" s="37">
        <f t="shared" si="17"/>
        <v>25.334957369062121</v>
      </c>
      <c r="AC13" s="36">
        <v>716</v>
      </c>
      <c r="AD13" s="52">
        <v>165</v>
      </c>
      <c r="AE13" s="37">
        <f t="shared" si="18"/>
        <v>23.044692737430168</v>
      </c>
      <c r="AF13" s="34"/>
      <c r="AG13" s="38"/>
    </row>
    <row r="14" spans="1:35" s="39" customFormat="1" ht="54" customHeight="1" thickBot="1" x14ac:dyDescent="0.3">
      <c r="A14" s="147" t="s">
        <v>103</v>
      </c>
      <c r="B14" s="77">
        <v>1751</v>
      </c>
      <c r="C14" s="77">
        <v>1325</v>
      </c>
      <c r="D14" s="37">
        <f t="shared" si="10"/>
        <v>75.671045117075963</v>
      </c>
      <c r="E14" s="36">
        <v>1555</v>
      </c>
      <c r="F14" s="36">
        <v>1002</v>
      </c>
      <c r="G14" s="37">
        <f t="shared" si="11"/>
        <v>64.437299035369776</v>
      </c>
      <c r="H14" s="36">
        <v>423</v>
      </c>
      <c r="I14" s="77">
        <v>526</v>
      </c>
      <c r="J14" s="37">
        <f t="shared" si="12"/>
        <v>124.34988179669031</v>
      </c>
      <c r="K14" s="125">
        <v>342</v>
      </c>
      <c r="L14" s="125">
        <v>368</v>
      </c>
      <c r="M14" s="121">
        <f t="shared" si="13"/>
        <v>107.60233918128655</v>
      </c>
      <c r="N14" s="36">
        <v>169</v>
      </c>
      <c r="O14" s="36">
        <v>78</v>
      </c>
      <c r="P14" s="37">
        <f t="shared" si="14"/>
        <v>46.153846153846153</v>
      </c>
      <c r="Q14" s="36">
        <v>37</v>
      </c>
      <c r="R14" s="36">
        <v>7</v>
      </c>
      <c r="S14" s="37">
        <f t="shared" si="19"/>
        <v>18.918918918918919</v>
      </c>
      <c r="T14" s="36">
        <v>1352</v>
      </c>
      <c r="U14" s="52">
        <v>789</v>
      </c>
      <c r="V14" s="37">
        <f t="shared" si="15"/>
        <v>58.357988165680474</v>
      </c>
      <c r="W14" s="218">
        <v>680</v>
      </c>
      <c r="X14" s="52">
        <v>466</v>
      </c>
      <c r="Y14" s="37">
        <f t="shared" si="16"/>
        <v>68.529411764705884</v>
      </c>
      <c r="Z14" s="36">
        <v>605</v>
      </c>
      <c r="AA14" s="52">
        <v>279</v>
      </c>
      <c r="AB14" s="37">
        <f t="shared" si="17"/>
        <v>46.115702479338843</v>
      </c>
      <c r="AC14" s="36">
        <v>506</v>
      </c>
      <c r="AD14" s="52">
        <v>148</v>
      </c>
      <c r="AE14" s="37">
        <f t="shared" si="18"/>
        <v>29.249011857707512</v>
      </c>
      <c r="AF14" s="34"/>
      <c r="AG14" s="38"/>
    </row>
    <row r="15" spans="1:35" x14ac:dyDescent="0.2">
      <c r="A15" s="42"/>
      <c r="B15" s="42"/>
      <c r="C15" s="78"/>
      <c r="D15" s="42"/>
      <c r="E15" s="42"/>
      <c r="F15" s="42"/>
      <c r="G15" s="42"/>
      <c r="H15" s="42"/>
      <c r="I15" s="78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4:28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4:28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4:28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4:28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4:28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4:28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4:28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4:28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4:28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4:28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4:28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4:28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4:28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4:28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4:28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4:28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4:28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4:28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4:28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4:28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4:28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4:28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4:28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4:28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4:28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4:28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4:28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4:28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4:28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4:28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4:28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4:28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4:28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4:28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4:28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4:28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4:28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4:28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4:28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4:28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4:28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4:28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4:28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4:28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4:28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4:28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4:28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4:28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4:28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4:28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4:28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activeCell="B13" sqref="B13:C14"/>
    </sheetView>
  </sheetViews>
  <sheetFormatPr defaultColWidth="8" defaultRowHeight="12.75" x14ac:dyDescent="0.2"/>
  <cols>
    <col min="1" max="1" width="60.5703125" style="2" customWidth="1"/>
    <col min="2" max="2" width="26.42578125" style="2" customWidth="1"/>
    <col min="3" max="3" width="25.85546875" style="2" customWidth="1"/>
    <col min="4" max="4" width="10.5703125" style="2" customWidth="1"/>
    <col min="5" max="5" width="11.5703125" style="2" customWidth="1"/>
    <col min="6" max="16384" width="8" style="2"/>
  </cols>
  <sheetData>
    <row r="1" spans="1:11" ht="54.75" customHeight="1" x14ac:dyDescent="0.2">
      <c r="A1" s="247" t="s">
        <v>66</v>
      </c>
      <c r="B1" s="247"/>
      <c r="C1" s="247"/>
      <c r="D1" s="247"/>
      <c r="E1" s="247"/>
    </row>
    <row r="2" spans="1:11" s="3" customFormat="1" ht="23.25" customHeight="1" x14ac:dyDescent="0.25">
      <c r="A2" s="252" t="s">
        <v>0</v>
      </c>
      <c r="B2" s="282" t="s">
        <v>112</v>
      </c>
      <c r="C2" s="282" t="s">
        <v>113</v>
      </c>
      <c r="D2" s="250" t="s">
        <v>1</v>
      </c>
      <c r="E2" s="251"/>
    </row>
    <row r="3" spans="1:11" s="3" customFormat="1" ht="42" customHeight="1" x14ac:dyDescent="0.25">
      <c r="A3" s="253"/>
      <c r="B3" s="283"/>
      <c r="C3" s="283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5">
        <f>'4(неповносправні-ЦЗ)'!B7</f>
        <v>2683</v>
      </c>
      <c r="C5" s="65">
        <f>'4(неповносправні-ЦЗ)'!C7</f>
        <v>1429</v>
      </c>
      <c r="D5" s="9">
        <f t="shared" ref="D5" si="0">C5*100/B5</f>
        <v>53.261274692508387</v>
      </c>
      <c r="E5" s="66">
        <f t="shared" ref="E5" si="1">C5-B5</f>
        <v>-1254</v>
      </c>
      <c r="K5" s="11"/>
    </row>
    <row r="6" spans="1:11" s="3" customFormat="1" ht="26.85" customHeight="1" x14ac:dyDescent="0.25">
      <c r="A6" s="8" t="s">
        <v>26</v>
      </c>
      <c r="B6" s="65">
        <f>'4(неповносправні-ЦЗ)'!E7</f>
        <v>2548</v>
      </c>
      <c r="C6" s="65">
        <f>'4(неповносправні-ЦЗ)'!F7</f>
        <v>1304</v>
      </c>
      <c r="D6" s="9">
        <f t="shared" ref="D6:D10" si="2">C6*100/B6</f>
        <v>51.177394034536889</v>
      </c>
      <c r="E6" s="66">
        <f t="shared" ref="E6:E10" si="3">C6-B6</f>
        <v>-1244</v>
      </c>
      <c r="K6" s="11"/>
    </row>
    <row r="7" spans="1:11" s="3" customFormat="1" ht="47.1" customHeight="1" x14ac:dyDescent="0.25">
      <c r="A7" s="12" t="s">
        <v>27</v>
      </c>
      <c r="B7" s="65">
        <f>'4(неповносправні-ЦЗ)'!H7</f>
        <v>212</v>
      </c>
      <c r="C7" s="65">
        <f>'4(неповносправні-ЦЗ)'!I7</f>
        <v>240</v>
      </c>
      <c r="D7" s="9">
        <f t="shared" si="2"/>
        <v>113.20754716981132</v>
      </c>
      <c r="E7" s="66">
        <f t="shared" si="3"/>
        <v>28</v>
      </c>
      <c r="K7" s="11"/>
    </row>
    <row r="8" spans="1:11" s="3" customFormat="1" ht="27.6" customHeight="1" x14ac:dyDescent="0.25">
      <c r="A8" s="13" t="s">
        <v>28</v>
      </c>
      <c r="B8" s="65">
        <f>'4(неповносправні-ЦЗ)'!K7</f>
        <v>74</v>
      </c>
      <c r="C8" s="65">
        <f>'4(неповносправні-ЦЗ)'!L7</f>
        <v>28</v>
      </c>
      <c r="D8" s="9">
        <f t="shared" si="2"/>
        <v>37.837837837837839</v>
      </c>
      <c r="E8" s="66">
        <f t="shared" si="3"/>
        <v>-46</v>
      </c>
      <c r="K8" s="11"/>
    </row>
    <row r="9" spans="1:11" s="3" customFormat="1" ht="46.35" customHeight="1" x14ac:dyDescent="0.25">
      <c r="A9" s="13" t="s">
        <v>19</v>
      </c>
      <c r="B9" s="65">
        <f>'4(неповносправні-ЦЗ)'!N7</f>
        <v>10</v>
      </c>
      <c r="C9" s="65">
        <f>'4(неповносправні-ЦЗ)'!O7</f>
        <v>33</v>
      </c>
      <c r="D9" s="245" t="s">
        <v>115</v>
      </c>
      <c r="E9" s="66">
        <f t="shared" si="3"/>
        <v>23</v>
      </c>
      <c r="K9" s="11"/>
    </row>
    <row r="10" spans="1:11" s="3" customFormat="1" ht="46.35" customHeight="1" x14ac:dyDescent="0.25">
      <c r="A10" s="13" t="s">
        <v>29</v>
      </c>
      <c r="B10" s="65">
        <f>'4(неповносправні-ЦЗ)'!Q7</f>
        <v>1928</v>
      </c>
      <c r="C10" s="65">
        <f>'4(неповносправні-ЦЗ)'!R7</f>
        <v>1021</v>
      </c>
      <c r="D10" s="9">
        <f t="shared" si="2"/>
        <v>52.956431535269708</v>
      </c>
      <c r="E10" s="66">
        <f t="shared" si="3"/>
        <v>-907</v>
      </c>
      <c r="K10" s="11"/>
    </row>
    <row r="11" spans="1:11" s="3" customFormat="1" ht="12.75" customHeight="1" x14ac:dyDescent="0.25">
      <c r="A11" s="254" t="s">
        <v>4</v>
      </c>
      <c r="B11" s="255"/>
      <c r="C11" s="255"/>
      <c r="D11" s="255"/>
      <c r="E11" s="255"/>
      <c r="K11" s="11"/>
    </row>
    <row r="12" spans="1:11" s="3" customFormat="1" ht="15" customHeight="1" x14ac:dyDescent="0.25">
      <c r="A12" s="256"/>
      <c r="B12" s="257"/>
      <c r="C12" s="257"/>
      <c r="D12" s="257"/>
      <c r="E12" s="257"/>
      <c r="K12" s="11"/>
    </row>
    <row r="13" spans="1:11" s="3" customFormat="1" ht="20.25" customHeight="1" x14ac:dyDescent="0.25">
      <c r="A13" s="252" t="s">
        <v>0</v>
      </c>
      <c r="B13" s="258" t="s">
        <v>114</v>
      </c>
      <c r="C13" s="258" t="s">
        <v>116</v>
      </c>
      <c r="D13" s="250" t="s">
        <v>1</v>
      </c>
      <c r="E13" s="251"/>
      <c r="K13" s="11"/>
    </row>
    <row r="14" spans="1:11" ht="35.85" customHeight="1" x14ac:dyDescent="0.2">
      <c r="A14" s="253"/>
      <c r="B14" s="258"/>
      <c r="C14" s="258"/>
      <c r="D14" s="4" t="s">
        <v>2</v>
      </c>
      <c r="E14" s="5" t="s">
        <v>24</v>
      </c>
      <c r="K14" s="11"/>
    </row>
    <row r="15" spans="1:11" ht="27.75" customHeight="1" x14ac:dyDescent="0.2">
      <c r="A15" s="8" t="s">
        <v>30</v>
      </c>
      <c r="B15" s="65">
        <f>'4(неповносправні-ЦЗ)'!T7</f>
        <v>1353</v>
      </c>
      <c r="C15" s="65">
        <f>'4(неповносправні-ЦЗ)'!U7</f>
        <v>476</v>
      </c>
      <c r="D15" s="14">
        <f t="shared" ref="D15" si="4">C15*100/B15</f>
        <v>35.181079083518107</v>
      </c>
      <c r="E15" s="66">
        <f t="shared" ref="E15" si="5">C15-B15</f>
        <v>-877</v>
      </c>
      <c r="K15" s="11"/>
    </row>
    <row r="16" spans="1:11" ht="27.75" customHeight="1" x14ac:dyDescent="0.2">
      <c r="A16" s="1" t="s">
        <v>26</v>
      </c>
      <c r="B16" s="65">
        <f>'4(неповносправні-ЦЗ)'!W7</f>
        <v>1270</v>
      </c>
      <c r="C16" s="65">
        <f>'4(неповносправні-ЦЗ)'!X7</f>
        <v>428</v>
      </c>
      <c r="D16" s="14">
        <f t="shared" ref="D16:D17" si="6">C16*100/B16</f>
        <v>33.7007874015748</v>
      </c>
      <c r="E16" s="66">
        <f t="shared" ref="E16:E17" si="7">C16-B16</f>
        <v>-842</v>
      </c>
      <c r="K16" s="11"/>
    </row>
    <row r="17" spans="1:11" ht="27.75" customHeight="1" x14ac:dyDescent="0.2">
      <c r="A17" s="1" t="s">
        <v>31</v>
      </c>
      <c r="B17" s="65">
        <f>'4(неповносправні-ЦЗ)'!Z7</f>
        <v>1166</v>
      </c>
      <c r="C17" s="65">
        <f>'4(неповносправні-ЦЗ)'!AA7</f>
        <v>316</v>
      </c>
      <c r="D17" s="14">
        <f t="shared" si="6"/>
        <v>27.101200686106345</v>
      </c>
      <c r="E17" s="66">
        <f t="shared" si="7"/>
        <v>-850</v>
      </c>
      <c r="K17" s="11"/>
    </row>
    <row r="18" spans="1:11" ht="64.349999999999994" customHeight="1" x14ac:dyDescent="0.25">
      <c r="A18" s="246"/>
      <c r="B18" s="246"/>
      <c r="C18" s="246"/>
      <c r="D18" s="246"/>
      <c r="E18" s="246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P1"/>
    </sheetView>
  </sheetViews>
  <sheetFormatPr defaultColWidth="9.42578125" defaultRowHeight="14.25" x14ac:dyDescent="0.2"/>
  <cols>
    <col min="1" max="1" width="27.57031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8" width="15.85546875" style="41" customWidth="1"/>
    <col min="19" max="19" width="8.42578125" style="41" customWidth="1"/>
    <col min="20" max="21" width="16.140625" style="41" customWidth="1"/>
    <col min="22" max="22" width="8.42578125" style="41" customWidth="1"/>
    <col min="23" max="24" width="16.42578125" style="41" customWidth="1"/>
    <col min="25" max="25" width="8.42578125" style="41" customWidth="1"/>
    <col min="26" max="27" width="15.5703125" style="41" customWidth="1"/>
    <col min="28" max="28" width="15" style="41" customWidth="1"/>
    <col min="29" max="16384" width="9.42578125" style="41"/>
  </cols>
  <sheetData>
    <row r="1" spans="1:32" s="26" customFormat="1" ht="60" customHeight="1" x14ac:dyDescent="0.25">
      <c r="B1" s="259" t="s">
        <v>111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"/>
      <c r="R1" s="25"/>
      <c r="S1" s="25"/>
      <c r="T1" s="25"/>
      <c r="U1" s="279" t="s">
        <v>14</v>
      </c>
      <c r="V1" s="279"/>
      <c r="W1" s="279"/>
      <c r="X1" s="279"/>
      <c r="Y1" s="279"/>
      <c r="Z1" s="279"/>
      <c r="AA1" s="279"/>
      <c r="AB1" s="279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7" t="s">
        <v>7</v>
      </c>
      <c r="N2" s="287"/>
      <c r="O2" s="287"/>
      <c r="P2" s="287"/>
      <c r="Q2" s="28"/>
      <c r="R2" s="28"/>
      <c r="S2" s="28"/>
      <c r="T2" s="28"/>
      <c r="U2" s="28"/>
      <c r="V2" s="28"/>
      <c r="X2" s="271"/>
      <c r="Y2" s="271"/>
      <c r="Z2" s="287" t="s">
        <v>7</v>
      </c>
      <c r="AA2" s="287"/>
      <c r="AB2" s="287"/>
      <c r="AC2" s="51"/>
    </row>
    <row r="3" spans="1:32" s="30" customFormat="1" ht="90" customHeight="1" x14ac:dyDescent="0.25">
      <c r="A3" s="288"/>
      <c r="B3" s="276" t="s">
        <v>20</v>
      </c>
      <c r="C3" s="277"/>
      <c r="D3" s="277"/>
      <c r="E3" s="274" t="s">
        <v>21</v>
      </c>
      <c r="F3" s="268"/>
      <c r="G3" s="269"/>
      <c r="H3" s="267" t="s">
        <v>13</v>
      </c>
      <c r="I3" s="268"/>
      <c r="J3" s="275"/>
      <c r="K3" s="274" t="s">
        <v>9</v>
      </c>
      <c r="L3" s="268"/>
      <c r="M3" s="269"/>
      <c r="N3" s="267" t="s">
        <v>10</v>
      </c>
      <c r="O3" s="268"/>
      <c r="P3" s="275"/>
      <c r="Q3" s="276" t="s">
        <v>8</v>
      </c>
      <c r="R3" s="277"/>
      <c r="S3" s="278"/>
      <c r="T3" s="267" t="s">
        <v>15</v>
      </c>
      <c r="U3" s="268"/>
      <c r="V3" s="275"/>
      <c r="W3" s="274" t="s">
        <v>11</v>
      </c>
      <c r="X3" s="268"/>
      <c r="Y3" s="269"/>
      <c r="Z3" s="274" t="s">
        <v>12</v>
      </c>
      <c r="AA3" s="268"/>
      <c r="AB3" s="269"/>
    </row>
    <row r="4" spans="1:32" s="31" customFormat="1" ht="19.5" customHeight="1" x14ac:dyDescent="0.25">
      <c r="A4" s="289"/>
      <c r="B4" s="280" t="s">
        <v>87</v>
      </c>
      <c r="C4" s="263" t="s">
        <v>96</v>
      </c>
      <c r="D4" s="286" t="s">
        <v>2</v>
      </c>
      <c r="E4" s="280" t="s">
        <v>87</v>
      </c>
      <c r="F4" s="263" t="s">
        <v>96</v>
      </c>
      <c r="G4" s="265" t="s">
        <v>2</v>
      </c>
      <c r="H4" s="285" t="s">
        <v>87</v>
      </c>
      <c r="I4" s="263" t="s">
        <v>96</v>
      </c>
      <c r="J4" s="264" t="s">
        <v>2</v>
      </c>
      <c r="K4" s="280" t="s">
        <v>87</v>
      </c>
      <c r="L4" s="263" t="s">
        <v>96</v>
      </c>
      <c r="M4" s="265" t="s">
        <v>2</v>
      </c>
      <c r="N4" s="285" t="s">
        <v>87</v>
      </c>
      <c r="O4" s="263" t="s">
        <v>96</v>
      </c>
      <c r="P4" s="264" t="s">
        <v>2</v>
      </c>
      <c r="Q4" s="280" t="s">
        <v>87</v>
      </c>
      <c r="R4" s="263" t="s">
        <v>96</v>
      </c>
      <c r="S4" s="265" t="s">
        <v>2</v>
      </c>
      <c r="T4" s="285" t="s">
        <v>87</v>
      </c>
      <c r="U4" s="270" t="s">
        <v>96</v>
      </c>
      <c r="V4" s="286" t="s">
        <v>2</v>
      </c>
      <c r="W4" s="266" t="s">
        <v>87</v>
      </c>
      <c r="X4" s="270" t="s">
        <v>96</v>
      </c>
      <c r="Y4" s="265" t="s">
        <v>2</v>
      </c>
      <c r="Z4" s="280" t="s">
        <v>87</v>
      </c>
      <c r="AA4" s="270" t="s">
        <v>96</v>
      </c>
      <c r="AB4" s="265" t="s">
        <v>2</v>
      </c>
    </row>
    <row r="5" spans="1:32" s="31" customFormat="1" ht="15.75" customHeight="1" x14ac:dyDescent="0.25">
      <c r="A5" s="289"/>
      <c r="B5" s="280"/>
      <c r="C5" s="263"/>
      <c r="D5" s="286"/>
      <c r="E5" s="280"/>
      <c r="F5" s="263"/>
      <c r="G5" s="265"/>
      <c r="H5" s="285"/>
      <c r="I5" s="263"/>
      <c r="J5" s="264"/>
      <c r="K5" s="280"/>
      <c r="L5" s="263"/>
      <c r="M5" s="265"/>
      <c r="N5" s="285"/>
      <c r="O5" s="263"/>
      <c r="P5" s="264"/>
      <c r="Q5" s="280"/>
      <c r="R5" s="263"/>
      <c r="S5" s="265"/>
      <c r="T5" s="285"/>
      <c r="U5" s="270"/>
      <c r="V5" s="286"/>
      <c r="W5" s="266"/>
      <c r="X5" s="270"/>
      <c r="Y5" s="265"/>
      <c r="Z5" s="280"/>
      <c r="AA5" s="270"/>
      <c r="AB5" s="265"/>
    </row>
    <row r="6" spans="1:32" s="47" customFormat="1" ht="12.75" thickBot="1" x14ac:dyDescent="0.25">
      <c r="A6" s="123" t="s">
        <v>3</v>
      </c>
      <c r="B6" s="46">
        <v>1</v>
      </c>
      <c r="C6" s="46">
        <v>2</v>
      </c>
      <c r="D6" s="152">
        <v>3</v>
      </c>
      <c r="E6" s="142">
        <v>4</v>
      </c>
      <c r="F6" s="46">
        <v>5</v>
      </c>
      <c r="G6" s="124">
        <v>6</v>
      </c>
      <c r="H6" s="151">
        <v>7</v>
      </c>
      <c r="I6" s="46">
        <v>8</v>
      </c>
      <c r="J6" s="152">
        <v>9</v>
      </c>
      <c r="K6" s="142">
        <v>10</v>
      </c>
      <c r="L6" s="46">
        <v>11</v>
      </c>
      <c r="M6" s="124">
        <v>12</v>
      </c>
      <c r="N6" s="151">
        <v>13</v>
      </c>
      <c r="O6" s="46">
        <v>14</v>
      </c>
      <c r="P6" s="152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42">
        <v>25</v>
      </c>
      <c r="AA6" s="46">
        <v>26</v>
      </c>
      <c r="AB6" s="124">
        <v>27</v>
      </c>
    </row>
    <row r="7" spans="1:32" s="35" customFormat="1" ht="59.25" customHeight="1" thickBot="1" x14ac:dyDescent="0.3">
      <c r="A7" s="163" t="s">
        <v>32</v>
      </c>
      <c r="B7" s="164">
        <f>SUM(B8:B14)</f>
        <v>2683</v>
      </c>
      <c r="C7" s="165">
        <f>SUM(C8:C14)</f>
        <v>1429</v>
      </c>
      <c r="D7" s="169">
        <f>C7*100/B7</f>
        <v>53.261274692508387</v>
      </c>
      <c r="E7" s="167">
        <f>SUM(E8:E14)</f>
        <v>2548</v>
      </c>
      <c r="F7" s="165">
        <f>SUM(F8:F14)</f>
        <v>1304</v>
      </c>
      <c r="G7" s="166">
        <f>F7*100/E7</f>
        <v>51.177394034536889</v>
      </c>
      <c r="H7" s="168">
        <f>SUM(H8:H14)</f>
        <v>212</v>
      </c>
      <c r="I7" s="165">
        <f>SUM(I8:I14)</f>
        <v>240</v>
      </c>
      <c r="J7" s="169">
        <f>I7*100/H7</f>
        <v>113.20754716981132</v>
      </c>
      <c r="K7" s="167">
        <f>SUM(K8:K14)</f>
        <v>74</v>
      </c>
      <c r="L7" s="165">
        <f>SUM(L8:L14)</f>
        <v>28</v>
      </c>
      <c r="M7" s="166">
        <f>L7*100/K7</f>
        <v>37.837837837837839</v>
      </c>
      <c r="N7" s="168">
        <f>SUM(N8:N14)</f>
        <v>10</v>
      </c>
      <c r="O7" s="165">
        <f>SUM(O8:O14)</f>
        <v>33</v>
      </c>
      <c r="P7" s="245" t="s">
        <v>115</v>
      </c>
      <c r="Q7" s="167">
        <f>SUM(Q8:Q14)</f>
        <v>1928</v>
      </c>
      <c r="R7" s="165">
        <f>SUM(R8:R14)</f>
        <v>1021</v>
      </c>
      <c r="S7" s="166">
        <f>R7*100/Q7</f>
        <v>52.956431535269708</v>
      </c>
      <c r="T7" s="229">
        <f>SUM(T8:T14)</f>
        <v>1353</v>
      </c>
      <c r="U7" s="165">
        <f>SUM(U8:U14)</f>
        <v>476</v>
      </c>
      <c r="V7" s="169">
        <f>U7*100/T7</f>
        <v>35.181079083518107</v>
      </c>
      <c r="W7" s="167">
        <f>SUM(W8:W14)</f>
        <v>1270</v>
      </c>
      <c r="X7" s="165">
        <f>SUM(X8:X14)</f>
        <v>428</v>
      </c>
      <c r="Y7" s="166">
        <f>X7*100/W7</f>
        <v>33.7007874015748</v>
      </c>
      <c r="Z7" s="167">
        <f>SUM(Z8:Z14)</f>
        <v>1166</v>
      </c>
      <c r="AA7" s="165">
        <f>SUM(AA8:AA14)</f>
        <v>316</v>
      </c>
      <c r="AB7" s="166">
        <f>AA7*100/Z7</f>
        <v>27.101200686106345</v>
      </c>
      <c r="AC7" s="34"/>
      <c r="AF7" s="39"/>
    </row>
    <row r="8" spans="1:32" s="39" customFormat="1" ht="45.75" customHeight="1" x14ac:dyDescent="0.25">
      <c r="A8" s="145" t="s">
        <v>97</v>
      </c>
      <c r="B8" s="170">
        <v>240</v>
      </c>
      <c r="C8" s="160">
        <v>131</v>
      </c>
      <c r="D8" s="220">
        <f t="shared" ref="D8:D14" si="0">C8*100/B8</f>
        <v>54.583333333333336</v>
      </c>
      <c r="E8" s="172">
        <v>233</v>
      </c>
      <c r="F8" s="160">
        <v>123</v>
      </c>
      <c r="G8" s="171">
        <f t="shared" ref="G8:G14" si="1">F8*100/E8</f>
        <v>52.789699570815451</v>
      </c>
      <c r="H8" s="173">
        <v>32</v>
      </c>
      <c r="I8" s="174">
        <v>36</v>
      </c>
      <c r="J8" s="175">
        <f t="shared" ref="J8:J14" si="2">IF(ISERROR(I8*100/H8),"-",(I8*100/H8))</f>
        <v>112.5</v>
      </c>
      <c r="K8" s="176">
        <v>2</v>
      </c>
      <c r="L8" s="201">
        <v>0</v>
      </c>
      <c r="M8" s="171">
        <f t="shared" ref="M8:M14" si="3">IF(ISERROR(L8*100/K8),"-",(L8*100/K8))</f>
        <v>0</v>
      </c>
      <c r="N8" s="177">
        <v>7</v>
      </c>
      <c r="O8" s="161">
        <v>0</v>
      </c>
      <c r="P8" s="175">
        <f>IF(ISERROR(O8*100/N8),"-",(O8*100/N8))</f>
        <v>0</v>
      </c>
      <c r="Q8" s="176">
        <v>198</v>
      </c>
      <c r="R8" s="174">
        <v>98</v>
      </c>
      <c r="S8" s="171">
        <f t="shared" ref="S8:S14" si="4">R8*100/Q8</f>
        <v>49.494949494949495</v>
      </c>
      <c r="T8" s="230">
        <v>113</v>
      </c>
      <c r="U8" s="178">
        <v>40</v>
      </c>
      <c r="V8" s="175">
        <f t="shared" ref="V8:V14" si="5">U8*100/T8</f>
        <v>35.398230088495573</v>
      </c>
      <c r="W8" s="172">
        <v>106</v>
      </c>
      <c r="X8" s="162">
        <v>37</v>
      </c>
      <c r="Y8" s="171">
        <f t="shared" ref="Y8:Y14" si="6">X8*100/W8</f>
        <v>34.905660377358494</v>
      </c>
      <c r="Z8" s="176">
        <v>96</v>
      </c>
      <c r="AA8" s="201">
        <v>25</v>
      </c>
      <c r="AB8" s="171">
        <f t="shared" ref="AB8:AB14" si="7">AA8*100/Z8</f>
        <v>26.041666666666668</v>
      </c>
      <c r="AC8" s="34"/>
      <c r="AD8" s="38"/>
    </row>
    <row r="9" spans="1:32" s="40" customFormat="1" ht="45.75" customHeight="1" x14ac:dyDescent="0.25">
      <c r="A9" s="146" t="s">
        <v>98</v>
      </c>
      <c r="B9" s="179">
        <v>337</v>
      </c>
      <c r="C9" s="160">
        <v>137</v>
      </c>
      <c r="D9" s="180">
        <f t="shared" si="0"/>
        <v>40.652818991097924</v>
      </c>
      <c r="E9" s="181">
        <v>324</v>
      </c>
      <c r="F9" s="130">
        <v>130</v>
      </c>
      <c r="G9" s="180">
        <f t="shared" si="1"/>
        <v>40.123456790123456</v>
      </c>
      <c r="H9" s="182">
        <v>20</v>
      </c>
      <c r="I9" s="174">
        <v>26</v>
      </c>
      <c r="J9" s="183">
        <f t="shared" si="2"/>
        <v>130</v>
      </c>
      <c r="K9" s="184">
        <v>10</v>
      </c>
      <c r="L9" s="132">
        <v>3</v>
      </c>
      <c r="M9" s="180">
        <f t="shared" si="3"/>
        <v>30</v>
      </c>
      <c r="N9" s="185">
        <v>0</v>
      </c>
      <c r="O9" s="134">
        <v>0</v>
      </c>
      <c r="P9" s="183" t="str">
        <f t="shared" ref="P9:P14" si="8">IF(ISERROR(O9*100/N9),"-",(O9*100/N9))</f>
        <v>-</v>
      </c>
      <c r="Q9" s="184">
        <v>277</v>
      </c>
      <c r="R9" s="135">
        <v>103</v>
      </c>
      <c r="S9" s="180">
        <f t="shared" si="4"/>
        <v>37.184115523465707</v>
      </c>
      <c r="T9" s="231">
        <v>163</v>
      </c>
      <c r="U9" s="178">
        <v>52</v>
      </c>
      <c r="V9" s="183">
        <f t="shared" si="5"/>
        <v>31.901840490797547</v>
      </c>
      <c r="W9" s="181">
        <v>158</v>
      </c>
      <c r="X9" s="134">
        <v>47</v>
      </c>
      <c r="Y9" s="180">
        <f t="shared" si="6"/>
        <v>29.746835443037973</v>
      </c>
      <c r="Z9" s="184">
        <v>153</v>
      </c>
      <c r="AA9" s="132">
        <v>36</v>
      </c>
      <c r="AB9" s="180">
        <f t="shared" si="7"/>
        <v>23.529411764705884</v>
      </c>
      <c r="AC9" s="34"/>
      <c r="AD9" s="38"/>
    </row>
    <row r="10" spans="1:32" s="39" customFormat="1" ht="45.75" customHeight="1" x14ac:dyDescent="0.25">
      <c r="A10" s="146" t="s">
        <v>99</v>
      </c>
      <c r="B10" s="179">
        <v>939</v>
      </c>
      <c r="C10" s="160">
        <v>566</v>
      </c>
      <c r="D10" s="180">
        <f t="shared" si="0"/>
        <v>60.276890308839192</v>
      </c>
      <c r="E10" s="181">
        <v>867</v>
      </c>
      <c r="F10" s="131">
        <v>488</v>
      </c>
      <c r="G10" s="180">
        <f t="shared" si="1"/>
        <v>56.286043829296425</v>
      </c>
      <c r="H10" s="182">
        <v>66</v>
      </c>
      <c r="I10" s="174">
        <v>69</v>
      </c>
      <c r="J10" s="183">
        <f t="shared" si="2"/>
        <v>104.54545454545455</v>
      </c>
      <c r="K10" s="184">
        <v>40</v>
      </c>
      <c r="L10" s="132">
        <v>20</v>
      </c>
      <c r="M10" s="180">
        <f t="shared" si="3"/>
        <v>50</v>
      </c>
      <c r="N10" s="185">
        <v>0</v>
      </c>
      <c r="O10" s="133">
        <v>28</v>
      </c>
      <c r="P10" s="183" t="str">
        <f t="shared" si="8"/>
        <v>-</v>
      </c>
      <c r="Q10" s="184">
        <v>559</v>
      </c>
      <c r="R10" s="135">
        <v>410</v>
      </c>
      <c r="S10" s="180">
        <f t="shared" si="4"/>
        <v>73.345259391771023</v>
      </c>
      <c r="T10" s="231">
        <v>490</v>
      </c>
      <c r="U10" s="178">
        <v>182</v>
      </c>
      <c r="V10" s="183">
        <f t="shared" si="5"/>
        <v>37.142857142857146</v>
      </c>
      <c r="W10" s="181">
        <v>443</v>
      </c>
      <c r="X10" s="134">
        <v>159</v>
      </c>
      <c r="Y10" s="180">
        <f t="shared" si="6"/>
        <v>35.891647855530472</v>
      </c>
      <c r="Z10" s="184">
        <v>394</v>
      </c>
      <c r="AA10" s="132">
        <v>116</v>
      </c>
      <c r="AB10" s="180">
        <f t="shared" si="7"/>
        <v>29.441624365482234</v>
      </c>
      <c r="AC10" s="34"/>
      <c r="AD10" s="38"/>
    </row>
    <row r="11" spans="1:32" s="39" customFormat="1" ht="45.75" customHeight="1" x14ac:dyDescent="0.25">
      <c r="A11" s="146" t="s">
        <v>100</v>
      </c>
      <c r="B11" s="179">
        <v>400</v>
      </c>
      <c r="C11" s="160">
        <v>167</v>
      </c>
      <c r="D11" s="180">
        <f t="shared" si="0"/>
        <v>41.75</v>
      </c>
      <c r="E11" s="181">
        <v>389</v>
      </c>
      <c r="F11" s="131">
        <v>158</v>
      </c>
      <c r="G11" s="180">
        <f t="shared" si="1"/>
        <v>40.616966580976865</v>
      </c>
      <c r="H11" s="182">
        <v>22</v>
      </c>
      <c r="I11" s="174">
        <v>21</v>
      </c>
      <c r="J11" s="183">
        <f t="shared" si="2"/>
        <v>95.454545454545453</v>
      </c>
      <c r="K11" s="184">
        <v>2</v>
      </c>
      <c r="L11" s="132">
        <v>2</v>
      </c>
      <c r="M11" s="180">
        <f t="shared" si="3"/>
        <v>100</v>
      </c>
      <c r="N11" s="185">
        <v>0</v>
      </c>
      <c r="O11" s="133">
        <v>2</v>
      </c>
      <c r="P11" s="183" t="str">
        <f t="shared" si="8"/>
        <v>-</v>
      </c>
      <c r="Q11" s="184">
        <v>292</v>
      </c>
      <c r="R11" s="135">
        <v>128</v>
      </c>
      <c r="S11" s="180">
        <f t="shared" si="4"/>
        <v>43.835616438356162</v>
      </c>
      <c r="T11" s="231">
        <v>207</v>
      </c>
      <c r="U11" s="178">
        <v>61</v>
      </c>
      <c r="V11" s="183">
        <f t="shared" si="5"/>
        <v>29.468599033816425</v>
      </c>
      <c r="W11" s="181">
        <v>202</v>
      </c>
      <c r="X11" s="134">
        <v>56</v>
      </c>
      <c r="Y11" s="180">
        <f t="shared" si="6"/>
        <v>27.722772277227723</v>
      </c>
      <c r="Z11" s="184">
        <v>197</v>
      </c>
      <c r="AA11" s="132">
        <v>47</v>
      </c>
      <c r="AB11" s="180">
        <f t="shared" si="7"/>
        <v>23.857868020304569</v>
      </c>
      <c r="AC11" s="34"/>
      <c r="AD11" s="38"/>
    </row>
    <row r="12" spans="1:32" s="39" customFormat="1" ht="45.75" customHeight="1" x14ac:dyDescent="0.25">
      <c r="A12" s="146" t="s">
        <v>101</v>
      </c>
      <c r="B12" s="179">
        <v>351</v>
      </c>
      <c r="C12" s="160">
        <v>209</v>
      </c>
      <c r="D12" s="180">
        <f t="shared" si="0"/>
        <v>59.544159544159541</v>
      </c>
      <c r="E12" s="181">
        <v>332</v>
      </c>
      <c r="F12" s="131">
        <v>201</v>
      </c>
      <c r="G12" s="180">
        <f t="shared" si="1"/>
        <v>60.542168674698793</v>
      </c>
      <c r="H12" s="182">
        <v>36</v>
      </c>
      <c r="I12" s="174">
        <v>49</v>
      </c>
      <c r="J12" s="183">
        <f t="shared" si="2"/>
        <v>136.11111111111111</v>
      </c>
      <c r="K12" s="184">
        <v>6</v>
      </c>
      <c r="L12" s="132">
        <v>1</v>
      </c>
      <c r="M12" s="180">
        <f t="shared" si="3"/>
        <v>16.666666666666668</v>
      </c>
      <c r="N12" s="185">
        <v>1</v>
      </c>
      <c r="O12" s="133">
        <v>1</v>
      </c>
      <c r="P12" s="183">
        <f t="shared" si="8"/>
        <v>100</v>
      </c>
      <c r="Q12" s="184">
        <v>266</v>
      </c>
      <c r="R12" s="135">
        <v>133</v>
      </c>
      <c r="S12" s="180">
        <f t="shared" si="4"/>
        <v>50</v>
      </c>
      <c r="T12" s="231">
        <v>167</v>
      </c>
      <c r="U12" s="178">
        <v>72</v>
      </c>
      <c r="V12" s="183">
        <f t="shared" si="5"/>
        <v>43.113772455089823</v>
      </c>
      <c r="W12" s="181">
        <v>155</v>
      </c>
      <c r="X12" s="134">
        <v>70</v>
      </c>
      <c r="Y12" s="180">
        <f t="shared" si="6"/>
        <v>45.161290322580648</v>
      </c>
      <c r="Z12" s="184">
        <v>139</v>
      </c>
      <c r="AA12" s="132">
        <v>51</v>
      </c>
      <c r="AB12" s="180">
        <f t="shared" si="7"/>
        <v>36.690647482014391</v>
      </c>
      <c r="AC12" s="34"/>
      <c r="AD12" s="38"/>
    </row>
    <row r="13" spans="1:32" s="39" customFormat="1" ht="45.75" customHeight="1" x14ac:dyDescent="0.25">
      <c r="A13" s="146" t="s">
        <v>102</v>
      </c>
      <c r="B13" s="179">
        <v>265</v>
      </c>
      <c r="C13" s="160">
        <v>128</v>
      </c>
      <c r="D13" s="180">
        <f t="shared" si="0"/>
        <v>48.301886792452834</v>
      </c>
      <c r="E13" s="181">
        <v>255</v>
      </c>
      <c r="F13" s="131">
        <v>116</v>
      </c>
      <c r="G13" s="180">
        <f t="shared" si="1"/>
        <v>45.490196078431374</v>
      </c>
      <c r="H13" s="182">
        <v>20</v>
      </c>
      <c r="I13" s="174">
        <v>29</v>
      </c>
      <c r="J13" s="183">
        <f t="shared" si="2"/>
        <v>145</v>
      </c>
      <c r="K13" s="184">
        <v>5</v>
      </c>
      <c r="L13" s="132">
        <v>0</v>
      </c>
      <c r="M13" s="180">
        <f t="shared" si="3"/>
        <v>0</v>
      </c>
      <c r="N13" s="185">
        <v>0</v>
      </c>
      <c r="O13" s="133">
        <v>1</v>
      </c>
      <c r="P13" s="183" t="str">
        <f t="shared" si="8"/>
        <v>-</v>
      </c>
      <c r="Q13" s="184">
        <v>202</v>
      </c>
      <c r="R13" s="135">
        <v>89</v>
      </c>
      <c r="S13" s="180">
        <f t="shared" si="4"/>
        <v>44.059405940594061</v>
      </c>
      <c r="T13" s="231">
        <v>140</v>
      </c>
      <c r="U13" s="178">
        <v>41</v>
      </c>
      <c r="V13" s="183">
        <f t="shared" si="5"/>
        <v>29.285714285714285</v>
      </c>
      <c r="W13" s="181">
        <v>133</v>
      </c>
      <c r="X13" s="134">
        <v>34</v>
      </c>
      <c r="Y13" s="180">
        <f t="shared" si="6"/>
        <v>25.563909774436091</v>
      </c>
      <c r="Z13" s="184">
        <v>122</v>
      </c>
      <c r="AA13" s="132">
        <v>27</v>
      </c>
      <c r="AB13" s="180">
        <f t="shared" si="7"/>
        <v>22.131147540983605</v>
      </c>
      <c r="AC13" s="34"/>
      <c r="AD13" s="38"/>
    </row>
    <row r="14" spans="1:32" s="39" customFormat="1" ht="45.75" customHeight="1" thickBot="1" x14ac:dyDescent="0.3">
      <c r="A14" s="147" t="s">
        <v>103</v>
      </c>
      <c r="B14" s="186">
        <v>151</v>
      </c>
      <c r="C14" s="238">
        <v>91</v>
      </c>
      <c r="D14" s="219">
        <f t="shared" si="0"/>
        <v>60.264900662251655</v>
      </c>
      <c r="E14" s="188">
        <v>148</v>
      </c>
      <c r="F14" s="148">
        <v>88</v>
      </c>
      <c r="G14" s="187">
        <f t="shared" si="1"/>
        <v>59.45945945945946</v>
      </c>
      <c r="H14" s="189">
        <v>16</v>
      </c>
      <c r="I14" s="216">
        <v>10</v>
      </c>
      <c r="J14" s="191">
        <f t="shared" si="2"/>
        <v>62.5</v>
      </c>
      <c r="K14" s="192">
        <v>9</v>
      </c>
      <c r="L14" s="202">
        <v>2</v>
      </c>
      <c r="M14" s="187">
        <f t="shared" si="3"/>
        <v>22.222222222222221</v>
      </c>
      <c r="N14" s="193">
        <v>2</v>
      </c>
      <c r="O14" s="149">
        <v>1</v>
      </c>
      <c r="P14" s="191">
        <f t="shared" si="8"/>
        <v>50</v>
      </c>
      <c r="Q14" s="192">
        <v>134</v>
      </c>
      <c r="R14" s="190">
        <v>60</v>
      </c>
      <c r="S14" s="187">
        <f t="shared" si="4"/>
        <v>44.776119402985074</v>
      </c>
      <c r="T14" s="232">
        <v>73</v>
      </c>
      <c r="U14" s="221">
        <v>28</v>
      </c>
      <c r="V14" s="191">
        <f t="shared" si="5"/>
        <v>38.356164383561641</v>
      </c>
      <c r="W14" s="188">
        <v>73</v>
      </c>
      <c r="X14" s="203">
        <v>25</v>
      </c>
      <c r="Y14" s="187">
        <f t="shared" si="6"/>
        <v>34.246575342465754</v>
      </c>
      <c r="Z14" s="192">
        <v>65</v>
      </c>
      <c r="AA14" s="202">
        <v>14</v>
      </c>
      <c r="AB14" s="187">
        <f t="shared" si="7"/>
        <v>21.53846153846154</v>
      </c>
      <c r="AC14" s="34"/>
      <c r="AD14" s="38"/>
    </row>
    <row r="15" spans="1:32" ht="66.75" customHeight="1" x14ac:dyDescent="0.25">
      <c r="A15" s="42"/>
      <c r="B15" s="42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K4:K5"/>
    <mergeCell ref="L4:L5"/>
    <mergeCell ref="M4:M5"/>
    <mergeCell ref="M2:P2"/>
    <mergeCell ref="B1:P1"/>
    <mergeCell ref="B3:D3"/>
    <mergeCell ref="X2:Y2"/>
    <mergeCell ref="N3:P3"/>
    <mergeCell ref="Q3:S3"/>
    <mergeCell ref="T3:V3"/>
    <mergeCell ref="W3:Y3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15:P1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8" defaultRowHeight="12.75" x14ac:dyDescent="0.2"/>
  <cols>
    <col min="1" max="1" width="58" style="2" customWidth="1"/>
    <col min="2" max="2" width="25.42578125" style="16" customWidth="1"/>
    <col min="3" max="3" width="26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849999999999994" customHeight="1" x14ac:dyDescent="0.2">
      <c r="A1" s="247" t="s">
        <v>94</v>
      </c>
      <c r="B1" s="247"/>
      <c r="C1" s="247"/>
      <c r="D1" s="247"/>
      <c r="E1" s="247"/>
    </row>
    <row r="2" spans="1:9" s="3" customFormat="1" ht="23.25" customHeight="1" x14ac:dyDescent="0.25">
      <c r="A2" s="252" t="s">
        <v>0</v>
      </c>
      <c r="B2" s="248" t="s">
        <v>112</v>
      </c>
      <c r="C2" s="248" t="s">
        <v>113</v>
      </c>
      <c r="D2" s="291" t="s">
        <v>1</v>
      </c>
      <c r="E2" s="292"/>
    </row>
    <row r="3" spans="1:9" s="3" customFormat="1" ht="30" x14ac:dyDescent="0.25">
      <c r="A3" s="253"/>
      <c r="B3" s="249"/>
      <c r="C3" s="249"/>
      <c r="D3" s="4" t="s">
        <v>2</v>
      </c>
      <c r="E3" s="5" t="s">
        <v>24</v>
      </c>
    </row>
    <row r="4" spans="1:9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25" x14ac:dyDescent="0.25">
      <c r="A5" s="8" t="s">
        <v>88</v>
      </c>
      <c r="B5" s="69">
        <f>'6-(УБД-ЦЗ)'!B7</f>
        <v>601</v>
      </c>
      <c r="C5" s="69">
        <f>'6-(УБД-ЦЗ)'!C7</f>
        <v>146</v>
      </c>
      <c r="D5" s="18">
        <f t="shared" ref="D5" si="0">C5*100/B5</f>
        <v>24.292845257903494</v>
      </c>
      <c r="E5" s="66">
        <f t="shared" ref="E5" si="1">C5-B5</f>
        <v>-455</v>
      </c>
      <c r="I5" s="11"/>
    </row>
    <row r="6" spans="1:9" s="3" customFormat="1" ht="20.25" x14ac:dyDescent="0.25">
      <c r="A6" s="8" t="s">
        <v>26</v>
      </c>
      <c r="B6" s="70">
        <f>'6-(УБД-ЦЗ)'!E7</f>
        <v>571</v>
      </c>
      <c r="C6" s="70">
        <f>'6-(УБД-ЦЗ)'!F7</f>
        <v>138</v>
      </c>
      <c r="D6" s="18">
        <f t="shared" ref="D6:D10" si="2">C6*100/B6</f>
        <v>24.16812609457093</v>
      </c>
      <c r="E6" s="66">
        <f t="shared" ref="E6:E10" si="3">C6-B6</f>
        <v>-433</v>
      </c>
      <c r="I6" s="11"/>
    </row>
    <row r="7" spans="1:9" s="3" customFormat="1" ht="40.5" customHeight="1" x14ac:dyDescent="0.25">
      <c r="A7" s="12" t="s">
        <v>27</v>
      </c>
      <c r="B7" s="70">
        <f>'6-(УБД-ЦЗ)'!H7</f>
        <v>112</v>
      </c>
      <c r="C7" s="70">
        <f>'6-(УБД-ЦЗ)'!I7</f>
        <v>15</v>
      </c>
      <c r="D7" s="18">
        <f t="shared" si="2"/>
        <v>13.392857142857142</v>
      </c>
      <c r="E7" s="66">
        <f t="shared" si="3"/>
        <v>-97</v>
      </c>
      <c r="I7" s="11"/>
    </row>
    <row r="8" spans="1:9" s="3" customFormat="1" ht="20.25" x14ac:dyDescent="0.25">
      <c r="A8" s="13" t="s">
        <v>28</v>
      </c>
      <c r="B8" s="70">
        <f>'6-(УБД-ЦЗ)'!K7</f>
        <v>11</v>
      </c>
      <c r="C8" s="70">
        <f>'6-(УБД-ЦЗ)'!L7</f>
        <v>2</v>
      </c>
      <c r="D8" s="18">
        <f t="shared" si="2"/>
        <v>18.181818181818183</v>
      </c>
      <c r="E8" s="66">
        <f t="shared" si="3"/>
        <v>-9</v>
      </c>
      <c r="I8" s="11"/>
    </row>
    <row r="9" spans="1:9" s="3" customFormat="1" ht="37.5" customHeight="1" x14ac:dyDescent="0.25">
      <c r="A9" s="13" t="s">
        <v>19</v>
      </c>
      <c r="B9" s="70">
        <f>'6-(УБД-ЦЗ)'!N7</f>
        <v>1</v>
      </c>
      <c r="C9" s="70">
        <f>'6-(УБД-ЦЗ)'!O7</f>
        <v>0</v>
      </c>
      <c r="D9" s="18" t="s">
        <v>104</v>
      </c>
      <c r="E9" s="66">
        <f t="shared" si="3"/>
        <v>-1</v>
      </c>
      <c r="I9" s="11"/>
    </row>
    <row r="10" spans="1:9" s="3" customFormat="1" ht="38.25" customHeight="1" x14ac:dyDescent="0.25">
      <c r="A10" s="13" t="s">
        <v>29</v>
      </c>
      <c r="B10" s="65">
        <f>'6-(УБД-ЦЗ)'!Q7</f>
        <v>382</v>
      </c>
      <c r="C10" s="65">
        <f>'6-(УБД-ЦЗ)'!R7</f>
        <v>119</v>
      </c>
      <c r="D10" s="9">
        <f t="shared" si="2"/>
        <v>31.151832460732983</v>
      </c>
      <c r="E10" s="66">
        <f t="shared" si="3"/>
        <v>-263</v>
      </c>
      <c r="I10" s="11"/>
    </row>
    <row r="11" spans="1:9" s="3" customFormat="1" ht="12.75" customHeight="1" x14ac:dyDescent="0.25">
      <c r="A11" s="254" t="s">
        <v>4</v>
      </c>
      <c r="B11" s="255"/>
      <c r="C11" s="255"/>
      <c r="D11" s="255"/>
      <c r="E11" s="255"/>
      <c r="I11" s="11"/>
    </row>
    <row r="12" spans="1:9" s="3" customFormat="1" ht="18" customHeight="1" x14ac:dyDescent="0.25">
      <c r="A12" s="256"/>
      <c r="B12" s="257"/>
      <c r="C12" s="257"/>
      <c r="D12" s="257"/>
      <c r="E12" s="257"/>
      <c r="I12" s="11"/>
    </row>
    <row r="13" spans="1:9" s="3" customFormat="1" ht="20.25" customHeight="1" x14ac:dyDescent="0.25">
      <c r="A13" s="252" t="s">
        <v>0</v>
      </c>
      <c r="B13" s="258" t="s">
        <v>114</v>
      </c>
      <c r="C13" s="258" t="s">
        <v>116</v>
      </c>
      <c r="D13" s="291" t="s">
        <v>1</v>
      </c>
      <c r="E13" s="292"/>
      <c r="I13" s="11"/>
    </row>
    <row r="14" spans="1:9" ht="33" customHeight="1" x14ac:dyDescent="0.2">
      <c r="A14" s="253"/>
      <c r="B14" s="258"/>
      <c r="C14" s="258"/>
      <c r="D14" s="19" t="s">
        <v>2</v>
      </c>
      <c r="E14" s="5" t="s">
        <v>24</v>
      </c>
      <c r="I14" s="11"/>
    </row>
    <row r="15" spans="1:9" ht="27.75" customHeight="1" x14ac:dyDescent="0.2">
      <c r="A15" s="8" t="s">
        <v>86</v>
      </c>
      <c r="B15" s="67">
        <f>'6-(УБД-ЦЗ)'!T7</f>
        <v>107</v>
      </c>
      <c r="C15" s="67">
        <f>'6-(УБД-ЦЗ)'!U7</f>
        <v>70</v>
      </c>
      <c r="D15" s="20">
        <f t="shared" ref="D15" si="4">C15*100/B15</f>
        <v>65.420560747663558</v>
      </c>
      <c r="E15" s="66">
        <f t="shared" ref="E15" si="5">C15-B15</f>
        <v>-37</v>
      </c>
      <c r="I15" s="11"/>
    </row>
    <row r="16" spans="1:9" ht="27.75" customHeight="1" x14ac:dyDescent="0.2">
      <c r="A16" s="1" t="s">
        <v>26</v>
      </c>
      <c r="B16" s="68">
        <f>'6-(УБД-ЦЗ)'!W7</f>
        <v>100</v>
      </c>
      <c r="C16" s="68">
        <f>'6-(УБД-ЦЗ)'!X7</f>
        <v>68</v>
      </c>
      <c r="D16" s="20">
        <f t="shared" ref="D16:D17" si="6">C16*100/B16</f>
        <v>68</v>
      </c>
      <c r="E16" s="66">
        <f t="shared" ref="E16:E17" si="7">C16-B16</f>
        <v>-32</v>
      </c>
      <c r="I16" s="11"/>
    </row>
    <row r="17" spans="1:9" ht="27.75" customHeight="1" x14ac:dyDescent="0.2">
      <c r="A17" s="1" t="s">
        <v>31</v>
      </c>
      <c r="B17" s="68">
        <f>'6-(УБД-ЦЗ)'!Z7</f>
        <v>87</v>
      </c>
      <c r="C17" s="68">
        <f>'6-(УБД-ЦЗ)'!AA7</f>
        <v>60</v>
      </c>
      <c r="D17" s="20">
        <f t="shared" si="6"/>
        <v>68.965517241379317</v>
      </c>
      <c r="E17" s="66">
        <f t="shared" si="7"/>
        <v>-27</v>
      </c>
      <c r="I17" s="11"/>
    </row>
    <row r="18" spans="1:9" ht="56.25" customHeight="1" x14ac:dyDescent="0.2">
      <c r="A18" s="293" t="s">
        <v>106</v>
      </c>
      <c r="B18" s="293"/>
      <c r="C18" s="293"/>
      <c r="D18" s="293"/>
      <c r="E18" s="293"/>
      <c r="I18" s="11"/>
    </row>
    <row r="19" spans="1:9" ht="69" customHeight="1" x14ac:dyDescent="0.25">
      <c r="A19" s="290"/>
      <c r="B19" s="290"/>
      <c r="C19" s="290"/>
      <c r="D19" s="290"/>
      <c r="E19" s="290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F68"/>
  <sheetViews>
    <sheetView view="pageBreakPreview" zoomScale="62" zoomScaleNormal="75" zoomScaleSheetLayoutView="62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P1"/>
    </sheetView>
  </sheetViews>
  <sheetFormatPr defaultColWidth="9.42578125" defaultRowHeight="14.25" x14ac:dyDescent="0.2"/>
  <cols>
    <col min="1" max="1" width="27.1406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4.5703125" style="41" customWidth="1"/>
    <col min="16" max="16" width="8.42578125" style="41" customWidth="1"/>
    <col min="17" max="18" width="14.5703125" style="41" customWidth="1"/>
    <col min="19" max="19" width="11.42578125" style="41" customWidth="1"/>
    <col min="20" max="21" width="16.5703125" style="41" customWidth="1"/>
    <col min="22" max="22" width="8.42578125" style="41" customWidth="1"/>
    <col min="23" max="24" width="14.5703125" style="41" customWidth="1"/>
    <col min="25" max="25" width="11.42578125" style="41" customWidth="1"/>
    <col min="26" max="27" width="14.5703125" style="41" customWidth="1"/>
    <col min="28" max="28" width="11.5703125" style="41" customWidth="1"/>
    <col min="29" max="31" width="9.42578125" style="41"/>
    <col min="32" max="32" width="9.5703125" style="41" customWidth="1"/>
    <col min="33" max="16384" width="9.42578125" style="41"/>
  </cols>
  <sheetData>
    <row r="1" spans="1:32" s="26" customFormat="1" ht="60" customHeight="1" x14ac:dyDescent="0.25">
      <c r="B1" s="259" t="s">
        <v>117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"/>
      <c r="R1" s="25"/>
      <c r="S1" s="25"/>
      <c r="T1" s="25"/>
      <c r="U1" s="279" t="s">
        <v>14</v>
      </c>
      <c r="V1" s="279"/>
      <c r="W1" s="279"/>
      <c r="X1" s="279"/>
      <c r="Y1" s="279"/>
      <c r="Z1" s="279"/>
      <c r="AA1" s="279"/>
      <c r="AB1" s="279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1"/>
      <c r="Y2" s="271"/>
      <c r="Z2" s="261" t="s">
        <v>7</v>
      </c>
      <c r="AA2" s="261"/>
      <c r="AB2" s="261"/>
      <c r="AC2" s="51"/>
    </row>
    <row r="3" spans="1:32" s="30" customFormat="1" ht="102" customHeight="1" x14ac:dyDescent="0.25">
      <c r="A3" s="288"/>
      <c r="B3" s="276" t="s">
        <v>20</v>
      </c>
      <c r="C3" s="277"/>
      <c r="D3" s="277"/>
      <c r="E3" s="274" t="s">
        <v>21</v>
      </c>
      <c r="F3" s="268"/>
      <c r="G3" s="269"/>
      <c r="H3" s="267" t="s">
        <v>13</v>
      </c>
      <c r="I3" s="268"/>
      <c r="J3" s="275"/>
      <c r="K3" s="274" t="s">
        <v>9</v>
      </c>
      <c r="L3" s="268"/>
      <c r="M3" s="269"/>
      <c r="N3" s="274" t="s">
        <v>10</v>
      </c>
      <c r="O3" s="268"/>
      <c r="P3" s="269"/>
      <c r="Q3" s="276" t="s">
        <v>8</v>
      </c>
      <c r="R3" s="277"/>
      <c r="S3" s="278"/>
      <c r="T3" s="274" t="s">
        <v>15</v>
      </c>
      <c r="U3" s="268"/>
      <c r="V3" s="269"/>
      <c r="W3" s="274" t="s">
        <v>11</v>
      </c>
      <c r="X3" s="268"/>
      <c r="Y3" s="269"/>
      <c r="Z3" s="267" t="s">
        <v>12</v>
      </c>
      <c r="AA3" s="268"/>
      <c r="AB3" s="269"/>
    </row>
    <row r="4" spans="1:32" s="31" customFormat="1" ht="19.5" customHeight="1" x14ac:dyDescent="0.25">
      <c r="A4" s="289"/>
      <c r="B4" s="280" t="s">
        <v>87</v>
      </c>
      <c r="C4" s="270" t="s">
        <v>96</v>
      </c>
      <c r="D4" s="286" t="s">
        <v>2</v>
      </c>
      <c r="E4" s="280" t="s">
        <v>87</v>
      </c>
      <c r="F4" s="270" t="s">
        <v>96</v>
      </c>
      <c r="G4" s="294" t="s">
        <v>2</v>
      </c>
      <c r="H4" s="285" t="s">
        <v>87</v>
      </c>
      <c r="I4" s="270" t="s">
        <v>96</v>
      </c>
      <c r="J4" s="286" t="s">
        <v>2</v>
      </c>
      <c r="K4" s="280" t="s">
        <v>87</v>
      </c>
      <c r="L4" s="270" t="s">
        <v>96</v>
      </c>
      <c r="M4" s="294" t="s">
        <v>2</v>
      </c>
      <c r="N4" s="280" t="s">
        <v>87</v>
      </c>
      <c r="O4" s="270" t="s">
        <v>96</v>
      </c>
      <c r="P4" s="294" t="s">
        <v>2</v>
      </c>
      <c r="Q4" s="280" t="s">
        <v>87</v>
      </c>
      <c r="R4" s="270" t="s">
        <v>96</v>
      </c>
      <c r="S4" s="294" t="s">
        <v>2</v>
      </c>
      <c r="T4" s="280" t="s">
        <v>87</v>
      </c>
      <c r="U4" s="270" t="s">
        <v>96</v>
      </c>
      <c r="V4" s="294" t="s">
        <v>2</v>
      </c>
      <c r="W4" s="280" t="s">
        <v>87</v>
      </c>
      <c r="X4" s="270" t="s">
        <v>96</v>
      </c>
      <c r="Y4" s="294" t="s">
        <v>2</v>
      </c>
      <c r="Z4" s="285" t="s">
        <v>87</v>
      </c>
      <c r="AA4" s="270" t="s">
        <v>96</v>
      </c>
      <c r="AB4" s="294" t="s">
        <v>2</v>
      </c>
    </row>
    <row r="5" spans="1:32" s="31" customFormat="1" ht="15.75" customHeight="1" x14ac:dyDescent="0.25">
      <c r="A5" s="289"/>
      <c r="B5" s="280"/>
      <c r="C5" s="270"/>
      <c r="D5" s="286"/>
      <c r="E5" s="280"/>
      <c r="F5" s="270"/>
      <c r="G5" s="294"/>
      <c r="H5" s="285"/>
      <c r="I5" s="270"/>
      <c r="J5" s="286"/>
      <c r="K5" s="280"/>
      <c r="L5" s="270"/>
      <c r="M5" s="294"/>
      <c r="N5" s="280"/>
      <c r="O5" s="270"/>
      <c r="P5" s="294"/>
      <c r="Q5" s="280"/>
      <c r="R5" s="270"/>
      <c r="S5" s="294"/>
      <c r="T5" s="280"/>
      <c r="U5" s="270"/>
      <c r="V5" s="294"/>
      <c r="W5" s="280"/>
      <c r="X5" s="270"/>
      <c r="Y5" s="294"/>
      <c r="Z5" s="285"/>
      <c r="AA5" s="270"/>
      <c r="AB5" s="294"/>
    </row>
    <row r="6" spans="1:32" s="47" customFormat="1" ht="11.25" customHeight="1" thickBot="1" x14ac:dyDescent="0.25">
      <c r="A6" s="123" t="s">
        <v>3</v>
      </c>
      <c r="B6" s="46">
        <v>1</v>
      </c>
      <c r="C6" s="46">
        <v>2</v>
      </c>
      <c r="D6" s="152">
        <v>3</v>
      </c>
      <c r="E6" s="142">
        <v>4</v>
      </c>
      <c r="F6" s="46">
        <v>5</v>
      </c>
      <c r="G6" s="124">
        <v>6</v>
      </c>
      <c r="H6" s="151">
        <v>7</v>
      </c>
      <c r="I6" s="46">
        <v>8</v>
      </c>
      <c r="J6" s="152">
        <v>9</v>
      </c>
      <c r="K6" s="142">
        <v>10</v>
      </c>
      <c r="L6" s="46">
        <v>11</v>
      </c>
      <c r="M6" s="124">
        <v>12</v>
      </c>
      <c r="N6" s="142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42">
        <v>19</v>
      </c>
      <c r="U6" s="46">
        <v>20</v>
      </c>
      <c r="V6" s="124">
        <v>21</v>
      </c>
      <c r="W6" s="142">
        <v>22</v>
      </c>
      <c r="X6" s="46">
        <v>23</v>
      </c>
      <c r="Y6" s="124">
        <v>24</v>
      </c>
      <c r="Z6" s="151">
        <v>25</v>
      </c>
      <c r="AA6" s="46">
        <v>26</v>
      </c>
      <c r="AB6" s="124">
        <v>27</v>
      </c>
    </row>
    <row r="7" spans="1:32" s="35" customFormat="1" ht="60.75" customHeight="1" thickBot="1" x14ac:dyDescent="0.3">
      <c r="A7" s="163" t="s">
        <v>32</v>
      </c>
      <c r="B7" s="164">
        <f>SUM(B8:B14)</f>
        <v>601</v>
      </c>
      <c r="C7" s="165">
        <f>SUM(C8:C14)</f>
        <v>146</v>
      </c>
      <c r="D7" s="240">
        <f t="shared" ref="D7:D14" si="0">IF(ISERROR(C7*100/B7),"-",(C7*100/B7))</f>
        <v>24.292845257903494</v>
      </c>
      <c r="E7" s="168">
        <f>SUM(E8:E14)</f>
        <v>571</v>
      </c>
      <c r="F7" s="165">
        <f>SUM(F8:F14)</f>
        <v>138</v>
      </c>
      <c r="G7" s="240">
        <f t="shared" ref="G7:G14" si="1">IF(ISERROR(F7*100/E7),"-",(F7*100/E7))</f>
        <v>24.16812609457093</v>
      </c>
      <c r="H7" s="167">
        <f>SUM(H8:H14)</f>
        <v>112</v>
      </c>
      <c r="I7" s="165">
        <f>SUM(I8:I14)</f>
        <v>15</v>
      </c>
      <c r="J7" s="240">
        <f t="shared" ref="J7:J14" si="2">IF(ISERROR(I7*100/H7),"-",(I7*100/H7))</f>
        <v>13.392857142857142</v>
      </c>
      <c r="K7" s="168">
        <f>SUM(K8:K14)</f>
        <v>11</v>
      </c>
      <c r="L7" s="165">
        <f>SUM(L8:L14)</f>
        <v>2</v>
      </c>
      <c r="M7" s="240">
        <f t="shared" ref="M7:M14" si="3">IF(ISERROR(L7*100/K7),"-",(L7*100/K7))</f>
        <v>18.181818181818183</v>
      </c>
      <c r="N7" s="167">
        <f>SUM(N8:N14)</f>
        <v>1</v>
      </c>
      <c r="O7" s="165">
        <f>SUM(O8:O14)</f>
        <v>0</v>
      </c>
      <c r="P7" s="166">
        <f t="shared" ref="P7:P14" si="4">IF(ISERROR(O7*100/N7),"-",(O7*100/N7))</f>
        <v>0</v>
      </c>
      <c r="Q7" s="167">
        <f>SUM(Q8:Q14)</f>
        <v>382</v>
      </c>
      <c r="R7" s="165">
        <f>SUM(R8:R14)</f>
        <v>119</v>
      </c>
      <c r="S7" s="240">
        <f t="shared" ref="S7:S14" si="5">IF(ISERROR(R7*100/Q7),"-",(R7*100/Q7))</f>
        <v>31.151832460732983</v>
      </c>
      <c r="T7" s="229">
        <f>SUM(T8:T14)</f>
        <v>107</v>
      </c>
      <c r="U7" s="165">
        <f>SUM(U8:U14)</f>
        <v>70</v>
      </c>
      <c r="V7" s="240">
        <f t="shared" ref="V7:V14" si="6">IF(ISERROR(U7*100/T7),"-",(U7*100/T7))</f>
        <v>65.420560747663558</v>
      </c>
      <c r="W7" s="167">
        <f>SUM(W8:W14)</f>
        <v>100</v>
      </c>
      <c r="X7" s="165">
        <f>SUM(X8:X14)</f>
        <v>68</v>
      </c>
      <c r="Y7" s="240">
        <f t="shared" ref="Y7:Y14" si="7">IF(ISERROR(X7*100/W7),"-",(X7*100/W7))</f>
        <v>68</v>
      </c>
      <c r="Z7" s="164">
        <f>SUM(Z8:Z14)</f>
        <v>87</v>
      </c>
      <c r="AA7" s="165">
        <f>SUM(AA8:AA14)</f>
        <v>60</v>
      </c>
      <c r="AB7" s="240">
        <f t="shared" ref="AB7:AB14" si="8">IF(ISERROR(AA7*100/Z7),"-",(AA7*100/Z7))</f>
        <v>68.965517241379317</v>
      </c>
      <c r="AC7" s="34"/>
      <c r="AF7" s="39"/>
    </row>
    <row r="8" spans="1:32" s="39" customFormat="1" ht="48" customHeight="1" x14ac:dyDescent="0.25">
      <c r="A8" s="145" t="s">
        <v>97</v>
      </c>
      <c r="B8" s="170">
        <v>37</v>
      </c>
      <c r="C8" s="160">
        <v>17</v>
      </c>
      <c r="D8" s="241">
        <f t="shared" si="0"/>
        <v>45.945945945945944</v>
      </c>
      <c r="E8" s="177">
        <v>37</v>
      </c>
      <c r="F8" s="160">
        <v>17</v>
      </c>
      <c r="G8" s="241">
        <f t="shared" si="1"/>
        <v>45.945945945945944</v>
      </c>
      <c r="H8" s="176">
        <v>10</v>
      </c>
      <c r="I8" s="174">
        <v>1</v>
      </c>
      <c r="J8" s="241">
        <f t="shared" si="2"/>
        <v>10</v>
      </c>
      <c r="K8" s="173">
        <v>0</v>
      </c>
      <c r="L8" s="201">
        <v>0</v>
      </c>
      <c r="M8" s="242" t="str">
        <f t="shared" si="3"/>
        <v>-</v>
      </c>
      <c r="N8" s="172">
        <v>1</v>
      </c>
      <c r="O8" s="161">
        <v>0</v>
      </c>
      <c r="P8" s="171">
        <f t="shared" si="4"/>
        <v>0</v>
      </c>
      <c r="Q8" s="176">
        <v>31</v>
      </c>
      <c r="R8" s="174">
        <v>16</v>
      </c>
      <c r="S8" s="241">
        <f t="shared" si="5"/>
        <v>51.612903225806448</v>
      </c>
      <c r="T8" s="230">
        <v>8</v>
      </c>
      <c r="U8" s="178">
        <v>11</v>
      </c>
      <c r="V8" s="241">
        <f t="shared" si="6"/>
        <v>137.5</v>
      </c>
      <c r="W8" s="172">
        <v>8</v>
      </c>
      <c r="X8" s="162">
        <v>11</v>
      </c>
      <c r="Y8" s="241">
        <f t="shared" si="7"/>
        <v>137.5</v>
      </c>
      <c r="Z8" s="233">
        <v>6</v>
      </c>
      <c r="AA8" s="201">
        <v>11</v>
      </c>
      <c r="AB8" s="241">
        <f t="shared" si="8"/>
        <v>183.33333333333334</v>
      </c>
      <c r="AC8" s="34"/>
      <c r="AD8" s="38"/>
    </row>
    <row r="9" spans="1:32" s="40" customFormat="1" ht="48" customHeight="1" x14ac:dyDescent="0.25">
      <c r="A9" s="146" t="s">
        <v>98</v>
      </c>
      <c r="B9" s="179">
        <v>93</v>
      </c>
      <c r="C9" s="160">
        <v>24</v>
      </c>
      <c r="D9" s="242">
        <f t="shared" si="0"/>
        <v>25.806451612903224</v>
      </c>
      <c r="E9" s="185">
        <v>93</v>
      </c>
      <c r="F9" s="130">
        <v>24</v>
      </c>
      <c r="G9" s="242">
        <f t="shared" si="1"/>
        <v>25.806451612903224</v>
      </c>
      <c r="H9" s="184">
        <v>32</v>
      </c>
      <c r="I9" s="135">
        <v>4</v>
      </c>
      <c r="J9" s="242">
        <f t="shared" si="2"/>
        <v>12.5</v>
      </c>
      <c r="K9" s="182">
        <v>2</v>
      </c>
      <c r="L9" s="132">
        <v>1</v>
      </c>
      <c r="M9" s="242">
        <f t="shared" si="3"/>
        <v>50</v>
      </c>
      <c r="N9" s="181">
        <v>0</v>
      </c>
      <c r="O9" s="134">
        <v>0</v>
      </c>
      <c r="P9" s="180" t="str">
        <f t="shared" si="4"/>
        <v>-</v>
      </c>
      <c r="Q9" s="184">
        <v>73</v>
      </c>
      <c r="R9" s="135">
        <v>22</v>
      </c>
      <c r="S9" s="242">
        <f t="shared" si="5"/>
        <v>30.136986301369863</v>
      </c>
      <c r="T9" s="231">
        <v>19</v>
      </c>
      <c r="U9" s="178">
        <v>9</v>
      </c>
      <c r="V9" s="242">
        <f t="shared" si="6"/>
        <v>47.368421052631582</v>
      </c>
      <c r="W9" s="181">
        <v>19</v>
      </c>
      <c r="X9" s="134">
        <v>9</v>
      </c>
      <c r="Y9" s="242">
        <f t="shared" si="7"/>
        <v>47.368421052631582</v>
      </c>
      <c r="Z9" s="234">
        <v>19</v>
      </c>
      <c r="AA9" s="132">
        <v>6</v>
      </c>
      <c r="AB9" s="242">
        <f t="shared" si="8"/>
        <v>31.578947368421051</v>
      </c>
      <c r="AC9" s="34"/>
      <c r="AD9" s="38"/>
    </row>
    <row r="10" spans="1:32" s="39" customFormat="1" ht="48" customHeight="1" x14ac:dyDescent="0.25">
      <c r="A10" s="146" t="s">
        <v>99</v>
      </c>
      <c r="B10" s="179">
        <v>244</v>
      </c>
      <c r="C10" s="160">
        <v>37</v>
      </c>
      <c r="D10" s="242">
        <f t="shared" si="0"/>
        <v>15.163934426229508</v>
      </c>
      <c r="E10" s="185">
        <v>228</v>
      </c>
      <c r="F10" s="131">
        <v>32</v>
      </c>
      <c r="G10" s="242">
        <f t="shared" si="1"/>
        <v>14.035087719298245</v>
      </c>
      <c r="H10" s="184">
        <v>38</v>
      </c>
      <c r="I10" s="135">
        <v>2</v>
      </c>
      <c r="J10" s="242">
        <f t="shared" si="2"/>
        <v>5.2631578947368425</v>
      </c>
      <c r="K10" s="182">
        <v>6</v>
      </c>
      <c r="L10" s="132">
        <v>1</v>
      </c>
      <c r="M10" s="242">
        <f t="shared" si="3"/>
        <v>16.666666666666668</v>
      </c>
      <c r="N10" s="181">
        <v>0</v>
      </c>
      <c r="O10" s="133">
        <v>0</v>
      </c>
      <c r="P10" s="180" t="str">
        <f t="shared" si="4"/>
        <v>-</v>
      </c>
      <c r="Q10" s="184">
        <v>122</v>
      </c>
      <c r="R10" s="135">
        <v>27</v>
      </c>
      <c r="S10" s="242">
        <f t="shared" si="5"/>
        <v>22.131147540983605</v>
      </c>
      <c r="T10" s="231">
        <v>46</v>
      </c>
      <c r="U10" s="178">
        <v>16</v>
      </c>
      <c r="V10" s="242">
        <f t="shared" si="6"/>
        <v>34.782608695652172</v>
      </c>
      <c r="W10" s="181">
        <v>41</v>
      </c>
      <c r="X10" s="134">
        <v>15</v>
      </c>
      <c r="Y10" s="242">
        <f t="shared" si="7"/>
        <v>36.585365853658537</v>
      </c>
      <c r="Z10" s="234">
        <v>36</v>
      </c>
      <c r="AA10" s="132">
        <v>15</v>
      </c>
      <c r="AB10" s="242">
        <f t="shared" si="8"/>
        <v>41.666666666666664</v>
      </c>
      <c r="AC10" s="34"/>
      <c r="AD10" s="38"/>
    </row>
    <row r="11" spans="1:32" s="39" customFormat="1" ht="48" customHeight="1" x14ac:dyDescent="0.25">
      <c r="A11" s="146" t="s">
        <v>100</v>
      </c>
      <c r="B11" s="179">
        <v>56</v>
      </c>
      <c r="C11" s="160">
        <v>13</v>
      </c>
      <c r="D11" s="242">
        <f t="shared" si="0"/>
        <v>23.214285714285715</v>
      </c>
      <c r="E11" s="185">
        <v>56</v>
      </c>
      <c r="F11" s="131">
        <v>13</v>
      </c>
      <c r="G11" s="242">
        <f t="shared" si="1"/>
        <v>23.214285714285715</v>
      </c>
      <c r="H11" s="184">
        <v>7</v>
      </c>
      <c r="I11" s="135">
        <v>1</v>
      </c>
      <c r="J11" s="242">
        <f t="shared" si="2"/>
        <v>14.285714285714286</v>
      </c>
      <c r="K11" s="182">
        <v>2</v>
      </c>
      <c r="L11" s="132">
        <v>0</v>
      </c>
      <c r="M11" s="242">
        <f t="shared" si="3"/>
        <v>0</v>
      </c>
      <c r="N11" s="181">
        <v>0</v>
      </c>
      <c r="O11" s="133">
        <v>0</v>
      </c>
      <c r="P11" s="180" t="str">
        <f t="shared" si="4"/>
        <v>-</v>
      </c>
      <c r="Q11" s="184">
        <v>34</v>
      </c>
      <c r="R11" s="135">
        <v>11</v>
      </c>
      <c r="S11" s="242">
        <f t="shared" si="5"/>
        <v>32.352941176470587</v>
      </c>
      <c r="T11" s="231">
        <v>5</v>
      </c>
      <c r="U11" s="178">
        <v>6</v>
      </c>
      <c r="V11" s="242">
        <f t="shared" si="6"/>
        <v>120</v>
      </c>
      <c r="W11" s="181">
        <v>5</v>
      </c>
      <c r="X11" s="134">
        <v>6</v>
      </c>
      <c r="Y11" s="242">
        <f t="shared" si="7"/>
        <v>120</v>
      </c>
      <c r="Z11" s="234">
        <v>4</v>
      </c>
      <c r="AA11" s="132">
        <v>6</v>
      </c>
      <c r="AB11" s="242">
        <f t="shared" si="8"/>
        <v>150</v>
      </c>
      <c r="AC11" s="34"/>
      <c r="AD11" s="38"/>
    </row>
    <row r="12" spans="1:32" s="39" customFormat="1" ht="48" customHeight="1" x14ac:dyDescent="0.25">
      <c r="A12" s="146" t="s">
        <v>101</v>
      </c>
      <c r="B12" s="179">
        <v>67</v>
      </c>
      <c r="C12" s="160">
        <v>16</v>
      </c>
      <c r="D12" s="242">
        <f t="shared" si="0"/>
        <v>23.880597014925375</v>
      </c>
      <c r="E12" s="185">
        <v>65</v>
      </c>
      <c r="F12" s="131">
        <v>16</v>
      </c>
      <c r="G12" s="242">
        <f t="shared" si="1"/>
        <v>24.615384615384617</v>
      </c>
      <c r="H12" s="184">
        <v>15</v>
      </c>
      <c r="I12" s="135">
        <v>3</v>
      </c>
      <c r="J12" s="242">
        <f t="shared" si="2"/>
        <v>20</v>
      </c>
      <c r="K12" s="182">
        <v>0</v>
      </c>
      <c r="L12" s="132">
        <v>0</v>
      </c>
      <c r="M12" s="242" t="str">
        <f t="shared" si="3"/>
        <v>-</v>
      </c>
      <c r="N12" s="181">
        <v>0</v>
      </c>
      <c r="O12" s="133">
        <v>0</v>
      </c>
      <c r="P12" s="180" t="str">
        <f t="shared" si="4"/>
        <v>-</v>
      </c>
      <c r="Q12" s="184">
        <v>47</v>
      </c>
      <c r="R12" s="135">
        <v>12</v>
      </c>
      <c r="S12" s="242">
        <f t="shared" si="5"/>
        <v>25.531914893617021</v>
      </c>
      <c r="T12" s="231">
        <v>14</v>
      </c>
      <c r="U12" s="178">
        <v>10</v>
      </c>
      <c r="V12" s="242">
        <f t="shared" si="6"/>
        <v>71.428571428571431</v>
      </c>
      <c r="W12" s="181">
        <v>13</v>
      </c>
      <c r="X12" s="134">
        <v>10</v>
      </c>
      <c r="Y12" s="242">
        <f t="shared" si="7"/>
        <v>76.92307692307692</v>
      </c>
      <c r="Z12" s="234">
        <v>11</v>
      </c>
      <c r="AA12" s="132">
        <v>8</v>
      </c>
      <c r="AB12" s="242">
        <f t="shared" si="8"/>
        <v>72.727272727272734</v>
      </c>
      <c r="AC12" s="34"/>
      <c r="AD12" s="38"/>
    </row>
    <row r="13" spans="1:32" s="39" customFormat="1" ht="48" customHeight="1" x14ac:dyDescent="0.25">
      <c r="A13" s="146" t="s">
        <v>102</v>
      </c>
      <c r="B13" s="179">
        <v>47</v>
      </c>
      <c r="C13" s="160">
        <v>10</v>
      </c>
      <c r="D13" s="242">
        <f t="shared" si="0"/>
        <v>21.276595744680851</v>
      </c>
      <c r="E13" s="185">
        <v>42</v>
      </c>
      <c r="F13" s="131">
        <v>8</v>
      </c>
      <c r="G13" s="242">
        <f t="shared" si="1"/>
        <v>19.047619047619047</v>
      </c>
      <c r="H13" s="184">
        <v>8</v>
      </c>
      <c r="I13" s="135">
        <v>2</v>
      </c>
      <c r="J13" s="242">
        <f t="shared" si="2"/>
        <v>25</v>
      </c>
      <c r="K13" s="182">
        <v>1</v>
      </c>
      <c r="L13" s="132">
        <v>0</v>
      </c>
      <c r="M13" s="244">
        <f t="shared" si="3"/>
        <v>0</v>
      </c>
      <c r="N13" s="181">
        <v>0</v>
      </c>
      <c r="O13" s="133">
        <v>0</v>
      </c>
      <c r="P13" s="180" t="str">
        <f t="shared" si="4"/>
        <v>-</v>
      </c>
      <c r="Q13" s="184">
        <v>27</v>
      </c>
      <c r="R13" s="135">
        <v>7</v>
      </c>
      <c r="S13" s="242">
        <f t="shared" si="5"/>
        <v>25.925925925925927</v>
      </c>
      <c r="T13" s="231">
        <v>5</v>
      </c>
      <c r="U13" s="178">
        <v>5</v>
      </c>
      <c r="V13" s="242">
        <f t="shared" si="6"/>
        <v>100</v>
      </c>
      <c r="W13" s="181">
        <v>4</v>
      </c>
      <c r="X13" s="134">
        <v>5</v>
      </c>
      <c r="Y13" s="242">
        <f t="shared" si="7"/>
        <v>125</v>
      </c>
      <c r="Z13" s="234">
        <v>3</v>
      </c>
      <c r="AA13" s="132">
        <v>5</v>
      </c>
      <c r="AB13" s="242">
        <f t="shared" si="8"/>
        <v>166.66666666666666</v>
      </c>
      <c r="AC13" s="34"/>
      <c r="AD13" s="38"/>
    </row>
    <row r="14" spans="1:32" s="39" customFormat="1" ht="48" customHeight="1" thickBot="1" x14ac:dyDescent="0.3">
      <c r="A14" s="147" t="s">
        <v>103</v>
      </c>
      <c r="B14" s="186">
        <v>57</v>
      </c>
      <c r="C14" s="238">
        <v>29</v>
      </c>
      <c r="D14" s="243">
        <f t="shared" si="0"/>
        <v>50.877192982456137</v>
      </c>
      <c r="E14" s="193">
        <v>50</v>
      </c>
      <c r="F14" s="148">
        <v>28</v>
      </c>
      <c r="G14" s="243">
        <f t="shared" si="1"/>
        <v>56</v>
      </c>
      <c r="H14" s="192">
        <v>2</v>
      </c>
      <c r="I14" s="190">
        <v>2</v>
      </c>
      <c r="J14" s="243">
        <f t="shared" si="2"/>
        <v>100</v>
      </c>
      <c r="K14" s="189">
        <v>0</v>
      </c>
      <c r="L14" s="202">
        <v>0</v>
      </c>
      <c r="M14" s="243" t="str">
        <f t="shared" si="3"/>
        <v>-</v>
      </c>
      <c r="N14" s="188">
        <v>0</v>
      </c>
      <c r="O14" s="149">
        <v>0</v>
      </c>
      <c r="P14" s="187" t="str">
        <f t="shared" si="4"/>
        <v>-</v>
      </c>
      <c r="Q14" s="192">
        <v>48</v>
      </c>
      <c r="R14" s="190">
        <v>24</v>
      </c>
      <c r="S14" s="243">
        <f t="shared" si="5"/>
        <v>50</v>
      </c>
      <c r="T14" s="232">
        <v>10</v>
      </c>
      <c r="U14" s="221">
        <v>13</v>
      </c>
      <c r="V14" s="243">
        <f t="shared" si="6"/>
        <v>130</v>
      </c>
      <c r="W14" s="188">
        <v>10</v>
      </c>
      <c r="X14" s="203">
        <v>12</v>
      </c>
      <c r="Y14" s="243">
        <f t="shared" si="7"/>
        <v>120</v>
      </c>
      <c r="Z14" s="235">
        <v>8</v>
      </c>
      <c r="AA14" s="202">
        <v>9</v>
      </c>
      <c r="AB14" s="243">
        <f t="shared" si="8"/>
        <v>112.5</v>
      </c>
      <c r="AC14" s="34"/>
      <c r="AD14" s="38"/>
    </row>
    <row r="15" spans="1:32" s="39" customFormat="1" ht="28.5" customHeight="1" x14ac:dyDescent="0.25">
      <c r="A15" s="137"/>
      <c r="B15" s="295" t="s">
        <v>105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138"/>
      <c r="R15" s="141"/>
      <c r="S15" s="140"/>
      <c r="T15" s="138"/>
      <c r="U15" s="141"/>
      <c r="V15" s="140"/>
      <c r="W15" s="138"/>
      <c r="X15" s="141"/>
      <c r="Y15" s="140"/>
      <c r="Z15" s="138"/>
      <c r="AA15" s="141"/>
      <c r="AB15" s="140"/>
      <c r="AC15" s="34"/>
      <c r="AD15" s="38"/>
    </row>
    <row r="16" spans="1:32" ht="47.45" customHeight="1" x14ac:dyDescent="0.25">
      <c r="A16" s="42"/>
      <c r="B16" s="42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</sheetData>
  <mergeCells count="43">
    <mergeCell ref="B15:P15"/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B4:AB5"/>
    <mergeCell ref="T4:T5"/>
    <mergeCell ref="U4:U5"/>
    <mergeCell ref="V4:V5"/>
    <mergeCell ref="W4:W5"/>
    <mergeCell ref="X4:X5"/>
    <mergeCell ref="Y4:Y5"/>
    <mergeCell ref="C16:P16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B3" sqref="B3:C4"/>
    </sheetView>
  </sheetViews>
  <sheetFormatPr defaultColWidth="8" defaultRowHeight="12.75" x14ac:dyDescent="0.2"/>
  <cols>
    <col min="1" max="1" width="57.85546875" style="2" customWidth="1"/>
    <col min="2" max="3" width="27.140625" style="2" customWidth="1"/>
    <col min="4" max="4" width="13.5703125" style="2" customWidth="1"/>
    <col min="5" max="5" width="13.42578125" style="2" customWidth="1"/>
    <col min="6" max="16384" width="8" style="2"/>
  </cols>
  <sheetData>
    <row r="1" spans="1:9" ht="52.5" customHeight="1" x14ac:dyDescent="0.2">
      <c r="A1" s="247" t="s">
        <v>61</v>
      </c>
      <c r="B1" s="247"/>
      <c r="C1" s="247"/>
      <c r="D1" s="247"/>
      <c r="E1" s="247"/>
    </row>
    <row r="2" spans="1:9" ht="29.25" customHeight="1" x14ac:dyDescent="0.2">
      <c r="A2" s="296"/>
      <c r="B2" s="296"/>
      <c r="C2" s="296"/>
      <c r="D2" s="296"/>
      <c r="E2" s="296"/>
    </row>
    <row r="3" spans="1:9" s="3" customFormat="1" ht="23.25" customHeight="1" x14ac:dyDescent="0.25">
      <c r="A3" s="252" t="s">
        <v>0</v>
      </c>
      <c r="B3" s="248" t="s">
        <v>112</v>
      </c>
      <c r="C3" s="248" t="s">
        <v>113</v>
      </c>
      <c r="D3" s="291" t="s">
        <v>1</v>
      </c>
      <c r="E3" s="292"/>
    </row>
    <row r="4" spans="1:9" s="3" customFormat="1" ht="30" x14ac:dyDescent="0.25">
      <c r="A4" s="253"/>
      <c r="B4" s="249"/>
      <c r="C4" s="249"/>
      <c r="D4" s="4" t="s">
        <v>2</v>
      </c>
      <c r="E4" s="5" t="s">
        <v>24</v>
      </c>
    </row>
    <row r="5" spans="1:9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25">
      <c r="A6" s="8" t="s">
        <v>25</v>
      </c>
      <c r="B6" s="71">
        <f>'8-ВПО-ЦЗ'!B7</f>
        <v>1814</v>
      </c>
      <c r="C6" s="71">
        <f>'8-ВПО-ЦЗ'!C7</f>
        <v>1558</v>
      </c>
      <c r="D6" s="129">
        <f>'8-ВПО-ЦЗ'!D7</f>
        <v>85.887541345093709</v>
      </c>
      <c r="E6" s="66">
        <f t="shared" ref="E6" si="0">C6-B6</f>
        <v>-256</v>
      </c>
      <c r="I6" s="11"/>
    </row>
    <row r="7" spans="1:9" s="3" customFormat="1" ht="19.350000000000001" customHeight="1" x14ac:dyDescent="0.25">
      <c r="A7" s="8" t="s">
        <v>26</v>
      </c>
      <c r="B7" s="71">
        <f>'8-ВПО-ЦЗ'!E7</f>
        <v>1226</v>
      </c>
      <c r="C7" s="71">
        <f>'8-ВПО-ЦЗ'!F7</f>
        <v>1200</v>
      </c>
      <c r="D7" s="128">
        <f>'8-ВПО-ЦЗ'!G7</f>
        <v>97.879282218597069</v>
      </c>
      <c r="E7" s="66">
        <f t="shared" ref="E7:E11" si="1">C7-B7</f>
        <v>-26</v>
      </c>
      <c r="I7" s="11"/>
    </row>
    <row r="8" spans="1:9" s="3" customFormat="1" ht="41.85" customHeight="1" x14ac:dyDescent="0.25">
      <c r="A8" s="12" t="s">
        <v>27</v>
      </c>
      <c r="B8" s="71">
        <f>'8-ВПО-ЦЗ'!H7</f>
        <v>241</v>
      </c>
      <c r="C8" s="71">
        <f>'8-ВПО-ЦЗ'!I7</f>
        <v>318</v>
      </c>
      <c r="D8" s="128">
        <f>'8-ВПО-ЦЗ'!J7</f>
        <v>131.95020746887965</v>
      </c>
      <c r="E8" s="66">
        <f t="shared" si="1"/>
        <v>77</v>
      </c>
      <c r="I8" s="11"/>
    </row>
    <row r="9" spans="1:9" s="3" customFormat="1" ht="19.350000000000001" customHeight="1" x14ac:dyDescent="0.25">
      <c r="A9" s="8" t="s">
        <v>28</v>
      </c>
      <c r="B9" s="71">
        <f>'8-ВПО-ЦЗ'!K7</f>
        <v>8</v>
      </c>
      <c r="C9" s="71">
        <f>'8-ВПО-ЦЗ'!L7</f>
        <v>31</v>
      </c>
      <c r="D9" s="129">
        <f>'8-ВПО-ЦЗ'!M7</f>
        <v>387.5</v>
      </c>
      <c r="E9" s="66">
        <f t="shared" si="1"/>
        <v>23</v>
      </c>
      <c r="I9" s="11"/>
    </row>
    <row r="10" spans="1:9" s="3" customFormat="1" ht="48.75" customHeight="1" x14ac:dyDescent="0.25">
      <c r="A10" s="13" t="s">
        <v>19</v>
      </c>
      <c r="B10" s="71">
        <f>'8-ВПО-ЦЗ'!N7</f>
        <v>0</v>
      </c>
      <c r="C10" s="71">
        <f>'8-ВПО-ЦЗ'!O7</f>
        <v>2</v>
      </c>
      <c r="D10" s="129" t="str">
        <f>'8-ВПО-ЦЗ'!P7</f>
        <v>-</v>
      </c>
      <c r="E10" s="66">
        <f t="shared" si="1"/>
        <v>2</v>
      </c>
      <c r="I10" s="11"/>
    </row>
    <row r="11" spans="1:9" s="3" customFormat="1" ht="44.85" customHeight="1" x14ac:dyDescent="0.25">
      <c r="A11" s="13" t="s">
        <v>29</v>
      </c>
      <c r="B11" s="72">
        <f>'8-ВПО-ЦЗ'!Q7</f>
        <v>1125</v>
      </c>
      <c r="C11" s="72">
        <f>'8-ВПО-ЦЗ'!R7</f>
        <v>901</v>
      </c>
      <c r="D11" s="129">
        <f>'8-ВПО-ЦЗ'!S7</f>
        <v>80.088888888888889</v>
      </c>
      <c r="E11" s="66">
        <f t="shared" si="1"/>
        <v>-224</v>
      </c>
      <c r="I11" s="11"/>
    </row>
    <row r="12" spans="1:9" s="3" customFormat="1" ht="12.75" customHeight="1" x14ac:dyDescent="0.25">
      <c r="A12" s="254" t="s">
        <v>4</v>
      </c>
      <c r="B12" s="255"/>
      <c r="C12" s="255"/>
      <c r="D12" s="255"/>
      <c r="E12" s="255"/>
      <c r="I12" s="11"/>
    </row>
    <row r="13" spans="1:9" s="3" customFormat="1" ht="18" customHeight="1" x14ac:dyDescent="0.25">
      <c r="A13" s="256"/>
      <c r="B13" s="257"/>
      <c r="C13" s="257"/>
      <c r="D13" s="257"/>
      <c r="E13" s="257"/>
      <c r="I13" s="11"/>
    </row>
    <row r="14" spans="1:9" s="3" customFormat="1" ht="20.25" customHeight="1" x14ac:dyDescent="0.25">
      <c r="A14" s="252" t="s">
        <v>0</v>
      </c>
      <c r="B14" s="258" t="s">
        <v>114</v>
      </c>
      <c r="C14" s="258" t="s">
        <v>116</v>
      </c>
      <c r="D14" s="291" t="s">
        <v>1</v>
      </c>
      <c r="E14" s="292"/>
      <c r="I14" s="11"/>
    </row>
    <row r="15" spans="1:9" ht="32.1" customHeight="1" x14ac:dyDescent="0.2">
      <c r="A15" s="253"/>
      <c r="B15" s="258"/>
      <c r="C15" s="258"/>
      <c r="D15" s="19" t="s">
        <v>2</v>
      </c>
      <c r="E15" s="5" t="s">
        <v>24</v>
      </c>
      <c r="I15" s="11"/>
    </row>
    <row r="16" spans="1:9" ht="27.75" customHeight="1" x14ac:dyDescent="0.2">
      <c r="A16" s="8" t="s">
        <v>30</v>
      </c>
      <c r="B16" s="72">
        <f>'8-ВПО-ЦЗ'!T7</f>
        <v>1370</v>
      </c>
      <c r="C16" s="72">
        <f>'8-ВПО-ЦЗ'!U7</f>
        <v>422</v>
      </c>
      <c r="D16" s="129">
        <f>'8-ВПО-ЦЗ'!V7</f>
        <v>30.802919708029197</v>
      </c>
      <c r="E16" s="66">
        <f t="shared" ref="E16" si="2">C16-B16</f>
        <v>-948</v>
      </c>
      <c r="I16" s="11"/>
    </row>
    <row r="17" spans="1:9" ht="27.75" customHeight="1" x14ac:dyDescent="0.2">
      <c r="A17" s="1" t="s">
        <v>26</v>
      </c>
      <c r="B17" s="72">
        <f>'8-ВПО-ЦЗ'!W7</f>
        <v>841</v>
      </c>
      <c r="C17" s="72">
        <f>'8-ВПО-ЦЗ'!X7</f>
        <v>280</v>
      </c>
      <c r="D17" s="129">
        <f>'8-ВПО-ЦЗ'!Y7</f>
        <v>33.29369797859691</v>
      </c>
      <c r="E17" s="66">
        <f t="shared" ref="E17:E18" si="3">C17-B17</f>
        <v>-561</v>
      </c>
      <c r="I17" s="11"/>
    </row>
    <row r="18" spans="1:9" ht="27.75" customHeight="1" x14ac:dyDescent="0.2">
      <c r="A18" s="1" t="s">
        <v>31</v>
      </c>
      <c r="B18" s="72">
        <f>'8-ВПО-ЦЗ'!Z7</f>
        <v>659</v>
      </c>
      <c r="C18" s="72">
        <f>'8-ВПО-ЦЗ'!AA7</f>
        <v>183</v>
      </c>
      <c r="D18" s="129">
        <f>'8-ВПО-ЦЗ'!AB7</f>
        <v>27.769347496206372</v>
      </c>
      <c r="E18" s="66">
        <f t="shared" si="3"/>
        <v>-476</v>
      </c>
      <c r="I18" s="11"/>
    </row>
    <row r="19" spans="1:9" ht="72" customHeight="1" x14ac:dyDescent="0.25">
      <c r="A19" s="246"/>
      <c r="B19" s="246"/>
      <c r="C19" s="246"/>
      <c r="D19" s="246"/>
      <c r="E19" s="246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67"/>
  <sheetViews>
    <sheetView topLeftCell="H1" zoomScale="89" zoomScaleNormal="89" zoomScaleSheetLayoutView="87" workbookViewId="0">
      <selection activeCell="AD12" sqref="AD1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10" style="41" customWidth="1"/>
    <col min="5" max="6" width="12.140625" style="41" customWidth="1"/>
    <col min="7" max="7" width="9.42578125" style="41" customWidth="1"/>
    <col min="8" max="8" width="11.5703125" style="41" customWidth="1"/>
    <col min="9" max="9" width="11" style="41" customWidth="1"/>
    <col min="10" max="10" width="10" style="41" customWidth="1"/>
    <col min="11" max="12" width="9.42578125" style="41" customWidth="1"/>
    <col min="13" max="13" width="9" style="41" customWidth="1"/>
    <col min="14" max="15" width="11.42578125" style="41" customWidth="1"/>
    <col min="16" max="16" width="8.42578125" style="41" customWidth="1"/>
    <col min="17" max="18" width="15.5703125" style="41" customWidth="1"/>
    <col min="19" max="19" width="9.5703125" style="41" customWidth="1"/>
    <col min="20" max="21" width="16.5703125" style="41" customWidth="1"/>
    <col min="22" max="22" width="10.85546875" style="41" customWidth="1"/>
    <col min="23" max="24" width="15.85546875" style="41" customWidth="1"/>
    <col min="25" max="25" width="10.140625" style="41" customWidth="1"/>
    <col min="26" max="27" width="15.5703125" style="41" customWidth="1"/>
    <col min="28" max="28" width="11.140625" style="41" customWidth="1"/>
    <col min="29" max="16384" width="9.42578125" style="41"/>
  </cols>
  <sheetData>
    <row r="1" spans="1:32" s="26" customFormat="1" ht="60.75" customHeight="1" x14ac:dyDescent="0.25">
      <c r="B1" s="259" t="s">
        <v>121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"/>
      <c r="R1" s="25"/>
      <c r="S1" s="25"/>
      <c r="T1" s="25"/>
      <c r="U1" s="279" t="s">
        <v>14</v>
      </c>
      <c r="V1" s="279"/>
      <c r="W1" s="279"/>
      <c r="X1" s="279"/>
      <c r="Y1" s="279"/>
      <c r="Z1" s="279"/>
      <c r="AA1" s="279"/>
      <c r="AB1" s="279"/>
    </row>
    <row r="2" spans="1:32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7" t="s">
        <v>7</v>
      </c>
      <c r="N2" s="297"/>
      <c r="O2" s="297"/>
      <c r="P2" s="297"/>
      <c r="Q2" s="28"/>
      <c r="R2" s="28"/>
      <c r="S2" s="28"/>
      <c r="T2" s="28"/>
      <c r="U2" s="28"/>
      <c r="V2" s="28"/>
      <c r="X2" s="298"/>
      <c r="Y2" s="298"/>
      <c r="Z2" s="297" t="s">
        <v>7</v>
      </c>
      <c r="AA2" s="297"/>
      <c r="AB2" s="297"/>
      <c r="AC2" s="51"/>
    </row>
    <row r="3" spans="1:32" s="228" customFormat="1" ht="95.25" customHeight="1" x14ac:dyDescent="0.25">
      <c r="A3" s="299"/>
      <c r="B3" s="276" t="s">
        <v>80</v>
      </c>
      <c r="C3" s="277"/>
      <c r="D3" s="278"/>
      <c r="E3" s="267" t="s">
        <v>21</v>
      </c>
      <c r="F3" s="268"/>
      <c r="G3" s="275"/>
      <c r="H3" s="274" t="s">
        <v>13</v>
      </c>
      <c r="I3" s="268"/>
      <c r="J3" s="269"/>
      <c r="K3" s="267" t="s">
        <v>9</v>
      </c>
      <c r="L3" s="268"/>
      <c r="M3" s="275"/>
      <c r="N3" s="274" t="s">
        <v>10</v>
      </c>
      <c r="O3" s="268"/>
      <c r="P3" s="269"/>
      <c r="Q3" s="276" t="s">
        <v>8</v>
      </c>
      <c r="R3" s="277"/>
      <c r="S3" s="278"/>
      <c r="T3" s="274" t="s">
        <v>15</v>
      </c>
      <c r="U3" s="268"/>
      <c r="V3" s="269"/>
      <c r="W3" s="274" t="s">
        <v>95</v>
      </c>
      <c r="X3" s="268"/>
      <c r="Y3" s="269"/>
      <c r="Z3" s="274" t="s">
        <v>12</v>
      </c>
      <c r="AA3" s="268"/>
      <c r="AB3" s="269"/>
    </row>
    <row r="4" spans="1:32" s="31" customFormat="1" ht="19.5" customHeight="1" x14ac:dyDescent="0.25">
      <c r="A4" s="300"/>
      <c r="B4" s="280" t="s">
        <v>87</v>
      </c>
      <c r="C4" s="263" t="s">
        <v>96</v>
      </c>
      <c r="D4" s="294" t="s">
        <v>2</v>
      </c>
      <c r="E4" s="285" t="s">
        <v>87</v>
      </c>
      <c r="F4" s="263" t="s">
        <v>96</v>
      </c>
      <c r="G4" s="264" t="s">
        <v>2</v>
      </c>
      <c r="H4" s="280" t="s">
        <v>87</v>
      </c>
      <c r="I4" s="263" t="s">
        <v>96</v>
      </c>
      <c r="J4" s="265" t="s">
        <v>2</v>
      </c>
      <c r="K4" s="285" t="s">
        <v>87</v>
      </c>
      <c r="L4" s="263" t="s">
        <v>96</v>
      </c>
      <c r="M4" s="264" t="s">
        <v>2</v>
      </c>
      <c r="N4" s="280" t="s">
        <v>87</v>
      </c>
      <c r="O4" s="263" t="s">
        <v>96</v>
      </c>
      <c r="P4" s="265" t="s">
        <v>2</v>
      </c>
      <c r="Q4" s="280" t="s">
        <v>87</v>
      </c>
      <c r="R4" s="263" t="s">
        <v>96</v>
      </c>
      <c r="S4" s="265" t="s">
        <v>2</v>
      </c>
      <c r="T4" s="280" t="s">
        <v>87</v>
      </c>
      <c r="U4" s="263" t="s">
        <v>96</v>
      </c>
      <c r="V4" s="294" t="s">
        <v>2</v>
      </c>
      <c r="W4" s="266" t="s">
        <v>87</v>
      </c>
      <c r="X4" s="270" t="s">
        <v>96</v>
      </c>
      <c r="Y4" s="265" t="s">
        <v>2</v>
      </c>
      <c r="Z4" s="280" t="s">
        <v>87</v>
      </c>
      <c r="AA4" s="263" t="s">
        <v>96</v>
      </c>
      <c r="AB4" s="265" t="s">
        <v>2</v>
      </c>
    </row>
    <row r="5" spans="1:32" s="31" customFormat="1" ht="15.75" customHeight="1" x14ac:dyDescent="0.25">
      <c r="A5" s="300"/>
      <c r="B5" s="280"/>
      <c r="C5" s="263"/>
      <c r="D5" s="294"/>
      <c r="E5" s="285"/>
      <c r="F5" s="263"/>
      <c r="G5" s="264"/>
      <c r="H5" s="280"/>
      <c r="I5" s="263"/>
      <c r="J5" s="265"/>
      <c r="K5" s="285"/>
      <c r="L5" s="263"/>
      <c r="M5" s="264"/>
      <c r="N5" s="280"/>
      <c r="O5" s="263"/>
      <c r="P5" s="265"/>
      <c r="Q5" s="280"/>
      <c r="R5" s="263"/>
      <c r="S5" s="265"/>
      <c r="T5" s="280"/>
      <c r="U5" s="263"/>
      <c r="V5" s="294"/>
      <c r="W5" s="266"/>
      <c r="X5" s="270"/>
      <c r="Y5" s="265"/>
      <c r="Z5" s="280"/>
      <c r="AA5" s="263"/>
      <c r="AB5" s="265"/>
    </row>
    <row r="6" spans="1:32" s="47" customFormat="1" ht="12.75" thickBot="1" x14ac:dyDescent="0.25">
      <c r="A6" s="195" t="s">
        <v>3</v>
      </c>
      <c r="B6" s="142">
        <v>1</v>
      </c>
      <c r="C6" s="46">
        <v>2</v>
      </c>
      <c r="D6" s="124">
        <v>3</v>
      </c>
      <c r="E6" s="151">
        <v>4</v>
      </c>
      <c r="F6" s="46">
        <v>5</v>
      </c>
      <c r="G6" s="152">
        <v>6</v>
      </c>
      <c r="H6" s="142">
        <v>7</v>
      </c>
      <c r="I6" s="46">
        <v>8</v>
      </c>
      <c r="J6" s="124">
        <v>9</v>
      </c>
      <c r="K6" s="151">
        <v>10</v>
      </c>
      <c r="L6" s="46">
        <v>11</v>
      </c>
      <c r="M6" s="152">
        <v>12</v>
      </c>
      <c r="N6" s="142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42">
        <v>19</v>
      </c>
      <c r="U6" s="46">
        <v>20</v>
      </c>
      <c r="V6" s="124">
        <v>21</v>
      </c>
      <c r="W6" s="142">
        <v>22</v>
      </c>
      <c r="X6" s="46">
        <v>23</v>
      </c>
      <c r="Y6" s="124">
        <v>24</v>
      </c>
      <c r="Z6" s="142">
        <v>25</v>
      </c>
      <c r="AA6" s="46">
        <v>26</v>
      </c>
      <c r="AB6" s="124">
        <v>27</v>
      </c>
    </row>
    <row r="7" spans="1:32" s="35" customFormat="1" ht="48.75" customHeight="1" thickBot="1" x14ac:dyDescent="0.3">
      <c r="A7" s="196" t="s">
        <v>32</v>
      </c>
      <c r="B7" s="164">
        <f>SUM(B8:B14)</f>
        <v>1814</v>
      </c>
      <c r="C7" s="165">
        <f>SUM(C8:C14)</f>
        <v>1558</v>
      </c>
      <c r="D7" s="240">
        <f t="shared" ref="D7:D14" si="0">IF(ISERROR(C7*100/B7),"-",(C7*100/B7))</f>
        <v>85.887541345093709</v>
      </c>
      <c r="E7" s="168">
        <f>SUM(E8:E14)</f>
        <v>1226</v>
      </c>
      <c r="F7" s="165">
        <f>SUM(F8:F14)</f>
        <v>1200</v>
      </c>
      <c r="G7" s="240">
        <f t="shared" ref="G7:G10" si="1">IF(ISERROR(F7*100/E7),"-",(F7*100/E7))</f>
        <v>97.879282218597069</v>
      </c>
      <c r="H7" s="167">
        <f>SUM(H8:H14)</f>
        <v>241</v>
      </c>
      <c r="I7" s="165">
        <f>SUM(I8:I14)</f>
        <v>318</v>
      </c>
      <c r="J7" s="240">
        <f t="shared" ref="J7:J14" si="2">IF(ISERROR(I7*100/H7),"-",(I7*100/H7))</f>
        <v>131.95020746887965</v>
      </c>
      <c r="K7" s="168">
        <f>SUM(K8:K14)</f>
        <v>8</v>
      </c>
      <c r="L7" s="165">
        <f>SUM(L8:L14)</f>
        <v>31</v>
      </c>
      <c r="M7" s="222">
        <f t="shared" ref="M7:M14" si="3">IF(ISERROR(L7*100/K7),"-",(L7*100/K7))</f>
        <v>387.5</v>
      </c>
      <c r="N7" s="167">
        <f>SUM(N8:N14)</f>
        <v>0</v>
      </c>
      <c r="O7" s="165">
        <f>SUM(O8:O14)</f>
        <v>2</v>
      </c>
      <c r="P7" s="166" t="str">
        <f t="shared" ref="P7:P14" si="4">IF(ISERROR(O7*100/N7),"-",(O7*100/N7))</f>
        <v>-</v>
      </c>
      <c r="Q7" s="167">
        <f>SUM(Q8:Q14)</f>
        <v>1125</v>
      </c>
      <c r="R7" s="165">
        <f>SUM(R8:R14)</f>
        <v>901</v>
      </c>
      <c r="S7" s="240">
        <f t="shared" ref="S7:S14" si="5">IF(ISERROR(R7*100/Q7),"-",(R7*100/Q7))</f>
        <v>80.088888888888889</v>
      </c>
      <c r="T7" s="164">
        <f>SUM(T8:T14)</f>
        <v>1370</v>
      </c>
      <c r="U7" s="165">
        <f>SUM(U8:U14)</f>
        <v>422</v>
      </c>
      <c r="V7" s="240">
        <f t="shared" ref="V7:V14" si="6">IF(ISERROR(U7*100/T7),"-",(U7*100/T7))</f>
        <v>30.802919708029197</v>
      </c>
      <c r="W7" s="167">
        <f>SUM(W8:W14)</f>
        <v>841</v>
      </c>
      <c r="X7" s="165">
        <f>SUM(X8:X14)</f>
        <v>280</v>
      </c>
      <c r="Y7" s="240">
        <f t="shared" ref="Y7:Y14" si="7">IF(ISERROR(X7*100/W7),"-",(X7*100/W7))</f>
        <v>33.29369797859691</v>
      </c>
      <c r="Z7" s="164">
        <f>SUM(Z8:Z14)</f>
        <v>659</v>
      </c>
      <c r="AA7" s="165">
        <f>SUM(AA8:AA14)</f>
        <v>183</v>
      </c>
      <c r="AB7" s="240">
        <f t="shared" ref="AB7:AB14" si="8">IF(ISERROR(AA7*100/Z7),"-",(AA7*100/Z7))</f>
        <v>27.769347496206372</v>
      </c>
      <c r="AC7" s="34"/>
      <c r="AF7" s="39"/>
    </row>
    <row r="8" spans="1:32" s="39" customFormat="1" ht="48.75" customHeight="1" x14ac:dyDescent="0.25">
      <c r="A8" s="197" t="s">
        <v>97</v>
      </c>
      <c r="B8" s="170">
        <v>244</v>
      </c>
      <c r="C8" s="160">
        <v>247</v>
      </c>
      <c r="D8" s="241">
        <f t="shared" si="0"/>
        <v>101.22950819672131</v>
      </c>
      <c r="E8" s="177">
        <v>186</v>
      </c>
      <c r="F8" s="160">
        <v>201</v>
      </c>
      <c r="G8" s="242">
        <f t="shared" si="1"/>
        <v>108.06451612903226</v>
      </c>
      <c r="H8" s="176">
        <v>39</v>
      </c>
      <c r="I8" s="174">
        <v>71</v>
      </c>
      <c r="J8" s="242">
        <f t="shared" si="2"/>
        <v>182.05128205128204</v>
      </c>
      <c r="K8" s="173">
        <v>2</v>
      </c>
      <c r="L8" s="201">
        <v>3</v>
      </c>
      <c r="M8" s="180">
        <f t="shared" si="3"/>
        <v>150</v>
      </c>
      <c r="N8" s="172">
        <v>0</v>
      </c>
      <c r="O8" s="161">
        <v>1</v>
      </c>
      <c r="P8" s="171" t="str">
        <f t="shared" si="4"/>
        <v>-</v>
      </c>
      <c r="Q8" s="176">
        <v>185</v>
      </c>
      <c r="R8" s="174">
        <v>146</v>
      </c>
      <c r="S8" s="241">
        <f t="shared" si="5"/>
        <v>78.918918918918919</v>
      </c>
      <c r="T8" s="233">
        <v>156</v>
      </c>
      <c r="U8" s="178">
        <v>65</v>
      </c>
      <c r="V8" s="241">
        <f t="shared" si="6"/>
        <v>41.666666666666664</v>
      </c>
      <c r="W8" s="172">
        <v>108</v>
      </c>
      <c r="X8" s="162">
        <v>43</v>
      </c>
      <c r="Y8" s="241">
        <f t="shared" si="7"/>
        <v>39.814814814814817</v>
      </c>
      <c r="Z8" s="233">
        <v>87</v>
      </c>
      <c r="AA8" s="201">
        <v>26</v>
      </c>
      <c r="AB8" s="241">
        <f t="shared" si="8"/>
        <v>29.885057471264368</v>
      </c>
      <c r="AC8" s="34"/>
      <c r="AD8" s="38"/>
    </row>
    <row r="9" spans="1:32" s="40" customFormat="1" ht="48.75" customHeight="1" x14ac:dyDescent="0.25">
      <c r="A9" s="198" t="s">
        <v>98</v>
      </c>
      <c r="B9" s="179">
        <v>140</v>
      </c>
      <c r="C9" s="130">
        <v>95</v>
      </c>
      <c r="D9" s="242">
        <f t="shared" si="0"/>
        <v>67.857142857142861</v>
      </c>
      <c r="E9" s="185">
        <v>85</v>
      </c>
      <c r="F9" s="130">
        <v>84</v>
      </c>
      <c r="G9" s="242">
        <f t="shared" si="1"/>
        <v>98.82352941176471</v>
      </c>
      <c r="H9" s="184">
        <v>32</v>
      </c>
      <c r="I9" s="135">
        <v>23</v>
      </c>
      <c r="J9" s="242">
        <f t="shared" si="2"/>
        <v>71.875</v>
      </c>
      <c r="K9" s="182">
        <v>1</v>
      </c>
      <c r="L9" s="132">
        <v>1</v>
      </c>
      <c r="M9" s="223">
        <f t="shared" si="3"/>
        <v>100</v>
      </c>
      <c r="N9" s="181">
        <v>0</v>
      </c>
      <c r="O9" s="134">
        <v>0</v>
      </c>
      <c r="P9" s="180" t="str">
        <f t="shared" si="4"/>
        <v>-</v>
      </c>
      <c r="Q9" s="184">
        <v>84</v>
      </c>
      <c r="R9" s="135">
        <v>65</v>
      </c>
      <c r="S9" s="242">
        <f t="shared" si="5"/>
        <v>77.38095238095238</v>
      </c>
      <c r="T9" s="234">
        <v>115</v>
      </c>
      <c r="U9" s="178">
        <v>30</v>
      </c>
      <c r="V9" s="242">
        <f t="shared" si="6"/>
        <v>26.086956521739129</v>
      </c>
      <c r="W9" s="181">
        <v>63</v>
      </c>
      <c r="X9" s="134">
        <v>23</v>
      </c>
      <c r="Y9" s="242">
        <f t="shared" si="7"/>
        <v>36.507936507936506</v>
      </c>
      <c r="Z9" s="234">
        <v>50</v>
      </c>
      <c r="AA9" s="132">
        <v>17</v>
      </c>
      <c r="AB9" s="242">
        <f t="shared" si="8"/>
        <v>34</v>
      </c>
      <c r="AC9" s="34"/>
      <c r="AD9" s="38"/>
    </row>
    <row r="10" spans="1:32" s="39" customFormat="1" ht="48.75" customHeight="1" x14ac:dyDescent="0.25">
      <c r="A10" s="198" t="s">
        <v>99</v>
      </c>
      <c r="B10" s="179">
        <v>728</v>
      </c>
      <c r="C10" s="131">
        <v>670</v>
      </c>
      <c r="D10" s="242">
        <f t="shared" si="0"/>
        <v>92.032967032967036</v>
      </c>
      <c r="E10" s="185">
        <v>476</v>
      </c>
      <c r="F10" s="131">
        <v>479</v>
      </c>
      <c r="G10" s="242">
        <f t="shared" si="1"/>
        <v>100.63025210084034</v>
      </c>
      <c r="H10" s="184">
        <v>63</v>
      </c>
      <c r="I10" s="135">
        <v>100</v>
      </c>
      <c r="J10" s="242">
        <f t="shared" si="2"/>
        <v>158.73015873015873</v>
      </c>
      <c r="K10" s="182">
        <v>2</v>
      </c>
      <c r="L10" s="132">
        <v>22</v>
      </c>
      <c r="M10" s="223" t="s">
        <v>124</v>
      </c>
      <c r="N10" s="181">
        <v>0</v>
      </c>
      <c r="O10" s="133">
        <v>0</v>
      </c>
      <c r="P10" s="180" t="str">
        <f t="shared" si="4"/>
        <v>-</v>
      </c>
      <c r="Q10" s="184">
        <v>398</v>
      </c>
      <c r="R10" s="135">
        <v>390</v>
      </c>
      <c r="S10" s="242">
        <f t="shared" si="5"/>
        <v>97.989949748743712</v>
      </c>
      <c r="T10" s="234">
        <v>559</v>
      </c>
      <c r="U10" s="178">
        <v>158</v>
      </c>
      <c r="V10" s="242">
        <f t="shared" si="6"/>
        <v>28.264758497316638</v>
      </c>
      <c r="W10" s="181">
        <v>334</v>
      </c>
      <c r="X10" s="134">
        <v>104</v>
      </c>
      <c r="Y10" s="242">
        <f t="shared" si="7"/>
        <v>31.137724550898202</v>
      </c>
      <c r="Z10" s="234">
        <v>244</v>
      </c>
      <c r="AA10" s="132">
        <v>69</v>
      </c>
      <c r="AB10" s="242">
        <f t="shared" si="8"/>
        <v>28.278688524590162</v>
      </c>
      <c r="AC10" s="34"/>
      <c r="AD10" s="38"/>
    </row>
    <row r="11" spans="1:32" s="39" customFormat="1" ht="48.75" customHeight="1" x14ac:dyDescent="0.25">
      <c r="A11" s="198" t="s">
        <v>100</v>
      </c>
      <c r="B11" s="179">
        <v>160</v>
      </c>
      <c r="C11" s="131">
        <v>116</v>
      </c>
      <c r="D11" s="242">
        <f t="shared" si="0"/>
        <v>72.5</v>
      </c>
      <c r="E11" s="185">
        <v>135</v>
      </c>
      <c r="F11" s="131">
        <v>108</v>
      </c>
      <c r="G11" s="242">
        <f t="shared" ref="G11:G14" si="9">IF(ISERROR(F11*100/E11),"-",(F11*100/E11))</f>
        <v>80</v>
      </c>
      <c r="H11" s="184">
        <v>16</v>
      </c>
      <c r="I11" s="135">
        <v>10</v>
      </c>
      <c r="J11" s="242">
        <f t="shared" ref="J11" si="10">IF(ISERROR(I11*100/H11),"-",(I11*100/H11))</f>
        <v>62.5</v>
      </c>
      <c r="K11" s="182">
        <v>0</v>
      </c>
      <c r="L11" s="132">
        <v>1</v>
      </c>
      <c r="M11" s="223" t="str">
        <f t="shared" si="3"/>
        <v>-</v>
      </c>
      <c r="N11" s="181">
        <v>0</v>
      </c>
      <c r="O11" s="133">
        <v>0</v>
      </c>
      <c r="P11" s="180" t="str">
        <f t="shared" si="4"/>
        <v>-</v>
      </c>
      <c r="Q11" s="184">
        <v>126</v>
      </c>
      <c r="R11" s="135">
        <v>82</v>
      </c>
      <c r="S11" s="242">
        <f t="shared" si="5"/>
        <v>65.079365079365076</v>
      </c>
      <c r="T11" s="234">
        <v>136</v>
      </c>
      <c r="U11" s="178">
        <v>25</v>
      </c>
      <c r="V11" s="242">
        <f t="shared" si="6"/>
        <v>18.382352941176471</v>
      </c>
      <c r="W11" s="181">
        <v>114</v>
      </c>
      <c r="X11" s="134">
        <v>22</v>
      </c>
      <c r="Y11" s="242">
        <f t="shared" si="7"/>
        <v>19.298245614035089</v>
      </c>
      <c r="Z11" s="234">
        <v>95</v>
      </c>
      <c r="AA11" s="132">
        <v>18</v>
      </c>
      <c r="AB11" s="242">
        <f t="shared" si="8"/>
        <v>18.94736842105263</v>
      </c>
      <c r="AC11" s="34"/>
      <c r="AD11" s="38"/>
    </row>
    <row r="12" spans="1:32" s="39" customFormat="1" ht="48.75" customHeight="1" x14ac:dyDescent="0.25">
      <c r="A12" s="198" t="s">
        <v>101</v>
      </c>
      <c r="B12" s="179">
        <v>276</v>
      </c>
      <c r="C12" s="131">
        <v>227</v>
      </c>
      <c r="D12" s="242">
        <f t="shared" si="0"/>
        <v>82.246376811594203</v>
      </c>
      <c r="E12" s="185">
        <v>172</v>
      </c>
      <c r="F12" s="131">
        <v>194</v>
      </c>
      <c r="G12" s="242">
        <f t="shared" si="9"/>
        <v>112.79069767441861</v>
      </c>
      <c r="H12" s="184">
        <v>38</v>
      </c>
      <c r="I12" s="135">
        <v>54</v>
      </c>
      <c r="J12" s="242">
        <f t="shared" si="2"/>
        <v>142.10526315789474</v>
      </c>
      <c r="K12" s="182">
        <v>0</v>
      </c>
      <c r="L12" s="132">
        <v>0</v>
      </c>
      <c r="M12" s="223" t="str">
        <f t="shared" si="3"/>
        <v>-</v>
      </c>
      <c r="N12" s="181">
        <v>0</v>
      </c>
      <c r="O12" s="133">
        <v>1</v>
      </c>
      <c r="P12" s="180" t="str">
        <f t="shared" si="4"/>
        <v>-</v>
      </c>
      <c r="Q12" s="184">
        <v>163</v>
      </c>
      <c r="R12" s="135">
        <v>117</v>
      </c>
      <c r="S12" s="242">
        <f t="shared" si="5"/>
        <v>71.779141104294482</v>
      </c>
      <c r="T12" s="234">
        <v>212</v>
      </c>
      <c r="U12" s="178">
        <v>68</v>
      </c>
      <c r="V12" s="242">
        <f t="shared" si="6"/>
        <v>32.075471698113205</v>
      </c>
      <c r="W12" s="181">
        <v>121</v>
      </c>
      <c r="X12" s="134">
        <v>54</v>
      </c>
      <c r="Y12" s="242">
        <f t="shared" si="7"/>
        <v>44.628099173553721</v>
      </c>
      <c r="Z12" s="234">
        <v>99</v>
      </c>
      <c r="AA12" s="132">
        <v>32</v>
      </c>
      <c r="AB12" s="242">
        <f t="shared" si="8"/>
        <v>32.323232323232325</v>
      </c>
      <c r="AC12" s="34"/>
      <c r="AD12" s="38"/>
    </row>
    <row r="13" spans="1:32" s="39" customFormat="1" ht="48.75" customHeight="1" x14ac:dyDescent="0.25">
      <c r="A13" s="198" t="s">
        <v>102</v>
      </c>
      <c r="B13" s="179">
        <v>190</v>
      </c>
      <c r="C13" s="131">
        <v>131</v>
      </c>
      <c r="D13" s="242">
        <f t="shared" si="0"/>
        <v>68.94736842105263</v>
      </c>
      <c r="E13" s="185">
        <v>111</v>
      </c>
      <c r="F13" s="131">
        <v>73</v>
      </c>
      <c r="G13" s="242">
        <f t="shared" si="9"/>
        <v>65.765765765765764</v>
      </c>
      <c r="H13" s="184">
        <v>41</v>
      </c>
      <c r="I13" s="135">
        <v>44</v>
      </c>
      <c r="J13" s="242">
        <f t="shared" si="2"/>
        <v>107.3170731707317</v>
      </c>
      <c r="K13" s="182">
        <v>2</v>
      </c>
      <c r="L13" s="132">
        <v>1</v>
      </c>
      <c r="M13" s="183">
        <f t="shared" si="3"/>
        <v>50</v>
      </c>
      <c r="N13" s="181">
        <v>0</v>
      </c>
      <c r="O13" s="133">
        <v>0</v>
      </c>
      <c r="P13" s="180" t="str">
        <f t="shared" si="4"/>
        <v>-</v>
      </c>
      <c r="Q13" s="184">
        <v>108</v>
      </c>
      <c r="R13" s="135">
        <v>60</v>
      </c>
      <c r="S13" s="242">
        <f t="shared" si="5"/>
        <v>55.555555555555557</v>
      </c>
      <c r="T13" s="234">
        <v>140</v>
      </c>
      <c r="U13" s="178">
        <v>57</v>
      </c>
      <c r="V13" s="242">
        <f t="shared" si="6"/>
        <v>40.714285714285715</v>
      </c>
      <c r="W13" s="181">
        <v>62</v>
      </c>
      <c r="X13" s="134">
        <v>19</v>
      </c>
      <c r="Y13" s="242">
        <f t="shared" si="7"/>
        <v>30.64516129032258</v>
      </c>
      <c r="Z13" s="234">
        <v>53</v>
      </c>
      <c r="AA13" s="132">
        <v>15</v>
      </c>
      <c r="AB13" s="242">
        <f t="shared" si="8"/>
        <v>28.30188679245283</v>
      </c>
      <c r="AC13" s="34"/>
      <c r="AD13" s="38"/>
    </row>
    <row r="14" spans="1:32" s="39" customFormat="1" ht="48.75" customHeight="1" thickBot="1" x14ac:dyDescent="0.3">
      <c r="A14" s="199" t="s">
        <v>103</v>
      </c>
      <c r="B14" s="186">
        <v>76</v>
      </c>
      <c r="C14" s="148">
        <v>72</v>
      </c>
      <c r="D14" s="243">
        <f t="shared" si="0"/>
        <v>94.736842105263165</v>
      </c>
      <c r="E14" s="193">
        <v>61</v>
      </c>
      <c r="F14" s="148">
        <v>61</v>
      </c>
      <c r="G14" s="243">
        <f t="shared" si="9"/>
        <v>100</v>
      </c>
      <c r="H14" s="192">
        <v>12</v>
      </c>
      <c r="I14" s="190">
        <v>16</v>
      </c>
      <c r="J14" s="243">
        <f t="shared" si="2"/>
        <v>133.33333333333334</v>
      </c>
      <c r="K14" s="189">
        <v>1</v>
      </c>
      <c r="L14" s="202">
        <v>3</v>
      </c>
      <c r="M14" s="239" t="s">
        <v>109</v>
      </c>
      <c r="N14" s="188">
        <v>0</v>
      </c>
      <c r="O14" s="149">
        <v>0</v>
      </c>
      <c r="P14" s="187" t="str">
        <f t="shared" si="4"/>
        <v>-</v>
      </c>
      <c r="Q14" s="192">
        <v>61</v>
      </c>
      <c r="R14" s="190">
        <v>41</v>
      </c>
      <c r="S14" s="243">
        <f t="shared" si="5"/>
        <v>67.213114754098356</v>
      </c>
      <c r="T14" s="235">
        <v>52</v>
      </c>
      <c r="U14" s="221">
        <v>19</v>
      </c>
      <c r="V14" s="243">
        <f t="shared" si="6"/>
        <v>36.53846153846154</v>
      </c>
      <c r="W14" s="188">
        <v>39</v>
      </c>
      <c r="X14" s="203">
        <v>15</v>
      </c>
      <c r="Y14" s="243">
        <f t="shared" si="7"/>
        <v>38.46153846153846</v>
      </c>
      <c r="Z14" s="235">
        <v>31</v>
      </c>
      <c r="AA14" s="202">
        <v>6</v>
      </c>
      <c r="AB14" s="243">
        <f t="shared" si="8"/>
        <v>19.35483870967742</v>
      </c>
      <c r="AC14" s="34"/>
      <c r="AD14" s="38"/>
    </row>
    <row r="15" spans="1:32" ht="67.5" customHeight="1" x14ac:dyDescent="0.25">
      <c r="A15" s="42"/>
      <c r="B15" s="42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5:P15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70" zoomScaleNormal="70" zoomScaleSheetLayoutView="70" workbookViewId="0">
      <selection activeCell="C17" sqref="C17"/>
    </sheetView>
  </sheetViews>
  <sheetFormatPr defaultColWidth="8" defaultRowHeight="12.75" x14ac:dyDescent="0.2"/>
  <cols>
    <col min="1" max="1" width="60.42578125" style="2" customWidth="1"/>
    <col min="2" max="3" width="26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47" t="s">
        <v>62</v>
      </c>
      <c r="B1" s="247"/>
      <c r="C1" s="247"/>
      <c r="D1" s="247"/>
      <c r="E1" s="247"/>
    </row>
    <row r="2" spans="1:11" ht="23.25" customHeight="1" x14ac:dyDescent="0.2">
      <c r="A2" s="247" t="s">
        <v>22</v>
      </c>
      <c r="B2" s="247"/>
      <c r="C2" s="247"/>
      <c r="D2" s="247"/>
      <c r="E2" s="247"/>
    </row>
    <row r="3" spans="1:11" ht="6" customHeight="1" x14ac:dyDescent="0.2">
      <c r="A3" s="24"/>
    </row>
    <row r="4" spans="1:11" s="3" customFormat="1" ht="23.25" customHeight="1" x14ac:dyDescent="0.25">
      <c r="A4" s="301"/>
      <c r="B4" s="248" t="s">
        <v>112</v>
      </c>
      <c r="C4" s="248" t="s">
        <v>113</v>
      </c>
      <c r="D4" s="291" t="s">
        <v>1</v>
      </c>
      <c r="E4" s="292"/>
    </row>
    <row r="5" spans="1:11" s="3" customFormat="1" ht="32.25" customHeight="1" x14ac:dyDescent="0.25">
      <c r="A5" s="301"/>
      <c r="B5" s="249"/>
      <c r="C5" s="249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3">
        <f>'10-молодь-ЦЗ'!B7</f>
        <v>10098</v>
      </c>
      <c r="C7" s="73">
        <f>'10-молодь-ЦЗ'!C7</f>
        <v>5091</v>
      </c>
      <c r="D7" s="9">
        <f t="shared" ref="D7" si="0">C7*100/B7</f>
        <v>50.415923945335713</v>
      </c>
      <c r="E7" s="80">
        <f t="shared" ref="E7" si="1">C7-B7</f>
        <v>-5007</v>
      </c>
      <c r="K7" s="11"/>
    </row>
    <row r="8" spans="1:11" s="3" customFormat="1" ht="20.85" customHeight="1" x14ac:dyDescent="0.25">
      <c r="A8" s="8" t="s">
        <v>26</v>
      </c>
      <c r="B8" s="73">
        <f>'10-молодь-ЦЗ'!E7</f>
        <v>8451</v>
      </c>
      <c r="C8" s="73">
        <f>'10-молодь-ЦЗ'!F7</f>
        <v>3852</v>
      </c>
      <c r="D8" s="9">
        <f t="shared" ref="D8:D12" si="2">C8*100/B8</f>
        <v>45.580404685835994</v>
      </c>
      <c r="E8" s="80">
        <f t="shared" ref="E8:E12" si="3">C8-B8</f>
        <v>-4599</v>
      </c>
      <c r="K8" s="11"/>
    </row>
    <row r="9" spans="1:11" s="3" customFormat="1" ht="37.5" x14ac:dyDescent="0.25">
      <c r="A9" s="12" t="s">
        <v>27</v>
      </c>
      <c r="B9" s="73">
        <f>'10-молодь-ЦЗ'!H7</f>
        <v>1616</v>
      </c>
      <c r="C9" s="73">
        <f>'10-молодь-ЦЗ'!I7</f>
        <v>1582</v>
      </c>
      <c r="D9" s="9">
        <f t="shared" si="2"/>
        <v>97.896039603960389</v>
      </c>
      <c r="E9" s="80">
        <f t="shared" si="3"/>
        <v>-34</v>
      </c>
      <c r="K9" s="11"/>
    </row>
    <row r="10" spans="1:11" s="3" customFormat="1" ht="21.6" customHeight="1" x14ac:dyDescent="0.25">
      <c r="A10" s="13" t="s">
        <v>28</v>
      </c>
      <c r="B10" s="73">
        <f>'10-молодь-ЦЗ'!K7</f>
        <v>361</v>
      </c>
      <c r="C10" s="73">
        <f>'10-молодь-ЦЗ'!L7</f>
        <v>147</v>
      </c>
      <c r="D10" s="10">
        <f t="shared" si="2"/>
        <v>40.720221606648202</v>
      </c>
      <c r="E10" s="80">
        <f t="shared" si="3"/>
        <v>-214</v>
      </c>
      <c r="K10" s="11"/>
    </row>
    <row r="11" spans="1:11" s="3" customFormat="1" ht="45.75" customHeight="1" x14ac:dyDescent="0.25">
      <c r="A11" s="13" t="s">
        <v>19</v>
      </c>
      <c r="B11" s="73">
        <f>'10-молодь-ЦЗ'!N7</f>
        <v>20</v>
      </c>
      <c r="C11" s="73">
        <f>'10-молодь-ЦЗ'!O7</f>
        <v>19</v>
      </c>
      <c r="D11" s="10">
        <f t="shared" si="2"/>
        <v>95</v>
      </c>
      <c r="E11" s="80">
        <f t="shared" si="3"/>
        <v>-1</v>
      </c>
      <c r="K11" s="11"/>
    </row>
    <row r="12" spans="1:11" s="3" customFormat="1" ht="55.5" customHeight="1" x14ac:dyDescent="0.25">
      <c r="A12" s="13" t="s">
        <v>29</v>
      </c>
      <c r="B12" s="73">
        <f>'10-молодь-ЦЗ'!Q7</f>
        <v>6095</v>
      </c>
      <c r="C12" s="73">
        <f>'10-молодь-ЦЗ'!R7</f>
        <v>3007</v>
      </c>
      <c r="D12" s="10">
        <f t="shared" si="2"/>
        <v>49.335520918785889</v>
      </c>
      <c r="E12" s="80">
        <f t="shared" si="3"/>
        <v>-3088</v>
      </c>
      <c r="K12" s="11"/>
    </row>
    <row r="13" spans="1:11" s="3" customFormat="1" ht="12.75" customHeight="1" x14ac:dyDescent="0.25">
      <c r="A13" s="254" t="s">
        <v>4</v>
      </c>
      <c r="B13" s="255"/>
      <c r="C13" s="255"/>
      <c r="D13" s="255"/>
      <c r="E13" s="255"/>
      <c r="K13" s="11"/>
    </row>
    <row r="14" spans="1:11" s="3" customFormat="1" ht="15" customHeight="1" x14ac:dyDescent="0.25">
      <c r="A14" s="256"/>
      <c r="B14" s="257"/>
      <c r="C14" s="257"/>
      <c r="D14" s="257"/>
      <c r="E14" s="257"/>
      <c r="K14" s="11"/>
    </row>
    <row r="15" spans="1:11" s="3" customFormat="1" ht="20.25" customHeight="1" x14ac:dyDescent="0.25">
      <c r="A15" s="252" t="s">
        <v>0</v>
      </c>
      <c r="B15" s="258" t="s">
        <v>114</v>
      </c>
      <c r="C15" s="258" t="s">
        <v>116</v>
      </c>
      <c r="D15" s="291" t="s">
        <v>1</v>
      </c>
      <c r="E15" s="292"/>
      <c r="K15" s="11"/>
    </row>
    <row r="16" spans="1:11" ht="35.85" customHeight="1" x14ac:dyDescent="0.2">
      <c r="A16" s="253"/>
      <c r="B16" s="258"/>
      <c r="C16" s="258"/>
      <c r="D16" s="4" t="s">
        <v>2</v>
      </c>
      <c r="E16" s="5" t="s">
        <v>24</v>
      </c>
      <c r="K16" s="11"/>
    </row>
    <row r="17" spans="1:11" ht="30.75" customHeight="1" x14ac:dyDescent="0.2">
      <c r="A17" s="8" t="s">
        <v>30</v>
      </c>
      <c r="B17" s="73">
        <f>'10-молодь-ЦЗ'!T7</f>
        <v>4045</v>
      </c>
      <c r="C17" s="73">
        <f>'10-молодь-ЦЗ'!U7</f>
        <v>1489</v>
      </c>
      <c r="D17" s="15">
        <f t="shared" ref="D17" si="4">C17*100/B17</f>
        <v>36.810877626699629</v>
      </c>
      <c r="E17" s="80">
        <f t="shared" ref="E17" si="5">C17-B17</f>
        <v>-2556</v>
      </c>
      <c r="K17" s="11"/>
    </row>
    <row r="18" spans="1:11" ht="30.75" customHeight="1" x14ac:dyDescent="0.2">
      <c r="A18" s="1" t="s">
        <v>26</v>
      </c>
      <c r="B18" s="73">
        <f>'10-молодь-ЦЗ'!W7</f>
        <v>3220</v>
      </c>
      <c r="C18" s="73">
        <f>'10-молодь-ЦЗ'!X7</f>
        <v>1059</v>
      </c>
      <c r="D18" s="15">
        <f t="shared" ref="D18:D19" si="6">C18*100/B18</f>
        <v>32.888198757763973</v>
      </c>
      <c r="E18" s="80">
        <f t="shared" ref="E18:E19" si="7">C18-B18</f>
        <v>-2161</v>
      </c>
      <c r="K18" s="11"/>
    </row>
    <row r="19" spans="1:11" ht="30.75" customHeight="1" x14ac:dyDescent="0.2">
      <c r="A19" s="1" t="s">
        <v>31</v>
      </c>
      <c r="B19" s="73">
        <f>'10-молодь-ЦЗ'!Z7</f>
        <v>2593</v>
      </c>
      <c r="C19" s="73">
        <f>'10-молодь-ЦЗ'!AA7</f>
        <v>711</v>
      </c>
      <c r="D19" s="15">
        <f t="shared" si="6"/>
        <v>27.41997686077902</v>
      </c>
      <c r="E19" s="80">
        <f t="shared" si="7"/>
        <v>-1882</v>
      </c>
      <c r="K19" s="11"/>
    </row>
    <row r="20" spans="1:11" ht="66.599999999999994" customHeight="1" x14ac:dyDescent="0.25">
      <c r="A20" s="246"/>
      <c r="B20" s="246"/>
      <c r="C20" s="246"/>
      <c r="D20" s="246"/>
      <c r="E20" s="246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2023-06-13T09:05:45Z</cp:lastPrinted>
  <dcterms:created xsi:type="dcterms:W3CDTF">2020-12-10T10:35:03Z</dcterms:created>
  <dcterms:modified xsi:type="dcterms:W3CDTF">2023-06-13T09:13:53Z</dcterms:modified>
</cp:coreProperties>
</file>