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6A5E1740-BFD0-4316-BD1A-229FF6A5C5C9}" xr6:coauthVersionLast="47" xr6:coauthVersionMax="47" xr10:uidLastSave="{00000000-0000-0000-0000-000000000000}"/>
  <bookViews>
    <workbookView xWindow="-120" yWindow="-120" windowWidth="29040" windowHeight="15840" activeTab="17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0" l="1"/>
  <c r="D8" i="50"/>
  <c r="M14" i="50"/>
  <c r="M10" i="50"/>
  <c r="S10" i="50"/>
  <c r="M13" i="50"/>
  <c r="M12" i="50"/>
  <c r="M9" i="50"/>
  <c r="M8" i="50"/>
  <c r="J14" i="50"/>
  <c r="J13" i="50"/>
  <c r="J12" i="50"/>
  <c r="J10" i="50"/>
  <c r="J9" i="50"/>
  <c r="G10" i="50"/>
  <c r="G9" i="50"/>
  <c r="G8" i="50"/>
  <c r="D10" i="50"/>
  <c r="B8" i="64"/>
  <c r="C8" i="64"/>
  <c r="B9" i="64"/>
  <c r="C9" i="64"/>
  <c r="B10" i="64"/>
  <c r="C10" i="64"/>
  <c r="B11" i="64"/>
  <c r="C11" i="64"/>
  <c r="B12" i="64"/>
  <c r="C12" i="64"/>
  <c r="B13" i="64"/>
  <c r="C13" i="64"/>
  <c r="B14" i="64"/>
  <c r="C14" i="64"/>
  <c r="AB14" i="50"/>
  <c r="AB13" i="50"/>
  <c r="AB12" i="50"/>
  <c r="AB11" i="50"/>
  <c r="AB10" i="50"/>
  <c r="AB9" i="50"/>
  <c r="AB8" i="50"/>
  <c r="Y14" i="50"/>
  <c r="Y13" i="50"/>
  <c r="Y12" i="50"/>
  <c r="Y11" i="50"/>
  <c r="Y10" i="50"/>
  <c r="Y9" i="50"/>
  <c r="Y8" i="50"/>
  <c r="V14" i="50"/>
  <c r="V13" i="50"/>
  <c r="V12" i="50"/>
  <c r="V11" i="50"/>
  <c r="V10" i="50"/>
  <c r="V9" i="50"/>
  <c r="V8" i="50"/>
  <c r="S14" i="50"/>
  <c r="S13" i="50"/>
  <c r="S12" i="50"/>
  <c r="S11" i="50"/>
  <c r="S9" i="50"/>
  <c r="S8" i="50"/>
  <c r="G14" i="50"/>
  <c r="G13" i="50"/>
  <c r="G12" i="50"/>
  <c r="G11" i="50"/>
  <c r="M11" i="50"/>
  <c r="J11" i="50"/>
  <c r="D14" i="50"/>
  <c r="D13" i="50"/>
  <c r="D12" i="50"/>
  <c r="D11" i="50"/>
  <c r="D9" i="50"/>
  <c r="V9" i="49" l="1"/>
  <c r="V10" i="49"/>
  <c r="V14" i="49"/>
  <c r="V8" i="49"/>
  <c r="D8" i="49"/>
  <c r="AB14" i="49"/>
  <c r="Y14" i="49"/>
  <c r="S14" i="49"/>
  <c r="P14" i="49"/>
  <c r="M14" i="49"/>
  <c r="J14" i="49"/>
  <c r="G14" i="49"/>
  <c r="D14" i="49"/>
  <c r="AB13" i="49"/>
  <c r="Y13" i="49"/>
  <c r="V13" i="49"/>
  <c r="S13" i="49"/>
  <c r="P13" i="49"/>
  <c r="M13" i="49"/>
  <c r="J13" i="49"/>
  <c r="G13" i="49"/>
  <c r="D13" i="49"/>
  <c r="AB12" i="49"/>
  <c r="Y12" i="49"/>
  <c r="V12" i="49"/>
  <c r="S12" i="49"/>
  <c r="P12" i="49"/>
  <c r="M12" i="49"/>
  <c r="J12" i="49"/>
  <c r="G12" i="49"/>
  <c r="D12" i="49"/>
  <c r="AB11" i="49"/>
  <c r="Y11" i="49"/>
  <c r="V11" i="49"/>
  <c r="S11" i="49"/>
  <c r="P11" i="49"/>
  <c r="M11" i="49"/>
  <c r="J11" i="49"/>
  <c r="G11" i="49"/>
  <c r="D11" i="49"/>
  <c r="AB10" i="49"/>
  <c r="Y10" i="49"/>
  <c r="S10" i="49"/>
  <c r="P10" i="49"/>
  <c r="M10" i="49"/>
  <c r="J10" i="49"/>
  <c r="G10" i="49"/>
  <c r="D10" i="49"/>
  <c r="AB9" i="49"/>
  <c r="Y9" i="49"/>
  <c r="S9" i="49"/>
  <c r="P9" i="49"/>
  <c r="M9" i="49"/>
  <c r="J9" i="49"/>
  <c r="G9" i="49"/>
  <c r="D9" i="49"/>
  <c r="AB8" i="49"/>
  <c r="Y8" i="49"/>
  <c r="S8" i="49"/>
  <c r="P8" i="49"/>
  <c r="M8" i="49"/>
  <c r="J8" i="49"/>
  <c r="G8" i="49"/>
  <c r="AA7" i="49"/>
  <c r="Z7" i="49"/>
  <c r="X7" i="49"/>
  <c r="W7" i="49"/>
  <c r="T7" i="49"/>
  <c r="R7" i="49"/>
  <c r="Q7" i="49"/>
  <c r="O7" i="49"/>
  <c r="N7" i="49"/>
  <c r="L7" i="49"/>
  <c r="K7" i="49"/>
  <c r="I7" i="49"/>
  <c r="H7" i="49"/>
  <c r="F7" i="49"/>
  <c r="E7" i="49"/>
  <c r="B7" i="49"/>
  <c r="AB7" i="49" l="1"/>
  <c r="P7" i="49"/>
  <c r="M7" i="49"/>
  <c r="G7" i="49"/>
  <c r="U7" i="49"/>
  <c r="V7" i="49" s="1"/>
  <c r="C7" i="49"/>
  <c r="D7" i="49" s="1"/>
  <c r="J7" i="49"/>
  <c r="Y7" i="49"/>
  <c r="S7" i="49"/>
  <c r="S14" i="56"/>
  <c r="S13" i="56"/>
  <c r="S12" i="56"/>
  <c r="S11" i="56"/>
  <c r="S10" i="56"/>
  <c r="S9" i="56"/>
  <c r="S8" i="56"/>
  <c r="AE14" i="56" l="1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V14" i="56"/>
  <c r="V13" i="56"/>
  <c r="V12" i="56"/>
  <c r="V11" i="56"/>
  <c r="V10" i="56"/>
  <c r="V9" i="56"/>
  <c r="V8" i="56"/>
  <c r="P14" i="56"/>
  <c r="P13" i="56"/>
  <c r="P12" i="56"/>
  <c r="P11" i="56"/>
  <c r="P10" i="56"/>
  <c r="P9" i="56"/>
  <c r="P8" i="56"/>
  <c r="M14" i="56"/>
  <c r="M13" i="56"/>
  <c r="M12" i="56"/>
  <c r="M11" i="56"/>
  <c r="M10" i="56"/>
  <c r="M9" i="56"/>
  <c r="M8" i="56"/>
  <c r="J14" i="56"/>
  <c r="J13" i="56"/>
  <c r="J12" i="56"/>
  <c r="J11" i="56"/>
  <c r="J10" i="56"/>
  <c r="J9" i="56"/>
  <c r="J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AC7" i="56"/>
  <c r="Z7" i="56"/>
  <c r="W7" i="56"/>
  <c r="Q7" i="56"/>
  <c r="N7" i="56"/>
  <c r="K7" i="56"/>
  <c r="H7" i="56"/>
  <c r="E7" i="56"/>
  <c r="B7" i="56"/>
  <c r="T7" i="56" l="1"/>
  <c r="R7" i="56"/>
  <c r="S7" i="56" s="1"/>
  <c r="O7" i="56"/>
  <c r="P7" i="56" s="1"/>
  <c r="L7" i="56"/>
  <c r="M7" i="56" s="1"/>
  <c r="I7" i="56"/>
  <c r="J7" i="56" s="1"/>
  <c r="F7" i="56"/>
  <c r="G7" i="56" s="1"/>
  <c r="C7" i="56"/>
  <c r="D7" i="56" s="1"/>
  <c r="AD7" i="56"/>
  <c r="AE7" i="56" s="1"/>
  <c r="AA7" i="56"/>
  <c r="AB7" i="56" s="1"/>
  <c r="X7" i="56"/>
  <c r="Y7" i="56" s="1"/>
  <c r="U7" i="56"/>
  <c r="V7" i="56" l="1"/>
  <c r="U14" i="64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D8" i="48" l="1"/>
  <c r="D9" i="48"/>
  <c r="D10" i="48"/>
  <c r="D11" i="48"/>
  <c r="D12" i="48"/>
  <c r="D13" i="48"/>
  <c r="D14" i="48"/>
  <c r="AA8" i="63" l="1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Q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K14" i="63"/>
  <c r="K8" i="63"/>
  <c r="I8" i="63"/>
  <c r="I9" i="63"/>
  <c r="I10" i="63"/>
  <c r="I11" i="63"/>
  <c r="I12" i="63"/>
  <c r="I13" i="63"/>
  <c r="I14" i="63"/>
  <c r="H9" i="63"/>
  <c r="H10" i="63"/>
  <c r="H11" i="63"/>
  <c r="H12" i="63"/>
  <c r="H13" i="63"/>
  <c r="H14" i="63"/>
  <c r="H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P13" i="65"/>
  <c r="M13" i="65"/>
  <c r="J13" i="65"/>
  <c r="G13" i="65"/>
  <c r="D13" i="65"/>
  <c r="AB12" i="65"/>
  <c r="Y12" i="65"/>
  <c r="V12" i="65"/>
  <c r="S12" i="65"/>
  <c r="P12" i="65"/>
  <c r="M12" i="65"/>
  <c r="J12" i="65"/>
  <c r="G12" i="65"/>
  <c r="D12" i="65"/>
  <c r="AB11" i="65"/>
  <c r="Y11" i="65"/>
  <c r="V11" i="65"/>
  <c r="S11" i="65"/>
  <c r="P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W7" i="65"/>
  <c r="F19" i="45" s="1"/>
  <c r="U7" i="65"/>
  <c r="G18" i="45" s="1"/>
  <c r="T7" i="65"/>
  <c r="R7" i="65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P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P10" i="64"/>
  <c r="M10" i="64"/>
  <c r="J10" i="64"/>
  <c r="G10" i="64"/>
  <c r="D10" i="64"/>
  <c r="AB9" i="64"/>
  <c r="Y9" i="64"/>
  <c r="V9" i="64"/>
  <c r="S9" i="64"/>
  <c r="P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M13" i="63"/>
  <c r="AB11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P8" i="50"/>
  <c r="J14" i="63" l="1"/>
  <c r="P8" i="63"/>
  <c r="G12" i="63"/>
  <c r="AB9" i="63"/>
  <c r="M11" i="63"/>
  <c r="G14" i="63"/>
  <c r="D13" i="63"/>
  <c r="D9" i="63"/>
  <c r="Y7" i="65"/>
  <c r="Y13" i="63"/>
  <c r="Y8" i="63"/>
  <c r="M8" i="63"/>
  <c r="J8" i="63"/>
  <c r="Y10" i="63"/>
  <c r="Y14" i="63"/>
  <c r="S8" i="63"/>
  <c r="G11" i="63"/>
  <c r="AB10" i="63"/>
  <c r="D11" i="63"/>
  <c r="D14" i="63"/>
  <c r="D10" i="63"/>
  <c r="S14" i="63"/>
  <c r="V12" i="63"/>
  <c r="J11" i="63"/>
  <c r="AB8" i="63"/>
  <c r="AB12" i="63"/>
  <c r="S7" i="65"/>
  <c r="Y9" i="63"/>
  <c r="V11" i="63"/>
  <c r="U7" i="63"/>
  <c r="G18" i="25" s="1"/>
  <c r="V14" i="63"/>
  <c r="O7" i="63"/>
  <c r="G12" i="25" s="1"/>
  <c r="M9" i="63"/>
  <c r="B7" i="63"/>
  <c r="F8" i="25" s="1"/>
  <c r="V7" i="65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M7" i="64"/>
  <c r="P7" i="65"/>
  <c r="B19" i="45"/>
  <c r="C18" i="45"/>
  <c r="G20" i="45"/>
  <c r="J10" i="63"/>
  <c r="P14" i="63"/>
  <c r="V10" i="63"/>
  <c r="V8" i="63"/>
  <c r="D7" i="64"/>
  <c r="G7" i="65"/>
  <c r="G10" i="45"/>
  <c r="P13" i="63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11" i="63"/>
  <c r="Y12" i="63"/>
  <c r="S11" i="63"/>
  <c r="N7" i="63"/>
  <c r="F12" i="25" s="1"/>
  <c r="P11" i="63"/>
  <c r="P9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D8" i="63"/>
  <c r="I18" i="45" l="1"/>
  <c r="Y7" i="63"/>
  <c r="V7" i="63"/>
  <c r="F19" i="25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P9" i="39" l="1"/>
  <c r="P10" i="39"/>
  <c r="P11" i="39"/>
  <c r="P12" i="39"/>
  <c r="P13" i="39"/>
  <c r="P14" i="39"/>
  <c r="S9" i="39"/>
  <c r="AB10" i="48" l="1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1" i="39"/>
  <c r="M10" i="39"/>
  <c r="M9" i="39"/>
  <c r="M8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P8" i="39" l="1"/>
  <c r="J10" i="48" l="1"/>
  <c r="P14" i="48" l="1"/>
  <c r="P13" i="48"/>
  <c r="P12" i="48"/>
  <c r="P11" i="48"/>
  <c r="P10" i="48"/>
  <c r="P9" i="48"/>
  <c r="P8" i="48"/>
  <c r="M9" i="48"/>
  <c r="P14" i="50" l="1"/>
  <c r="P13" i="50"/>
  <c r="P12" i="50"/>
  <c r="P11" i="50"/>
  <c r="P10" i="50"/>
  <c r="P9" i="50"/>
  <c r="P14" i="51" l="1"/>
  <c r="P13" i="51"/>
  <c r="P12" i="51"/>
  <c r="P11" i="51"/>
  <c r="P10" i="51"/>
  <c r="P9" i="51"/>
  <c r="P8" i="51"/>
  <c r="P14" i="54"/>
  <c r="P13" i="54"/>
  <c r="P12" i="54"/>
  <c r="P11" i="54"/>
  <c r="P10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B17" i="24"/>
  <c r="B15" i="24"/>
  <c r="B9" i="24"/>
  <c r="B7" i="24"/>
  <c r="B5" i="24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M7" i="50" l="1"/>
  <c r="D9" i="43" s="1"/>
  <c r="J7" i="50"/>
  <c r="D8" i="43" s="1"/>
  <c r="G7" i="50"/>
  <c r="D7" i="43" s="1"/>
  <c r="D11" i="40"/>
  <c r="AB7" i="50"/>
  <c r="D18" i="43" s="1"/>
  <c r="S7" i="50"/>
  <c r="D11" i="43" s="1"/>
  <c r="D7" i="50"/>
  <c r="D6" i="43" s="1"/>
  <c r="V7" i="50"/>
  <c r="D16" i="43" s="1"/>
  <c r="Y7" i="50"/>
  <c r="D17" i="43" s="1"/>
  <c r="B16" i="43"/>
  <c r="B6" i="43"/>
  <c r="D16" i="23"/>
  <c r="E16" i="23"/>
  <c r="P7" i="50"/>
  <c r="D10" i="43" s="1"/>
  <c r="E6" i="23"/>
  <c r="D6" i="23"/>
  <c r="D15" i="42"/>
  <c r="E15" i="42"/>
  <c r="D5" i="42"/>
  <c r="E5" i="42"/>
  <c r="I8" i="25"/>
  <c r="H8" i="25"/>
  <c r="B9" i="43"/>
  <c r="B17" i="43"/>
  <c r="B11" i="43"/>
  <c r="B8" i="43"/>
  <c r="B7" i="43"/>
  <c r="D20" i="45"/>
  <c r="E9" i="40"/>
  <c r="E19" i="45"/>
  <c r="D19" i="45"/>
  <c r="E11" i="40"/>
  <c r="D12" i="45"/>
  <c r="D10" i="40"/>
  <c r="I20" i="45"/>
  <c r="E8" i="40"/>
  <c r="D19" i="40"/>
  <c r="C6" i="24"/>
  <c r="C8" i="24"/>
  <c r="C10" i="24"/>
  <c r="C16" i="24"/>
  <c r="C6" i="43"/>
  <c r="C8" i="43"/>
  <c r="C10" i="43"/>
  <c r="C16" i="43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16" i="43" l="1"/>
  <c r="E6" i="43"/>
  <c r="E15" i="24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<sst xmlns="http://schemas.openxmlformats.org/spreadsheetml/2006/main" count="804" uniqueCount="123">
  <si>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</si>
  <si>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</si>
  <si>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</si>
  <si>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</si>
  <si>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</si>
  <si>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</si>
  <si>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</si>
  <si>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</si>
  <si>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</si>
  <si>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</si>
  <si>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</si>
  <si>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</si>
  <si>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</si>
  <si>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</si>
  <si>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</si>
  <si>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</si>
  <si>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</si>
  <si>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</si>
  <si>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</si>
  <si>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</si>
  <si>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</si>
  <si>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</si>
  <si>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</si>
  <si>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</si>
  <si>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</si>
  <si>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</si>
  <si>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</si>
  <si>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</si>
  <si>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</si>
  <si>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</si>
  <si>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</si>
  <si>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</si>
  <si>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</si>
  <si>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</si>
  <si>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</si>
  <si>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</si>
  <si>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</si>
  <si>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</si>
  <si>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</si>
  <si>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</si>
  <si>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</si>
  <si>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</si>
  <si>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</si>
  <si>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</si>
  <si>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</si>
  <si>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</si>
  <si>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</si>
  <si>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</si>
  <si>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</si>
  <si>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</si>
  <si>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</si>
  <si>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</si>
  <si>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</si>
  <si>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</si>
  <si>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</si>
  <si>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</si>
  <si>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</si>
  <si>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</si>
  <si>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</si>
  <si>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</si>
  <si>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</si>
  <si>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</si>
  <si>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</si>
  <si>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</si>
  <si>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</si>
  <si>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</si>
  <si>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</si>
  <si>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</si>
  <si>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</si>
  <si>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</si>
  <si>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</si>
  <si>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</si>
  <si>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</si>
  <si>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</si>
  <si>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</si>
  <si>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</si>
  <si>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</si>
  <si>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</si>
  <si>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</si>
  <si>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</si>
  <si>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</si>
  <si>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</si>
  <si>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</si>
  <si>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</si>
  <si>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</si>
  <si>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</si>
  <si>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</si>
  <si>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</si>
  <si>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послуги,осіб*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</si>
  <si>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</si>
  <si>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</si>
  <si>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</si>
  <si>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</si>
  <si>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</si>
  <si>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</si>
  <si>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</si>
  <si>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</si>
  <si>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</si>
  <si>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</si>
  <si>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</si>
  <si>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</si>
  <si>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</si>
  <si>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</si>
  <si>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</si>
  <si>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</si>
  <si>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</si>
  <si>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</si>
  <si>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Всього отримали роботу (у т.ч. до набуття статусу безробітного)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</si>
  <si>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січні-червні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</si>
  <si>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>січень - червень 2022 року</t>
  </si>
  <si>
    <t>січень - червень 2023 року</t>
  </si>
  <si>
    <t xml:space="preserve">  1 липня 2022 р.</t>
  </si>
  <si>
    <t xml:space="preserve">  1 липня 2023 р.</t>
  </si>
  <si>
    <r>
      <t xml:space="preserve">  Надання послуг 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червні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</si>
  <si>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- червні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</si>
  <si>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червні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</si>
  <si>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 - червні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</si>
  <si>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червні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</si>
  <si>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червні 2022-2023 рр.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</si>
  <si>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- червні 2022-2023 рр.</t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</si>
  <si>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- червні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</si>
  <si>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червні 2022-2023 рр.</t>
    </r>
  </si>
  <si>
    <t>у 4,36р.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</si>
</sst>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Calibri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86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164" fontId="78" fillId="0" borderId="67" xfId="12" applyNumberFormat="1" applyFont="1" applyBorder="1" applyAlignment="1">
      <alignment horizontal="center" vertical="center"/>
    </xf>
    <xf numFmtId="164" fontId="78" fillId="0" borderId="31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0" fontId="81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165" fontId="82" fillId="3" borderId="27" xfId="0" applyNumberFormat="1" applyFont="1" applyFill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74" fillId="0" borderId="3" xfId="12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81" fillId="2" borderId="30" xfId="12" applyFont="1" applyFill="1" applyBorder="1" applyAlignment="1">
      <alignment horizontal="center" vertical="center" wrapText="1"/>
    </xf>
    <xf numFmtId="0" fontId="81" fillId="2" borderId="27" xfId="12" applyFont="1" applyFill="1" applyBorder="1" applyAlignment="1">
      <alignment horizontal="center" vertical="center" wrapText="1"/>
    </xf>
    <xf numFmtId="0" fontId="81" fillId="2" borderId="31" xfId="12" applyFont="1" applyFill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1" fillId="2" borderId="26" xfId="12" applyFont="1" applyFill="1" applyBorder="1" applyAlignment="1">
      <alignment horizontal="center" vertical="center" wrapText="1"/>
    </xf>
    <xf numFmtId="0" fontId="81" fillId="2" borderId="28" xfId="12" applyFont="1" applyFill="1" applyBorder="1" applyAlignment="1">
      <alignment horizontal="center" vertical="center" wrapText="1"/>
    </xf>
    <xf numFmtId="0" fontId="81" fillId="2" borderId="38" xfId="12" applyFont="1" applyFill="1" applyBorder="1" applyAlignment="1">
      <alignment horizontal="center" vertical="center" wrapText="1"/>
    </xf>
    <xf numFmtId="0" fontId="81" fillId="2" borderId="29" xfId="12" applyFont="1" applyFill="1" applyBorder="1" applyAlignment="1">
      <alignment horizontal="center" vertical="center" wrapText="1"/>
    </xf>
    <xf numFmtId="0" fontId="81" fillId="2" borderId="44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49" fontId="74" fillId="2" borderId="32" xfId="12" applyNumberFormat="1" applyFont="1" applyFill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0" fontId="74" fillId="2" borderId="33" xfId="12" applyFont="1" applyFill="1" applyBorder="1" applyAlignment="1">
      <alignment horizontal="center" vertical="center" wrapText="1"/>
    </xf>
    <xf numFmtId="3" fontId="78" fillId="0" borderId="0" xfId="12" applyNumberFormat="1" applyFont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81" fillId="0" borderId="38" xfId="12" applyFont="1" applyBorder="1" applyAlignment="1">
      <alignment horizontal="center" vertical="center" wrapText="1"/>
    </xf>
    <xf numFmtId="0" fontId="81" fillId="0" borderId="29" xfId="12" applyFont="1" applyBorder="1" applyAlignment="1">
      <alignment horizontal="center" vertical="center" wrapText="1"/>
    </xf>
    <xf numFmtId="0" fontId="81" fillId="0" borderId="44" xfId="12" applyFont="1" applyBorder="1" applyAlignment="1">
      <alignment horizontal="center" vertical="center" wrapText="1"/>
    </xf>
    <xf numFmtId="0" fontId="81" fillId="0" borderId="30" xfId="12" applyFont="1" applyBorder="1" applyAlignment="1">
      <alignment horizontal="center" vertical="center" wrapText="1"/>
    </xf>
    <xf numFmtId="0" fontId="81" fillId="0" borderId="27" xfId="12" applyFont="1" applyBorder="1" applyAlignment="1">
      <alignment horizontal="center" vertical="center" wrapText="1"/>
    </xf>
    <xf numFmtId="0" fontId="81" fillId="0" borderId="28" xfId="12" applyFont="1" applyBorder="1" applyAlignment="1">
      <alignment horizontal="center" vertical="center" wrapText="1"/>
    </xf>
    <xf numFmtId="0" fontId="81" fillId="0" borderId="26" xfId="12" applyFont="1" applyBorder="1" applyAlignment="1">
      <alignment horizontal="center" vertical="center" wrapText="1"/>
    </xf>
    <xf numFmtId="0" fontId="81" fillId="0" borderId="31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0" fontId="18" fillId="0" borderId="40" xfId="12" applyFont="1" applyBorder="1" applyAlignment="1">
      <alignment horizontal="center" vertical="center" wrapText="1"/>
    </xf>
    <xf numFmtId="0" fontId="74" fillId="0" borderId="42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3" xfId="12" applyFont="1" applyBorder="1" applyAlignment="1">
      <alignment horizontal="center" vertical="center" wrapText="1"/>
    </xf>
    <xf numFmtId="0" fontId="75" fillId="0" borderId="63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21" fillId="0" borderId="50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2" xfId="12" applyFont="1" applyBorder="1" applyAlignment="1">
      <alignment horizontal="center" vertical="center" wrapText="1"/>
    </xf>
    <xf numFmtId="49" fontId="74" fillId="2" borderId="51" xfId="12" applyNumberFormat="1" applyFont="1" applyFill="1" applyBorder="1" applyAlignment="1">
      <alignment horizontal="center" vertical="center" wrapText="1"/>
    </xf>
    <xf numFmtId="49" fontId="74" fillId="2" borderId="45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81" fillId="0" borderId="53" xfId="12" applyFont="1" applyBorder="1" applyAlignment="1">
      <alignment horizontal="center" vertical="center" wrapText="1"/>
    </xf>
    <xf numFmtId="0" fontId="81" fillId="0" borderId="63" xfId="12" applyFont="1" applyBorder="1" applyAlignment="1">
      <alignment horizontal="center" vertical="center" wrapText="1"/>
    </xf>
    <xf numFmtId="0" fontId="81" fillId="0" borderId="54" xfId="12" applyFont="1" applyBorder="1" applyAlignment="1">
      <alignment horizontal="center" vertical="center" wrapText="1"/>
    </xf>
    <xf numFmtId="0" fontId="81" fillId="0" borderId="55" xfId="12" applyFont="1" applyBorder="1" applyAlignment="1">
      <alignment horizontal="center" vertical="center" wrapText="1"/>
    </xf>
    <xf numFmtId="0" fontId="81" fillId="0" borderId="56" xfId="12" applyFont="1" applyBorder="1" applyAlignment="1">
      <alignment horizontal="center" vertical="center" wrapText="1"/>
    </xf>
    <xf numFmtId="0" fontId="81" fillId="0" borderId="57" xfId="12" applyFont="1" applyBorder="1" applyAlignment="1">
      <alignment horizontal="center" vertical="center" wrapText="1"/>
    </xf>
    <xf numFmtId="0" fontId="81" fillId="0" borderId="58" xfId="12" applyFont="1" applyBorder="1" applyAlignment="1">
      <alignment horizontal="center" vertical="center" wrapText="1"/>
    </xf>
    <xf numFmtId="0" fontId="81" fillId="0" borderId="64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3333FF"/>
      <color rgb="FFFFCCFF"/>
      <color rgb="FF99CC00"/>
      <color rgb="FF0000CC"/>
      <color rgb="FF003399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view="pageBreakPreview" zoomScale="70" zoomScaleNormal="70" zoomScaleSheetLayoutView="70" workbookViewId="0">
      <selection activeCell="J17" sqref="J17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243" t="s">
        <v>23</v>
      </c>
      <c r="B1" s="243"/>
      <c r="C1" s="243"/>
      <c r="D1" s="243"/>
      <c r="E1" s="243"/>
    </row>
    <row r="2" spans="1:11" ht="17.850000000000001" customHeight="1" x14ac:dyDescent="0.2">
      <c r="A2" s="243"/>
      <c r="B2" s="243"/>
      <c r="C2" s="243"/>
      <c r="D2" s="243"/>
      <c r="E2" s="243"/>
    </row>
    <row r="3" spans="1:11" s="3" customFormat="1" ht="23.25" customHeight="1" x14ac:dyDescent="0.25">
      <c r="A3" s="248" t="s">
        <v>0</v>
      </c>
      <c r="B3" s="244" t="s">
        <v>109</v>
      </c>
      <c r="C3" s="244" t="s">
        <v>110</v>
      </c>
      <c r="D3" s="246" t="s">
        <v>1</v>
      </c>
      <c r="E3" s="247"/>
    </row>
    <row r="4" spans="1:11" s="3" customFormat="1" ht="27.75" customHeight="1" x14ac:dyDescent="0.25">
      <c r="A4" s="249"/>
      <c r="B4" s="245"/>
      <c r="C4" s="245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5">
        <f>'2(5%квота-ЦЗ)'!B7</f>
        <v>8141</v>
      </c>
      <c r="C6" s="65">
        <f>'2(5%квота-ЦЗ)'!C7</f>
        <v>4250</v>
      </c>
      <c r="D6" s="14">
        <f t="shared" ref="D6" si="0">C6*100/B6</f>
        <v>52.204888834295538</v>
      </c>
      <c r="E6" s="80">
        <f t="shared" ref="E6" si="1">C6-B6</f>
        <v>-3891</v>
      </c>
      <c r="K6" s="11"/>
    </row>
    <row r="7" spans="1:11" s="3" customFormat="1" ht="23.1" customHeight="1" x14ac:dyDescent="0.25">
      <c r="A7" s="8" t="s">
        <v>26</v>
      </c>
      <c r="B7" s="65">
        <f>'2(5%квота-ЦЗ)'!E7</f>
        <v>7706</v>
      </c>
      <c r="C7" s="65">
        <f>'2(5%квота-ЦЗ)'!F7</f>
        <v>3942</v>
      </c>
      <c r="D7" s="14">
        <f t="shared" ref="D7:D11" si="2">C7*100/B7</f>
        <v>51.1549441993252</v>
      </c>
      <c r="E7" s="80">
        <f t="shared" ref="E7:E11" si="3">C7-B7</f>
        <v>-3764</v>
      </c>
      <c r="K7" s="11"/>
    </row>
    <row r="8" spans="1:11" s="3" customFormat="1" ht="45" customHeight="1" x14ac:dyDescent="0.25">
      <c r="A8" s="12" t="s">
        <v>27</v>
      </c>
      <c r="B8" s="65">
        <f>'2(5%квота-ЦЗ)'!H7</f>
        <v>801</v>
      </c>
      <c r="C8" s="65">
        <f>'2(5%квота-ЦЗ)'!I7</f>
        <v>726</v>
      </c>
      <c r="D8" s="14">
        <f t="shared" si="2"/>
        <v>90.636704119850194</v>
      </c>
      <c r="E8" s="85">
        <f t="shared" si="3"/>
        <v>-75</v>
      </c>
      <c r="K8" s="11"/>
    </row>
    <row r="9" spans="1:11" s="3" customFormat="1" ht="23.1" customHeight="1" x14ac:dyDescent="0.25">
      <c r="A9" s="8" t="s">
        <v>28</v>
      </c>
      <c r="B9" s="65">
        <f>'2(5%квота-ЦЗ)'!K7</f>
        <v>254</v>
      </c>
      <c r="C9" s="65">
        <f>'2(5%квота-ЦЗ)'!L7</f>
        <v>146</v>
      </c>
      <c r="D9" s="14">
        <f t="shared" si="2"/>
        <v>57.480314960629919</v>
      </c>
      <c r="E9" s="80">
        <f t="shared" si="3"/>
        <v>-108</v>
      </c>
      <c r="K9" s="11"/>
    </row>
    <row r="10" spans="1:11" s="3" customFormat="1" ht="45.6" customHeight="1" x14ac:dyDescent="0.25">
      <c r="A10" s="13" t="s">
        <v>19</v>
      </c>
      <c r="B10" s="65">
        <f>'2(5%квота-ЦЗ)'!N7</f>
        <v>40</v>
      </c>
      <c r="C10" s="65">
        <f>'2(5%квота-ЦЗ)'!O7</f>
        <v>58</v>
      </c>
      <c r="D10" s="14">
        <f t="shared" si="2"/>
        <v>145</v>
      </c>
      <c r="E10" s="85">
        <f t="shared" si="3"/>
        <v>18</v>
      </c>
      <c r="K10" s="11"/>
    </row>
    <row r="11" spans="1:11" s="3" customFormat="1" ht="45.6" customHeight="1" x14ac:dyDescent="0.25">
      <c r="A11" s="13" t="s">
        <v>29</v>
      </c>
      <c r="B11" s="65">
        <f>'2(5%квота-ЦЗ)'!Q7</f>
        <v>5763</v>
      </c>
      <c r="C11" s="65">
        <f>'2(5%квота-ЦЗ)'!R7</f>
        <v>3145</v>
      </c>
      <c r="D11" s="14">
        <f t="shared" si="2"/>
        <v>54.572271386430678</v>
      </c>
      <c r="E11" s="80">
        <f t="shared" si="3"/>
        <v>-2618</v>
      </c>
      <c r="K11" s="11"/>
    </row>
    <row r="12" spans="1:11" s="3" customFormat="1" ht="12.75" customHeight="1" x14ac:dyDescent="0.25">
      <c r="A12" s="250" t="s">
        <v>4</v>
      </c>
      <c r="B12" s="251"/>
      <c r="C12" s="251"/>
      <c r="D12" s="251"/>
      <c r="E12" s="251"/>
      <c r="K12" s="11"/>
    </row>
    <row r="13" spans="1:11" s="3" customFormat="1" ht="15" customHeight="1" x14ac:dyDescent="0.25">
      <c r="A13" s="252"/>
      <c r="B13" s="253"/>
      <c r="C13" s="253"/>
      <c r="D13" s="253"/>
      <c r="E13" s="253"/>
      <c r="K13" s="11"/>
    </row>
    <row r="14" spans="1:11" s="3" customFormat="1" ht="24" customHeight="1" x14ac:dyDescent="0.25">
      <c r="A14" s="248" t="s">
        <v>0</v>
      </c>
      <c r="B14" s="254" t="s">
        <v>111</v>
      </c>
      <c r="C14" s="254" t="s">
        <v>112</v>
      </c>
      <c r="D14" s="246" t="s">
        <v>1</v>
      </c>
      <c r="E14" s="247"/>
      <c r="K14" s="11" t="s">
        <v>65</v>
      </c>
    </row>
    <row r="15" spans="1:11" ht="35.85" customHeight="1" x14ac:dyDescent="0.2">
      <c r="A15" s="249"/>
      <c r="B15" s="254"/>
      <c r="C15" s="254"/>
      <c r="D15" s="4" t="s">
        <v>2</v>
      </c>
      <c r="E15" s="5" t="s">
        <v>24</v>
      </c>
      <c r="K15" s="11"/>
    </row>
    <row r="16" spans="1:11" ht="27.75" customHeight="1" x14ac:dyDescent="0.2">
      <c r="A16" s="8" t="s">
        <v>30</v>
      </c>
      <c r="B16" s="65">
        <f>'2(5%квота-ЦЗ)'!T7</f>
        <v>3006</v>
      </c>
      <c r="C16" s="65">
        <f>'2(5%квота-ЦЗ)'!U7</f>
        <v>1313</v>
      </c>
      <c r="D16" s="14">
        <f t="shared" ref="D16" si="4">C16*100/B16</f>
        <v>43.679308050565538</v>
      </c>
      <c r="E16" s="85">
        <f t="shared" ref="E16" si="5">C16-B16</f>
        <v>-1693</v>
      </c>
      <c r="K16" s="11"/>
    </row>
    <row r="17" spans="1:11" ht="27.75" customHeight="1" x14ac:dyDescent="0.2">
      <c r="A17" s="1" t="s">
        <v>26</v>
      </c>
      <c r="B17" s="65">
        <f>'2(5%квота-ЦЗ)'!W7</f>
        <v>2849</v>
      </c>
      <c r="C17" s="65">
        <f>'2(5%квота-ЦЗ)'!X7</f>
        <v>1202</v>
      </c>
      <c r="D17" s="14">
        <f t="shared" ref="D17:D18" si="6">C17*100/B17</f>
        <v>42.190242190242188</v>
      </c>
      <c r="E17" s="85">
        <f t="shared" ref="E17:E18" si="7">C17-B17</f>
        <v>-1647</v>
      </c>
      <c r="K17" s="11"/>
    </row>
    <row r="18" spans="1:11" ht="27.75" customHeight="1" x14ac:dyDescent="0.2">
      <c r="A18" s="1" t="s">
        <v>31</v>
      </c>
      <c r="B18" s="65">
        <f>'2(5%квота-ЦЗ)'!Z7</f>
        <v>2560</v>
      </c>
      <c r="C18" s="65">
        <f>'2(5%квота-ЦЗ)'!AA7</f>
        <v>876</v>
      </c>
      <c r="D18" s="14">
        <f t="shared" si="6"/>
        <v>34.21875</v>
      </c>
      <c r="E18" s="85">
        <f t="shared" si="7"/>
        <v>-1684</v>
      </c>
      <c r="K18" s="11"/>
    </row>
    <row r="19" spans="1:11" ht="64.5" customHeight="1" x14ac:dyDescent="0.25">
      <c r="A19" s="242"/>
      <c r="B19" s="242"/>
      <c r="C19" s="242"/>
      <c r="D19" s="242"/>
      <c r="E19" s="242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67"/>
  <sheetViews>
    <sheetView view="pageBreakPreview" zoomScale="56" zoomScaleNormal="75" zoomScaleSheetLayoutView="56" workbookViewId="0">
      <pane xSplit="1" ySplit="6" topLeftCell="J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2.42578125" style="41" customWidth="1"/>
    <col min="16" max="16" width="8.42578125" style="41" customWidth="1"/>
    <col min="17" max="18" width="15.5703125" style="41" customWidth="1"/>
    <col min="19" max="19" width="8.42578125" style="41" customWidth="1"/>
    <col min="20" max="21" width="16.5703125" style="41" customWidth="1"/>
    <col min="22" max="22" width="9" style="41" customWidth="1"/>
    <col min="23" max="24" width="15.5703125" style="41" customWidth="1"/>
    <col min="25" max="25" width="8.42578125" style="41" customWidth="1"/>
    <col min="26" max="27" width="15.42578125" style="41" customWidth="1"/>
    <col min="28" max="28" width="16.5703125" style="41" customWidth="1"/>
    <col min="29" max="16384" width="9.42578125" style="41"/>
  </cols>
  <sheetData>
    <row r="1" spans="1:32" s="26" customFormat="1" ht="60.75" customHeight="1" x14ac:dyDescent="0.25">
      <c r="B1" s="255" t="s">
        <v>116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"/>
      <c r="R1" s="25"/>
      <c r="S1" s="25"/>
      <c r="T1" s="25"/>
      <c r="U1" s="275" t="s">
        <v>14</v>
      </c>
      <c r="V1" s="275"/>
      <c r="W1" s="275"/>
      <c r="X1" s="275"/>
      <c r="Y1" s="275"/>
      <c r="Z1" s="275"/>
      <c r="AA1" s="275"/>
      <c r="AB1" s="275"/>
    </row>
    <row r="2" spans="1:32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7" t="s">
        <v>7</v>
      </c>
      <c r="N2" s="257"/>
      <c r="O2" s="257"/>
      <c r="P2" s="257"/>
      <c r="Q2" s="28"/>
      <c r="R2" s="28"/>
      <c r="S2" s="28"/>
      <c r="T2" s="28"/>
      <c r="U2" s="28"/>
      <c r="V2" s="28"/>
      <c r="X2" s="267"/>
      <c r="Y2" s="267"/>
      <c r="Z2" s="257" t="s">
        <v>7</v>
      </c>
      <c r="AA2" s="257"/>
      <c r="AB2" s="257"/>
      <c r="AC2" s="122"/>
    </row>
    <row r="3" spans="1:32" s="225" customFormat="1" ht="97.5" customHeight="1" x14ac:dyDescent="0.25">
      <c r="A3" s="268"/>
      <c r="B3" s="298" t="s">
        <v>80</v>
      </c>
      <c r="C3" s="299"/>
      <c r="D3" s="300"/>
      <c r="E3" s="304" t="s">
        <v>21</v>
      </c>
      <c r="F3" s="302"/>
      <c r="G3" s="305"/>
      <c r="H3" s="304" t="s">
        <v>107</v>
      </c>
      <c r="I3" s="302"/>
      <c r="J3" s="305"/>
      <c r="K3" s="304" t="s">
        <v>9</v>
      </c>
      <c r="L3" s="302"/>
      <c r="M3" s="305"/>
      <c r="N3" s="301" t="s">
        <v>10</v>
      </c>
      <c r="O3" s="302"/>
      <c r="P3" s="305"/>
      <c r="Q3" s="298" t="s">
        <v>8</v>
      </c>
      <c r="R3" s="299"/>
      <c r="S3" s="300"/>
      <c r="T3" s="301" t="s">
        <v>15</v>
      </c>
      <c r="U3" s="302"/>
      <c r="V3" s="303"/>
      <c r="W3" s="304" t="s">
        <v>11</v>
      </c>
      <c r="X3" s="302"/>
      <c r="Y3" s="305"/>
      <c r="Z3" s="301" t="s">
        <v>12</v>
      </c>
      <c r="AA3" s="302"/>
      <c r="AB3" s="305"/>
    </row>
    <row r="4" spans="1:32" s="31" customFormat="1" ht="19.5" customHeight="1" x14ac:dyDescent="0.25">
      <c r="A4" s="269"/>
      <c r="B4" s="276" t="s">
        <v>87</v>
      </c>
      <c r="C4" s="259" t="s">
        <v>96</v>
      </c>
      <c r="D4" s="261" t="s">
        <v>2</v>
      </c>
      <c r="E4" s="276" t="s">
        <v>87</v>
      </c>
      <c r="F4" s="259" t="s">
        <v>96</v>
      </c>
      <c r="G4" s="261" t="s">
        <v>2</v>
      </c>
      <c r="H4" s="276" t="s">
        <v>87</v>
      </c>
      <c r="I4" s="259" t="s">
        <v>96</v>
      </c>
      <c r="J4" s="261" t="s">
        <v>2</v>
      </c>
      <c r="K4" s="276" t="s">
        <v>87</v>
      </c>
      <c r="L4" s="259" t="s">
        <v>96</v>
      </c>
      <c r="M4" s="261" t="s">
        <v>2</v>
      </c>
      <c r="N4" s="276" t="s">
        <v>87</v>
      </c>
      <c r="O4" s="259" t="s">
        <v>96</v>
      </c>
      <c r="P4" s="261" t="s">
        <v>2</v>
      </c>
      <c r="Q4" s="276" t="s">
        <v>87</v>
      </c>
      <c r="R4" s="259" t="s">
        <v>96</v>
      </c>
      <c r="S4" s="261" t="s">
        <v>2</v>
      </c>
      <c r="T4" s="276" t="s">
        <v>87</v>
      </c>
      <c r="U4" s="259" t="s">
        <v>96</v>
      </c>
      <c r="V4" s="260" t="s">
        <v>2</v>
      </c>
      <c r="W4" s="276" t="s">
        <v>87</v>
      </c>
      <c r="X4" s="259" t="s">
        <v>96</v>
      </c>
      <c r="Y4" s="261" t="s">
        <v>2</v>
      </c>
      <c r="Z4" s="276" t="s">
        <v>87</v>
      </c>
      <c r="AA4" s="259" t="s">
        <v>96</v>
      </c>
      <c r="AB4" s="261" t="s">
        <v>2</v>
      </c>
    </row>
    <row r="5" spans="1:32" s="31" customFormat="1" ht="15.75" customHeight="1" thickBot="1" x14ac:dyDescent="0.3">
      <c r="A5" s="308"/>
      <c r="B5" s="276"/>
      <c r="C5" s="259"/>
      <c r="D5" s="306"/>
      <c r="E5" s="276"/>
      <c r="F5" s="259"/>
      <c r="G5" s="306"/>
      <c r="H5" s="276"/>
      <c r="I5" s="259"/>
      <c r="J5" s="306"/>
      <c r="K5" s="276"/>
      <c r="L5" s="259"/>
      <c r="M5" s="306"/>
      <c r="N5" s="276"/>
      <c r="O5" s="259"/>
      <c r="P5" s="306"/>
      <c r="Q5" s="276"/>
      <c r="R5" s="259"/>
      <c r="S5" s="306"/>
      <c r="T5" s="276"/>
      <c r="U5" s="259"/>
      <c r="V5" s="309"/>
      <c r="W5" s="276"/>
      <c r="X5" s="259"/>
      <c r="Y5" s="306"/>
      <c r="Z5" s="276"/>
      <c r="AA5" s="259"/>
      <c r="AB5" s="306"/>
    </row>
    <row r="6" spans="1:32" s="47" customFormat="1" ht="12.75" thickBot="1" x14ac:dyDescent="0.25">
      <c r="A6" s="149" t="s">
        <v>3</v>
      </c>
      <c r="B6" s="141">
        <v>1</v>
      </c>
      <c r="C6" s="46">
        <v>2</v>
      </c>
      <c r="D6" s="124">
        <v>3</v>
      </c>
      <c r="E6" s="141">
        <v>4</v>
      </c>
      <c r="F6" s="46">
        <v>5</v>
      </c>
      <c r="G6" s="124">
        <v>6</v>
      </c>
      <c r="H6" s="141">
        <v>7</v>
      </c>
      <c r="I6" s="46">
        <v>8</v>
      </c>
      <c r="J6" s="124">
        <v>9</v>
      </c>
      <c r="K6" s="141">
        <v>10</v>
      </c>
      <c r="L6" s="46">
        <v>11</v>
      </c>
      <c r="M6" s="124">
        <v>12</v>
      </c>
      <c r="N6" s="150">
        <v>13</v>
      </c>
      <c r="O6" s="46">
        <v>14</v>
      </c>
      <c r="P6" s="124">
        <v>15</v>
      </c>
      <c r="Q6" s="141">
        <v>16</v>
      </c>
      <c r="R6" s="46">
        <v>17</v>
      </c>
      <c r="S6" s="124">
        <v>18</v>
      </c>
      <c r="T6" s="150">
        <v>19</v>
      </c>
      <c r="U6" s="46">
        <v>20</v>
      </c>
      <c r="V6" s="151">
        <v>21</v>
      </c>
      <c r="W6" s="141">
        <v>22</v>
      </c>
      <c r="X6" s="46">
        <v>23</v>
      </c>
      <c r="Y6" s="124">
        <v>24</v>
      </c>
      <c r="Z6" s="150">
        <v>25</v>
      </c>
      <c r="AA6" s="46">
        <v>26</v>
      </c>
      <c r="AB6" s="46">
        <v>27</v>
      </c>
    </row>
    <row r="7" spans="1:32" s="35" customFormat="1" ht="48.75" customHeight="1" thickBot="1" x14ac:dyDescent="0.3">
      <c r="A7" s="162" t="s">
        <v>32</v>
      </c>
      <c r="B7" s="163">
        <f>SUM(B8:B14)</f>
        <v>11268</v>
      </c>
      <c r="C7" s="164">
        <f>SUM(C8:C14)</f>
        <v>5742</v>
      </c>
      <c r="D7" s="165">
        <f>C7*100/B7</f>
        <v>50.95846645367412</v>
      </c>
      <c r="E7" s="166">
        <f>SUM(E8:E14)</f>
        <v>9478</v>
      </c>
      <c r="F7" s="164">
        <f>SUM(F8:F14)</f>
        <v>4343</v>
      </c>
      <c r="G7" s="165">
        <f>F7*100/E7</f>
        <v>45.821903355138218</v>
      </c>
      <c r="H7" s="166">
        <f>SUM(H8:H14)</f>
        <v>2081</v>
      </c>
      <c r="I7" s="164">
        <f>SUM(I8:I14)</f>
        <v>1936</v>
      </c>
      <c r="J7" s="165">
        <f>I7*100/H7</f>
        <v>93.032196059586738</v>
      </c>
      <c r="K7" s="166">
        <f>SUM(K8:K14)</f>
        <v>414</v>
      </c>
      <c r="L7" s="164">
        <f>SUM(L8:L14)</f>
        <v>203</v>
      </c>
      <c r="M7" s="165">
        <f>L7*100/K7</f>
        <v>49.033816425120776</v>
      </c>
      <c r="N7" s="167">
        <f>SUM(N8:N14)</f>
        <v>22</v>
      </c>
      <c r="O7" s="164">
        <f>SUM(O8:O14)</f>
        <v>25</v>
      </c>
      <c r="P7" s="165">
        <f>IF(ISERROR(O7*100/N7),"-",(O7*100/N7))</f>
        <v>113.63636363636364</v>
      </c>
      <c r="Q7" s="166">
        <f>SUM(Q8:Q14)</f>
        <v>7126</v>
      </c>
      <c r="R7" s="164">
        <f>SUM(R8:R14)</f>
        <v>3488</v>
      </c>
      <c r="S7" s="165">
        <f>R7*100/Q7</f>
        <v>48.947516138085881</v>
      </c>
      <c r="T7" s="167">
        <f>SUM(T8:T14)</f>
        <v>3513</v>
      </c>
      <c r="U7" s="164">
        <f>SUM(U8:U14)</f>
        <v>1589</v>
      </c>
      <c r="V7" s="168">
        <f>U7*100/T7</f>
        <v>45.231995445488188</v>
      </c>
      <c r="W7" s="166">
        <f>SUM(W8:W14)</f>
        <v>2793</v>
      </c>
      <c r="X7" s="164">
        <f>SUM(X8:X14)</f>
        <v>1025</v>
      </c>
      <c r="Y7" s="165">
        <f>X7*100/W7</f>
        <v>36.698890082348726</v>
      </c>
      <c r="Z7" s="167">
        <f>SUM(Z8:Z14)</f>
        <v>2231</v>
      </c>
      <c r="AA7" s="164">
        <f>SUM(AA8:AA14)</f>
        <v>669</v>
      </c>
      <c r="AB7" s="165">
        <f>AA7*100/Z7</f>
        <v>29.98655311519498</v>
      </c>
      <c r="AC7" s="34"/>
      <c r="AF7" s="39"/>
    </row>
    <row r="8" spans="1:32" s="39" customFormat="1" ht="48.75" customHeight="1" x14ac:dyDescent="0.25">
      <c r="A8" s="144" t="s">
        <v>97</v>
      </c>
      <c r="B8" s="169">
        <v>1202</v>
      </c>
      <c r="C8" s="159">
        <v>851</v>
      </c>
      <c r="D8" s="170">
        <f t="shared" ref="D8:D14" si="0">C8*100/B8</f>
        <v>70.798668885191347</v>
      </c>
      <c r="E8" s="171">
        <v>1037</v>
      </c>
      <c r="F8" s="159">
        <v>644</v>
      </c>
      <c r="G8" s="170">
        <f t="shared" ref="G8:G14" si="1">F8*100/E8</f>
        <v>62.102217936354869</v>
      </c>
      <c r="H8" s="175">
        <v>297</v>
      </c>
      <c r="I8" s="173">
        <v>402</v>
      </c>
      <c r="J8" s="170">
        <f>IF(ISERROR(I8*100/H8),"-",(I8*100/H8))</f>
        <v>135.35353535353536</v>
      </c>
      <c r="K8" s="175">
        <v>33</v>
      </c>
      <c r="L8" s="160">
        <v>21</v>
      </c>
      <c r="M8" s="170">
        <f>IF(ISERROR(L8*100/K8),"-",(L8*100/K8))</f>
        <v>63.636363636363633</v>
      </c>
      <c r="N8" s="176">
        <v>15</v>
      </c>
      <c r="O8" s="160">
        <v>3</v>
      </c>
      <c r="P8" s="170">
        <f>IF(ISERROR(O8*100/N8),"-",(O8*100/N8))</f>
        <v>20</v>
      </c>
      <c r="Q8" s="175">
        <v>869</v>
      </c>
      <c r="R8" s="173">
        <v>548</v>
      </c>
      <c r="S8" s="170">
        <f t="shared" ref="S8:S14" si="2">R8*100/Q8</f>
        <v>63.060989643268123</v>
      </c>
      <c r="T8" s="172">
        <v>331</v>
      </c>
      <c r="U8" s="177">
        <v>251</v>
      </c>
      <c r="V8" s="174">
        <f t="shared" ref="V8:V14" si="3">U8*100/T8</f>
        <v>75.830815709969784</v>
      </c>
      <c r="W8" s="171">
        <v>261</v>
      </c>
      <c r="X8" s="177">
        <v>149</v>
      </c>
      <c r="Y8" s="170">
        <f t="shared" ref="Y8:Y14" si="4">X8*100/W8</f>
        <v>57.088122605363985</v>
      </c>
      <c r="Z8" s="172">
        <v>193</v>
      </c>
      <c r="AA8" s="177">
        <v>85</v>
      </c>
      <c r="AB8" s="170">
        <f t="shared" ref="AB8:AB14" si="5">AA8*100/Z8</f>
        <v>44.041450777202073</v>
      </c>
      <c r="AC8" s="34"/>
      <c r="AD8" s="38"/>
    </row>
    <row r="9" spans="1:32" s="40" customFormat="1" ht="48.75" customHeight="1" x14ac:dyDescent="0.25">
      <c r="A9" s="145" t="s">
        <v>98</v>
      </c>
      <c r="B9" s="178">
        <v>903</v>
      </c>
      <c r="C9" s="129">
        <v>483</v>
      </c>
      <c r="D9" s="179">
        <f t="shared" si="0"/>
        <v>53.488372093023258</v>
      </c>
      <c r="E9" s="180">
        <v>700</v>
      </c>
      <c r="F9" s="129">
        <v>389</v>
      </c>
      <c r="G9" s="179">
        <f t="shared" si="1"/>
        <v>55.571428571428569</v>
      </c>
      <c r="H9" s="183">
        <v>239</v>
      </c>
      <c r="I9" s="134">
        <v>184</v>
      </c>
      <c r="J9" s="179">
        <f t="shared" ref="J9:J14" si="6">IF(ISERROR(I9*100/H9),"-",(I9*100/H9))</f>
        <v>76.987447698744774</v>
      </c>
      <c r="K9" s="183">
        <v>45</v>
      </c>
      <c r="L9" s="133">
        <v>21</v>
      </c>
      <c r="M9" s="179">
        <f t="shared" ref="M9:M14" si="7">IF(ISERROR(L9*100/K9),"-",(L9*100/K9))</f>
        <v>46.666666666666664</v>
      </c>
      <c r="N9" s="184">
        <v>0</v>
      </c>
      <c r="O9" s="133">
        <v>3</v>
      </c>
      <c r="P9" s="179" t="str">
        <f t="shared" ref="P9:P14" si="8">IF(ISERROR(O9*100/N9),"-",(O9*100/N9))</f>
        <v>-</v>
      </c>
      <c r="Q9" s="183">
        <v>571</v>
      </c>
      <c r="R9" s="134">
        <v>330</v>
      </c>
      <c r="S9" s="179">
        <f t="shared" si="2"/>
        <v>57.793345008756567</v>
      </c>
      <c r="T9" s="181">
        <v>270</v>
      </c>
      <c r="U9" s="135">
        <v>145</v>
      </c>
      <c r="V9" s="182">
        <f t="shared" si="3"/>
        <v>53.703703703703702</v>
      </c>
      <c r="W9" s="180">
        <v>199</v>
      </c>
      <c r="X9" s="135">
        <v>97</v>
      </c>
      <c r="Y9" s="179">
        <f t="shared" si="4"/>
        <v>48.743718592964825</v>
      </c>
      <c r="Z9" s="181">
        <v>174</v>
      </c>
      <c r="AA9" s="135">
        <v>71</v>
      </c>
      <c r="AB9" s="179">
        <f t="shared" si="5"/>
        <v>40.804597701149426</v>
      </c>
      <c r="AC9" s="34"/>
      <c r="AD9" s="38"/>
    </row>
    <row r="10" spans="1:32" s="39" customFormat="1" ht="48.75" customHeight="1" x14ac:dyDescent="0.25">
      <c r="A10" s="145" t="s">
        <v>99</v>
      </c>
      <c r="B10" s="178">
        <v>4491</v>
      </c>
      <c r="C10" s="130">
        <v>1776</v>
      </c>
      <c r="D10" s="179">
        <f t="shared" si="0"/>
        <v>39.545758183032731</v>
      </c>
      <c r="E10" s="180">
        <v>3829</v>
      </c>
      <c r="F10" s="130">
        <v>1312</v>
      </c>
      <c r="G10" s="179">
        <f t="shared" si="1"/>
        <v>34.264821102115434</v>
      </c>
      <c r="H10" s="183">
        <v>450</v>
      </c>
      <c r="I10" s="134">
        <v>321</v>
      </c>
      <c r="J10" s="179">
        <f t="shared" si="6"/>
        <v>71.333333333333329</v>
      </c>
      <c r="K10" s="183">
        <v>195</v>
      </c>
      <c r="L10" s="132">
        <v>85</v>
      </c>
      <c r="M10" s="179">
        <f t="shared" si="7"/>
        <v>43.589743589743591</v>
      </c>
      <c r="N10" s="184">
        <v>0</v>
      </c>
      <c r="O10" s="132">
        <v>8</v>
      </c>
      <c r="P10" s="179" t="str">
        <f t="shared" si="8"/>
        <v>-</v>
      </c>
      <c r="Q10" s="183">
        <v>2516</v>
      </c>
      <c r="R10" s="134">
        <v>1013</v>
      </c>
      <c r="S10" s="179">
        <f t="shared" si="2"/>
        <v>40.262321144674083</v>
      </c>
      <c r="T10" s="181">
        <v>1449</v>
      </c>
      <c r="U10" s="135">
        <v>472</v>
      </c>
      <c r="V10" s="182">
        <f t="shared" si="3"/>
        <v>32.574189095928226</v>
      </c>
      <c r="W10" s="180">
        <v>1158</v>
      </c>
      <c r="X10" s="135">
        <v>321</v>
      </c>
      <c r="Y10" s="179">
        <f t="shared" si="4"/>
        <v>27.720207253886009</v>
      </c>
      <c r="Z10" s="181">
        <v>902</v>
      </c>
      <c r="AA10" s="135">
        <v>222</v>
      </c>
      <c r="AB10" s="179">
        <f t="shared" si="5"/>
        <v>24.611973392461199</v>
      </c>
      <c r="AC10" s="34"/>
      <c r="AD10" s="38"/>
    </row>
    <row r="11" spans="1:32" s="39" customFormat="1" ht="48.75" customHeight="1" x14ac:dyDescent="0.25">
      <c r="A11" s="145" t="s">
        <v>100</v>
      </c>
      <c r="B11" s="178">
        <v>1235</v>
      </c>
      <c r="C11" s="130">
        <v>720</v>
      </c>
      <c r="D11" s="179">
        <f t="shared" si="0"/>
        <v>58.299595141700408</v>
      </c>
      <c r="E11" s="180">
        <v>1088</v>
      </c>
      <c r="F11" s="130">
        <v>576</v>
      </c>
      <c r="G11" s="179">
        <f t="shared" si="1"/>
        <v>52.941176470588232</v>
      </c>
      <c r="H11" s="183">
        <v>213</v>
      </c>
      <c r="I11" s="134">
        <v>219</v>
      </c>
      <c r="J11" s="179">
        <f t="shared" si="6"/>
        <v>102.8169014084507</v>
      </c>
      <c r="K11" s="183">
        <v>28</v>
      </c>
      <c r="L11" s="132">
        <v>26</v>
      </c>
      <c r="M11" s="179">
        <f t="shared" si="7"/>
        <v>92.857142857142861</v>
      </c>
      <c r="N11" s="184">
        <v>0</v>
      </c>
      <c r="O11" s="132">
        <v>5</v>
      </c>
      <c r="P11" s="179" t="str">
        <f t="shared" si="8"/>
        <v>-</v>
      </c>
      <c r="Q11" s="183">
        <v>851</v>
      </c>
      <c r="R11" s="134">
        <v>492</v>
      </c>
      <c r="S11" s="179">
        <f t="shared" si="2"/>
        <v>57.814336075205638</v>
      </c>
      <c r="T11" s="181">
        <v>446</v>
      </c>
      <c r="U11" s="135">
        <v>183</v>
      </c>
      <c r="V11" s="182">
        <f t="shared" si="3"/>
        <v>41.031390134529147</v>
      </c>
      <c r="W11" s="180">
        <v>404</v>
      </c>
      <c r="X11" s="135">
        <v>136</v>
      </c>
      <c r="Y11" s="179">
        <f t="shared" si="4"/>
        <v>33.663366336633665</v>
      </c>
      <c r="Z11" s="181">
        <v>349</v>
      </c>
      <c r="AA11" s="135">
        <v>82</v>
      </c>
      <c r="AB11" s="179">
        <f t="shared" si="5"/>
        <v>23.49570200573066</v>
      </c>
      <c r="AC11" s="34"/>
      <c r="AD11" s="38"/>
    </row>
    <row r="12" spans="1:32" s="39" customFormat="1" ht="48.75" customHeight="1" x14ac:dyDescent="0.25">
      <c r="A12" s="145" t="s">
        <v>101</v>
      </c>
      <c r="B12" s="178">
        <v>1893</v>
      </c>
      <c r="C12" s="130">
        <v>947</v>
      </c>
      <c r="D12" s="179">
        <f t="shared" si="0"/>
        <v>50.026413100898047</v>
      </c>
      <c r="E12" s="180">
        <v>1536</v>
      </c>
      <c r="F12" s="130">
        <v>728</v>
      </c>
      <c r="G12" s="179">
        <f t="shared" si="1"/>
        <v>47.395833333333336</v>
      </c>
      <c r="H12" s="183">
        <v>430</v>
      </c>
      <c r="I12" s="134">
        <v>353</v>
      </c>
      <c r="J12" s="179">
        <f t="shared" si="6"/>
        <v>82.093023255813947</v>
      </c>
      <c r="K12" s="183">
        <v>30</v>
      </c>
      <c r="L12" s="132">
        <v>19</v>
      </c>
      <c r="M12" s="179">
        <f t="shared" si="7"/>
        <v>63.333333333333336</v>
      </c>
      <c r="N12" s="184">
        <v>3</v>
      </c>
      <c r="O12" s="132">
        <v>3</v>
      </c>
      <c r="P12" s="179">
        <f t="shared" si="8"/>
        <v>100</v>
      </c>
      <c r="Q12" s="183">
        <v>1219</v>
      </c>
      <c r="R12" s="134">
        <v>523</v>
      </c>
      <c r="S12" s="179">
        <f t="shared" si="2"/>
        <v>42.904019688269074</v>
      </c>
      <c r="T12" s="181">
        <v>639</v>
      </c>
      <c r="U12" s="135">
        <v>281</v>
      </c>
      <c r="V12" s="182">
        <f t="shared" si="3"/>
        <v>43.97496087636933</v>
      </c>
      <c r="W12" s="180">
        <v>491</v>
      </c>
      <c r="X12" s="135">
        <v>182</v>
      </c>
      <c r="Y12" s="179">
        <f t="shared" si="4"/>
        <v>37.067209775967413</v>
      </c>
      <c r="Z12" s="181">
        <v>390</v>
      </c>
      <c r="AA12" s="135">
        <v>112</v>
      </c>
      <c r="AB12" s="179">
        <f t="shared" si="5"/>
        <v>28.717948717948719</v>
      </c>
      <c r="AC12" s="34"/>
      <c r="AD12" s="38"/>
    </row>
    <row r="13" spans="1:32" s="39" customFormat="1" ht="48.75" customHeight="1" x14ac:dyDescent="0.25">
      <c r="A13" s="145" t="s">
        <v>102</v>
      </c>
      <c r="B13" s="178">
        <v>977</v>
      </c>
      <c r="C13" s="130">
        <v>531</v>
      </c>
      <c r="D13" s="179">
        <f t="shared" si="0"/>
        <v>54.350051177072672</v>
      </c>
      <c r="E13" s="180">
        <v>798</v>
      </c>
      <c r="F13" s="130">
        <v>372</v>
      </c>
      <c r="G13" s="179">
        <f t="shared" si="1"/>
        <v>46.616541353383461</v>
      </c>
      <c r="H13" s="183">
        <v>300</v>
      </c>
      <c r="I13" s="134">
        <v>250</v>
      </c>
      <c r="J13" s="179">
        <f t="shared" si="6"/>
        <v>83.333333333333329</v>
      </c>
      <c r="K13" s="183">
        <v>37</v>
      </c>
      <c r="L13" s="132">
        <v>3</v>
      </c>
      <c r="M13" s="179">
        <f t="shared" si="7"/>
        <v>8.1081081081081088</v>
      </c>
      <c r="N13" s="184">
        <v>0</v>
      </c>
      <c r="O13" s="132">
        <v>2</v>
      </c>
      <c r="P13" s="179" t="str">
        <f t="shared" si="8"/>
        <v>-</v>
      </c>
      <c r="Q13" s="183">
        <v>683</v>
      </c>
      <c r="R13" s="134">
        <v>316</v>
      </c>
      <c r="S13" s="179">
        <f t="shared" si="2"/>
        <v>46.266471449487554</v>
      </c>
      <c r="T13" s="181">
        <v>218</v>
      </c>
      <c r="U13" s="135">
        <v>136</v>
      </c>
      <c r="V13" s="182">
        <f t="shared" si="3"/>
        <v>62.38532110091743</v>
      </c>
      <c r="W13" s="180">
        <v>144</v>
      </c>
      <c r="X13" s="135">
        <v>63</v>
      </c>
      <c r="Y13" s="179">
        <f t="shared" si="4"/>
        <v>43.75</v>
      </c>
      <c r="Z13" s="181">
        <v>112</v>
      </c>
      <c r="AA13" s="135">
        <v>44</v>
      </c>
      <c r="AB13" s="179">
        <f t="shared" si="5"/>
        <v>39.285714285714285</v>
      </c>
      <c r="AC13" s="34"/>
      <c r="AD13" s="38"/>
    </row>
    <row r="14" spans="1:32" s="39" customFormat="1" ht="48.75" customHeight="1" thickBot="1" x14ac:dyDescent="0.3">
      <c r="A14" s="146" t="s">
        <v>103</v>
      </c>
      <c r="B14" s="185">
        <v>567</v>
      </c>
      <c r="C14" s="147">
        <v>434</v>
      </c>
      <c r="D14" s="186">
        <f t="shared" si="0"/>
        <v>76.543209876543216</v>
      </c>
      <c r="E14" s="187">
        <v>490</v>
      </c>
      <c r="F14" s="147">
        <v>322</v>
      </c>
      <c r="G14" s="186">
        <f t="shared" si="1"/>
        <v>65.714285714285708</v>
      </c>
      <c r="H14" s="191">
        <v>152</v>
      </c>
      <c r="I14" s="189">
        <v>207</v>
      </c>
      <c r="J14" s="186">
        <f t="shared" si="6"/>
        <v>136.18421052631578</v>
      </c>
      <c r="K14" s="191">
        <v>46</v>
      </c>
      <c r="L14" s="148">
        <v>28</v>
      </c>
      <c r="M14" s="186">
        <f t="shared" si="7"/>
        <v>60.869565217391305</v>
      </c>
      <c r="N14" s="192">
        <v>4</v>
      </c>
      <c r="O14" s="148">
        <v>1</v>
      </c>
      <c r="P14" s="186">
        <f t="shared" si="8"/>
        <v>25</v>
      </c>
      <c r="Q14" s="191">
        <v>417</v>
      </c>
      <c r="R14" s="189">
        <v>266</v>
      </c>
      <c r="S14" s="186">
        <f t="shared" si="2"/>
        <v>63.788968824940049</v>
      </c>
      <c r="T14" s="188">
        <v>160</v>
      </c>
      <c r="U14" s="193">
        <v>121</v>
      </c>
      <c r="V14" s="190">
        <f t="shared" si="3"/>
        <v>75.625</v>
      </c>
      <c r="W14" s="187">
        <v>136</v>
      </c>
      <c r="X14" s="193">
        <v>77</v>
      </c>
      <c r="Y14" s="186">
        <f t="shared" si="4"/>
        <v>56.617647058823529</v>
      </c>
      <c r="Z14" s="188">
        <v>111</v>
      </c>
      <c r="AA14" s="193">
        <v>53</v>
      </c>
      <c r="AB14" s="186">
        <f t="shared" si="5"/>
        <v>47.747747747747745</v>
      </c>
      <c r="AC14" s="34"/>
      <c r="AD14" s="38"/>
    </row>
    <row r="15" spans="1:32" s="82" customFormat="1" ht="64.5" customHeight="1" x14ac:dyDescent="0.25">
      <c r="A15" s="81"/>
      <c r="B15" s="81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s="82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2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2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2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2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2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2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2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2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2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2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2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2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2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2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2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2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2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2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2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2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2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2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2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2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2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2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2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2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2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2" customFormat="1" ht="15" x14ac:dyDescent="0.25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2" customFormat="1" ht="15" x14ac:dyDescent="0.25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2" customFormat="1" ht="15" x14ac:dyDescent="0.25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2" customFormat="1" ht="15" x14ac:dyDescent="0.25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2" customFormat="1" ht="15" x14ac:dyDescent="0.25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2" customFormat="1" ht="15" x14ac:dyDescent="0.25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2" customFormat="1" ht="15" x14ac:dyDescent="0.25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2" customFormat="1" ht="15" x14ac:dyDescent="0.25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2" customFormat="1" ht="15" x14ac:dyDescent="0.25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2" customFormat="1" ht="15" x14ac:dyDescent="0.25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2" customFormat="1" ht="15" x14ac:dyDescent="0.25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2" customFormat="1" ht="15" x14ac:dyDescent="0.25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2" customFormat="1" ht="15" x14ac:dyDescent="0.25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2" customFormat="1" ht="15" x14ac:dyDescent="0.25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3" t="s">
        <v>63</v>
      </c>
      <c r="B1" s="243"/>
      <c r="C1" s="243"/>
      <c r="D1" s="243"/>
      <c r="E1" s="88"/>
      <c r="F1" s="88"/>
      <c r="G1" s="88"/>
      <c r="H1" s="88"/>
    </row>
    <row r="2" spans="1:11" s="3" customFormat="1" ht="25.5" customHeight="1" x14ac:dyDescent="0.25">
      <c r="A2" s="243" t="s">
        <v>67</v>
      </c>
      <c r="B2" s="243"/>
      <c r="C2" s="243"/>
      <c r="D2" s="243"/>
      <c r="E2" s="88"/>
      <c r="F2" s="88"/>
      <c r="G2" s="88"/>
      <c r="H2" s="88"/>
    </row>
    <row r="3" spans="1:11" s="3" customFormat="1" ht="23.25" customHeight="1" x14ac:dyDescent="0.2">
      <c r="A3" s="319" t="s">
        <v>91</v>
      </c>
      <c r="B3" s="319"/>
      <c r="C3" s="319"/>
      <c r="D3" s="319"/>
      <c r="E3" s="2"/>
      <c r="F3" s="2"/>
      <c r="G3" s="2"/>
      <c r="H3" s="2"/>
    </row>
    <row r="4" spans="1:11" s="3" customFormat="1" ht="23.25" customHeight="1" x14ac:dyDescent="0.25">
      <c r="B4" s="89"/>
      <c r="C4" s="89"/>
      <c r="D4" s="90" t="s">
        <v>79</v>
      </c>
    </row>
    <row r="5" spans="1:11" s="91" customFormat="1" ht="21.6" customHeight="1" x14ac:dyDescent="0.25">
      <c r="A5" s="314" t="s">
        <v>0</v>
      </c>
      <c r="B5" s="315" t="s">
        <v>68</v>
      </c>
      <c r="C5" s="317" t="s">
        <v>69</v>
      </c>
      <c r="D5" s="318"/>
      <c r="E5" s="3"/>
      <c r="F5" s="3"/>
      <c r="G5" s="3"/>
      <c r="H5" s="3"/>
    </row>
    <row r="6" spans="1:11" s="91" customFormat="1" ht="27.75" customHeight="1" x14ac:dyDescent="0.25">
      <c r="A6" s="314"/>
      <c r="B6" s="316"/>
      <c r="C6" s="92" t="s">
        <v>70</v>
      </c>
      <c r="D6" s="93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91"/>
      <c r="F7" s="91"/>
      <c r="G7" s="91"/>
      <c r="H7" s="91"/>
      <c r="I7" s="94"/>
      <c r="K7" s="94"/>
    </row>
    <row r="8" spans="1:11" s="3" customFormat="1" ht="30.6" customHeight="1" x14ac:dyDescent="0.25">
      <c r="A8" s="113" t="s">
        <v>80</v>
      </c>
      <c r="B8" s="112" t="e">
        <f>SUM(C8:D8)</f>
        <v>#REF!</v>
      </c>
      <c r="C8" s="112">
        <f>'!!12-жінки'!B7</f>
        <v>31191</v>
      </c>
      <c r="D8" s="112" t="e">
        <f>'!!13-чоловіки'!B7</f>
        <v>#REF!</v>
      </c>
      <c r="E8" s="91"/>
      <c r="F8" s="91"/>
      <c r="G8" s="91"/>
      <c r="H8" s="91"/>
      <c r="I8" s="94"/>
      <c r="K8" s="94"/>
    </row>
    <row r="9" spans="1:11" s="3" customFormat="1" ht="30.6" customHeight="1" x14ac:dyDescent="0.25">
      <c r="A9" s="113" t="s">
        <v>81</v>
      </c>
      <c r="B9" s="112" t="e">
        <f>SUM(C9:D9)</f>
        <v>#REF!</v>
      </c>
      <c r="C9" s="112">
        <f>'!!12-жінки'!C7</f>
        <v>26828</v>
      </c>
      <c r="D9" s="112" t="e">
        <f>'!!13-чоловіки'!C7</f>
        <v>#REF!</v>
      </c>
    </row>
    <row r="10" spans="1:11" s="3" customFormat="1" ht="30.6" customHeight="1" x14ac:dyDescent="0.25">
      <c r="A10" s="114" t="s">
        <v>82</v>
      </c>
      <c r="B10" s="112" t="e">
        <f t="shared" ref="B10:B13" si="0">SUM(C10:D10)</f>
        <v>#REF!</v>
      </c>
      <c r="C10" s="112">
        <f>'!!12-жінки'!D7</f>
        <v>9261</v>
      </c>
      <c r="D10" s="112" t="e">
        <f>'!!13-чоловіки'!D7</f>
        <v>#REF!</v>
      </c>
    </row>
    <row r="11" spans="1:11" s="3" customFormat="1" ht="30.6" customHeight="1" x14ac:dyDescent="0.25">
      <c r="A11" s="115" t="s">
        <v>83</v>
      </c>
      <c r="B11" s="112" t="e">
        <f t="shared" si="0"/>
        <v>#REF!</v>
      </c>
      <c r="C11" s="112">
        <f>'!!12-жінки'!F7</f>
        <v>1719</v>
      </c>
      <c r="D11" s="112" t="e">
        <f>'!!13-чоловіки'!F7</f>
        <v>#REF!</v>
      </c>
      <c r="G11" s="95"/>
    </row>
    <row r="12" spans="1:11" s="3" customFormat="1" ht="56.25" customHeight="1" x14ac:dyDescent="0.25">
      <c r="A12" s="115" t="s">
        <v>84</v>
      </c>
      <c r="B12" s="112" t="e">
        <f t="shared" si="0"/>
        <v>#REF!</v>
      </c>
      <c r="C12" s="112">
        <f>'!!12-жінки'!G7</f>
        <v>116</v>
      </c>
      <c r="D12" s="112" t="e">
        <f>'!!13-чоловіки'!G7</f>
        <v>#REF!</v>
      </c>
    </row>
    <row r="13" spans="1:11" s="3" customFormat="1" ht="54.75" customHeight="1" x14ac:dyDescent="0.25">
      <c r="A13" s="115" t="s">
        <v>8</v>
      </c>
      <c r="B13" s="112" t="e">
        <f t="shared" si="0"/>
        <v>#REF!</v>
      </c>
      <c r="C13" s="112">
        <f>'!!12-жінки'!H7</f>
        <v>22702</v>
      </c>
      <c r="D13" s="112" t="e">
        <f>'!!13-чоловіки'!H7</f>
        <v>#REF!</v>
      </c>
      <c r="E13" s="95"/>
    </row>
    <row r="14" spans="1:11" s="3" customFormat="1" ht="23.1" customHeight="1" x14ac:dyDescent="0.25">
      <c r="A14" s="310" t="s">
        <v>90</v>
      </c>
      <c r="B14" s="311"/>
      <c r="C14" s="311"/>
      <c r="D14" s="311"/>
      <c r="E14" s="95"/>
    </row>
    <row r="15" spans="1:11" ht="25.5" customHeight="1" x14ac:dyDescent="0.2">
      <c r="A15" s="312"/>
      <c r="B15" s="313"/>
      <c r="C15" s="313"/>
      <c r="D15" s="313"/>
      <c r="E15" s="95"/>
      <c r="F15" s="3"/>
      <c r="G15" s="3"/>
      <c r="H15" s="3"/>
    </row>
    <row r="16" spans="1:11" ht="21.6" customHeight="1" x14ac:dyDescent="0.2">
      <c r="A16" s="314" t="s">
        <v>0</v>
      </c>
      <c r="B16" s="315" t="s">
        <v>68</v>
      </c>
      <c r="C16" s="317" t="s">
        <v>69</v>
      </c>
      <c r="D16" s="318"/>
      <c r="E16" s="3"/>
      <c r="F16" s="3"/>
      <c r="G16" s="3"/>
      <c r="H16" s="3"/>
    </row>
    <row r="17" spans="1:4" ht="27" customHeight="1" x14ac:dyDescent="0.2">
      <c r="A17" s="314"/>
      <c r="B17" s="316"/>
      <c r="C17" s="92" t="s">
        <v>70</v>
      </c>
      <c r="D17" s="93" t="s">
        <v>71</v>
      </c>
    </row>
    <row r="18" spans="1:4" ht="30.6" customHeight="1" x14ac:dyDescent="0.2">
      <c r="A18" s="113" t="s">
        <v>80</v>
      </c>
      <c r="B18" s="112" t="e">
        <f>C18+D18</f>
        <v>#REF!</v>
      </c>
      <c r="C18" s="112">
        <f>'!!12-жінки'!I7</f>
        <v>4644</v>
      </c>
      <c r="D18" s="116" t="e">
        <f>'!!13-чоловіки'!I7</f>
        <v>#REF!</v>
      </c>
    </row>
    <row r="19" spans="1:4" ht="30.6" customHeight="1" x14ac:dyDescent="0.2">
      <c r="A19" s="96" t="s">
        <v>81</v>
      </c>
      <c r="B19" s="112" t="e">
        <f t="shared" ref="B19:B20" si="1">C19+D19</f>
        <v>#REF!</v>
      </c>
      <c r="C19" s="117">
        <f>'!!12-жінки'!J7</f>
        <v>3857</v>
      </c>
      <c r="D19" s="117" t="e">
        <f>'!!13-чоловіки'!J7</f>
        <v>#REF!</v>
      </c>
    </row>
    <row r="20" spans="1:4" ht="30.6" customHeight="1" x14ac:dyDescent="0.2">
      <c r="A20" s="96" t="s">
        <v>85</v>
      </c>
      <c r="B20" s="112" t="e">
        <f t="shared" si="1"/>
        <v>#REF!</v>
      </c>
      <c r="C20" s="117">
        <f>'!!12-жінки'!K7</f>
        <v>2725</v>
      </c>
      <c r="D20" s="117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11" customWidth="1"/>
    <col min="2" max="2" width="17" style="111" customWidth="1"/>
    <col min="3" max="3" width="12.42578125" style="110" customWidth="1"/>
    <col min="4" max="4" width="13.5703125" style="110" customWidth="1"/>
    <col min="5" max="5" width="11.5703125" style="110" customWidth="1"/>
    <col min="6" max="6" width="10.42578125" style="110" customWidth="1"/>
    <col min="7" max="7" width="16.42578125" style="110" customWidth="1"/>
    <col min="8" max="8" width="14.42578125" style="110" customWidth="1"/>
    <col min="9" max="9" width="13.5703125" style="110" customWidth="1"/>
    <col min="10" max="11" width="12.4257812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26" t="s">
        <v>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27"/>
      <c r="B3" s="320" t="s">
        <v>20</v>
      </c>
      <c r="C3" s="329" t="s">
        <v>73</v>
      </c>
      <c r="D3" s="329" t="s">
        <v>74</v>
      </c>
      <c r="E3" s="329" t="s">
        <v>75</v>
      </c>
      <c r="F3" s="329" t="s">
        <v>76</v>
      </c>
      <c r="G3" s="329" t="s">
        <v>77</v>
      </c>
      <c r="H3" s="329" t="s">
        <v>8</v>
      </c>
      <c r="I3" s="323" t="s">
        <v>15</v>
      </c>
      <c r="J3" s="330" t="s">
        <v>78</v>
      </c>
      <c r="K3" s="329" t="s">
        <v>12</v>
      </c>
    </row>
    <row r="4" spans="1:11" s="101" customFormat="1" ht="9" customHeight="1" x14ac:dyDescent="0.2">
      <c r="A4" s="328"/>
      <c r="B4" s="321"/>
      <c r="C4" s="329"/>
      <c r="D4" s="329"/>
      <c r="E4" s="329"/>
      <c r="F4" s="329"/>
      <c r="G4" s="329"/>
      <c r="H4" s="329"/>
      <c r="I4" s="324"/>
      <c r="J4" s="330"/>
      <c r="K4" s="329"/>
    </row>
    <row r="5" spans="1:11" s="101" customFormat="1" ht="54.75" customHeight="1" x14ac:dyDescent="0.2">
      <c r="A5" s="328"/>
      <c r="B5" s="322"/>
      <c r="C5" s="329"/>
      <c r="D5" s="329"/>
      <c r="E5" s="329"/>
      <c r="F5" s="329"/>
      <c r="G5" s="329"/>
      <c r="H5" s="329"/>
      <c r="I5" s="325"/>
      <c r="J5" s="330"/>
      <c r="K5" s="329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04">
        <f>SUM(B8:B35)</f>
        <v>31191</v>
      </c>
      <c r="C7" s="104">
        <f t="shared" ref="C7:K7" si="0">SUM(C8:C35)</f>
        <v>26828</v>
      </c>
      <c r="D7" s="104">
        <f t="shared" si="0"/>
        <v>9261</v>
      </c>
      <c r="E7" s="104">
        <f t="shared" si="0"/>
        <v>7724</v>
      </c>
      <c r="F7" s="104">
        <f t="shared" si="0"/>
        <v>1719</v>
      </c>
      <c r="G7" s="104">
        <f t="shared" si="0"/>
        <v>116</v>
      </c>
      <c r="H7" s="104">
        <f t="shared" si="0"/>
        <v>22702</v>
      </c>
      <c r="I7" s="104">
        <f t="shared" si="0"/>
        <v>4644</v>
      </c>
      <c r="J7" s="104">
        <f t="shared" si="0"/>
        <v>3857</v>
      </c>
      <c r="K7" s="104">
        <f t="shared" si="0"/>
        <v>2725</v>
      </c>
    </row>
    <row r="8" spans="1:11" ht="15" customHeight="1" x14ac:dyDescent="0.25">
      <c r="A8" s="106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6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6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6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6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6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6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6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6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6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6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6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6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6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6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6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6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6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6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6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6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6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8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9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9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9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9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9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11" customWidth="1"/>
    <col min="2" max="2" width="17.42578125" style="111" customWidth="1"/>
    <col min="3" max="3" width="14.42578125" style="110" customWidth="1"/>
    <col min="4" max="4" width="13.5703125" style="110" customWidth="1"/>
    <col min="5" max="5" width="13" style="110" customWidth="1"/>
    <col min="6" max="6" width="12.42578125" style="110" customWidth="1"/>
    <col min="7" max="7" width="19.5703125" style="110" customWidth="1"/>
    <col min="8" max="8" width="17.42578125" style="110" customWidth="1"/>
    <col min="9" max="9" width="12.42578125" style="110" customWidth="1"/>
    <col min="10" max="10" width="14.5703125" style="110" customWidth="1"/>
    <col min="11" max="11" width="1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26" t="s">
        <v>93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27"/>
      <c r="B3" s="320" t="s">
        <v>20</v>
      </c>
      <c r="C3" s="332" t="s">
        <v>73</v>
      </c>
      <c r="D3" s="332" t="s">
        <v>74</v>
      </c>
      <c r="E3" s="332" t="s">
        <v>75</v>
      </c>
      <c r="F3" s="332" t="s">
        <v>76</v>
      </c>
      <c r="G3" s="332" t="s">
        <v>77</v>
      </c>
      <c r="H3" s="332" t="s">
        <v>8</v>
      </c>
      <c r="I3" s="333" t="s">
        <v>15</v>
      </c>
      <c r="J3" s="331" t="s">
        <v>78</v>
      </c>
      <c r="K3" s="332" t="s">
        <v>12</v>
      </c>
    </row>
    <row r="4" spans="1:11" s="101" customFormat="1" ht="9" customHeight="1" x14ac:dyDescent="0.2">
      <c r="A4" s="328"/>
      <c r="B4" s="321"/>
      <c r="C4" s="332"/>
      <c r="D4" s="332"/>
      <c r="E4" s="332"/>
      <c r="F4" s="332"/>
      <c r="G4" s="332"/>
      <c r="H4" s="332"/>
      <c r="I4" s="334"/>
      <c r="J4" s="331"/>
      <c r="K4" s="332"/>
    </row>
    <row r="5" spans="1:11" s="101" customFormat="1" ht="54.75" customHeight="1" x14ac:dyDescent="0.2">
      <c r="A5" s="328"/>
      <c r="B5" s="322"/>
      <c r="C5" s="332"/>
      <c r="D5" s="332"/>
      <c r="E5" s="332"/>
      <c r="F5" s="332"/>
      <c r="G5" s="332"/>
      <c r="H5" s="332"/>
      <c r="I5" s="335"/>
      <c r="J5" s="331"/>
      <c r="K5" s="332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26" t="e">
        <f>SUM(B8:B35)</f>
        <v>#REF!</v>
      </c>
      <c r="C7" s="126" t="e">
        <f t="shared" ref="C7:K7" si="0">SUM(C8:C35)</f>
        <v>#REF!</v>
      </c>
      <c r="D7" s="126" t="e">
        <f t="shared" si="0"/>
        <v>#REF!</v>
      </c>
      <c r="E7" s="126" t="e">
        <f t="shared" si="0"/>
        <v>#REF!</v>
      </c>
      <c r="F7" s="126" t="e">
        <f t="shared" si="0"/>
        <v>#REF!</v>
      </c>
      <c r="G7" s="126" t="e">
        <f t="shared" si="0"/>
        <v>#REF!</v>
      </c>
      <c r="H7" s="126" t="e">
        <f t="shared" si="0"/>
        <v>#REF!</v>
      </c>
      <c r="I7" s="126" t="e">
        <f t="shared" si="0"/>
        <v>#REF!</v>
      </c>
      <c r="J7" s="126" t="e">
        <f t="shared" si="0"/>
        <v>#REF!</v>
      </c>
      <c r="K7" s="126" t="e">
        <f t="shared" si="0"/>
        <v>#REF!</v>
      </c>
    </row>
    <row r="8" spans="1:11" ht="15" customHeight="1" x14ac:dyDescent="0.25">
      <c r="A8" s="106" t="s">
        <v>33</v>
      </c>
      <c r="B8" s="127">
        <f>УСЬОГО!C8-'!!12-жінки'!B8</f>
        <v>-5860</v>
      </c>
      <c r="C8" s="127">
        <f>УСЬОГО!F8-'!!12-жінки'!C8</f>
        <v>-5169</v>
      </c>
      <c r="D8" s="127">
        <f>УСЬОГО!I8-'!!12-жінки'!D8</f>
        <v>-468</v>
      </c>
      <c r="E8" s="127">
        <f>УСЬОГО!L8-'!!12-жінки'!E8</f>
        <v>-851</v>
      </c>
      <c r="F8" s="127">
        <f>УСЬОГО!O8-'!!12-жінки'!F8</f>
        <v>-556</v>
      </c>
      <c r="G8" s="127">
        <f>УСЬОГО!R8-'!!12-жінки'!G8</f>
        <v>-47</v>
      </c>
      <c r="H8" s="127">
        <f>УСЬОГО!U8-'!!12-жінки'!H8</f>
        <v>-3654</v>
      </c>
      <c r="I8" s="127">
        <f>УСЬОГО!X8-'!!12-жінки'!I8</f>
        <v>-344</v>
      </c>
      <c r="J8" s="127">
        <f>УСЬОГО!AA8-'!!12-жінки'!J8</f>
        <v>-434</v>
      </c>
      <c r="K8" s="127">
        <f>УСЬОГО!AD8-'!!12-жінки'!K8</f>
        <v>-395</v>
      </c>
    </row>
    <row r="9" spans="1:11" ht="15" customHeight="1" x14ac:dyDescent="0.25">
      <c r="A9" s="106" t="s">
        <v>34</v>
      </c>
      <c r="B9" s="127">
        <f>УСЬОГО!C9-'!!12-жінки'!B9</f>
        <v>814</v>
      </c>
      <c r="C9" s="127">
        <f>УСЬОГО!F9-'!!12-жінки'!C9</f>
        <v>447</v>
      </c>
      <c r="D9" s="127">
        <f>УСЬОГО!I9-'!!12-жінки'!D9</f>
        <v>294</v>
      </c>
      <c r="E9" s="127">
        <f>УСЬОГО!L9-'!!12-жінки'!E9</f>
        <v>132</v>
      </c>
      <c r="F9" s="127">
        <f>УСЬОГО!O9-'!!12-жінки'!F9</f>
        <v>-2</v>
      </c>
      <c r="G9" s="127">
        <f>УСЬОГО!R9-'!!12-жінки'!G9</f>
        <v>17</v>
      </c>
      <c r="H9" s="127">
        <f>УСЬОГО!U9-'!!12-жінки'!H9</f>
        <v>361</v>
      </c>
      <c r="I9" s="127">
        <f>УСЬОГО!X9-'!!12-жінки'!I9</f>
        <v>516</v>
      </c>
      <c r="J9" s="127">
        <f>УСЬОГО!AA9-'!!12-жінки'!J9</f>
        <v>265</v>
      </c>
      <c r="K9" s="127">
        <f>УСЬОГО!AD9-'!!12-жінки'!K9</f>
        <v>206</v>
      </c>
    </row>
    <row r="10" spans="1:11" ht="15" customHeight="1" x14ac:dyDescent="0.25">
      <c r="A10" s="106" t="s">
        <v>35</v>
      </c>
      <c r="B10" s="127">
        <f>УСЬОГО!C10-'!!12-жінки'!B10</f>
        <v>6088</v>
      </c>
      <c r="C10" s="127">
        <f>УСЬОГО!F10-'!!12-жінки'!C10</f>
        <v>4479</v>
      </c>
      <c r="D10" s="127">
        <f>УСЬОГО!I10-'!!12-жінки'!D10</f>
        <v>1367</v>
      </c>
      <c r="E10" s="127">
        <f>УСЬОГО!L10-'!!12-жінки'!E10</f>
        <v>1133</v>
      </c>
      <c r="F10" s="127">
        <f>УСЬОГО!O10-'!!12-жінки'!F10</f>
        <v>324</v>
      </c>
      <c r="G10" s="127">
        <f>УСЬОГО!R10-'!!12-жінки'!G10</f>
        <v>95</v>
      </c>
      <c r="H10" s="127">
        <f>УСЬОГО!U10-'!!12-жінки'!H10</f>
        <v>3546</v>
      </c>
      <c r="I10" s="127">
        <f>УСЬОГО!X10-'!!12-жінки'!I10</f>
        <v>1741</v>
      </c>
      <c r="J10" s="127">
        <f>УСЬОГО!AA10-'!!12-жінки'!J10</f>
        <v>1114</v>
      </c>
      <c r="K10" s="127">
        <f>УСЬОГО!AD10-'!!12-жінки'!K10</f>
        <v>811</v>
      </c>
    </row>
    <row r="11" spans="1:11" ht="15" customHeight="1" x14ac:dyDescent="0.25">
      <c r="A11" s="106" t="s">
        <v>36</v>
      </c>
      <c r="B11" s="127">
        <f>УСЬОГО!C11-'!!12-жінки'!B11</f>
        <v>1585</v>
      </c>
      <c r="C11" s="127">
        <f>УСЬОГО!F11-'!!12-жінки'!C11</f>
        <v>1196</v>
      </c>
      <c r="D11" s="127">
        <f>УСЬОГО!I11-'!!12-жінки'!D11</f>
        <v>415</v>
      </c>
      <c r="E11" s="127">
        <f>УСЬОГО!L11-'!!12-жінки'!E11</f>
        <v>269</v>
      </c>
      <c r="F11" s="127">
        <f>УСЬОГО!O11-'!!12-жінки'!F11</f>
        <v>36</v>
      </c>
      <c r="G11" s="127">
        <f>УСЬОГО!R11-'!!12-жінки'!G11</f>
        <v>27</v>
      </c>
      <c r="H11" s="127">
        <f>УСЬОГО!U11-'!!12-жінки'!H11</f>
        <v>1010</v>
      </c>
      <c r="I11" s="127">
        <f>УСЬОГО!X11-'!!12-жінки'!I11</f>
        <v>647</v>
      </c>
      <c r="J11" s="127">
        <f>УСЬОГО!AA11-'!!12-жінки'!J11</f>
        <v>431</v>
      </c>
      <c r="K11" s="127">
        <f>УСЬОГО!AD11-'!!12-жінки'!K11</f>
        <v>280</v>
      </c>
    </row>
    <row r="12" spans="1:11" ht="15" customHeight="1" x14ac:dyDescent="0.25">
      <c r="A12" s="106" t="s">
        <v>37</v>
      </c>
      <c r="B12" s="127">
        <f>УСЬОГО!C12-'!!12-жінки'!B12</f>
        <v>2399</v>
      </c>
      <c r="C12" s="127">
        <f>УСЬОГО!F12-'!!12-жінки'!C12</f>
        <v>1741</v>
      </c>
      <c r="D12" s="127">
        <f>УСЬОГО!I12-'!!12-жінки'!D12</f>
        <v>795</v>
      </c>
      <c r="E12" s="127">
        <f>УСЬОГО!L12-'!!12-жінки'!E12</f>
        <v>557</v>
      </c>
      <c r="F12" s="127">
        <f>УСЬОГО!O12-'!!12-жінки'!F12</f>
        <v>-42</v>
      </c>
      <c r="G12" s="127">
        <f>УСЬОГО!R12-'!!12-жінки'!G12</f>
        <v>14</v>
      </c>
      <c r="H12" s="127">
        <f>УСЬОГО!U12-'!!12-жінки'!H12</f>
        <v>1046</v>
      </c>
      <c r="I12" s="127">
        <f>УСЬОГО!X12-'!!12-жінки'!I12</f>
        <v>865</v>
      </c>
      <c r="J12" s="127">
        <f>УСЬОГО!AA12-'!!12-жінки'!J12</f>
        <v>489</v>
      </c>
      <c r="K12" s="127">
        <f>УСЬОГО!AD12-'!!12-жінки'!K12</f>
        <v>309</v>
      </c>
    </row>
    <row r="13" spans="1:11" ht="15" customHeight="1" x14ac:dyDescent="0.25">
      <c r="A13" s="106" t="s">
        <v>38</v>
      </c>
      <c r="B13" s="127">
        <f>УСЬОГО!C13-'!!12-жінки'!B13</f>
        <v>1317</v>
      </c>
      <c r="C13" s="127">
        <f>УСЬОГО!F13-'!!12-жінки'!C13</f>
        <v>730</v>
      </c>
      <c r="D13" s="127">
        <f>УСЬОГО!I13-'!!12-жінки'!D13</f>
        <v>520</v>
      </c>
      <c r="E13" s="127">
        <f>УСЬОГО!L13-'!!12-жінки'!E13</f>
        <v>289</v>
      </c>
      <c r="F13" s="127">
        <f>УСЬОГО!O13-'!!12-жінки'!F13</f>
        <v>-3</v>
      </c>
      <c r="G13" s="127">
        <f>УСЬОГО!R13-'!!12-жінки'!G13</f>
        <v>11</v>
      </c>
      <c r="H13" s="127">
        <f>УСЬОГО!U13-'!!12-жінки'!H13</f>
        <v>540</v>
      </c>
      <c r="I13" s="127">
        <f>УСЬОГО!X13-'!!12-жінки'!I13</f>
        <v>461</v>
      </c>
      <c r="J13" s="127">
        <f>УСЬОГО!AA13-'!!12-жінки'!J13</f>
        <v>160</v>
      </c>
      <c r="K13" s="127">
        <f>УСЬОГО!AD13-'!!12-жінки'!K13</f>
        <v>131</v>
      </c>
    </row>
    <row r="14" spans="1:11" ht="15" customHeight="1" x14ac:dyDescent="0.25">
      <c r="A14" s="106" t="s">
        <v>39</v>
      </c>
      <c r="B14" s="127">
        <f>УСЬОГО!C14-'!!12-жінки'!B14</f>
        <v>1103</v>
      </c>
      <c r="C14" s="127">
        <f>УСЬОГО!F14-'!!12-жінки'!C14</f>
        <v>776</v>
      </c>
      <c r="D14" s="127">
        <f>УСЬОГО!I14-'!!12-жінки'!D14</f>
        <v>537</v>
      </c>
      <c r="E14" s="127">
        <f>УСЬОГО!L14-'!!12-жінки'!E14</f>
        <v>370</v>
      </c>
      <c r="F14" s="127">
        <f>УСЬОГО!O14-'!!12-жінки'!F14</f>
        <v>96</v>
      </c>
      <c r="G14" s="127">
        <f>УСЬОГО!R14-'!!12-жінки'!G14</f>
        <v>7</v>
      </c>
      <c r="H14" s="127">
        <f>УСЬОГО!U14-'!!12-жінки'!H14</f>
        <v>577</v>
      </c>
      <c r="I14" s="127">
        <f>УСЬОГО!X14-'!!12-жінки'!I14</f>
        <v>420</v>
      </c>
      <c r="J14" s="127">
        <f>УСЬОГО!AA14-'!!12-жінки'!J14</f>
        <v>226</v>
      </c>
      <c r="K14" s="127">
        <f>УСЬОГО!AD14-'!!12-жінки'!K14</f>
        <v>139</v>
      </c>
    </row>
    <row r="15" spans="1:11" ht="15" customHeight="1" x14ac:dyDescent="0.25">
      <c r="A15" s="106" t="s">
        <v>40</v>
      </c>
      <c r="B15" s="127" t="e">
        <f>УСЬОГО!#REF!-'!!12-жінки'!B15</f>
        <v>#REF!</v>
      </c>
      <c r="C15" s="127" t="e">
        <f>УСЬОГО!#REF!-'!!12-жінки'!C15</f>
        <v>#REF!</v>
      </c>
      <c r="D15" s="127" t="e">
        <f>УСЬОГО!#REF!-'!!12-жінки'!D15</f>
        <v>#REF!</v>
      </c>
      <c r="E15" s="127" t="e">
        <f>УСЬОГО!#REF!-'!!12-жінки'!E15</f>
        <v>#REF!</v>
      </c>
      <c r="F15" s="127" t="e">
        <f>УСЬОГО!#REF!-'!!12-жінки'!F15</f>
        <v>#REF!</v>
      </c>
      <c r="G15" s="127" t="e">
        <f>УСЬОГО!#REF!-'!!12-жінки'!G15</f>
        <v>#REF!</v>
      </c>
      <c r="H15" s="127" t="e">
        <f>УСЬОГО!#REF!-'!!12-жінки'!H15</f>
        <v>#REF!</v>
      </c>
      <c r="I15" s="127" t="e">
        <f>УСЬОГО!#REF!-'!!12-жінки'!I15</f>
        <v>#REF!</v>
      </c>
      <c r="J15" s="127" t="e">
        <f>УСЬОГО!#REF!-'!!12-жінки'!J15</f>
        <v>#REF!</v>
      </c>
      <c r="K15" s="127" t="e">
        <f>УСЬОГО!#REF!-'!!12-жінки'!K15</f>
        <v>#REF!</v>
      </c>
    </row>
    <row r="16" spans="1:11" ht="15" customHeight="1" x14ac:dyDescent="0.25">
      <c r="A16" s="106" t="s">
        <v>41</v>
      </c>
      <c r="B16" s="127" t="e">
        <f>УСЬОГО!#REF!-'!!12-жінки'!B16</f>
        <v>#REF!</v>
      </c>
      <c r="C16" s="127" t="e">
        <f>УСЬОГО!#REF!-'!!12-жінки'!C16</f>
        <v>#REF!</v>
      </c>
      <c r="D16" s="127" t="e">
        <f>УСЬОГО!#REF!-'!!12-жінки'!D16</f>
        <v>#REF!</v>
      </c>
      <c r="E16" s="127" t="e">
        <f>УСЬОГО!#REF!-'!!12-жінки'!E16</f>
        <v>#REF!</v>
      </c>
      <c r="F16" s="127" t="e">
        <f>УСЬОГО!#REF!-'!!12-жінки'!F16</f>
        <v>#REF!</v>
      </c>
      <c r="G16" s="127" t="e">
        <f>УСЬОГО!#REF!-'!!12-жінки'!G16</f>
        <v>#REF!</v>
      </c>
      <c r="H16" s="127" t="e">
        <f>УСЬОГО!#REF!-'!!12-жінки'!H16</f>
        <v>#REF!</v>
      </c>
      <c r="I16" s="127" t="e">
        <f>УСЬОГО!#REF!-'!!12-жінки'!I16</f>
        <v>#REF!</v>
      </c>
      <c r="J16" s="127" t="e">
        <f>УСЬОГО!#REF!-'!!12-жінки'!J16</f>
        <v>#REF!</v>
      </c>
      <c r="K16" s="127" t="e">
        <f>УСЬОГО!#REF!-'!!12-жінки'!K16</f>
        <v>#REF!</v>
      </c>
    </row>
    <row r="17" spans="1:20" ht="15" customHeight="1" x14ac:dyDescent="0.25">
      <c r="A17" s="106" t="s">
        <v>42</v>
      </c>
      <c r="B17" s="127" t="e">
        <f>УСЬОГО!#REF!-'!!12-жінки'!B17</f>
        <v>#REF!</v>
      </c>
      <c r="C17" s="127" t="e">
        <f>УСЬОГО!#REF!-'!!12-жінки'!C17</f>
        <v>#REF!</v>
      </c>
      <c r="D17" s="127" t="e">
        <f>УСЬОГО!#REF!-'!!12-жінки'!D17</f>
        <v>#REF!</v>
      </c>
      <c r="E17" s="127" t="e">
        <f>УСЬОГО!#REF!-'!!12-жінки'!E17</f>
        <v>#REF!</v>
      </c>
      <c r="F17" s="127" t="e">
        <f>УСЬОГО!#REF!-'!!12-жінки'!F17</f>
        <v>#REF!</v>
      </c>
      <c r="G17" s="127" t="e">
        <f>УСЬОГО!#REF!-'!!12-жінки'!G17</f>
        <v>#REF!</v>
      </c>
      <c r="H17" s="127" t="e">
        <f>УСЬОГО!#REF!-'!!12-жінки'!H17</f>
        <v>#REF!</v>
      </c>
      <c r="I17" s="127" t="e">
        <f>УСЬОГО!#REF!-'!!12-жінки'!I17</f>
        <v>#REF!</v>
      </c>
      <c r="J17" s="127" t="e">
        <f>УСЬОГО!#REF!-'!!12-жінки'!J17</f>
        <v>#REF!</v>
      </c>
      <c r="K17" s="127" t="e">
        <f>УСЬОГО!#REF!-'!!12-жінки'!K17</f>
        <v>#REF!</v>
      </c>
    </row>
    <row r="18" spans="1:20" ht="15" customHeight="1" x14ac:dyDescent="0.25">
      <c r="A18" s="106" t="s">
        <v>43</v>
      </c>
      <c r="B18" s="127" t="e">
        <f>УСЬОГО!#REF!-'!!12-жінки'!B18</f>
        <v>#REF!</v>
      </c>
      <c r="C18" s="127" t="e">
        <f>УСЬОГО!#REF!-'!!12-жінки'!C18</f>
        <v>#REF!</v>
      </c>
      <c r="D18" s="127" t="e">
        <f>УСЬОГО!#REF!-'!!12-жінки'!D18</f>
        <v>#REF!</v>
      </c>
      <c r="E18" s="127" t="e">
        <f>УСЬОГО!#REF!-'!!12-жінки'!E18</f>
        <v>#REF!</v>
      </c>
      <c r="F18" s="127" t="e">
        <f>УСЬОГО!#REF!-'!!12-жінки'!F18</f>
        <v>#REF!</v>
      </c>
      <c r="G18" s="127" t="e">
        <f>УСЬОГО!#REF!-'!!12-жінки'!G18</f>
        <v>#REF!</v>
      </c>
      <c r="H18" s="127" t="e">
        <f>УСЬОГО!#REF!-'!!12-жінки'!H18</f>
        <v>#REF!</v>
      </c>
      <c r="I18" s="127" t="e">
        <f>УСЬОГО!#REF!-'!!12-жінки'!I18</f>
        <v>#REF!</v>
      </c>
      <c r="J18" s="127" t="e">
        <f>УСЬОГО!#REF!-'!!12-жінки'!J18</f>
        <v>#REF!</v>
      </c>
      <c r="K18" s="127" t="e">
        <f>УСЬОГО!#REF!-'!!12-жінки'!K18</f>
        <v>#REF!</v>
      </c>
    </row>
    <row r="19" spans="1:20" ht="15" customHeight="1" x14ac:dyDescent="0.25">
      <c r="A19" s="106" t="s">
        <v>44</v>
      </c>
      <c r="B19" s="127" t="e">
        <f>УСЬОГО!#REF!-'!!12-жінки'!B19</f>
        <v>#REF!</v>
      </c>
      <c r="C19" s="127" t="e">
        <f>УСЬОГО!#REF!-'!!12-жінки'!C19</f>
        <v>#REF!</v>
      </c>
      <c r="D19" s="127" t="e">
        <f>УСЬОГО!#REF!-'!!12-жінки'!D19</f>
        <v>#REF!</v>
      </c>
      <c r="E19" s="127" t="e">
        <f>УСЬОГО!#REF!-'!!12-жінки'!E19</f>
        <v>#REF!</v>
      </c>
      <c r="F19" s="127" t="e">
        <f>УСЬОГО!#REF!-'!!12-жінки'!F19</f>
        <v>#REF!</v>
      </c>
      <c r="G19" s="127" t="e">
        <f>УСЬОГО!#REF!-'!!12-жінки'!G19</f>
        <v>#REF!</v>
      </c>
      <c r="H19" s="127" t="e">
        <f>УСЬОГО!#REF!-'!!12-жінки'!H19</f>
        <v>#REF!</v>
      </c>
      <c r="I19" s="127" t="e">
        <f>УСЬОГО!#REF!-'!!12-жінки'!I19</f>
        <v>#REF!</v>
      </c>
      <c r="J19" s="127" t="e">
        <f>УСЬОГО!#REF!-'!!12-жінки'!J19</f>
        <v>#REF!</v>
      </c>
      <c r="K19" s="127" t="e">
        <f>УСЬОГО!#REF!-'!!12-жінки'!K19</f>
        <v>#REF!</v>
      </c>
    </row>
    <row r="20" spans="1:20" ht="15" customHeight="1" x14ac:dyDescent="0.25">
      <c r="A20" s="106" t="s">
        <v>45</v>
      </c>
      <c r="B20" s="127" t="e">
        <f>УСЬОГО!#REF!-'!!12-жінки'!B20</f>
        <v>#REF!</v>
      </c>
      <c r="C20" s="127" t="e">
        <f>УСЬОГО!#REF!-'!!12-жінки'!C20</f>
        <v>#REF!</v>
      </c>
      <c r="D20" s="127" t="e">
        <f>УСЬОГО!#REF!-'!!12-жінки'!D20</f>
        <v>#REF!</v>
      </c>
      <c r="E20" s="127" t="e">
        <f>УСЬОГО!#REF!-'!!12-жінки'!E20</f>
        <v>#REF!</v>
      </c>
      <c r="F20" s="127" t="e">
        <f>УСЬОГО!#REF!-'!!12-жінки'!F20</f>
        <v>#REF!</v>
      </c>
      <c r="G20" s="127" t="e">
        <f>УСЬОГО!#REF!-'!!12-жінки'!G20</f>
        <v>#REF!</v>
      </c>
      <c r="H20" s="127" t="e">
        <f>УСЬОГО!#REF!-'!!12-жінки'!H20</f>
        <v>#REF!</v>
      </c>
      <c r="I20" s="127" t="e">
        <f>УСЬОГО!#REF!-'!!12-жінки'!I20</f>
        <v>#REF!</v>
      </c>
      <c r="J20" s="127" t="e">
        <f>УСЬОГО!#REF!-'!!12-жінки'!J20</f>
        <v>#REF!</v>
      </c>
      <c r="K20" s="127" t="e">
        <f>УСЬОГО!#REF!-'!!12-жінки'!K20</f>
        <v>#REF!</v>
      </c>
    </row>
    <row r="21" spans="1:20" ht="15" customHeight="1" x14ac:dyDescent="0.25">
      <c r="A21" s="106" t="s">
        <v>46</v>
      </c>
      <c r="B21" s="127" t="e">
        <f>УСЬОГО!#REF!-'!!12-жінки'!B21</f>
        <v>#REF!</v>
      </c>
      <c r="C21" s="127" t="e">
        <f>УСЬОГО!#REF!-'!!12-жінки'!C21</f>
        <v>#REF!</v>
      </c>
      <c r="D21" s="127" t="e">
        <f>УСЬОГО!#REF!-'!!12-жінки'!D21</f>
        <v>#REF!</v>
      </c>
      <c r="E21" s="127" t="e">
        <f>УСЬОГО!#REF!-'!!12-жінки'!E21</f>
        <v>#REF!</v>
      </c>
      <c r="F21" s="127" t="e">
        <f>УСЬОГО!#REF!-'!!12-жінки'!F21</f>
        <v>#REF!</v>
      </c>
      <c r="G21" s="127" t="e">
        <f>УСЬОГО!#REF!-'!!12-жінки'!G21</f>
        <v>#REF!</v>
      </c>
      <c r="H21" s="127" t="e">
        <f>УСЬОГО!#REF!-'!!12-жінки'!H21</f>
        <v>#REF!</v>
      </c>
      <c r="I21" s="127" t="e">
        <f>УСЬОГО!#REF!-'!!12-жінки'!I21</f>
        <v>#REF!</v>
      </c>
      <c r="J21" s="127" t="e">
        <f>УСЬОГО!#REF!-'!!12-жінки'!J21</f>
        <v>#REF!</v>
      </c>
      <c r="K21" s="127" t="e">
        <f>УСЬОГО!#REF!-'!!12-жінки'!K21</f>
        <v>#REF!</v>
      </c>
    </row>
    <row r="22" spans="1:20" ht="15" customHeight="1" x14ac:dyDescent="0.25">
      <c r="A22" s="106" t="s">
        <v>47</v>
      </c>
      <c r="B22" s="127" t="e">
        <f>УСЬОГО!#REF!-'!!12-жінки'!B22</f>
        <v>#REF!</v>
      </c>
      <c r="C22" s="127" t="e">
        <f>УСЬОГО!#REF!-'!!12-жінки'!C22</f>
        <v>#REF!</v>
      </c>
      <c r="D22" s="127" t="e">
        <f>УСЬОГО!#REF!-'!!12-жінки'!D22</f>
        <v>#REF!</v>
      </c>
      <c r="E22" s="127" t="e">
        <f>УСЬОГО!#REF!-'!!12-жінки'!E22</f>
        <v>#REF!</v>
      </c>
      <c r="F22" s="127" t="e">
        <f>УСЬОГО!#REF!-'!!12-жінки'!F22</f>
        <v>#REF!</v>
      </c>
      <c r="G22" s="127" t="e">
        <f>УСЬОГО!#REF!-'!!12-жінки'!G22</f>
        <v>#REF!</v>
      </c>
      <c r="H22" s="127" t="e">
        <f>УСЬОГО!#REF!-'!!12-жінки'!H22</f>
        <v>#REF!</v>
      </c>
      <c r="I22" s="127" t="e">
        <f>УСЬОГО!#REF!-'!!12-жінки'!I22</f>
        <v>#REF!</v>
      </c>
      <c r="J22" s="127" t="e">
        <f>УСЬОГО!#REF!-'!!12-жінки'!J22</f>
        <v>#REF!</v>
      </c>
      <c r="K22" s="127" t="e">
        <f>УСЬОГО!#REF!-'!!12-жінки'!K22</f>
        <v>#REF!</v>
      </c>
    </row>
    <row r="23" spans="1:20" ht="15" customHeight="1" x14ac:dyDescent="0.25">
      <c r="A23" s="106" t="s">
        <v>48</v>
      </c>
      <c r="B23" s="127" t="e">
        <f>УСЬОГО!#REF!-'!!12-жінки'!B23</f>
        <v>#REF!</v>
      </c>
      <c r="C23" s="127" t="e">
        <f>УСЬОГО!#REF!-'!!12-жінки'!C23</f>
        <v>#REF!</v>
      </c>
      <c r="D23" s="127" t="e">
        <f>УСЬОГО!#REF!-'!!12-жінки'!D23</f>
        <v>#REF!</v>
      </c>
      <c r="E23" s="127" t="e">
        <f>УСЬОГО!#REF!-'!!12-жінки'!E23</f>
        <v>#REF!</v>
      </c>
      <c r="F23" s="127" t="e">
        <f>УСЬОГО!#REF!-'!!12-жінки'!F23</f>
        <v>#REF!</v>
      </c>
      <c r="G23" s="127" t="e">
        <f>УСЬОГО!#REF!-'!!12-жінки'!G23</f>
        <v>#REF!</v>
      </c>
      <c r="H23" s="127" t="e">
        <f>УСЬОГО!#REF!-'!!12-жінки'!H23</f>
        <v>#REF!</v>
      </c>
      <c r="I23" s="127" t="e">
        <f>УСЬОГО!#REF!-'!!12-жінки'!I23</f>
        <v>#REF!</v>
      </c>
      <c r="J23" s="127" t="e">
        <f>УСЬОГО!#REF!-'!!12-жінки'!J23</f>
        <v>#REF!</v>
      </c>
      <c r="K23" s="127" t="e">
        <f>УСЬОГО!#REF!-'!!12-жінки'!K23</f>
        <v>#REF!</v>
      </c>
    </row>
    <row r="24" spans="1:20" ht="15" customHeight="1" x14ac:dyDescent="0.25">
      <c r="A24" s="106" t="s">
        <v>49</v>
      </c>
      <c r="B24" s="127" t="e">
        <f>УСЬОГО!#REF!-'!!12-жінки'!B24</f>
        <v>#REF!</v>
      </c>
      <c r="C24" s="127" t="e">
        <f>УСЬОГО!#REF!-'!!12-жінки'!C24</f>
        <v>#REF!</v>
      </c>
      <c r="D24" s="127" t="e">
        <f>УСЬОГО!#REF!-'!!12-жінки'!D24</f>
        <v>#REF!</v>
      </c>
      <c r="E24" s="127" t="e">
        <f>УСЬОГО!#REF!-'!!12-жінки'!E24</f>
        <v>#REF!</v>
      </c>
      <c r="F24" s="127" t="e">
        <f>УСЬОГО!#REF!-'!!12-жінки'!F24</f>
        <v>#REF!</v>
      </c>
      <c r="G24" s="127" t="e">
        <f>УСЬОГО!#REF!-'!!12-жінки'!G24</f>
        <v>#REF!</v>
      </c>
      <c r="H24" s="127" t="e">
        <f>УСЬОГО!#REF!-'!!12-жінки'!H24</f>
        <v>#REF!</v>
      </c>
      <c r="I24" s="127" t="e">
        <f>УСЬОГО!#REF!-'!!12-жінки'!I24</f>
        <v>#REF!</v>
      </c>
      <c r="J24" s="127" t="e">
        <f>УСЬОГО!#REF!-'!!12-жінки'!J24</f>
        <v>#REF!</v>
      </c>
      <c r="K24" s="127" t="e">
        <f>УСЬОГО!#REF!-'!!12-жінки'!K24</f>
        <v>#REF!</v>
      </c>
    </row>
    <row r="25" spans="1:20" ht="15" customHeight="1" x14ac:dyDescent="0.25">
      <c r="A25" s="106" t="s">
        <v>50</v>
      </c>
      <c r="B25" s="127" t="e">
        <f>УСЬОГО!#REF!-'!!12-жінки'!B25</f>
        <v>#REF!</v>
      </c>
      <c r="C25" s="127" t="e">
        <f>УСЬОГО!#REF!-'!!12-жінки'!C25</f>
        <v>#REF!</v>
      </c>
      <c r="D25" s="127" t="e">
        <f>УСЬОГО!#REF!-'!!12-жінки'!D25</f>
        <v>#REF!</v>
      </c>
      <c r="E25" s="127" t="e">
        <f>УСЬОГО!#REF!-'!!12-жінки'!E25</f>
        <v>#REF!</v>
      </c>
      <c r="F25" s="127" t="e">
        <f>УСЬОГО!#REF!-'!!12-жінки'!F25</f>
        <v>#REF!</v>
      </c>
      <c r="G25" s="127" t="e">
        <f>УСЬОГО!#REF!-'!!12-жінки'!G25</f>
        <v>#REF!</v>
      </c>
      <c r="H25" s="127" t="e">
        <f>УСЬОГО!#REF!-'!!12-жінки'!H25</f>
        <v>#REF!</v>
      </c>
      <c r="I25" s="127" t="e">
        <f>УСЬОГО!#REF!-'!!12-жінки'!I25</f>
        <v>#REF!</v>
      </c>
      <c r="J25" s="127" t="e">
        <f>УСЬОГО!#REF!-'!!12-жінки'!J25</f>
        <v>#REF!</v>
      </c>
      <c r="K25" s="127" t="e">
        <f>УСЬОГО!#REF!-'!!12-жінки'!K25</f>
        <v>#REF!</v>
      </c>
    </row>
    <row r="26" spans="1:20" ht="15" customHeight="1" x14ac:dyDescent="0.25">
      <c r="A26" s="106" t="s">
        <v>51</v>
      </c>
      <c r="B26" s="127" t="e">
        <f>УСЬОГО!#REF!-'!!12-жінки'!B26</f>
        <v>#REF!</v>
      </c>
      <c r="C26" s="127" t="e">
        <f>УСЬОГО!#REF!-'!!12-жінки'!C26</f>
        <v>#REF!</v>
      </c>
      <c r="D26" s="127" t="e">
        <f>УСЬОГО!#REF!-'!!12-жінки'!D26</f>
        <v>#REF!</v>
      </c>
      <c r="E26" s="127" t="e">
        <f>УСЬОГО!#REF!-'!!12-жінки'!E26</f>
        <v>#REF!</v>
      </c>
      <c r="F26" s="127" t="e">
        <f>УСЬОГО!#REF!-'!!12-жінки'!F26</f>
        <v>#REF!</v>
      </c>
      <c r="G26" s="127" t="e">
        <f>УСЬОГО!#REF!-'!!12-жінки'!G26</f>
        <v>#REF!</v>
      </c>
      <c r="H26" s="127" t="e">
        <f>УСЬОГО!#REF!-'!!12-жінки'!H26</f>
        <v>#REF!</v>
      </c>
      <c r="I26" s="127" t="e">
        <f>УСЬОГО!#REF!-'!!12-жінки'!I26</f>
        <v>#REF!</v>
      </c>
      <c r="J26" s="127" t="e">
        <f>УСЬОГО!#REF!-'!!12-жінки'!J26</f>
        <v>#REF!</v>
      </c>
      <c r="K26" s="127" t="e">
        <f>УСЬОГО!#REF!-'!!12-жінки'!K26</f>
        <v>#REF!</v>
      </c>
    </row>
    <row r="27" spans="1:20" ht="15" customHeight="1" x14ac:dyDescent="0.25">
      <c r="A27" s="106" t="s">
        <v>52</v>
      </c>
      <c r="B27" s="127" t="e">
        <f>УСЬОГО!#REF!-'!!12-жінки'!B27</f>
        <v>#REF!</v>
      </c>
      <c r="C27" s="127" t="e">
        <f>УСЬОГО!#REF!-'!!12-жінки'!C27</f>
        <v>#REF!</v>
      </c>
      <c r="D27" s="127" t="e">
        <f>УСЬОГО!#REF!-'!!12-жінки'!D27</f>
        <v>#REF!</v>
      </c>
      <c r="E27" s="127" t="e">
        <f>УСЬОГО!#REF!-'!!12-жінки'!E27</f>
        <v>#REF!</v>
      </c>
      <c r="F27" s="127" t="e">
        <f>УСЬОГО!#REF!-'!!12-жінки'!F27</f>
        <v>#REF!</v>
      </c>
      <c r="G27" s="127" t="e">
        <f>УСЬОГО!#REF!-'!!12-жінки'!G27</f>
        <v>#REF!</v>
      </c>
      <c r="H27" s="127" t="e">
        <f>УСЬОГО!#REF!-'!!12-жінки'!H27</f>
        <v>#REF!</v>
      </c>
      <c r="I27" s="127" t="e">
        <f>УСЬОГО!#REF!-'!!12-жінки'!I27</f>
        <v>#REF!</v>
      </c>
      <c r="J27" s="127" t="e">
        <f>УСЬОГО!#REF!-'!!12-жінки'!J27</f>
        <v>#REF!</v>
      </c>
      <c r="K27" s="127" t="e">
        <f>УСЬОГО!#REF!-'!!12-жінки'!K27</f>
        <v>#REF!</v>
      </c>
      <c r="T27" s="107" t="s">
        <v>89</v>
      </c>
    </row>
    <row r="28" spans="1:20" ht="15" customHeight="1" x14ac:dyDescent="0.25">
      <c r="A28" s="106" t="s">
        <v>53</v>
      </c>
      <c r="B28" s="127" t="e">
        <f>УСЬОГО!#REF!-'!!12-жінки'!B28</f>
        <v>#REF!</v>
      </c>
      <c r="C28" s="127" t="e">
        <f>УСЬОГО!#REF!-'!!12-жінки'!C28</f>
        <v>#REF!</v>
      </c>
      <c r="D28" s="127" t="e">
        <f>УСЬОГО!#REF!-'!!12-жінки'!D28</f>
        <v>#REF!</v>
      </c>
      <c r="E28" s="127" t="e">
        <f>УСЬОГО!#REF!-'!!12-жінки'!E28</f>
        <v>#REF!</v>
      </c>
      <c r="F28" s="127" t="e">
        <f>УСЬОГО!#REF!-'!!12-жінки'!F28</f>
        <v>#REF!</v>
      </c>
      <c r="G28" s="127" t="e">
        <f>УСЬОГО!#REF!-'!!12-жінки'!G28</f>
        <v>#REF!</v>
      </c>
      <c r="H28" s="127" t="e">
        <f>УСЬОГО!#REF!-'!!12-жінки'!H28</f>
        <v>#REF!</v>
      </c>
      <c r="I28" s="127" t="e">
        <f>УСЬОГО!#REF!-'!!12-жінки'!I28</f>
        <v>#REF!</v>
      </c>
      <c r="J28" s="127" t="e">
        <f>УСЬОГО!#REF!-'!!12-жінки'!J28</f>
        <v>#REF!</v>
      </c>
      <c r="K28" s="127" t="e">
        <f>УСЬОГО!#REF!-'!!12-жінки'!K28</f>
        <v>#REF!</v>
      </c>
    </row>
    <row r="29" spans="1:20" ht="15" customHeight="1" x14ac:dyDescent="0.25">
      <c r="A29" s="106" t="s">
        <v>54</v>
      </c>
      <c r="B29" s="127" t="e">
        <f>УСЬОГО!#REF!-'!!12-жінки'!B29</f>
        <v>#REF!</v>
      </c>
      <c r="C29" s="127" t="e">
        <f>УСЬОГО!#REF!-'!!12-жінки'!C29</f>
        <v>#REF!</v>
      </c>
      <c r="D29" s="127" t="e">
        <f>УСЬОГО!#REF!-'!!12-жінки'!D29</f>
        <v>#REF!</v>
      </c>
      <c r="E29" s="127" t="e">
        <f>УСЬОГО!#REF!-'!!12-жінки'!E29</f>
        <v>#REF!</v>
      </c>
      <c r="F29" s="127" t="e">
        <f>УСЬОГО!#REF!-'!!12-жінки'!F29</f>
        <v>#REF!</v>
      </c>
      <c r="G29" s="127" t="e">
        <f>УСЬОГО!#REF!-'!!12-жінки'!G29</f>
        <v>#REF!</v>
      </c>
      <c r="H29" s="127" t="e">
        <f>УСЬОГО!#REF!-'!!12-жінки'!H29</f>
        <v>#REF!</v>
      </c>
      <c r="I29" s="127" t="e">
        <f>УСЬОГО!#REF!-'!!12-жінки'!I29</f>
        <v>#REF!</v>
      </c>
      <c r="J29" s="127" t="e">
        <f>УСЬОГО!#REF!-'!!12-жінки'!J29</f>
        <v>#REF!</v>
      </c>
      <c r="K29" s="127" t="e">
        <f>УСЬОГО!#REF!-'!!12-жінки'!K29</f>
        <v>#REF!</v>
      </c>
    </row>
    <row r="30" spans="1:20" ht="15" customHeight="1" x14ac:dyDescent="0.25">
      <c r="A30" s="108" t="s">
        <v>55</v>
      </c>
      <c r="B30" s="127" t="e">
        <f>УСЬОГО!#REF!-'!!12-жінки'!B30</f>
        <v>#REF!</v>
      </c>
      <c r="C30" s="127" t="e">
        <f>УСЬОГО!#REF!-'!!12-жінки'!C30</f>
        <v>#REF!</v>
      </c>
      <c r="D30" s="127" t="e">
        <f>УСЬОГО!#REF!-'!!12-жінки'!D30</f>
        <v>#REF!</v>
      </c>
      <c r="E30" s="127" t="e">
        <f>УСЬОГО!#REF!-'!!12-жінки'!E30</f>
        <v>#REF!</v>
      </c>
      <c r="F30" s="127" t="e">
        <f>УСЬОГО!#REF!-'!!12-жінки'!F30</f>
        <v>#REF!</v>
      </c>
      <c r="G30" s="127" t="e">
        <f>УСЬОГО!#REF!-'!!12-жінки'!G30</f>
        <v>#REF!</v>
      </c>
      <c r="H30" s="127" t="e">
        <f>УСЬОГО!#REF!-'!!12-жінки'!H30</f>
        <v>#REF!</v>
      </c>
      <c r="I30" s="127" t="e">
        <f>УСЬОГО!#REF!-'!!12-жінки'!I30</f>
        <v>#REF!</v>
      </c>
      <c r="J30" s="127" t="e">
        <f>УСЬОГО!#REF!-'!!12-жінки'!J30</f>
        <v>#REF!</v>
      </c>
      <c r="K30" s="127" t="e">
        <f>УСЬОГО!#REF!-'!!12-жінки'!K30</f>
        <v>#REF!</v>
      </c>
    </row>
    <row r="31" spans="1:20" ht="15" customHeight="1" x14ac:dyDescent="0.25">
      <c r="A31" s="109" t="s">
        <v>56</v>
      </c>
      <c r="B31" s="127" t="e">
        <f>УСЬОГО!#REF!-'!!12-жінки'!B31</f>
        <v>#REF!</v>
      </c>
      <c r="C31" s="127" t="e">
        <f>УСЬОГО!#REF!-'!!12-жінки'!C31</f>
        <v>#REF!</v>
      </c>
      <c r="D31" s="127" t="e">
        <f>УСЬОГО!#REF!-'!!12-жінки'!D31</f>
        <v>#REF!</v>
      </c>
      <c r="E31" s="127" t="e">
        <f>УСЬОГО!#REF!-'!!12-жінки'!E31</f>
        <v>#REF!</v>
      </c>
      <c r="F31" s="127" t="e">
        <f>УСЬОГО!#REF!-'!!12-жінки'!F31</f>
        <v>#REF!</v>
      </c>
      <c r="G31" s="127" t="e">
        <f>УСЬОГО!#REF!-'!!12-жінки'!G31</f>
        <v>#REF!</v>
      </c>
      <c r="H31" s="127" t="e">
        <f>УСЬОГО!#REF!-'!!12-жінки'!H31</f>
        <v>#REF!</v>
      </c>
      <c r="I31" s="127" t="e">
        <f>УСЬОГО!#REF!-'!!12-жінки'!I31</f>
        <v>#REF!</v>
      </c>
      <c r="J31" s="127" t="e">
        <f>УСЬОГО!#REF!-'!!12-жінки'!J31</f>
        <v>#REF!</v>
      </c>
      <c r="K31" s="127" t="e">
        <f>УСЬОГО!#REF!-'!!12-жінки'!K31</f>
        <v>#REF!</v>
      </c>
    </row>
    <row r="32" spans="1:20" ht="15" customHeight="1" x14ac:dyDescent="0.25">
      <c r="A32" s="109" t="s">
        <v>57</v>
      </c>
      <c r="B32" s="127" t="e">
        <f>УСЬОГО!#REF!-'!!12-жінки'!B32</f>
        <v>#REF!</v>
      </c>
      <c r="C32" s="127" t="e">
        <f>УСЬОГО!#REF!-'!!12-жінки'!C32</f>
        <v>#REF!</v>
      </c>
      <c r="D32" s="127" t="e">
        <f>УСЬОГО!#REF!-'!!12-жінки'!D32</f>
        <v>#REF!</v>
      </c>
      <c r="E32" s="127" t="e">
        <f>УСЬОГО!#REF!-'!!12-жінки'!E32</f>
        <v>#REF!</v>
      </c>
      <c r="F32" s="127" t="e">
        <f>УСЬОГО!#REF!-'!!12-жінки'!F32</f>
        <v>#REF!</v>
      </c>
      <c r="G32" s="127" t="e">
        <f>УСЬОГО!#REF!-'!!12-жінки'!G32</f>
        <v>#REF!</v>
      </c>
      <c r="H32" s="127" t="e">
        <f>УСЬОГО!#REF!-'!!12-жінки'!H32</f>
        <v>#REF!</v>
      </c>
      <c r="I32" s="127" t="e">
        <f>УСЬОГО!#REF!-'!!12-жінки'!I32</f>
        <v>#REF!</v>
      </c>
      <c r="J32" s="127" t="e">
        <f>УСЬОГО!#REF!-'!!12-жінки'!J32</f>
        <v>#REF!</v>
      </c>
      <c r="K32" s="127" t="e">
        <f>УСЬОГО!#REF!-'!!12-жінки'!K32</f>
        <v>#REF!</v>
      </c>
    </row>
    <row r="33" spans="1:11" ht="15" customHeight="1" x14ac:dyDescent="0.25">
      <c r="A33" s="109" t="s">
        <v>58</v>
      </c>
      <c r="B33" s="127" t="e">
        <f>УСЬОГО!#REF!-'!!12-жінки'!B33</f>
        <v>#REF!</v>
      </c>
      <c r="C33" s="127" t="e">
        <f>УСЬОГО!#REF!-'!!12-жінки'!C33</f>
        <v>#REF!</v>
      </c>
      <c r="D33" s="127" t="e">
        <f>УСЬОГО!#REF!-'!!12-жінки'!D33</f>
        <v>#REF!</v>
      </c>
      <c r="E33" s="127" t="e">
        <f>УСЬОГО!#REF!-'!!12-жінки'!E33</f>
        <v>#REF!</v>
      </c>
      <c r="F33" s="127" t="e">
        <f>УСЬОГО!#REF!-'!!12-жінки'!F33</f>
        <v>#REF!</v>
      </c>
      <c r="G33" s="127" t="e">
        <f>УСЬОГО!#REF!-'!!12-жінки'!G33</f>
        <v>#REF!</v>
      </c>
      <c r="H33" s="127" t="e">
        <f>УСЬОГО!#REF!-'!!12-жінки'!H33</f>
        <v>#REF!</v>
      </c>
      <c r="I33" s="127" t="e">
        <f>УСЬОГО!#REF!-'!!12-жінки'!I33</f>
        <v>#REF!</v>
      </c>
      <c r="J33" s="127" t="e">
        <f>УСЬОГО!#REF!-'!!12-жінки'!J33</f>
        <v>#REF!</v>
      </c>
      <c r="K33" s="127" t="e">
        <f>УСЬОГО!#REF!-'!!12-жінки'!K33</f>
        <v>#REF!</v>
      </c>
    </row>
    <row r="34" spans="1:11" ht="15" customHeight="1" x14ac:dyDescent="0.25">
      <c r="A34" s="109" t="s">
        <v>59</v>
      </c>
      <c r="B34" s="127" t="e">
        <f>УСЬОГО!#REF!-'!!12-жінки'!B34</f>
        <v>#REF!</v>
      </c>
      <c r="C34" s="127" t="e">
        <f>УСЬОГО!#REF!-'!!12-жінки'!C34</f>
        <v>#REF!</v>
      </c>
      <c r="D34" s="127" t="e">
        <f>УСЬОГО!#REF!-'!!12-жінки'!D34</f>
        <v>#REF!</v>
      </c>
      <c r="E34" s="127" t="e">
        <f>УСЬОГО!#REF!-'!!12-жінки'!E34</f>
        <v>#REF!</v>
      </c>
      <c r="F34" s="127" t="e">
        <f>УСЬОГО!#REF!-'!!12-жінки'!F34</f>
        <v>#REF!</v>
      </c>
      <c r="G34" s="127" t="e">
        <f>УСЬОГО!#REF!-'!!12-жінки'!G34</f>
        <v>#REF!</v>
      </c>
      <c r="H34" s="127" t="e">
        <f>УСЬОГО!#REF!-'!!12-жінки'!H34</f>
        <v>#REF!</v>
      </c>
      <c r="I34" s="127" t="e">
        <f>УСЬОГО!#REF!-'!!12-жінки'!I34</f>
        <v>#REF!</v>
      </c>
      <c r="J34" s="127" t="e">
        <f>УСЬОГО!#REF!-'!!12-жінки'!J34</f>
        <v>#REF!</v>
      </c>
      <c r="K34" s="127" t="e">
        <f>УСЬОГО!#REF!-'!!12-жінки'!K34</f>
        <v>#REF!</v>
      </c>
    </row>
    <row r="35" spans="1:11" ht="15" customHeight="1" x14ac:dyDescent="0.25">
      <c r="A35" s="109" t="s">
        <v>60</v>
      </c>
      <c r="B35" s="127" t="e">
        <f>УСЬОГО!#REF!-'!!12-жінки'!B35</f>
        <v>#REF!</v>
      </c>
      <c r="C35" s="127" t="e">
        <f>УСЬОГО!#REF!-'!!12-жінки'!C35</f>
        <v>#REF!</v>
      </c>
      <c r="D35" s="127" t="e">
        <f>УСЬОГО!#REF!-'!!12-жінки'!D35</f>
        <v>#REF!</v>
      </c>
      <c r="E35" s="127" t="e">
        <f>УСЬОГО!#REF!-'!!12-жінки'!E35</f>
        <v>#REF!</v>
      </c>
      <c r="F35" s="127" t="e">
        <f>УСЬОГО!#REF!-'!!12-жінки'!F35</f>
        <v>#REF!</v>
      </c>
      <c r="G35" s="127" t="e">
        <f>УСЬОГО!#REF!-'!!12-жінки'!G35</f>
        <v>#REF!</v>
      </c>
      <c r="H35" s="127" t="e">
        <f>УСЬОГО!#REF!-'!!12-жінки'!H35</f>
        <v>#REF!</v>
      </c>
      <c r="I35" s="127" t="e">
        <f>УСЬОГО!#REF!-'!!12-жінки'!I35</f>
        <v>#REF!</v>
      </c>
      <c r="J35" s="127" t="e">
        <f>УСЬОГО!#REF!-'!!12-жінки'!J35</f>
        <v>#REF!</v>
      </c>
      <c r="K35" s="127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70" zoomScaleNormal="70" zoomScaleSheetLayoutView="70" workbookViewId="0">
      <selection activeCell="O16" sqref="O16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43" t="s">
        <v>63</v>
      </c>
      <c r="B1" s="243"/>
      <c r="C1" s="243"/>
      <c r="D1" s="243"/>
      <c r="E1" s="243"/>
      <c r="F1" s="243"/>
      <c r="G1" s="243"/>
      <c r="H1" s="243"/>
      <c r="I1" s="243"/>
    </row>
    <row r="2" spans="1:11" ht="23.25" customHeight="1" x14ac:dyDescent="0.2">
      <c r="A2" s="243" t="s">
        <v>64</v>
      </c>
      <c r="B2" s="243"/>
      <c r="C2" s="243"/>
      <c r="D2" s="243"/>
      <c r="E2" s="243"/>
      <c r="F2" s="243"/>
      <c r="G2" s="243"/>
      <c r="H2" s="243"/>
      <c r="I2" s="243"/>
    </row>
    <row r="3" spans="1:11" ht="3.6" customHeight="1" x14ac:dyDescent="0.2">
      <c r="A3" s="336"/>
      <c r="B3" s="336"/>
      <c r="C3" s="336"/>
      <c r="D3" s="336"/>
      <c r="E3" s="336"/>
    </row>
    <row r="4" spans="1:11" s="3" customFormat="1" ht="25.5" customHeight="1" x14ac:dyDescent="0.25">
      <c r="A4" s="248" t="s">
        <v>0</v>
      </c>
      <c r="B4" s="338" t="s">
        <v>5</v>
      </c>
      <c r="C4" s="338"/>
      <c r="D4" s="338"/>
      <c r="E4" s="338"/>
      <c r="F4" s="338" t="s">
        <v>6</v>
      </c>
      <c r="G4" s="338"/>
      <c r="H4" s="338"/>
      <c r="I4" s="338"/>
    </row>
    <row r="5" spans="1:11" s="3" customFormat="1" ht="23.25" customHeight="1" x14ac:dyDescent="0.25">
      <c r="A5" s="337"/>
      <c r="B5" s="339" t="s">
        <v>109</v>
      </c>
      <c r="C5" s="339" t="s">
        <v>110</v>
      </c>
      <c r="D5" s="287" t="s">
        <v>1</v>
      </c>
      <c r="E5" s="288"/>
      <c r="F5" s="339" t="s">
        <v>109</v>
      </c>
      <c r="G5" s="339" t="s">
        <v>110</v>
      </c>
      <c r="H5" s="287" t="s">
        <v>1</v>
      </c>
      <c r="I5" s="288"/>
    </row>
    <row r="6" spans="1:11" s="3" customFormat="1" ht="31.35" customHeight="1" x14ac:dyDescent="0.25">
      <c r="A6" s="249"/>
      <c r="B6" s="340"/>
      <c r="C6" s="340"/>
      <c r="D6" s="4" t="s">
        <v>2</v>
      </c>
      <c r="E6" s="5" t="s">
        <v>24</v>
      </c>
      <c r="F6" s="340"/>
      <c r="G6" s="340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3">
        <f>'12-жінки-ЦЗ'!B7</f>
        <v>21299</v>
      </c>
      <c r="C8" s="73">
        <f>'12-жінки-ЦЗ'!C7</f>
        <v>13302</v>
      </c>
      <c r="D8" s="73">
        <f t="shared" ref="D8" si="0">C8*100/B8</f>
        <v>62.453636320954033</v>
      </c>
      <c r="E8" s="80">
        <f t="shared" ref="E8" si="1">C8-B8</f>
        <v>-7997</v>
      </c>
      <c r="F8" s="73">
        <f>'13-чоловіки-ЦЗ'!B7</f>
        <v>14151</v>
      </c>
      <c r="G8" s="73">
        <f>'13-чоловіки-ЦЗ'!C7</f>
        <v>6410</v>
      </c>
      <c r="H8" s="73">
        <f t="shared" ref="H8" si="2">G8*100/F8</f>
        <v>45.297152144724755</v>
      </c>
      <c r="I8" s="80">
        <f t="shared" ref="I8" si="3">G8-F8</f>
        <v>-7741</v>
      </c>
      <c r="J8" s="23"/>
      <c r="K8" s="21"/>
    </row>
    <row r="9" spans="1:11" s="3" customFormat="1" ht="28.5" customHeight="1" x14ac:dyDescent="0.25">
      <c r="A9" s="8" t="s">
        <v>26</v>
      </c>
      <c r="B9" s="86">
        <f>'12-жінки-ЦЗ'!E7</f>
        <v>18688</v>
      </c>
      <c r="C9" s="65">
        <f>'12-жінки-ЦЗ'!F7</f>
        <v>10638</v>
      </c>
      <c r="D9" s="9">
        <f t="shared" ref="D9:D13" si="4">C9*100/B9</f>
        <v>56.924229452054796</v>
      </c>
      <c r="E9" s="80">
        <f t="shared" ref="E9:E13" si="5">C9-B9</f>
        <v>-8050</v>
      </c>
      <c r="F9" s="65">
        <f>'13-чоловіки-ЦЗ'!E7</f>
        <v>11584</v>
      </c>
      <c r="G9" s="65">
        <f>'13-чоловіки-ЦЗ'!F7</f>
        <v>3908</v>
      </c>
      <c r="H9" s="9">
        <f t="shared" ref="H9:H13" si="6">G9*100/F9</f>
        <v>33.736187845303867</v>
      </c>
      <c r="I9" s="80">
        <f t="shared" ref="I9:I13" si="7">G9-F9</f>
        <v>-7676</v>
      </c>
      <c r="J9" s="21"/>
      <c r="K9" s="21"/>
    </row>
    <row r="10" spans="1:11" s="3" customFormat="1" ht="52.5" customHeight="1" x14ac:dyDescent="0.25">
      <c r="A10" s="12" t="s">
        <v>27</v>
      </c>
      <c r="B10" s="86">
        <f>'12-жінки-ЦЗ'!H7</f>
        <v>4084</v>
      </c>
      <c r="C10" s="65">
        <f>'12-жінки-ЦЗ'!I7</f>
        <v>4187</v>
      </c>
      <c r="D10" s="9">
        <f t="shared" si="4"/>
        <v>102.52203721841332</v>
      </c>
      <c r="E10" s="80">
        <f t="shared" si="5"/>
        <v>103</v>
      </c>
      <c r="F10" s="65">
        <f>'13-чоловіки-ЦЗ'!H7</f>
        <v>3520</v>
      </c>
      <c r="G10" s="65">
        <f>'13-чоловіки-ЦЗ'!I7</f>
        <v>2281</v>
      </c>
      <c r="H10" s="9">
        <f t="shared" si="6"/>
        <v>64.80113636363636</v>
      </c>
      <c r="I10" s="80">
        <f t="shared" si="7"/>
        <v>-1239</v>
      </c>
      <c r="J10" s="21"/>
      <c r="K10" s="21"/>
    </row>
    <row r="11" spans="1:11" s="3" customFormat="1" ht="32.1" customHeight="1" x14ac:dyDescent="0.25">
      <c r="A11" s="13" t="s">
        <v>28</v>
      </c>
      <c r="B11" s="86">
        <f>'12-жінки-ЦЗ'!K7</f>
        <v>992</v>
      </c>
      <c r="C11" s="65">
        <f>'12-жінки-ЦЗ'!L7</f>
        <v>591</v>
      </c>
      <c r="D11" s="9">
        <f t="shared" si="4"/>
        <v>59.576612903225808</v>
      </c>
      <c r="E11" s="80">
        <f t="shared" si="5"/>
        <v>-401</v>
      </c>
      <c r="F11" s="65">
        <f>'13-чоловіки-ЦЗ'!K7</f>
        <v>470</v>
      </c>
      <c r="G11" s="65">
        <f>'13-чоловіки-ЦЗ'!L7</f>
        <v>99</v>
      </c>
      <c r="H11" s="9">
        <f t="shared" si="6"/>
        <v>21.063829787234042</v>
      </c>
      <c r="I11" s="80">
        <f t="shared" si="7"/>
        <v>-371</v>
      </c>
      <c r="J11" s="21"/>
      <c r="K11" s="21"/>
    </row>
    <row r="12" spans="1:11" s="3" customFormat="1" ht="45.75" customHeight="1" x14ac:dyDescent="0.25">
      <c r="A12" s="13" t="s">
        <v>19</v>
      </c>
      <c r="B12" s="86">
        <f>'12-жінки-ЦЗ'!N7</f>
        <v>49</v>
      </c>
      <c r="C12" s="65">
        <f>'12-жінки-ЦЗ'!O7</f>
        <v>118</v>
      </c>
      <c r="D12" s="9">
        <f t="shared" si="4"/>
        <v>240.81632653061226</v>
      </c>
      <c r="E12" s="80">
        <f t="shared" si="5"/>
        <v>69</v>
      </c>
      <c r="F12" s="65">
        <f>'13-чоловіки-ЦЗ'!N7</f>
        <v>114</v>
      </c>
      <c r="G12" s="65">
        <f>'13-чоловіки-ЦЗ'!O7</f>
        <v>68</v>
      </c>
      <c r="H12" s="9">
        <f t="shared" si="6"/>
        <v>59.649122807017541</v>
      </c>
      <c r="I12" s="80">
        <f t="shared" si="7"/>
        <v>-46</v>
      </c>
      <c r="J12" s="21"/>
      <c r="K12" s="21"/>
    </row>
    <row r="13" spans="1:11" s="3" customFormat="1" ht="55.5" customHeight="1" x14ac:dyDescent="0.25">
      <c r="A13" s="13" t="s">
        <v>29</v>
      </c>
      <c r="B13" s="86">
        <f>'12-жінки-ЦЗ'!Q7</f>
        <v>14513</v>
      </c>
      <c r="C13" s="65">
        <f>'12-жінки-ЦЗ'!R7</f>
        <v>8496</v>
      </c>
      <c r="D13" s="9">
        <f t="shared" si="4"/>
        <v>58.54061875559843</v>
      </c>
      <c r="E13" s="80">
        <f t="shared" si="5"/>
        <v>-6017</v>
      </c>
      <c r="F13" s="65">
        <f>'13-чоловіки-ЦЗ'!Q7</f>
        <v>9070</v>
      </c>
      <c r="G13" s="65">
        <f>'13-чоловіки-ЦЗ'!R7</f>
        <v>3123</v>
      </c>
      <c r="H13" s="9">
        <f t="shared" si="6"/>
        <v>34.432194046306506</v>
      </c>
      <c r="I13" s="80">
        <f t="shared" si="7"/>
        <v>-5947</v>
      </c>
      <c r="J13" s="21"/>
      <c r="K13" s="21"/>
    </row>
    <row r="14" spans="1:11" s="3" customFormat="1" ht="12.75" customHeight="1" x14ac:dyDescent="0.25">
      <c r="A14" s="250" t="s">
        <v>4</v>
      </c>
      <c r="B14" s="251"/>
      <c r="C14" s="251"/>
      <c r="D14" s="251"/>
      <c r="E14" s="251"/>
      <c r="F14" s="251"/>
      <c r="G14" s="251"/>
      <c r="H14" s="251"/>
      <c r="I14" s="251"/>
      <c r="J14" s="21"/>
      <c r="K14" s="21"/>
    </row>
    <row r="15" spans="1:11" s="3" customFormat="1" ht="18" customHeight="1" x14ac:dyDescent="0.25">
      <c r="A15" s="252"/>
      <c r="B15" s="253"/>
      <c r="C15" s="253"/>
      <c r="D15" s="253"/>
      <c r="E15" s="253"/>
      <c r="F15" s="253"/>
      <c r="G15" s="253"/>
      <c r="H15" s="253"/>
      <c r="I15" s="253"/>
      <c r="J15" s="21"/>
      <c r="K15" s="21"/>
    </row>
    <row r="16" spans="1:11" s="3" customFormat="1" ht="20.25" customHeight="1" x14ac:dyDescent="0.25">
      <c r="A16" s="248" t="s">
        <v>0</v>
      </c>
      <c r="B16" s="297" t="s">
        <v>111</v>
      </c>
      <c r="C16" s="297" t="s">
        <v>112</v>
      </c>
      <c r="D16" s="287" t="s">
        <v>1</v>
      </c>
      <c r="E16" s="288"/>
      <c r="F16" s="297" t="s">
        <v>111</v>
      </c>
      <c r="G16" s="297" t="s">
        <v>112</v>
      </c>
      <c r="H16" s="287" t="s">
        <v>1</v>
      </c>
      <c r="I16" s="288"/>
      <c r="J16" s="21"/>
      <c r="K16" s="21"/>
    </row>
    <row r="17" spans="1:11" ht="35.85" customHeight="1" x14ac:dyDescent="0.3">
      <c r="A17" s="249"/>
      <c r="B17" s="297"/>
      <c r="C17" s="297"/>
      <c r="D17" s="19" t="s">
        <v>2</v>
      </c>
      <c r="E17" s="5" t="s">
        <v>24</v>
      </c>
      <c r="F17" s="297"/>
      <c r="G17" s="297"/>
      <c r="H17" s="19" t="s">
        <v>2</v>
      </c>
      <c r="I17" s="5" t="s">
        <v>24</v>
      </c>
      <c r="J17" s="22"/>
      <c r="K17" s="22"/>
    </row>
    <row r="18" spans="1:11" ht="24" customHeight="1" x14ac:dyDescent="0.3">
      <c r="A18" s="8" t="s">
        <v>30</v>
      </c>
      <c r="B18" s="73">
        <f>'12-жінки-ЦЗ'!T7</f>
        <v>7942</v>
      </c>
      <c r="C18" s="73">
        <f>'12-жінки-ЦЗ'!U7</f>
        <v>4001</v>
      </c>
      <c r="D18" s="73">
        <f t="shared" ref="D18" si="8">C18*100/B18</f>
        <v>50.377738604885423</v>
      </c>
      <c r="E18" s="80">
        <f t="shared" ref="E18" si="9">C18-B18</f>
        <v>-3941</v>
      </c>
      <c r="F18" s="73">
        <f>'13-чоловіки-ЦЗ'!T7</f>
        <v>4973</v>
      </c>
      <c r="G18" s="74">
        <f>'13-чоловіки-ЦЗ'!U7</f>
        <v>2178</v>
      </c>
      <c r="H18" s="73">
        <f t="shared" ref="H18" si="10">G18*100/F18</f>
        <v>43.796501105972247</v>
      </c>
      <c r="I18" s="80">
        <f t="shared" ref="I18" si="11">G18-F18</f>
        <v>-2795</v>
      </c>
      <c r="J18" s="22"/>
      <c r="K18" s="22"/>
    </row>
    <row r="19" spans="1:11" ht="25.5" customHeight="1" x14ac:dyDescent="0.3">
      <c r="A19" s="1" t="s">
        <v>26</v>
      </c>
      <c r="B19" s="87">
        <f>'12-жінки-ЦЗ'!W7</f>
        <v>6843</v>
      </c>
      <c r="C19" s="73">
        <f>'12-жінки-ЦЗ'!X7</f>
        <v>2630</v>
      </c>
      <c r="D19" s="15">
        <f t="shared" ref="D19:D20" si="12">C19*100/B19</f>
        <v>38.433435627648691</v>
      </c>
      <c r="E19" s="80">
        <f t="shared" ref="E19:E20" si="13">C19-B19</f>
        <v>-4213</v>
      </c>
      <c r="F19" s="74">
        <f>'13-чоловіки-ЦЗ'!W7</f>
        <v>3941</v>
      </c>
      <c r="G19" s="74">
        <f>'13-чоловіки-ЦЗ'!X7</f>
        <v>1070</v>
      </c>
      <c r="H19" s="14">
        <f t="shared" ref="H19:H20" si="14">G19*100/F19</f>
        <v>27.150469424004061</v>
      </c>
      <c r="I19" s="80">
        <f t="shared" ref="I19:I20" si="15">G19-F19</f>
        <v>-2871</v>
      </c>
      <c r="J19" s="22"/>
      <c r="K19" s="22"/>
    </row>
    <row r="20" spans="1:11" ht="20.25" x14ac:dyDescent="0.3">
      <c r="A20" s="1" t="s">
        <v>31</v>
      </c>
      <c r="B20" s="87">
        <f>'12-жінки-ЦЗ'!Z7</f>
        <v>5959</v>
      </c>
      <c r="C20" s="73">
        <f>'12-жінки-ЦЗ'!AA7</f>
        <v>1768</v>
      </c>
      <c r="D20" s="15">
        <f t="shared" si="12"/>
        <v>29.669407618727973</v>
      </c>
      <c r="E20" s="80">
        <f t="shared" si="13"/>
        <v>-4191</v>
      </c>
      <c r="F20" s="74">
        <f>'13-чоловіки-ЦЗ'!Z7</f>
        <v>3413</v>
      </c>
      <c r="G20" s="74">
        <f>'13-чоловіки-ЦЗ'!AA7</f>
        <v>757</v>
      </c>
      <c r="H20" s="14">
        <f t="shared" si="14"/>
        <v>22.179900380896573</v>
      </c>
      <c r="I20" s="80">
        <f t="shared" si="15"/>
        <v>-2656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67"/>
  <sheetViews>
    <sheetView view="pageBreakPreview" zoomScale="59" zoomScaleNormal="75" zoomScaleSheetLayoutView="59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5" t="s">
        <v>117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"/>
      <c r="O1" s="25"/>
      <c r="P1" s="25"/>
      <c r="Q1" s="25"/>
      <c r="R1" s="25"/>
      <c r="S1" s="25"/>
      <c r="T1" s="25"/>
      <c r="U1" s="25"/>
      <c r="V1" s="25"/>
      <c r="W1" s="25"/>
      <c r="X1" s="267"/>
      <c r="Y1" s="267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7"/>
      <c r="Y2" s="267"/>
      <c r="Z2" s="257"/>
      <c r="AA2" s="257"/>
      <c r="AB2" s="122" t="s">
        <v>7</v>
      </c>
      <c r="AC2" s="51"/>
    </row>
    <row r="3" spans="1:32" s="203" customFormat="1" ht="68.099999999999994" customHeight="1" thickBot="1" x14ac:dyDescent="0.3">
      <c r="A3" s="268"/>
      <c r="B3" s="341" t="s">
        <v>20</v>
      </c>
      <c r="C3" s="342"/>
      <c r="D3" s="342"/>
      <c r="E3" s="344" t="s">
        <v>21</v>
      </c>
      <c r="F3" s="345"/>
      <c r="G3" s="346"/>
      <c r="H3" s="347" t="s">
        <v>13</v>
      </c>
      <c r="I3" s="345"/>
      <c r="J3" s="359"/>
      <c r="K3" s="344" t="s">
        <v>9</v>
      </c>
      <c r="L3" s="345"/>
      <c r="M3" s="346"/>
      <c r="N3" s="344" t="s">
        <v>10</v>
      </c>
      <c r="O3" s="345"/>
      <c r="P3" s="359"/>
      <c r="Q3" s="341" t="s">
        <v>8</v>
      </c>
      <c r="R3" s="342"/>
      <c r="S3" s="343"/>
      <c r="T3" s="342" t="s">
        <v>15</v>
      </c>
      <c r="U3" s="342"/>
      <c r="V3" s="342"/>
      <c r="W3" s="344" t="s">
        <v>11</v>
      </c>
      <c r="X3" s="345"/>
      <c r="Y3" s="346"/>
      <c r="Z3" s="347" t="s">
        <v>12</v>
      </c>
      <c r="AA3" s="345"/>
      <c r="AB3" s="346"/>
    </row>
    <row r="4" spans="1:32" s="31" customFormat="1" ht="19.5" customHeight="1" x14ac:dyDescent="0.25">
      <c r="A4" s="285"/>
      <c r="B4" s="350" t="s">
        <v>87</v>
      </c>
      <c r="C4" s="352" t="s">
        <v>96</v>
      </c>
      <c r="D4" s="354" t="s">
        <v>2</v>
      </c>
      <c r="E4" s="350" t="s">
        <v>87</v>
      </c>
      <c r="F4" s="352" t="s">
        <v>96</v>
      </c>
      <c r="G4" s="348" t="s">
        <v>2</v>
      </c>
      <c r="H4" s="356" t="s">
        <v>87</v>
      </c>
      <c r="I4" s="352" t="s">
        <v>96</v>
      </c>
      <c r="J4" s="354" t="s">
        <v>2</v>
      </c>
      <c r="K4" s="350" t="s">
        <v>87</v>
      </c>
      <c r="L4" s="352" t="s">
        <v>96</v>
      </c>
      <c r="M4" s="348" t="s">
        <v>2</v>
      </c>
      <c r="N4" s="350" t="s">
        <v>87</v>
      </c>
      <c r="O4" s="352" t="s">
        <v>96</v>
      </c>
      <c r="P4" s="354" t="s">
        <v>2</v>
      </c>
      <c r="Q4" s="350" t="s">
        <v>87</v>
      </c>
      <c r="R4" s="352" t="s">
        <v>96</v>
      </c>
      <c r="S4" s="348" t="s">
        <v>2</v>
      </c>
      <c r="T4" s="356" t="s">
        <v>87</v>
      </c>
      <c r="U4" s="352" t="s">
        <v>96</v>
      </c>
      <c r="V4" s="354" t="s">
        <v>2</v>
      </c>
      <c r="W4" s="350" t="s">
        <v>87</v>
      </c>
      <c r="X4" s="352" t="s">
        <v>96</v>
      </c>
      <c r="Y4" s="348" t="s">
        <v>2</v>
      </c>
      <c r="Z4" s="356" t="s">
        <v>87</v>
      </c>
      <c r="AA4" s="352" t="s">
        <v>96</v>
      </c>
      <c r="AB4" s="348" t="s">
        <v>2</v>
      </c>
    </row>
    <row r="5" spans="1:32" s="31" customFormat="1" ht="4.5" customHeight="1" thickBot="1" x14ac:dyDescent="0.3">
      <c r="A5" s="358"/>
      <c r="B5" s="351"/>
      <c r="C5" s="353"/>
      <c r="D5" s="355"/>
      <c r="E5" s="351"/>
      <c r="F5" s="353"/>
      <c r="G5" s="349"/>
      <c r="H5" s="357"/>
      <c r="I5" s="353"/>
      <c r="J5" s="355"/>
      <c r="K5" s="351"/>
      <c r="L5" s="353"/>
      <c r="M5" s="349"/>
      <c r="N5" s="351"/>
      <c r="O5" s="353"/>
      <c r="P5" s="355"/>
      <c r="Q5" s="351"/>
      <c r="R5" s="353"/>
      <c r="S5" s="349"/>
      <c r="T5" s="357"/>
      <c r="U5" s="353"/>
      <c r="V5" s="355"/>
      <c r="W5" s="351"/>
      <c r="X5" s="353"/>
      <c r="Y5" s="349"/>
      <c r="Z5" s="357"/>
      <c r="AA5" s="353"/>
      <c r="AB5" s="349"/>
    </row>
    <row r="6" spans="1:32" s="47" customFormat="1" ht="12.75" thickBot="1" x14ac:dyDescent="0.25">
      <c r="A6" s="204" t="s">
        <v>3</v>
      </c>
      <c r="B6" s="205">
        <v>1</v>
      </c>
      <c r="C6" s="199">
        <v>2</v>
      </c>
      <c r="D6" s="208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7">
        <v>19</v>
      </c>
      <c r="U6" s="199">
        <v>20</v>
      </c>
      <c r="V6" s="208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">
      <c r="A7" s="162" t="s">
        <v>32</v>
      </c>
      <c r="B7" s="163">
        <f>SUM(B8:B14)</f>
        <v>21299</v>
      </c>
      <c r="C7" s="164">
        <f>SUM(C8:C14)</f>
        <v>13302</v>
      </c>
      <c r="D7" s="168">
        <f>C7*100/B7</f>
        <v>62.453636320954033</v>
      </c>
      <c r="E7" s="166">
        <f>SUM(E8:E14)</f>
        <v>18688</v>
      </c>
      <c r="F7" s="164">
        <f>SUM(F8:F14)</f>
        <v>10638</v>
      </c>
      <c r="G7" s="165">
        <f>F7*100/E7</f>
        <v>56.924229452054796</v>
      </c>
      <c r="H7" s="167">
        <f>SUM(H8:H14)</f>
        <v>4084</v>
      </c>
      <c r="I7" s="164">
        <f>SUM(I8:I14)</f>
        <v>4187</v>
      </c>
      <c r="J7" s="168">
        <f>I7*100/H7</f>
        <v>102.52203721841332</v>
      </c>
      <c r="K7" s="166">
        <f>SUM(K8:K14)</f>
        <v>992</v>
      </c>
      <c r="L7" s="164">
        <f>SUM(L8:L14)</f>
        <v>591</v>
      </c>
      <c r="M7" s="165">
        <f>L7*100/K7</f>
        <v>59.576612903225808</v>
      </c>
      <c r="N7" s="166">
        <f>SUM(N8:N14)</f>
        <v>49</v>
      </c>
      <c r="O7" s="164">
        <f>SUM(O8:O14)</f>
        <v>118</v>
      </c>
      <c r="P7" s="168">
        <f>O7*100/N7</f>
        <v>240.81632653061226</v>
      </c>
      <c r="Q7" s="166">
        <f>SUM(Q8:Q14)</f>
        <v>14513</v>
      </c>
      <c r="R7" s="164">
        <f>SUM(R8:R14)</f>
        <v>8496</v>
      </c>
      <c r="S7" s="165">
        <f>R7*100/Q7</f>
        <v>58.54061875559843</v>
      </c>
      <c r="T7" s="167">
        <f>SUM(T8:T14)</f>
        <v>7942</v>
      </c>
      <c r="U7" s="164">
        <f>SUM(U8:U14)</f>
        <v>4001</v>
      </c>
      <c r="V7" s="168">
        <f>U7*100/T7</f>
        <v>50.377738604885423</v>
      </c>
      <c r="W7" s="166">
        <f>SUM(W8:W14)</f>
        <v>6843</v>
      </c>
      <c r="X7" s="164">
        <f>SUM(X8:X14)</f>
        <v>2630</v>
      </c>
      <c r="Y7" s="165">
        <f>X7*100/W7</f>
        <v>38.433435627648691</v>
      </c>
      <c r="Z7" s="167">
        <f>SUM(Z8:Z14)</f>
        <v>5959</v>
      </c>
      <c r="AA7" s="164">
        <f>SUM(AA8:AA14)</f>
        <v>1768</v>
      </c>
      <c r="AB7" s="165">
        <f>AA7*100/Z7</f>
        <v>29.669407618727973</v>
      </c>
      <c r="AC7" s="34"/>
      <c r="AF7" s="39"/>
    </row>
    <row r="8" spans="1:32" s="39" customFormat="1" ht="48.75" customHeight="1" x14ac:dyDescent="0.25">
      <c r="A8" s="144" t="s">
        <v>97</v>
      </c>
      <c r="B8" s="169">
        <v>2155</v>
      </c>
      <c r="C8" s="159">
        <v>1757</v>
      </c>
      <c r="D8" s="174">
        <f t="shared" ref="D8:D14" si="0">C8*100/B8</f>
        <v>81.53132250580046</v>
      </c>
      <c r="E8" s="171">
        <v>1943</v>
      </c>
      <c r="F8" s="159">
        <v>1385</v>
      </c>
      <c r="G8" s="170">
        <f t="shared" ref="G8:G14" si="1">F8*100/E8</f>
        <v>71.281523417395775</v>
      </c>
      <c r="H8" s="172">
        <v>512</v>
      </c>
      <c r="I8" s="173">
        <v>778</v>
      </c>
      <c r="J8" s="174">
        <f t="shared" ref="J8:J14" si="2">I8*100/H8</f>
        <v>151.953125</v>
      </c>
      <c r="K8" s="175">
        <v>81</v>
      </c>
      <c r="L8" s="160">
        <v>46</v>
      </c>
      <c r="M8" s="170">
        <f t="shared" ref="M8" si="3">L8*100/K8</f>
        <v>56.790123456790127</v>
      </c>
      <c r="N8" s="171">
        <v>31</v>
      </c>
      <c r="O8" s="160">
        <v>9</v>
      </c>
      <c r="P8" s="174">
        <f>IF(ISERROR(O8*100/N8),"-",(O8*100/N8))</f>
        <v>29.032258064516128</v>
      </c>
      <c r="Q8" s="175">
        <v>1675</v>
      </c>
      <c r="R8" s="173">
        <v>1166</v>
      </c>
      <c r="S8" s="170">
        <f t="shared" ref="S8:S14" si="4">R8*100/Q8</f>
        <v>69.611940298507463</v>
      </c>
      <c r="T8" s="172">
        <v>715</v>
      </c>
      <c r="U8" s="177">
        <v>555</v>
      </c>
      <c r="V8" s="174">
        <f t="shared" ref="V8:V14" si="5">U8*100/T8</f>
        <v>77.622377622377627</v>
      </c>
      <c r="W8" s="171">
        <v>635</v>
      </c>
      <c r="X8" s="177">
        <v>347</v>
      </c>
      <c r="Y8" s="170">
        <f t="shared" ref="Y8:Y14" si="6">X8*100/W8</f>
        <v>54.645669291338585</v>
      </c>
      <c r="Z8" s="172">
        <v>510</v>
      </c>
      <c r="AA8" s="177">
        <v>215</v>
      </c>
      <c r="AB8" s="170">
        <f t="shared" ref="AB8:AB14" si="7">AA8*100/Z8</f>
        <v>42.156862745098039</v>
      </c>
      <c r="AC8" s="34"/>
      <c r="AD8" s="38"/>
    </row>
    <row r="9" spans="1:32" s="40" customFormat="1" ht="48.75" customHeight="1" x14ac:dyDescent="0.25">
      <c r="A9" s="145" t="s">
        <v>98</v>
      </c>
      <c r="B9" s="178">
        <v>1741</v>
      </c>
      <c r="C9" s="129">
        <v>1197</v>
      </c>
      <c r="D9" s="182">
        <f t="shared" si="0"/>
        <v>68.753589890867318</v>
      </c>
      <c r="E9" s="180">
        <v>1481</v>
      </c>
      <c r="F9" s="129">
        <v>987</v>
      </c>
      <c r="G9" s="179">
        <f t="shared" si="1"/>
        <v>66.644159351789327</v>
      </c>
      <c r="H9" s="181">
        <v>350</v>
      </c>
      <c r="I9" s="134">
        <v>418</v>
      </c>
      <c r="J9" s="182">
        <f t="shared" si="2"/>
        <v>119.42857142857143</v>
      </c>
      <c r="K9" s="183">
        <v>77</v>
      </c>
      <c r="L9" s="133">
        <v>55</v>
      </c>
      <c r="M9" s="179">
        <f t="shared" ref="M9:M14" si="8">IF(ISERROR(L9*100/K9),"-",(L9*100/K9))</f>
        <v>71.428571428571431</v>
      </c>
      <c r="N9" s="180">
        <v>7</v>
      </c>
      <c r="O9" s="133">
        <v>8</v>
      </c>
      <c r="P9" s="182">
        <f t="shared" ref="P9:P14" si="9">IF(ISERROR(O9*100/N9),"-",(O9*100/N9))</f>
        <v>114.28571428571429</v>
      </c>
      <c r="Q9" s="183">
        <v>1244</v>
      </c>
      <c r="R9" s="134">
        <v>825</v>
      </c>
      <c r="S9" s="179">
        <f t="shared" si="4"/>
        <v>66.318327974276528</v>
      </c>
      <c r="T9" s="181">
        <v>652</v>
      </c>
      <c r="U9" s="135">
        <v>400</v>
      </c>
      <c r="V9" s="182">
        <f t="shared" si="5"/>
        <v>61.349693251533743</v>
      </c>
      <c r="W9" s="180">
        <v>567</v>
      </c>
      <c r="X9" s="135">
        <v>264</v>
      </c>
      <c r="Y9" s="179">
        <f t="shared" si="6"/>
        <v>46.560846560846564</v>
      </c>
      <c r="Z9" s="181">
        <v>527</v>
      </c>
      <c r="AA9" s="135">
        <v>198</v>
      </c>
      <c r="AB9" s="179">
        <f t="shared" si="7"/>
        <v>37.571157495256166</v>
      </c>
      <c r="AC9" s="34"/>
      <c r="AD9" s="38"/>
    </row>
    <row r="10" spans="1:32" s="39" customFormat="1" ht="48.75" customHeight="1" x14ac:dyDescent="0.25">
      <c r="A10" s="145" t="s">
        <v>99</v>
      </c>
      <c r="B10" s="178">
        <v>8443</v>
      </c>
      <c r="C10" s="130">
        <v>4492</v>
      </c>
      <c r="D10" s="182">
        <f t="shared" si="0"/>
        <v>53.203837498519484</v>
      </c>
      <c r="E10" s="180">
        <v>7315</v>
      </c>
      <c r="F10" s="130">
        <v>3598</v>
      </c>
      <c r="G10" s="179">
        <f t="shared" si="1"/>
        <v>49.186602870813395</v>
      </c>
      <c r="H10" s="181">
        <v>1369</v>
      </c>
      <c r="I10" s="134">
        <v>1041</v>
      </c>
      <c r="J10" s="182">
        <f t="shared" si="2"/>
        <v>76.040905770635504</v>
      </c>
      <c r="K10" s="183">
        <v>494</v>
      </c>
      <c r="L10" s="132">
        <v>279</v>
      </c>
      <c r="M10" s="179">
        <f t="shared" si="8"/>
        <v>56.477732793522264</v>
      </c>
      <c r="N10" s="180">
        <v>0</v>
      </c>
      <c r="O10" s="132">
        <v>63</v>
      </c>
      <c r="P10" s="182" t="str">
        <f t="shared" si="9"/>
        <v>-</v>
      </c>
      <c r="Q10" s="183">
        <v>5049</v>
      </c>
      <c r="R10" s="134">
        <v>2881</v>
      </c>
      <c r="S10" s="179">
        <f t="shared" si="4"/>
        <v>57.060804119627647</v>
      </c>
      <c r="T10" s="181">
        <v>3230</v>
      </c>
      <c r="U10" s="135">
        <v>1229</v>
      </c>
      <c r="V10" s="182">
        <f t="shared" si="5"/>
        <v>38.049535603715171</v>
      </c>
      <c r="W10" s="180">
        <v>2724</v>
      </c>
      <c r="X10" s="135">
        <v>877</v>
      </c>
      <c r="Y10" s="179">
        <f t="shared" si="6"/>
        <v>32.19530102790015</v>
      </c>
      <c r="Z10" s="181">
        <v>2364</v>
      </c>
      <c r="AA10" s="135">
        <v>641</v>
      </c>
      <c r="AB10" s="179">
        <f t="shared" si="7"/>
        <v>27.115059221658207</v>
      </c>
      <c r="AC10" s="34"/>
      <c r="AD10" s="38"/>
    </row>
    <row r="11" spans="1:32" s="39" customFormat="1" ht="48.75" customHeight="1" x14ac:dyDescent="0.25">
      <c r="A11" s="145" t="s">
        <v>100</v>
      </c>
      <c r="B11" s="178">
        <v>2497</v>
      </c>
      <c r="C11" s="130">
        <v>1525</v>
      </c>
      <c r="D11" s="182">
        <f t="shared" si="0"/>
        <v>61.073287945534645</v>
      </c>
      <c r="E11" s="180">
        <v>2328</v>
      </c>
      <c r="F11" s="130">
        <v>1260</v>
      </c>
      <c r="G11" s="179">
        <f t="shared" si="1"/>
        <v>54.123711340206185</v>
      </c>
      <c r="H11" s="181">
        <v>381</v>
      </c>
      <c r="I11" s="134">
        <v>428</v>
      </c>
      <c r="J11" s="182">
        <f t="shared" si="2"/>
        <v>112.33595800524934</v>
      </c>
      <c r="K11" s="183">
        <v>33</v>
      </c>
      <c r="L11" s="132">
        <v>50</v>
      </c>
      <c r="M11" s="179">
        <f t="shared" si="8"/>
        <v>151.5151515151515</v>
      </c>
      <c r="N11" s="180">
        <v>3</v>
      </c>
      <c r="O11" s="132">
        <v>12</v>
      </c>
      <c r="P11" s="182">
        <f t="shared" si="9"/>
        <v>400</v>
      </c>
      <c r="Q11" s="183">
        <v>1870</v>
      </c>
      <c r="R11" s="134">
        <v>1056</v>
      </c>
      <c r="S11" s="179">
        <f t="shared" si="4"/>
        <v>56.470588235294116</v>
      </c>
      <c r="T11" s="181">
        <v>1052</v>
      </c>
      <c r="U11" s="135">
        <v>439</v>
      </c>
      <c r="V11" s="182">
        <f t="shared" si="5"/>
        <v>41.730038022813687</v>
      </c>
      <c r="W11" s="180">
        <v>1002</v>
      </c>
      <c r="X11" s="135">
        <v>302</v>
      </c>
      <c r="Y11" s="179">
        <f t="shared" si="6"/>
        <v>30.139720558882235</v>
      </c>
      <c r="Z11" s="181">
        <v>913</v>
      </c>
      <c r="AA11" s="135">
        <v>173</v>
      </c>
      <c r="AB11" s="179">
        <f t="shared" si="7"/>
        <v>18.948521358159912</v>
      </c>
      <c r="AC11" s="34"/>
      <c r="AD11" s="38"/>
    </row>
    <row r="12" spans="1:32" s="39" customFormat="1" ht="48.75" customHeight="1" x14ac:dyDescent="0.25">
      <c r="A12" s="145" t="s">
        <v>101</v>
      </c>
      <c r="B12" s="178">
        <v>3509</v>
      </c>
      <c r="C12" s="130">
        <v>2206</v>
      </c>
      <c r="D12" s="182">
        <f t="shared" si="0"/>
        <v>62.866913650612709</v>
      </c>
      <c r="E12" s="180">
        <v>2999</v>
      </c>
      <c r="F12" s="130">
        <v>1798</v>
      </c>
      <c r="G12" s="179">
        <f t="shared" si="1"/>
        <v>59.953317772590864</v>
      </c>
      <c r="H12" s="181">
        <v>735</v>
      </c>
      <c r="I12" s="134">
        <v>732</v>
      </c>
      <c r="J12" s="182">
        <f t="shared" si="2"/>
        <v>99.591836734693871</v>
      </c>
      <c r="K12" s="183">
        <v>95</v>
      </c>
      <c r="L12" s="132">
        <v>58</v>
      </c>
      <c r="M12" s="179">
        <f t="shared" si="8"/>
        <v>61.05263157894737</v>
      </c>
      <c r="N12" s="180">
        <v>6</v>
      </c>
      <c r="O12" s="132">
        <v>14</v>
      </c>
      <c r="P12" s="182">
        <f t="shared" si="9"/>
        <v>233.33333333333334</v>
      </c>
      <c r="Q12" s="183">
        <v>2398</v>
      </c>
      <c r="R12" s="134">
        <v>1272</v>
      </c>
      <c r="S12" s="179">
        <f t="shared" si="4"/>
        <v>53.044203502919096</v>
      </c>
      <c r="T12" s="181">
        <v>1358</v>
      </c>
      <c r="U12" s="135">
        <v>693</v>
      </c>
      <c r="V12" s="182">
        <f t="shared" si="5"/>
        <v>51.03092783505155</v>
      </c>
      <c r="W12" s="180">
        <v>1117</v>
      </c>
      <c r="X12" s="135">
        <v>465</v>
      </c>
      <c r="Y12" s="179">
        <f t="shared" si="6"/>
        <v>41.629364368845124</v>
      </c>
      <c r="Z12" s="181">
        <v>947</v>
      </c>
      <c r="AA12" s="135">
        <v>294</v>
      </c>
      <c r="AB12" s="179">
        <f t="shared" si="7"/>
        <v>31.045406546990495</v>
      </c>
      <c r="AC12" s="34"/>
      <c r="AD12" s="38"/>
    </row>
    <row r="13" spans="1:32" s="39" customFormat="1" ht="48.75" customHeight="1" x14ac:dyDescent="0.25">
      <c r="A13" s="145" t="s">
        <v>102</v>
      </c>
      <c r="B13" s="178">
        <v>1757</v>
      </c>
      <c r="C13" s="130">
        <v>1121</v>
      </c>
      <c r="D13" s="182">
        <f t="shared" si="0"/>
        <v>63.801935116676155</v>
      </c>
      <c r="E13" s="180">
        <v>1511</v>
      </c>
      <c r="F13" s="130">
        <v>822</v>
      </c>
      <c r="G13" s="179">
        <f t="shared" si="1"/>
        <v>54.40105890138981</v>
      </c>
      <c r="H13" s="181">
        <v>441</v>
      </c>
      <c r="I13" s="134">
        <v>399</v>
      </c>
      <c r="J13" s="182">
        <f t="shared" si="2"/>
        <v>90.476190476190482</v>
      </c>
      <c r="K13" s="183">
        <v>74</v>
      </c>
      <c r="L13" s="132">
        <v>7</v>
      </c>
      <c r="M13" s="179">
        <f t="shared" si="8"/>
        <v>9.4594594594594597</v>
      </c>
      <c r="N13" s="180">
        <v>0</v>
      </c>
      <c r="O13" s="132">
        <v>9</v>
      </c>
      <c r="P13" s="182" t="str">
        <f t="shared" si="9"/>
        <v>-</v>
      </c>
      <c r="Q13" s="183">
        <v>1312</v>
      </c>
      <c r="R13" s="134">
        <v>667</v>
      </c>
      <c r="S13" s="179">
        <f t="shared" si="4"/>
        <v>50.838414634146339</v>
      </c>
      <c r="T13" s="181">
        <v>517</v>
      </c>
      <c r="U13" s="135">
        <v>363</v>
      </c>
      <c r="V13" s="182">
        <f t="shared" si="5"/>
        <v>70.212765957446805</v>
      </c>
      <c r="W13" s="180">
        <v>413</v>
      </c>
      <c r="X13" s="135">
        <v>181</v>
      </c>
      <c r="Y13" s="179">
        <f t="shared" si="6"/>
        <v>43.825665859564168</v>
      </c>
      <c r="Z13" s="181">
        <v>358</v>
      </c>
      <c r="AA13" s="135">
        <v>130</v>
      </c>
      <c r="AB13" s="179">
        <f t="shared" si="7"/>
        <v>36.312849162011176</v>
      </c>
      <c r="AC13" s="34"/>
      <c r="AD13" s="38"/>
    </row>
    <row r="14" spans="1:32" s="39" customFormat="1" ht="48.75" customHeight="1" thickBot="1" x14ac:dyDescent="0.3">
      <c r="A14" s="146" t="s">
        <v>103</v>
      </c>
      <c r="B14" s="185">
        <v>1197</v>
      </c>
      <c r="C14" s="147">
        <v>1004</v>
      </c>
      <c r="D14" s="190">
        <f t="shared" si="0"/>
        <v>83.876357560568081</v>
      </c>
      <c r="E14" s="187">
        <v>1111</v>
      </c>
      <c r="F14" s="147">
        <v>788</v>
      </c>
      <c r="G14" s="186">
        <f t="shared" si="1"/>
        <v>70.927092709270923</v>
      </c>
      <c r="H14" s="188">
        <v>296</v>
      </c>
      <c r="I14" s="189">
        <v>391</v>
      </c>
      <c r="J14" s="190">
        <f t="shared" si="2"/>
        <v>132.09459459459458</v>
      </c>
      <c r="K14" s="191">
        <v>138</v>
      </c>
      <c r="L14" s="148">
        <v>96</v>
      </c>
      <c r="M14" s="186">
        <f t="shared" si="8"/>
        <v>69.565217391304344</v>
      </c>
      <c r="N14" s="187">
        <v>2</v>
      </c>
      <c r="O14" s="148">
        <v>3</v>
      </c>
      <c r="P14" s="190">
        <f t="shared" si="9"/>
        <v>150</v>
      </c>
      <c r="Q14" s="191">
        <v>965</v>
      </c>
      <c r="R14" s="189">
        <v>629</v>
      </c>
      <c r="S14" s="186">
        <f t="shared" si="4"/>
        <v>65.181347150259072</v>
      </c>
      <c r="T14" s="188">
        <v>418</v>
      </c>
      <c r="U14" s="193">
        <v>322</v>
      </c>
      <c r="V14" s="190">
        <f t="shared" si="5"/>
        <v>77.033492822966508</v>
      </c>
      <c r="W14" s="187">
        <v>385</v>
      </c>
      <c r="X14" s="193">
        <v>194</v>
      </c>
      <c r="Y14" s="186">
        <f t="shared" si="6"/>
        <v>50.38961038961039</v>
      </c>
      <c r="Z14" s="188">
        <v>340</v>
      </c>
      <c r="AA14" s="193">
        <v>117</v>
      </c>
      <c r="AB14" s="186">
        <f t="shared" si="7"/>
        <v>34.411764705882355</v>
      </c>
      <c r="AC14" s="34"/>
      <c r="AD14" s="38"/>
    </row>
    <row r="15" spans="1:32" ht="15" customHeight="1" x14ac:dyDescent="0.2">
      <c r="A15" s="42"/>
      <c r="B15" s="42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5" t="s">
        <v>118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"/>
      <c r="O1" s="25"/>
      <c r="P1" s="25"/>
      <c r="Q1" s="25"/>
      <c r="R1" s="25"/>
      <c r="S1" s="25"/>
      <c r="T1" s="25"/>
      <c r="U1" s="25"/>
      <c r="V1" s="25"/>
      <c r="W1" s="25"/>
      <c r="X1" s="267"/>
      <c r="Y1" s="267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7"/>
      <c r="Y2" s="267"/>
      <c r="Z2" s="257"/>
      <c r="AA2" s="257"/>
      <c r="AB2" s="122" t="s">
        <v>7</v>
      </c>
      <c r="AC2" s="51"/>
    </row>
    <row r="3" spans="1:32" s="225" customFormat="1" ht="93.75" customHeight="1" thickBot="1" x14ac:dyDescent="0.3">
      <c r="A3" s="268"/>
      <c r="B3" s="360" t="s">
        <v>20</v>
      </c>
      <c r="C3" s="361"/>
      <c r="D3" s="361"/>
      <c r="E3" s="362" t="s">
        <v>21</v>
      </c>
      <c r="F3" s="363"/>
      <c r="G3" s="364"/>
      <c r="H3" s="365" t="s">
        <v>107</v>
      </c>
      <c r="I3" s="363"/>
      <c r="J3" s="366"/>
      <c r="K3" s="362" t="s">
        <v>9</v>
      </c>
      <c r="L3" s="363"/>
      <c r="M3" s="364"/>
      <c r="N3" s="362" t="s">
        <v>10</v>
      </c>
      <c r="O3" s="363"/>
      <c r="P3" s="366"/>
      <c r="Q3" s="360" t="s">
        <v>8</v>
      </c>
      <c r="R3" s="361"/>
      <c r="S3" s="367"/>
      <c r="T3" s="361" t="s">
        <v>15</v>
      </c>
      <c r="U3" s="361"/>
      <c r="V3" s="361"/>
      <c r="W3" s="362" t="s">
        <v>11</v>
      </c>
      <c r="X3" s="363"/>
      <c r="Y3" s="364"/>
      <c r="Z3" s="365" t="s">
        <v>12</v>
      </c>
      <c r="AA3" s="363"/>
      <c r="AB3" s="364"/>
    </row>
    <row r="4" spans="1:32" s="31" customFormat="1" ht="19.5" customHeight="1" x14ac:dyDescent="0.25">
      <c r="A4" s="285"/>
      <c r="B4" s="350" t="s">
        <v>87</v>
      </c>
      <c r="C4" s="352" t="s">
        <v>96</v>
      </c>
      <c r="D4" s="354" t="s">
        <v>2</v>
      </c>
      <c r="E4" s="350" t="s">
        <v>87</v>
      </c>
      <c r="F4" s="352" t="s">
        <v>96</v>
      </c>
      <c r="G4" s="348" t="s">
        <v>2</v>
      </c>
      <c r="H4" s="356" t="s">
        <v>87</v>
      </c>
      <c r="I4" s="352" t="s">
        <v>96</v>
      </c>
      <c r="J4" s="354" t="s">
        <v>2</v>
      </c>
      <c r="K4" s="350" t="s">
        <v>87</v>
      </c>
      <c r="L4" s="352" t="s">
        <v>96</v>
      </c>
      <c r="M4" s="348" t="s">
        <v>2</v>
      </c>
      <c r="N4" s="350" t="s">
        <v>87</v>
      </c>
      <c r="O4" s="352" t="s">
        <v>96</v>
      </c>
      <c r="P4" s="354" t="s">
        <v>2</v>
      </c>
      <c r="Q4" s="350" t="s">
        <v>87</v>
      </c>
      <c r="R4" s="352" t="s">
        <v>96</v>
      </c>
      <c r="S4" s="348" t="s">
        <v>2</v>
      </c>
      <c r="T4" s="356" t="s">
        <v>87</v>
      </c>
      <c r="U4" s="352" t="s">
        <v>96</v>
      </c>
      <c r="V4" s="354" t="s">
        <v>2</v>
      </c>
      <c r="W4" s="350" t="s">
        <v>87</v>
      </c>
      <c r="X4" s="352" t="s">
        <v>96</v>
      </c>
      <c r="Y4" s="348" t="s">
        <v>2</v>
      </c>
      <c r="Z4" s="356" t="s">
        <v>87</v>
      </c>
      <c r="AA4" s="352" t="s">
        <v>96</v>
      </c>
      <c r="AB4" s="348" t="s">
        <v>2</v>
      </c>
    </row>
    <row r="5" spans="1:32" s="31" customFormat="1" ht="4.5" customHeight="1" thickBot="1" x14ac:dyDescent="0.3">
      <c r="A5" s="358"/>
      <c r="B5" s="351"/>
      <c r="C5" s="353"/>
      <c r="D5" s="355"/>
      <c r="E5" s="351"/>
      <c r="F5" s="353"/>
      <c r="G5" s="349"/>
      <c r="H5" s="357"/>
      <c r="I5" s="353"/>
      <c r="J5" s="355"/>
      <c r="K5" s="351"/>
      <c r="L5" s="353"/>
      <c r="M5" s="349"/>
      <c r="N5" s="351"/>
      <c r="O5" s="353"/>
      <c r="P5" s="355"/>
      <c r="Q5" s="351"/>
      <c r="R5" s="353"/>
      <c r="S5" s="349"/>
      <c r="T5" s="357"/>
      <c r="U5" s="353"/>
      <c r="V5" s="355"/>
      <c r="W5" s="351"/>
      <c r="X5" s="353"/>
      <c r="Y5" s="349"/>
      <c r="Z5" s="357"/>
      <c r="AA5" s="353"/>
      <c r="AB5" s="349"/>
    </row>
    <row r="6" spans="1:32" s="47" customFormat="1" ht="12.75" thickBot="1" x14ac:dyDescent="0.25">
      <c r="A6" s="204" t="s">
        <v>3</v>
      </c>
      <c r="B6" s="205">
        <v>1</v>
      </c>
      <c r="C6" s="199">
        <v>2</v>
      </c>
      <c r="D6" s="208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7">
        <v>19</v>
      </c>
      <c r="U6" s="199">
        <v>20</v>
      </c>
      <c r="V6" s="208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">
      <c r="A7" s="162" t="s">
        <v>32</v>
      </c>
      <c r="B7" s="209">
        <f>SUM(B8:B14)</f>
        <v>14151</v>
      </c>
      <c r="C7" s="164">
        <f>SUM(C8:C14)</f>
        <v>6410</v>
      </c>
      <c r="D7" s="168">
        <f>C7*100/B7</f>
        <v>45.297152144724755</v>
      </c>
      <c r="E7" s="211">
        <f>SUM(E8:E14)</f>
        <v>11584</v>
      </c>
      <c r="F7" s="164">
        <f>SUM(F8:F14)</f>
        <v>3908</v>
      </c>
      <c r="G7" s="165">
        <f>F7*100/E7</f>
        <v>33.736187845303867</v>
      </c>
      <c r="H7" s="167">
        <f>SUM(H8:H14)</f>
        <v>3520</v>
      </c>
      <c r="I7" s="164">
        <f>SUM(I8:I14)</f>
        <v>2281</v>
      </c>
      <c r="J7" s="168">
        <f>I7*100/H7</f>
        <v>64.80113636363636</v>
      </c>
      <c r="K7" s="211">
        <f>SUM(K8:K14)</f>
        <v>470</v>
      </c>
      <c r="L7" s="164">
        <f>SUM(L8:L14)</f>
        <v>99</v>
      </c>
      <c r="M7" s="165">
        <f>L7*100/K7</f>
        <v>21.063829787234042</v>
      </c>
      <c r="N7" s="211">
        <f>SUM(N8:N14)</f>
        <v>114</v>
      </c>
      <c r="O7" s="164">
        <f>SUM(O8:O14)</f>
        <v>68</v>
      </c>
      <c r="P7" s="168">
        <f>O7*100/N7</f>
        <v>59.649122807017541</v>
      </c>
      <c r="Q7" s="211">
        <f>SUM(Q8:Q14)</f>
        <v>9070</v>
      </c>
      <c r="R7" s="164">
        <f>SUM(R8:R14)</f>
        <v>3123</v>
      </c>
      <c r="S7" s="165">
        <f>R7*100/Q7</f>
        <v>34.432194046306506</v>
      </c>
      <c r="T7" s="167">
        <f>SUM(T8:T14)</f>
        <v>4973</v>
      </c>
      <c r="U7" s="164">
        <f>SUM(U8:U14)</f>
        <v>2178</v>
      </c>
      <c r="V7" s="168">
        <f>U7*100/T7</f>
        <v>43.796501105972247</v>
      </c>
      <c r="W7" s="211">
        <f>SUM(W8:W14)</f>
        <v>3941</v>
      </c>
      <c r="X7" s="164">
        <f>SUM(X8:X14)</f>
        <v>1070</v>
      </c>
      <c r="Y7" s="165">
        <f>X7*100/W7</f>
        <v>27.150469424004061</v>
      </c>
      <c r="Z7" s="167">
        <f>SUM(Z8:Z14)</f>
        <v>3413</v>
      </c>
      <c r="AA7" s="164">
        <f>SUM(AA8:AA14)</f>
        <v>757</v>
      </c>
      <c r="AB7" s="165">
        <f>AA7*100/Z7</f>
        <v>22.179900380896573</v>
      </c>
      <c r="AC7" s="34"/>
      <c r="AF7" s="39"/>
    </row>
    <row r="8" spans="1:32" s="39" customFormat="1" ht="48.75" customHeight="1" x14ac:dyDescent="0.25">
      <c r="A8" s="144" t="s">
        <v>97</v>
      </c>
      <c r="B8" s="169">
        <f>УСЬОГО!B8-'12-жінки-ЦЗ'!B8</f>
        <v>1504</v>
      </c>
      <c r="C8" s="210">
        <f>УСЬОГО!C8-'12-жінки-ЦЗ'!C8</f>
        <v>980</v>
      </c>
      <c r="D8" s="174">
        <f t="shared" ref="D8:D14" si="0">C8*100/B8</f>
        <v>65.159574468085111</v>
      </c>
      <c r="E8" s="171">
        <f>УСЬОГО!E8-'12-жінки-ЦЗ'!E8</f>
        <v>1278</v>
      </c>
      <c r="F8" s="173">
        <f>УСЬОГО!F8-'12-жінки-ЦЗ'!F8</f>
        <v>560</v>
      </c>
      <c r="G8" s="170">
        <f t="shared" ref="G8:G14" si="1">F8*100/E8</f>
        <v>43.818466353677621</v>
      </c>
      <c r="H8" s="172">
        <f>УСЬОГО!H8-'12-жінки-ЦЗ'!H8</f>
        <v>504</v>
      </c>
      <c r="I8" s="172">
        <f>УСЬОГО!I8-'12-жінки-ЦЗ'!I8</f>
        <v>510</v>
      </c>
      <c r="J8" s="174">
        <f t="shared" ref="J8:J14" si="2">I8*100/H8</f>
        <v>101.19047619047619</v>
      </c>
      <c r="K8" s="171">
        <f>УСЬОГО!N8-'12-жінки-ЦЗ'!K8</f>
        <v>29</v>
      </c>
      <c r="L8" s="173">
        <f>УСЬОГО!O8-'12-жінки-ЦЗ'!L8</f>
        <v>10</v>
      </c>
      <c r="M8" s="170">
        <f t="shared" ref="M8" si="3">L8*100/K8</f>
        <v>34.482758620689658</v>
      </c>
      <c r="N8" s="171">
        <f>УСЬОГО!Q8-'12-жінки-ЦЗ'!N8</f>
        <v>51</v>
      </c>
      <c r="O8" s="173">
        <f>УСЬОГО!R8-'12-жінки-ЦЗ'!O8</f>
        <v>3</v>
      </c>
      <c r="P8" s="174">
        <f>IF(ISERROR(O8*100/N8),"-",(O8*100/N8))</f>
        <v>5.882352941176471</v>
      </c>
      <c r="Q8" s="171">
        <f>УСЬОГО!T8-'12-жінки-ЦЗ'!Q8</f>
        <v>1111</v>
      </c>
      <c r="R8" s="173">
        <f>УСЬОГО!U8-'12-жінки-ЦЗ'!R8</f>
        <v>479</v>
      </c>
      <c r="S8" s="170">
        <f t="shared" ref="S8:S14" si="4">R8*100/Q8</f>
        <v>43.114311431143115</v>
      </c>
      <c r="T8" s="172">
        <f>УСЬОГО!W8-'12-жінки-ЦЗ'!T8</f>
        <v>417</v>
      </c>
      <c r="U8" s="172">
        <f>УСЬОГО!X8-'12-жінки-ЦЗ'!U8</f>
        <v>401</v>
      </c>
      <c r="V8" s="174">
        <f t="shared" ref="V8:V14" si="5">U8*100/T8</f>
        <v>96.163069544364504</v>
      </c>
      <c r="W8" s="171">
        <f>УСЬОГО!Z8-'12-жінки-ЦЗ'!W8</f>
        <v>330</v>
      </c>
      <c r="X8" s="173">
        <f>УСЬОГО!AA8-'12-жінки-ЦЗ'!X8</f>
        <v>153</v>
      </c>
      <c r="Y8" s="170">
        <f t="shared" ref="Y8:Y14" si="6">X8*100/W8</f>
        <v>46.363636363636367</v>
      </c>
      <c r="Z8" s="172">
        <f>УСЬОГО!AC8-'12-жінки-ЦЗ'!Z8</f>
        <v>254</v>
      </c>
      <c r="AA8" s="172">
        <f>УСЬОГО!AD8-'12-жінки-ЦЗ'!AA8</f>
        <v>104</v>
      </c>
      <c r="AB8" s="170">
        <f t="shared" ref="AB8:AB14" si="7">AA8*100/Z8</f>
        <v>40.944881889763778</v>
      </c>
      <c r="AC8" s="34"/>
      <c r="AD8" s="38"/>
    </row>
    <row r="9" spans="1:32" s="40" customFormat="1" ht="48.75" customHeight="1" x14ac:dyDescent="0.25">
      <c r="A9" s="145" t="s">
        <v>98</v>
      </c>
      <c r="B9" s="169">
        <f>УСЬОГО!B9-'12-жінки-ЦЗ'!B9</f>
        <v>1344</v>
      </c>
      <c r="C9" s="210">
        <f>УСЬОГО!C9-'12-жінки-ЦЗ'!C9</f>
        <v>648</v>
      </c>
      <c r="D9" s="182">
        <f t="shared" si="0"/>
        <v>48.214285714285715</v>
      </c>
      <c r="E9" s="171">
        <f>УСЬОГО!E9-'12-жінки-ЦЗ'!E9</f>
        <v>1040</v>
      </c>
      <c r="F9" s="173">
        <f>УСЬОГО!F9-'12-жінки-ЦЗ'!F9</f>
        <v>377</v>
      </c>
      <c r="G9" s="179">
        <f t="shared" si="1"/>
        <v>36.25</v>
      </c>
      <c r="H9" s="172">
        <f>УСЬОГО!H9-'12-жінки-ЦЗ'!H9</f>
        <v>461</v>
      </c>
      <c r="I9" s="172">
        <f>УСЬОГО!I9-'12-жінки-ЦЗ'!I9</f>
        <v>249</v>
      </c>
      <c r="J9" s="182">
        <f t="shared" si="2"/>
        <v>54.013015184381779</v>
      </c>
      <c r="K9" s="171">
        <f>УСЬОГО!N9-'12-жінки-ЦЗ'!K9</f>
        <v>76</v>
      </c>
      <c r="L9" s="173">
        <f>УСЬОГО!O9-'12-жінки-ЦЗ'!L9</f>
        <v>8</v>
      </c>
      <c r="M9" s="179">
        <f t="shared" ref="M9:M14" si="8">IF(ISERROR(L9*100/K9),"-",(L9*100/K9))</f>
        <v>10.526315789473685</v>
      </c>
      <c r="N9" s="171">
        <f>УСЬОГО!Q9-'12-жінки-ЦЗ'!N9</f>
        <v>3</v>
      </c>
      <c r="O9" s="173">
        <f>УСЬОГО!R9-'12-жінки-ЦЗ'!O9</f>
        <v>10</v>
      </c>
      <c r="P9" s="182">
        <f t="shared" ref="P9:P14" si="9">IF(ISERROR(O9*100/N9),"-",(O9*100/N9))</f>
        <v>333.33333333333331</v>
      </c>
      <c r="Q9" s="171">
        <f>УСЬОГО!T9-'12-жінки-ЦЗ'!Q9</f>
        <v>889</v>
      </c>
      <c r="R9" s="173">
        <f>УСЬОГО!U9-'12-жінки-ЦЗ'!R9</f>
        <v>311</v>
      </c>
      <c r="S9" s="179">
        <f t="shared" si="4"/>
        <v>34.983127109111358</v>
      </c>
      <c r="T9" s="172">
        <f>УСЬОГО!W9-'12-жінки-ЦЗ'!T9</f>
        <v>470</v>
      </c>
      <c r="U9" s="172">
        <f>УСЬОГО!X9-'12-жінки-ЦЗ'!U9</f>
        <v>246</v>
      </c>
      <c r="V9" s="182">
        <f t="shared" si="5"/>
        <v>52.340425531914896</v>
      </c>
      <c r="W9" s="171">
        <f>УСЬОГО!Z9-'12-жінки-ЦЗ'!W9</f>
        <v>344</v>
      </c>
      <c r="X9" s="173">
        <f>УСЬОГО!AA9-'12-жінки-ЦЗ'!X9</f>
        <v>117</v>
      </c>
      <c r="Y9" s="179">
        <f t="shared" si="6"/>
        <v>34.011627906976742</v>
      </c>
      <c r="Z9" s="172">
        <f>УСЬОГО!AC9-'12-жінки-ЦЗ'!Z9</f>
        <v>324</v>
      </c>
      <c r="AA9" s="172">
        <f>УСЬОГО!AD9-'12-жінки-ЦЗ'!AA9</f>
        <v>84</v>
      </c>
      <c r="AB9" s="179">
        <f t="shared" si="7"/>
        <v>25.925925925925927</v>
      </c>
      <c r="AC9" s="34"/>
      <c r="AD9" s="38"/>
    </row>
    <row r="10" spans="1:32" s="39" customFormat="1" ht="48.75" customHeight="1" x14ac:dyDescent="0.25">
      <c r="A10" s="145" t="s">
        <v>99</v>
      </c>
      <c r="B10" s="169">
        <f>УСЬОГО!B10-'12-жінки-ЦЗ'!B10</f>
        <v>5317</v>
      </c>
      <c r="C10" s="210">
        <f>УСЬОГО!C10-'12-жінки-ЦЗ'!C10</f>
        <v>1796</v>
      </c>
      <c r="D10" s="182">
        <f t="shared" si="0"/>
        <v>33.778446492382926</v>
      </c>
      <c r="E10" s="171">
        <f>УСЬОГО!E10-'12-жінки-ЦЗ'!E10</f>
        <v>4366</v>
      </c>
      <c r="F10" s="173">
        <f>УСЬОГО!F10-'12-жінки-ЦЗ'!F10</f>
        <v>1045</v>
      </c>
      <c r="G10" s="179">
        <f t="shared" si="1"/>
        <v>23.934951901053594</v>
      </c>
      <c r="H10" s="172">
        <f>УСЬОГО!H10-'12-жінки-ЦЗ'!H10</f>
        <v>858</v>
      </c>
      <c r="I10" s="172">
        <f>УСЬОГО!I10-'12-жінки-ЦЗ'!I10</f>
        <v>373</v>
      </c>
      <c r="J10" s="182">
        <f t="shared" si="2"/>
        <v>43.473193473193476</v>
      </c>
      <c r="K10" s="171">
        <f>УСЬОГО!N10-'12-жінки-ЦЗ'!K10</f>
        <v>247</v>
      </c>
      <c r="L10" s="173">
        <f>УСЬОГО!O10-'12-жінки-ЦЗ'!L10</f>
        <v>50</v>
      </c>
      <c r="M10" s="179">
        <f t="shared" si="8"/>
        <v>20.242914979757085</v>
      </c>
      <c r="N10" s="171">
        <f>УСЬОГО!Q10-'12-жінки-ЦЗ'!N10</f>
        <v>9</v>
      </c>
      <c r="O10" s="173">
        <f>УСЬОГО!R10-'12-жінки-ЦЗ'!O10</f>
        <v>32</v>
      </c>
      <c r="P10" s="182">
        <f t="shared" si="9"/>
        <v>355.55555555555554</v>
      </c>
      <c r="Q10" s="171">
        <f>УСЬОГО!T10-'12-жінки-ЦЗ'!Q10</f>
        <v>2962</v>
      </c>
      <c r="R10" s="173">
        <f>УСЬОГО!U10-'12-жінки-ЦЗ'!R10</f>
        <v>817</v>
      </c>
      <c r="S10" s="179">
        <f t="shared" si="4"/>
        <v>27.582714382174206</v>
      </c>
      <c r="T10" s="172">
        <f>УСЬОГО!W10-'12-жінки-ЦЗ'!T10</f>
        <v>1935</v>
      </c>
      <c r="U10" s="172">
        <f>УСЬОГО!X10-'12-жінки-ЦЗ'!U10</f>
        <v>538</v>
      </c>
      <c r="V10" s="182">
        <f t="shared" si="5"/>
        <v>27.80361757105943</v>
      </c>
      <c r="W10" s="171">
        <f>УСЬОГО!Z10-'12-жінки-ЦЗ'!W10</f>
        <v>1515</v>
      </c>
      <c r="X10" s="173">
        <f>УСЬОГО!AA10-'12-жінки-ЦЗ'!X10</f>
        <v>258</v>
      </c>
      <c r="Y10" s="179">
        <f t="shared" si="6"/>
        <v>17.029702970297031</v>
      </c>
      <c r="Z10" s="172">
        <f>УСЬОГО!AC10-'12-жінки-ЦЗ'!Z10</f>
        <v>1292</v>
      </c>
      <c r="AA10" s="172">
        <f>УСЬОГО!AD10-'12-жінки-ЦЗ'!AA10</f>
        <v>188</v>
      </c>
      <c r="AB10" s="179">
        <f t="shared" si="7"/>
        <v>14.551083591331269</v>
      </c>
      <c r="AC10" s="34"/>
      <c r="AD10" s="38"/>
    </row>
    <row r="11" spans="1:32" s="39" customFormat="1" ht="48.75" customHeight="1" x14ac:dyDescent="0.25">
      <c r="A11" s="145" t="s">
        <v>100</v>
      </c>
      <c r="B11" s="169">
        <f>УСЬОГО!B11-'12-жінки-ЦЗ'!B11</f>
        <v>1698</v>
      </c>
      <c r="C11" s="210">
        <f>УСЬОГО!C11-'12-жінки-ЦЗ'!C11</f>
        <v>855</v>
      </c>
      <c r="D11" s="182">
        <f t="shared" si="0"/>
        <v>50.353356890459366</v>
      </c>
      <c r="E11" s="171">
        <f>УСЬОГО!E11-'12-жінки-ЦЗ'!E11</f>
        <v>1474</v>
      </c>
      <c r="F11" s="173">
        <f>УСЬОГО!F11-'12-жінки-ЦЗ'!F11</f>
        <v>605</v>
      </c>
      <c r="G11" s="179">
        <f t="shared" si="1"/>
        <v>41.044776119402982</v>
      </c>
      <c r="H11" s="172">
        <f>УСЬОГО!H11-'12-жінки-ЦЗ'!H11</f>
        <v>368</v>
      </c>
      <c r="I11" s="172">
        <f>УСЬОГО!I11-'12-жінки-ЦЗ'!I11</f>
        <v>224</v>
      </c>
      <c r="J11" s="182">
        <f t="shared" si="2"/>
        <v>60.869565217391305</v>
      </c>
      <c r="K11" s="171">
        <f>УСЬОГО!N11-'12-жінки-ЦЗ'!K11</f>
        <v>33</v>
      </c>
      <c r="L11" s="173">
        <f>УСЬОГО!O11-'12-жінки-ЦЗ'!L11</f>
        <v>15</v>
      </c>
      <c r="M11" s="179">
        <f t="shared" si="8"/>
        <v>45.454545454545453</v>
      </c>
      <c r="N11" s="171">
        <f>УСЬОГО!Q11-'12-жінки-ЦЗ'!N11</f>
        <v>0</v>
      </c>
      <c r="O11" s="173">
        <f>УСЬОГО!R11-'12-жінки-ЦЗ'!O11</f>
        <v>15</v>
      </c>
      <c r="P11" s="182" t="str">
        <f t="shared" si="9"/>
        <v>-</v>
      </c>
      <c r="Q11" s="171">
        <f>УСЬОГО!T11-'12-жінки-ЦЗ'!Q11</f>
        <v>1194</v>
      </c>
      <c r="R11" s="173">
        <f>УСЬОГО!U11-'12-жінки-ЦЗ'!R11</f>
        <v>525</v>
      </c>
      <c r="S11" s="179">
        <f t="shared" si="4"/>
        <v>43.969849246231156</v>
      </c>
      <c r="T11" s="172">
        <f>УСЬОГО!W11-'12-жінки-ЦЗ'!T11</f>
        <v>699</v>
      </c>
      <c r="U11" s="172">
        <f>УСЬОГО!X11-'12-жінки-ЦЗ'!U11</f>
        <v>324</v>
      </c>
      <c r="V11" s="182">
        <f t="shared" si="5"/>
        <v>46.351931330472105</v>
      </c>
      <c r="W11" s="171">
        <f>УСЬОГО!Z11-'12-жінки-ЦЗ'!W11</f>
        <v>640</v>
      </c>
      <c r="X11" s="173">
        <f>УСЬОГО!AA11-'12-жінки-ЦЗ'!X11</f>
        <v>235</v>
      </c>
      <c r="Y11" s="179">
        <f t="shared" si="6"/>
        <v>36.71875</v>
      </c>
      <c r="Z11" s="172">
        <f>УСЬОГО!AC11-'12-жінки-ЦЗ'!Z11</f>
        <v>593</v>
      </c>
      <c r="AA11" s="172">
        <f>УСЬОГО!AD11-'12-жінки-ЦЗ'!AA11</f>
        <v>172</v>
      </c>
      <c r="AB11" s="179">
        <f t="shared" si="7"/>
        <v>29.005059021922428</v>
      </c>
      <c r="AC11" s="34"/>
      <c r="AD11" s="38"/>
    </row>
    <row r="12" spans="1:32" s="39" customFormat="1" ht="48.75" customHeight="1" x14ac:dyDescent="0.25">
      <c r="A12" s="145" t="s">
        <v>101</v>
      </c>
      <c r="B12" s="169">
        <f>УСЬОГО!B12-'12-жінки-ЦЗ'!B12</f>
        <v>2366</v>
      </c>
      <c r="C12" s="210">
        <f>УСЬОГО!C12-'12-жінки-ЦЗ'!C12</f>
        <v>1044</v>
      </c>
      <c r="D12" s="182">
        <f t="shared" si="0"/>
        <v>44.125105663567204</v>
      </c>
      <c r="E12" s="171">
        <f>УСЬОГО!E12-'12-жінки-ЦЗ'!E12</f>
        <v>1898</v>
      </c>
      <c r="F12" s="173">
        <f>УСЬОГО!F12-'12-жінки-ЦЗ'!F12</f>
        <v>696</v>
      </c>
      <c r="G12" s="179">
        <f t="shared" si="1"/>
        <v>36.670179135932564</v>
      </c>
      <c r="H12" s="172">
        <f>УСЬОГО!H12-'12-жінки-ЦЗ'!H12</f>
        <v>657</v>
      </c>
      <c r="I12" s="172">
        <f>УСЬОГО!I12-'12-жінки-ЦЗ'!I12</f>
        <v>403</v>
      </c>
      <c r="J12" s="182">
        <f t="shared" si="2"/>
        <v>61.339421613394215</v>
      </c>
      <c r="K12" s="171">
        <f>УСЬОГО!N12-'12-жінки-ЦЗ'!K12</f>
        <v>16</v>
      </c>
      <c r="L12" s="173">
        <f>УСЬОГО!O12-'12-жінки-ЦЗ'!L12</f>
        <v>6</v>
      </c>
      <c r="M12" s="179">
        <f t="shared" si="8"/>
        <v>37.5</v>
      </c>
      <c r="N12" s="171">
        <f>УСЬОГО!Q12-'12-жінки-ЦЗ'!N12</f>
        <v>9</v>
      </c>
      <c r="O12" s="173">
        <f>УСЬОГО!R12-'12-жінки-ЦЗ'!O12</f>
        <v>2</v>
      </c>
      <c r="P12" s="182">
        <f t="shared" si="9"/>
        <v>22.222222222222221</v>
      </c>
      <c r="Q12" s="171">
        <f>УСЬОГО!T12-'12-жінки-ЦЗ'!Q12</f>
        <v>1567</v>
      </c>
      <c r="R12" s="173">
        <f>УСЬОГО!U12-'12-жінки-ЦЗ'!R12</f>
        <v>477</v>
      </c>
      <c r="S12" s="179">
        <f t="shared" si="4"/>
        <v>30.440331844288448</v>
      </c>
      <c r="T12" s="172">
        <f>УСЬОГО!W12-'12-жінки-ЦЗ'!T12</f>
        <v>890</v>
      </c>
      <c r="U12" s="172">
        <f>УСЬОГО!X12-'12-жінки-ЦЗ'!U12</f>
        <v>345</v>
      </c>
      <c r="V12" s="182">
        <f t="shared" si="5"/>
        <v>38.764044943820224</v>
      </c>
      <c r="W12" s="171">
        <f>УСЬОГО!Z12-'12-жінки-ЦЗ'!W12</f>
        <v>707</v>
      </c>
      <c r="X12" s="173">
        <f>УСЬОГО!AA12-'12-жінки-ЦЗ'!X12</f>
        <v>174</v>
      </c>
      <c r="Y12" s="179">
        <f t="shared" si="6"/>
        <v>24.611032531824613</v>
      </c>
      <c r="Z12" s="172">
        <f>УСЬОГО!AC12-'12-жінки-ЦЗ'!Z12</f>
        <v>604</v>
      </c>
      <c r="AA12" s="172">
        <f>УСЬОГО!AD12-'12-жінки-ЦЗ'!AA12</f>
        <v>110</v>
      </c>
      <c r="AB12" s="179">
        <f t="shared" si="7"/>
        <v>18.211920529801326</v>
      </c>
      <c r="AC12" s="34"/>
      <c r="AD12" s="38"/>
    </row>
    <row r="13" spans="1:32" s="39" customFormat="1" ht="48.75" customHeight="1" x14ac:dyDescent="0.25">
      <c r="A13" s="145" t="s">
        <v>102</v>
      </c>
      <c r="B13" s="169">
        <f>УСЬОГО!B13-'12-жінки-ЦЗ'!B13</f>
        <v>1168</v>
      </c>
      <c r="C13" s="210">
        <f>УСЬОГО!C13-'12-жінки-ЦЗ'!C13</f>
        <v>595</v>
      </c>
      <c r="D13" s="182">
        <f t="shared" si="0"/>
        <v>50.94178082191781</v>
      </c>
      <c r="E13" s="171">
        <f>УСЬОГО!E13-'12-жінки-ЦЗ'!E13</f>
        <v>908</v>
      </c>
      <c r="F13" s="173">
        <f>УСЬОГО!F13-'12-жінки-ЦЗ'!F13</f>
        <v>271</v>
      </c>
      <c r="G13" s="179">
        <f t="shared" si="1"/>
        <v>29.845814977973568</v>
      </c>
      <c r="H13" s="172">
        <f>УСЬОГО!H13-'12-жінки-ЦЗ'!H13</f>
        <v>432</v>
      </c>
      <c r="I13" s="172">
        <f>УСЬОГО!I13-'12-жінки-ЦЗ'!I13</f>
        <v>283</v>
      </c>
      <c r="J13" s="182">
        <f t="shared" si="2"/>
        <v>65.509259259259252</v>
      </c>
      <c r="K13" s="171">
        <f>УСЬОГО!N13-'12-жінки-ЦЗ'!K13</f>
        <v>20</v>
      </c>
      <c r="L13" s="173">
        <f>УСЬОГО!O13-'12-жінки-ЦЗ'!L13</f>
        <v>1</v>
      </c>
      <c r="M13" s="179">
        <f t="shared" si="8"/>
        <v>5</v>
      </c>
      <c r="N13" s="171">
        <f>УСЬОГО!Q13-'12-жінки-ЦЗ'!N13</f>
        <v>2</v>
      </c>
      <c r="O13" s="173">
        <f>УСЬОГО!R13-'12-жінки-ЦЗ'!O13</f>
        <v>2</v>
      </c>
      <c r="P13" s="182">
        <f t="shared" si="9"/>
        <v>100</v>
      </c>
      <c r="Q13" s="171">
        <f>УСЬОГО!T13-'12-жінки-ЦЗ'!Q13</f>
        <v>785</v>
      </c>
      <c r="R13" s="173">
        <f>УСЬОГО!U13-'12-жінки-ЦЗ'!R13</f>
        <v>218</v>
      </c>
      <c r="S13" s="179">
        <f t="shared" si="4"/>
        <v>27.770700636942674</v>
      </c>
      <c r="T13" s="172">
        <f>УСЬОГО!W13-'12-жінки-ЦЗ'!T13</f>
        <v>323</v>
      </c>
      <c r="U13" s="172">
        <f>УСЬОГО!X13-'12-жінки-ЦЗ'!U13</f>
        <v>165</v>
      </c>
      <c r="V13" s="182">
        <f t="shared" si="5"/>
        <v>51.083591331269346</v>
      </c>
      <c r="W13" s="171">
        <f>УСЬОГО!Z13-'12-жінки-ЦЗ'!W13</f>
        <v>210</v>
      </c>
      <c r="X13" s="173">
        <f>УСЬОГО!AA13-'12-жінки-ЦЗ'!X13</f>
        <v>44</v>
      </c>
      <c r="Y13" s="179">
        <f t="shared" si="6"/>
        <v>20.952380952380953</v>
      </c>
      <c r="Z13" s="172">
        <f>УСЬОГО!AC13-'12-жінки-ЦЗ'!Z13</f>
        <v>174</v>
      </c>
      <c r="AA13" s="172">
        <f>УСЬОГО!AD13-'12-жінки-ЦЗ'!AA13</f>
        <v>37</v>
      </c>
      <c r="AB13" s="179">
        <f t="shared" si="7"/>
        <v>21.264367816091955</v>
      </c>
      <c r="AC13" s="34"/>
      <c r="AD13" s="38"/>
    </row>
    <row r="14" spans="1:32" s="39" customFormat="1" ht="48.75" customHeight="1" thickBot="1" x14ac:dyDescent="0.3">
      <c r="A14" s="146" t="s">
        <v>103</v>
      </c>
      <c r="B14" s="212">
        <f>УСЬОГО!B14-'12-жінки-ЦЗ'!B14</f>
        <v>754</v>
      </c>
      <c r="C14" s="213">
        <f>УСЬОГО!C14-'12-жінки-ЦЗ'!C14</f>
        <v>492</v>
      </c>
      <c r="D14" s="190">
        <f t="shared" si="0"/>
        <v>65.251989389920425</v>
      </c>
      <c r="E14" s="214">
        <f>УСЬОГО!E14-'12-жінки-ЦЗ'!E14</f>
        <v>620</v>
      </c>
      <c r="F14" s="215">
        <f>УСЬОГО!F14-'12-жінки-ЦЗ'!F14</f>
        <v>354</v>
      </c>
      <c r="G14" s="186">
        <f t="shared" si="1"/>
        <v>57.096774193548384</v>
      </c>
      <c r="H14" s="216">
        <f>УСЬОГО!H14-'12-жінки-ЦЗ'!H14</f>
        <v>240</v>
      </c>
      <c r="I14" s="216">
        <f>УСЬОГО!I14-'12-жінки-ЦЗ'!I14</f>
        <v>239</v>
      </c>
      <c r="J14" s="190">
        <f t="shared" si="2"/>
        <v>99.583333333333329</v>
      </c>
      <c r="K14" s="214">
        <f>УСЬОГО!N14-'12-жінки-ЦЗ'!K14</f>
        <v>49</v>
      </c>
      <c r="L14" s="215">
        <f>УСЬОГО!O14-'12-жінки-ЦЗ'!L14</f>
        <v>9</v>
      </c>
      <c r="M14" s="186">
        <f t="shared" si="8"/>
        <v>18.367346938775512</v>
      </c>
      <c r="N14" s="214">
        <f>УСЬОГО!Q14-'12-жінки-ЦЗ'!N14</f>
        <v>40</v>
      </c>
      <c r="O14" s="215">
        <f>УСЬОГО!R14-'12-жінки-ЦЗ'!O14</f>
        <v>4</v>
      </c>
      <c r="P14" s="190">
        <f t="shared" si="9"/>
        <v>10</v>
      </c>
      <c r="Q14" s="214">
        <f>УСЬОГО!T14-'12-жінки-ЦЗ'!Q14</f>
        <v>562</v>
      </c>
      <c r="R14" s="215">
        <f>УСЬОГО!U14-'12-жінки-ЦЗ'!R14</f>
        <v>296</v>
      </c>
      <c r="S14" s="186">
        <f t="shared" si="4"/>
        <v>52.669039145907476</v>
      </c>
      <c r="T14" s="216">
        <f>УСЬОГО!W14-'12-жінки-ЦЗ'!T14</f>
        <v>239</v>
      </c>
      <c r="U14" s="216">
        <f>УСЬОГО!X14-'12-жінки-ЦЗ'!U14</f>
        <v>159</v>
      </c>
      <c r="V14" s="190">
        <f t="shared" si="5"/>
        <v>66.527196652719667</v>
      </c>
      <c r="W14" s="214">
        <f>УСЬОГО!Z14-'12-жінки-ЦЗ'!W14</f>
        <v>195</v>
      </c>
      <c r="X14" s="215">
        <f>УСЬОГО!AA14-'12-жінки-ЦЗ'!X14</f>
        <v>89</v>
      </c>
      <c r="Y14" s="186">
        <f t="shared" si="6"/>
        <v>45.641025641025642</v>
      </c>
      <c r="Z14" s="216">
        <f>УСЬОГО!AC14-'12-жінки-ЦЗ'!Z14</f>
        <v>172</v>
      </c>
      <c r="AA14" s="216">
        <f>УСЬОГО!AD14-'12-жінки-ЦЗ'!AA14</f>
        <v>62</v>
      </c>
      <c r="AB14" s="186">
        <f t="shared" si="7"/>
        <v>36.046511627906973</v>
      </c>
      <c r="AC14" s="34"/>
      <c r="AD14" s="38"/>
    </row>
    <row r="15" spans="1:32" ht="15" customHeight="1" x14ac:dyDescent="0.2">
      <c r="A15" s="42"/>
      <c r="B15" s="42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P17" sqref="P17"/>
    </sheetView>
  </sheetViews>
  <sheetFormatPr defaultColWidth="8" defaultRowHeight="12.75" x14ac:dyDescent="0.2"/>
  <cols>
    <col min="1" max="1" width="54.42578125" style="2" customWidth="1"/>
    <col min="2" max="3" width="14.5703125" style="16" customWidth="1"/>
    <col min="4" max="4" width="8.5703125" style="2" customWidth="1"/>
    <col min="5" max="5" width="9.5703125" style="2" customWidth="1"/>
    <col min="6" max="7" width="14.570312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53"/>
    </row>
    <row r="2" spans="1:19" ht="23.25" customHeight="1" x14ac:dyDescent="0.2">
      <c r="A2" s="368" t="s">
        <v>16</v>
      </c>
      <c r="B2" s="243"/>
      <c r="C2" s="243"/>
      <c r="D2" s="243"/>
      <c r="E2" s="243"/>
      <c r="F2" s="243"/>
      <c r="G2" s="243"/>
      <c r="H2" s="243"/>
      <c r="I2" s="243"/>
      <c r="J2" s="53"/>
    </row>
    <row r="3" spans="1:19" ht="14.1" customHeight="1" x14ac:dyDescent="0.2">
      <c r="A3" s="369"/>
      <c r="B3" s="369"/>
      <c r="C3" s="369"/>
      <c r="D3" s="369"/>
      <c r="E3" s="369"/>
    </row>
    <row r="4" spans="1:19" s="3" customFormat="1" ht="30.75" customHeight="1" x14ac:dyDescent="0.25">
      <c r="A4" s="248" t="s">
        <v>0</v>
      </c>
      <c r="B4" s="370" t="s">
        <v>17</v>
      </c>
      <c r="C4" s="371"/>
      <c r="D4" s="371"/>
      <c r="E4" s="372"/>
      <c r="F4" s="370" t="s">
        <v>18</v>
      </c>
      <c r="G4" s="371"/>
      <c r="H4" s="371"/>
      <c r="I4" s="372"/>
      <c r="J4" s="54"/>
    </row>
    <row r="5" spans="1:19" s="3" customFormat="1" ht="23.25" customHeight="1" x14ac:dyDescent="0.25">
      <c r="A5" s="337"/>
      <c r="B5" s="244" t="s">
        <v>109</v>
      </c>
      <c r="C5" s="244" t="s">
        <v>110</v>
      </c>
      <c r="D5" s="246" t="s">
        <v>1</v>
      </c>
      <c r="E5" s="247"/>
      <c r="F5" s="244" t="s">
        <v>109</v>
      </c>
      <c r="G5" s="244" t="s">
        <v>110</v>
      </c>
      <c r="H5" s="246" t="s">
        <v>1</v>
      </c>
      <c r="I5" s="247"/>
      <c r="J5" s="55"/>
    </row>
    <row r="6" spans="1:19" s="3" customFormat="1" ht="36.75" customHeight="1" x14ac:dyDescent="0.25">
      <c r="A6" s="249"/>
      <c r="B6" s="245"/>
      <c r="C6" s="245"/>
      <c r="D6" s="4" t="s">
        <v>2</v>
      </c>
      <c r="E6" s="5" t="s">
        <v>24</v>
      </c>
      <c r="F6" s="245"/>
      <c r="G6" s="245"/>
      <c r="H6" s="4" t="s">
        <v>2</v>
      </c>
      <c r="I6" s="5" t="s">
        <v>24</v>
      </c>
      <c r="J6" s="56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7"/>
    </row>
    <row r="8" spans="1:19" s="7" customFormat="1" ht="23.1" customHeight="1" x14ac:dyDescent="0.25">
      <c r="A8" s="13" t="s">
        <v>25</v>
      </c>
      <c r="B8" s="73">
        <f>'15-місто-ЦЗ'!B7</f>
        <v>21836</v>
      </c>
      <c r="C8" s="73">
        <f>'15-місто-ЦЗ'!C7</f>
        <v>11995</v>
      </c>
      <c r="D8" s="9">
        <f t="shared" ref="D8" si="0">C8*100/B8</f>
        <v>54.93222201868474</v>
      </c>
      <c r="E8" s="80">
        <f t="shared" ref="E8" si="1">C8-B8</f>
        <v>-9841</v>
      </c>
      <c r="F8" s="65">
        <f>'16-село-ЦЗ'!B7</f>
        <v>13614</v>
      </c>
      <c r="G8" s="65">
        <f>'16-село-ЦЗ'!C7</f>
        <v>7717</v>
      </c>
      <c r="H8" s="9">
        <f t="shared" ref="H8" si="2">G8*100/F8</f>
        <v>56.68429557808139</v>
      </c>
      <c r="I8" s="80">
        <f t="shared" ref="I8" si="3">G8-F8</f>
        <v>-5897</v>
      </c>
      <c r="J8" s="58"/>
      <c r="K8" s="83"/>
      <c r="L8" s="83"/>
      <c r="M8" s="48"/>
      <c r="R8" s="59"/>
      <c r="S8" s="59"/>
    </row>
    <row r="9" spans="1:19" s="3" customFormat="1" ht="23.1" customHeight="1" x14ac:dyDescent="0.25">
      <c r="A9" s="13" t="s">
        <v>26</v>
      </c>
      <c r="B9" s="65">
        <f>'15-місто-ЦЗ'!E7</f>
        <v>18453</v>
      </c>
      <c r="C9" s="65">
        <f>'15-місто-ЦЗ'!F7</f>
        <v>8850</v>
      </c>
      <c r="D9" s="9">
        <f t="shared" ref="D9:D13" si="4">C9*100/B9</f>
        <v>47.959681352625587</v>
      </c>
      <c r="E9" s="80">
        <f t="shared" ref="E9:E13" si="5">C9-B9</f>
        <v>-9603</v>
      </c>
      <c r="F9" s="65">
        <f>'16-село-ЦЗ'!E7</f>
        <v>11819</v>
      </c>
      <c r="G9" s="65">
        <f>'16-село-ЦЗ'!F7</f>
        <v>5696</v>
      </c>
      <c r="H9" s="9">
        <f t="shared" ref="H9:H13" si="6">G9*100/F9</f>
        <v>48.193586597850917</v>
      </c>
      <c r="I9" s="80">
        <f t="shared" ref="I9:I13" si="7">G9-F9</f>
        <v>-6123</v>
      </c>
      <c r="J9" s="58"/>
      <c r="K9" s="83"/>
      <c r="L9" s="83"/>
      <c r="M9" s="49"/>
      <c r="R9" s="59"/>
      <c r="S9" s="59"/>
    </row>
    <row r="10" spans="1:19" s="3" customFormat="1" ht="45" customHeight="1" x14ac:dyDescent="0.25">
      <c r="A10" s="12" t="s">
        <v>27</v>
      </c>
      <c r="B10" s="65">
        <f>'15-місто-ЦЗ'!H7</f>
        <v>4782</v>
      </c>
      <c r="C10" s="65">
        <f>'15-місто-ЦЗ'!I7</f>
        <v>3951</v>
      </c>
      <c r="D10" s="9">
        <f t="shared" si="4"/>
        <v>82.622333751568377</v>
      </c>
      <c r="E10" s="80">
        <f t="shared" si="5"/>
        <v>-831</v>
      </c>
      <c r="F10" s="65">
        <f>'16-село-ЦЗ'!H7</f>
        <v>2822</v>
      </c>
      <c r="G10" s="65">
        <f>'16-село-ЦЗ'!I7</f>
        <v>2517</v>
      </c>
      <c r="H10" s="9">
        <f t="shared" si="6"/>
        <v>89.192062367115525</v>
      </c>
      <c r="I10" s="80">
        <f t="shared" si="7"/>
        <v>-305</v>
      </c>
      <c r="J10" s="58"/>
      <c r="K10" s="83"/>
      <c r="L10" s="83"/>
      <c r="M10" s="49"/>
      <c r="R10" s="59"/>
      <c r="S10" s="59"/>
    </row>
    <row r="11" spans="1:19" s="3" customFormat="1" ht="21.75" customHeight="1" x14ac:dyDescent="0.25">
      <c r="A11" s="13" t="s">
        <v>28</v>
      </c>
      <c r="B11" s="65">
        <f>'15-місто-ЦЗ'!K7</f>
        <v>907</v>
      </c>
      <c r="C11" s="65">
        <f>'15-місто-ЦЗ'!L7</f>
        <v>464</v>
      </c>
      <c r="D11" s="9">
        <f t="shared" si="4"/>
        <v>51.157662624035282</v>
      </c>
      <c r="E11" s="66">
        <f t="shared" si="5"/>
        <v>-443</v>
      </c>
      <c r="F11" s="65">
        <f>'16-село-ЦЗ'!K7</f>
        <v>555</v>
      </c>
      <c r="G11" s="65">
        <f>'16-село-ЦЗ'!L7</f>
        <v>226</v>
      </c>
      <c r="H11" s="9">
        <f t="shared" si="6"/>
        <v>40.72072072072072</v>
      </c>
      <c r="I11" s="80">
        <f t="shared" si="7"/>
        <v>-329</v>
      </c>
      <c r="J11" s="58"/>
      <c r="K11" s="83"/>
      <c r="L11" s="83"/>
      <c r="M11" s="49"/>
      <c r="R11" s="59"/>
      <c r="S11" s="59"/>
    </row>
    <row r="12" spans="1:19" s="3" customFormat="1" ht="40.35" customHeight="1" x14ac:dyDescent="0.25">
      <c r="A12" s="13" t="s">
        <v>19</v>
      </c>
      <c r="B12" s="65">
        <f>'15-місто-ЦЗ'!N7</f>
        <v>88</v>
      </c>
      <c r="C12" s="65">
        <f>'15-місто-ЦЗ'!O7</f>
        <v>120</v>
      </c>
      <c r="D12" s="9">
        <f t="shared" si="4"/>
        <v>136.36363636363637</v>
      </c>
      <c r="E12" s="66">
        <f t="shared" si="5"/>
        <v>32</v>
      </c>
      <c r="F12" s="65">
        <f>'16-село-ЦЗ'!N7</f>
        <v>75</v>
      </c>
      <c r="G12" s="65">
        <f>'16-село-ЦЗ'!O7</f>
        <v>66</v>
      </c>
      <c r="H12" s="9">
        <f t="shared" si="6"/>
        <v>88</v>
      </c>
      <c r="I12" s="80">
        <f t="shared" si="7"/>
        <v>-9</v>
      </c>
      <c r="J12" s="58"/>
      <c r="K12" s="83"/>
      <c r="L12" s="83"/>
      <c r="M12" s="49"/>
      <c r="R12" s="59"/>
      <c r="S12" s="59"/>
    </row>
    <row r="13" spans="1:19" s="3" customFormat="1" ht="40.35" customHeight="1" x14ac:dyDescent="0.25">
      <c r="A13" s="13" t="s">
        <v>29</v>
      </c>
      <c r="B13" s="65">
        <f>'15-місто-ЦЗ'!Q7</f>
        <v>14005</v>
      </c>
      <c r="C13" s="65">
        <f>'15-місто-ЦЗ'!R7</f>
        <v>7108</v>
      </c>
      <c r="D13" s="9">
        <f t="shared" si="4"/>
        <v>50.753302392002858</v>
      </c>
      <c r="E13" s="80">
        <f t="shared" si="5"/>
        <v>-6897</v>
      </c>
      <c r="F13" s="65">
        <f>'16-село-ЦЗ'!Q7</f>
        <v>9578</v>
      </c>
      <c r="G13" s="65">
        <f>'16-село-ЦЗ'!R7</f>
        <v>4511</v>
      </c>
      <c r="H13" s="9">
        <f t="shared" si="6"/>
        <v>47.09751513885989</v>
      </c>
      <c r="I13" s="80">
        <f t="shared" si="7"/>
        <v>-5067</v>
      </c>
      <c r="J13" s="58"/>
      <c r="K13" s="83"/>
      <c r="L13" s="83"/>
      <c r="M13" s="49"/>
      <c r="R13" s="59"/>
      <c r="S13" s="59"/>
    </row>
    <row r="14" spans="1:19" s="3" customFormat="1" ht="12.75" customHeight="1" x14ac:dyDescent="0.25">
      <c r="A14" s="250" t="s">
        <v>4</v>
      </c>
      <c r="B14" s="251"/>
      <c r="C14" s="251"/>
      <c r="D14" s="251"/>
      <c r="E14" s="251"/>
      <c r="F14" s="251"/>
      <c r="G14" s="251"/>
      <c r="H14" s="251"/>
      <c r="I14" s="251"/>
      <c r="J14" s="60"/>
      <c r="K14" s="23"/>
      <c r="L14" s="23"/>
      <c r="M14" s="49"/>
    </row>
    <row r="15" spans="1:19" s="3" customFormat="1" ht="18" customHeight="1" x14ac:dyDescent="0.25">
      <c r="A15" s="252"/>
      <c r="B15" s="253"/>
      <c r="C15" s="253"/>
      <c r="D15" s="253"/>
      <c r="E15" s="253"/>
      <c r="F15" s="253"/>
      <c r="G15" s="253"/>
      <c r="H15" s="253"/>
      <c r="I15" s="253"/>
      <c r="J15" s="60"/>
      <c r="K15" s="23"/>
      <c r="L15" s="23"/>
      <c r="M15" s="49"/>
    </row>
    <row r="16" spans="1:19" s="3" customFormat="1" ht="20.25" customHeight="1" x14ac:dyDescent="0.25">
      <c r="A16" s="248" t="s">
        <v>0</v>
      </c>
      <c r="B16" s="248" t="s">
        <v>111</v>
      </c>
      <c r="C16" s="248" t="s">
        <v>112</v>
      </c>
      <c r="D16" s="246" t="s">
        <v>1</v>
      </c>
      <c r="E16" s="247"/>
      <c r="F16" s="248" t="s">
        <v>111</v>
      </c>
      <c r="G16" s="248" t="s">
        <v>112</v>
      </c>
      <c r="H16" s="246" t="s">
        <v>1</v>
      </c>
      <c r="I16" s="247"/>
      <c r="J16" s="55"/>
      <c r="K16" s="23"/>
      <c r="L16" s="23"/>
      <c r="M16" s="49"/>
    </row>
    <row r="17" spans="1:13" ht="45" customHeight="1" x14ac:dyDescent="0.3">
      <c r="A17" s="249"/>
      <c r="B17" s="249"/>
      <c r="C17" s="249"/>
      <c r="D17" s="19" t="s">
        <v>2</v>
      </c>
      <c r="E17" s="5" t="s">
        <v>24</v>
      </c>
      <c r="F17" s="249"/>
      <c r="G17" s="249"/>
      <c r="H17" s="19" t="s">
        <v>2</v>
      </c>
      <c r="I17" s="5" t="s">
        <v>24</v>
      </c>
      <c r="J17" s="56"/>
      <c r="K17" s="61"/>
      <c r="L17" s="61"/>
      <c r="M17" s="50"/>
    </row>
    <row r="18" spans="1:13" ht="22.5" customHeight="1" x14ac:dyDescent="0.3">
      <c r="A18" s="8" t="s">
        <v>30</v>
      </c>
      <c r="B18" s="73">
        <f>'15-місто-ЦЗ'!T7</f>
        <v>7891</v>
      </c>
      <c r="C18" s="73">
        <f>'15-місто-ЦЗ'!U7</f>
        <v>3634</v>
      </c>
      <c r="D18" s="15">
        <f t="shared" ref="D18" si="8">C18*100/B18</f>
        <v>46.052464833354456</v>
      </c>
      <c r="E18" s="80">
        <f t="shared" ref="E18" si="9">C18-B18</f>
        <v>-4257</v>
      </c>
      <c r="F18" s="73">
        <f>'16-село-ЦЗ'!T7</f>
        <v>5024</v>
      </c>
      <c r="G18" s="73">
        <f>'16-село-ЦЗ'!U7</f>
        <v>2545</v>
      </c>
      <c r="H18" s="14">
        <f t="shared" ref="H18" si="10">G18*100/F18</f>
        <v>50.656847133757964</v>
      </c>
      <c r="I18" s="80">
        <f t="shared" ref="I18" si="11">G18-F18</f>
        <v>-2479</v>
      </c>
      <c r="J18" s="62"/>
      <c r="K18" s="84"/>
      <c r="L18" s="84"/>
      <c r="M18" s="50"/>
    </row>
    <row r="19" spans="1:13" ht="22.5" customHeight="1" x14ac:dyDescent="0.3">
      <c r="A19" s="1" t="s">
        <v>26</v>
      </c>
      <c r="B19" s="73">
        <f>'15-місто-ЦЗ'!W7</f>
        <v>6402</v>
      </c>
      <c r="C19" s="73">
        <f>'15-місто-ЦЗ'!X7</f>
        <v>2148</v>
      </c>
      <c r="D19" s="15">
        <f t="shared" ref="D19:D20" si="12">C19*100/B19</f>
        <v>33.552014995313968</v>
      </c>
      <c r="E19" s="80">
        <f t="shared" ref="E19:E20" si="13">C19-B19</f>
        <v>-4254</v>
      </c>
      <c r="F19" s="73">
        <f>'16-село-ЦЗ'!W7</f>
        <v>4382</v>
      </c>
      <c r="G19" s="73">
        <f>'16-село-ЦЗ'!X7</f>
        <v>1552</v>
      </c>
      <c r="H19" s="14">
        <f t="shared" ref="H19:H20" si="14">G19*100/F19</f>
        <v>35.417617526243724</v>
      </c>
      <c r="I19" s="80">
        <f t="shared" ref="I19:I20" si="15">G19-F19</f>
        <v>-2830</v>
      </c>
      <c r="J19" s="62"/>
      <c r="K19" s="84"/>
      <c r="L19" s="84"/>
      <c r="M19" s="50"/>
    </row>
    <row r="20" spans="1:13" ht="22.5" customHeight="1" x14ac:dyDescent="0.3">
      <c r="A20" s="1" t="s">
        <v>31</v>
      </c>
      <c r="B20" s="73">
        <f>'15-місто-ЦЗ'!Z7</f>
        <v>5472</v>
      </c>
      <c r="C20" s="73">
        <f>'15-місто-ЦЗ'!AA7</f>
        <v>1462</v>
      </c>
      <c r="D20" s="15">
        <f t="shared" si="12"/>
        <v>26.717836257309941</v>
      </c>
      <c r="E20" s="80">
        <f t="shared" si="13"/>
        <v>-4010</v>
      </c>
      <c r="F20" s="73">
        <f>'16-село-ЦЗ'!Z7</f>
        <v>3900</v>
      </c>
      <c r="G20" s="73">
        <f>'16-село-ЦЗ'!AA7</f>
        <v>1063</v>
      </c>
      <c r="H20" s="14">
        <f t="shared" si="14"/>
        <v>27.256410256410255</v>
      </c>
      <c r="I20" s="80">
        <f t="shared" si="15"/>
        <v>-2837</v>
      </c>
      <c r="J20" s="63"/>
      <c r="K20" s="84"/>
      <c r="L20" s="84"/>
      <c r="M20" s="50"/>
    </row>
    <row r="21" spans="1:13" ht="53.1" customHeight="1" x14ac:dyDescent="0.3">
      <c r="A21" s="242"/>
      <c r="B21" s="242"/>
      <c r="C21" s="242"/>
      <c r="D21" s="242"/>
      <c r="E21" s="242"/>
      <c r="F21" s="242"/>
      <c r="G21" s="242"/>
      <c r="H21" s="242"/>
      <c r="I21" s="242"/>
      <c r="K21" s="61"/>
      <c r="L21" s="61"/>
      <c r="M21" s="50"/>
    </row>
    <row r="22" spans="1:13" x14ac:dyDescent="0.2">
      <c r="K22" s="16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F67"/>
  <sheetViews>
    <sheetView tabSelected="1"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5" t="s">
        <v>119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"/>
      <c r="O1" s="25"/>
      <c r="P1" s="25"/>
      <c r="Q1" s="25"/>
      <c r="R1" s="25"/>
      <c r="S1" s="25"/>
      <c r="T1" s="25"/>
      <c r="U1" s="25"/>
      <c r="V1" s="25"/>
      <c r="W1" s="25"/>
      <c r="X1" s="267"/>
      <c r="Y1" s="267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7"/>
      <c r="Y2" s="267"/>
      <c r="Z2" s="257"/>
      <c r="AA2" s="257"/>
      <c r="AB2" s="122" t="s">
        <v>7</v>
      </c>
      <c r="AC2" s="51"/>
    </row>
    <row r="3" spans="1:32" s="225" customFormat="1" ht="108.75" customHeight="1" thickBot="1" x14ac:dyDescent="0.3">
      <c r="A3" s="268"/>
      <c r="B3" s="360" t="s">
        <v>20</v>
      </c>
      <c r="C3" s="361"/>
      <c r="D3" s="367"/>
      <c r="E3" s="362" t="s">
        <v>21</v>
      </c>
      <c r="F3" s="363"/>
      <c r="G3" s="364"/>
      <c r="H3" s="365" t="s">
        <v>107</v>
      </c>
      <c r="I3" s="363"/>
      <c r="J3" s="366"/>
      <c r="K3" s="362" t="s">
        <v>9</v>
      </c>
      <c r="L3" s="363"/>
      <c r="M3" s="364"/>
      <c r="N3" s="362" t="s">
        <v>10</v>
      </c>
      <c r="O3" s="363"/>
      <c r="P3" s="366"/>
      <c r="Q3" s="360" t="s">
        <v>8</v>
      </c>
      <c r="R3" s="361"/>
      <c r="S3" s="367"/>
      <c r="T3" s="361" t="s">
        <v>15</v>
      </c>
      <c r="U3" s="361"/>
      <c r="V3" s="361"/>
      <c r="W3" s="362" t="s">
        <v>11</v>
      </c>
      <c r="X3" s="363"/>
      <c r="Y3" s="364"/>
      <c r="Z3" s="365" t="s">
        <v>12</v>
      </c>
      <c r="AA3" s="363"/>
      <c r="AB3" s="364"/>
    </row>
    <row r="4" spans="1:32" s="31" customFormat="1" ht="19.5" customHeight="1" x14ac:dyDescent="0.25">
      <c r="A4" s="285"/>
      <c r="B4" s="350" t="s">
        <v>87</v>
      </c>
      <c r="C4" s="352" t="s">
        <v>96</v>
      </c>
      <c r="D4" s="348" t="s">
        <v>2</v>
      </c>
      <c r="E4" s="350" t="s">
        <v>87</v>
      </c>
      <c r="F4" s="352" t="s">
        <v>96</v>
      </c>
      <c r="G4" s="348" t="s">
        <v>2</v>
      </c>
      <c r="H4" s="356" t="s">
        <v>87</v>
      </c>
      <c r="I4" s="352" t="s">
        <v>96</v>
      </c>
      <c r="J4" s="354" t="s">
        <v>2</v>
      </c>
      <c r="K4" s="350" t="s">
        <v>87</v>
      </c>
      <c r="L4" s="352" t="s">
        <v>96</v>
      </c>
      <c r="M4" s="348" t="s">
        <v>2</v>
      </c>
      <c r="N4" s="350" t="s">
        <v>87</v>
      </c>
      <c r="O4" s="352" t="s">
        <v>96</v>
      </c>
      <c r="P4" s="354" t="s">
        <v>2</v>
      </c>
      <c r="Q4" s="350" t="s">
        <v>87</v>
      </c>
      <c r="R4" s="352" t="s">
        <v>96</v>
      </c>
      <c r="S4" s="348" t="s">
        <v>2</v>
      </c>
      <c r="T4" s="356" t="s">
        <v>87</v>
      </c>
      <c r="U4" s="352" t="s">
        <v>96</v>
      </c>
      <c r="V4" s="354" t="s">
        <v>2</v>
      </c>
      <c r="W4" s="350" t="s">
        <v>87</v>
      </c>
      <c r="X4" s="352" t="s">
        <v>96</v>
      </c>
      <c r="Y4" s="348" t="s">
        <v>2</v>
      </c>
      <c r="Z4" s="356" t="s">
        <v>87</v>
      </c>
      <c r="AA4" s="352" t="s">
        <v>96</v>
      </c>
      <c r="AB4" s="348" t="s">
        <v>2</v>
      </c>
    </row>
    <row r="5" spans="1:32" s="31" customFormat="1" ht="4.5" customHeight="1" thickBot="1" x14ac:dyDescent="0.3">
      <c r="A5" s="358"/>
      <c r="B5" s="351"/>
      <c r="C5" s="353"/>
      <c r="D5" s="349"/>
      <c r="E5" s="351"/>
      <c r="F5" s="353"/>
      <c r="G5" s="349"/>
      <c r="H5" s="357"/>
      <c r="I5" s="353"/>
      <c r="J5" s="355"/>
      <c r="K5" s="351"/>
      <c r="L5" s="353"/>
      <c r="M5" s="349"/>
      <c r="N5" s="351"/>
      <c r="O5" s="353"/>
      <c r="P5" s="355"/>
      <c r="Q5" s="351"/>
      <c r="R5" s="353"/>
      <c r="S5" s="349"/>
      <c r="T5" s="357"/>
      <c r="U5" s="353"/>
      <c r="V5" s="355"/>
      <c r="W5" s="351"/>
      <c r="X5" s="353"/>
      <c r="Y5" s="349"/>
      <c r="Z5" s="357"/>
      <c r="AA5" s="353"/>
      <c r="AB5" s="349"/>
    </row>
    <row r="6" spans="1:32" s="47" customFormat="1" ht="12.75" thickBot="1" x14ac:dyDescent="0.25">
      <c r="A6" s="204" t="s">
        <v>3</v>
      </c>
      <c r="B6" s="205">
        <v>1</v>
      </c>
      <c r="C6" s="199">
        <v>2</v>
      </c>
      <c r="D6" s="206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7">
        <v>19</v>
      </c>
      <c r="U6" s="199">
        <v>20</v>
      </c>
      <c r="V6" s="208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">
      <c r="A7" s="162" t="s">
        <v>32</v>
      </c>
      <c r="B7" s="163">
        <f>SUM(B8:B14)</f>
        <v>21836</v>
      </c>
      <c r="C7" s="164">
        <f>SUM(C8:C14)</f>
        <v>11995</v>
      </c>
      <c r="D7" s="165">
        <f>C7*100/B7</f>
        <v>54.93222201868474</v>
      </c>
      <c r="E7" s="211">
        <f>SUM(E8:E14)</f>
        <v>18453</v>
      </c>
      <c r="F7" s="164">
        <f>SUM(F8:F14)</f>
        <v>8850</v>
      </c>
      <c r="G7" s="165">
        <f>F7*100/E7</f>
        <v>47.959681352625587</v>
      </c>
      <c r="H7" s="167">
        <f>SUM(H8:H14)</f>
        <v>4782</v>
      </c>
      <c r="I7" s="164">
        <f>SUM(I8:I14)</f>
        <v>3951</v>
      </c>
      <c r="J7" s="168">
        <f>I7*100/H7</f>
        <v>82.622333751568377</v>
      </c>
      <c r="K7" s="211">
        <f>SUM(K8:K14)</f>
        <v>907</v>
      </c>
      <c r="L7" s="164">
        <f>SUM(L8:L14)</f>
        <v>464</v>
      </c>
      <c r="M7" s="165">
        <f>L7*100/K7</f>
        <v>51.157662624035282</v>
      </c>
      <c r="N7" s="211">
        <f>SUM(N8:N14)</f>
        <v>88</v>
      </c>
      <c r="O7" s="164">
        <f>SUM(O8:O14)</f>
        <v>120</v>
      </c>
      <c r="P7" s="168">
        <f>O7*100/N7</f>
        <v>136.36363636363637</v>
      </c>
      <c r="Q7" s="211">
        <f>SUM(Q8:Q14)</f>
        <v>14005</v>
      </c>
      <c r="R7" s="164">
        <f>SUM(R8:R14)</f>
        <v>7108</v>
      </c>
      <c r="S7" s="165">
        <f>R7*100/Q7</f>
        <v>50.753302392002858</v>
      </c>
      <c r="T7" s="167">
        <f>SUM(T8:T14)</f>
        <v>7891</v>
      </c>
      <c r="U7" s="164">
        <f>SUM(U8:U14)</f>
        <v>3634</v>
      </c>
      <c r="V7" s="168">
        <f>U7*100/T7</f>
        <v>46.052464833354456</v>
      </c>
      <c r="W7" s="211">
        <f>SUM(W8:W14)</f>
        <v>6402</v>
      </c>
      <c r="X7" s="164">
        <f>SUM(X8:X14)</f>
        <v>2148</v>
      </c>
      <c r="Y7" s="165">
        <f>X7*100/W7</f>
        <v>33.552014995313968</v>
      </c>
      <c r="Z7" s="167">
        <f>SUM(Z8:Z14)</f>
        <v>5472</v>
      </c>
      <c r="AA7" s="164">
        <f>SUM(AA8:AA14)</f>
        <v>1462</v>
      </c>
      <c r="AB7" s="165">
        <f>AA7*100/Z7</f>
        <v>26.717836257309941</v>
      </c>
      <c r="AC7" s="34"/>
      <c r="AF7" s="39"/>
    </row>
    <row r="8" spans="1:32" s="39" customFormat="1" ht="48.75" customHeight="1" x14ac:dyDescent="0.25">
      <c r="A8" s="144" t="s">
        <v>97</v>
      </c>
      <c r="B8" s="169">
        <f>УСЬОГО!B8-'16-село-ЦЗ'!B8</f>
        <v>2778</v>
      </c>
      <c r="C8" s="221">
        <f>УСЬОГО!C8-'16-село-ЦЗ'!C8</f>
        <v>1953</v>
      </c>
      <c r="D8" s="170">
        <f t="shared" ref="D8:D14" si="0">C8*100/B8</f>
        <v>70.302375809935199</v>
      </c>
      <c r="E8" s="171">
        <f>УСЬОГО!E8-'16-село-ЦЗ'!E8</f>
        <v>2471</v>
      </c>
      <c r="F8" s="173">
        <f>УСЬОГО!F8-'16-село-ЦЗ'!F8</f>
        <v>1432</v>
      </c>
      <c r="G8" s="170">
        <f t="shared" ref="G8:G14" si="1">F8*100/E8</f>
        <v>57.952246054229057</v>
      </c>
      <c r="H8" s="172">
        <f>УСЬОГО!H8-'16-село-ЦЗ'!H8</f>
        <v>763</v>
      </c>
      <c r="I8" s="172">
        <f>УСЬОГО!I8-'16-село-ЦЗ'!I8</f>
        <v>895</v>
      </c>
      <c r="J8" s="174">
        <f t="shared" ref="J8:J14" si="2">I8*100/H8</f>
        <v>117.30013106159895</v>
      </c>
      <c r="K8" s="171">
        <f>УСЬОГО!N8-'16-село-ЦЗ'!K8</f>
        <v>90</v>
      </c>
      <c r="L8" s="173">
        <f>УСЬОГО!O8-'16-село-ЦЗ'!L8</f>
        <v>48</v>
      </c>
      <c r="M8" s="170">
        <f t="shared" ref="M8" si="3">L8*100/K8</f>
        <v>53.333333333333336</v>
      </c>
      <c r="N8" s="171">
        <f>УСЬОГО!Q8-'16-село-ЦЗ'!N8</f>
        <v>64</v>
      </c>
      <c r="O8" s="173">
        <f>УСЬОГО!R8-'16-село-ЦЗ'!O8</f>
        <v>8</v>
      </c>
      <c r="P8" s="174">
        <f>IF(ISERROR(O8*100/N8),"-",(O8*100/N8))</f>
        <v>12.5</v>
      </c>
      <c r="Q8" s="171">
        <f>УСЬОГО!T8-'16-село-ЦЗ'!Q8</f>
        <v>2132</v>
      </c>
      <c r="R8" s="173">
        <f>УСЬОГО!U8-'16-село-ЦЗ'!R8</f>
        <v>1195</v>
      </c>
      <c r="S8" s="170">
        <f t="shared" ref="S8:S14" si="4">R8*100/Q8</f>
        <v>56.050656660412756</v>
      </c>
      <c r="T8" s="172">
        <f>УСЬОГО!W8-'16-село-ЦЗ'!T8</f>
        <v>875</v>
      </c>
      <c r="U8" s="172">
        <f>УСЬОГО!X8-'16-село-ЦЗ'!U8</f>
        <v>640</v>
      </c>
      <c r="V8" s="174">
        <f t="shared" ref="V8:V14" si="5">U8*100/T8</f>
        <v>73.142857142857139</v>
      </c>
      <c r="W8" s="171">
        <f>УСЬОГО!Z8-'16-село-ЦЗ'!W8</f>
        <v>756</v>
      </c>
      <c r="X8" s="173">
        <f>УСЬОГО!AA8-'16-село-ЦЗ'!X8</f>
        <v>357</v>
      </c>
      <c r="Y8" s="170">
        <f t="shared" ref="Y8:Y14" si="6">X8*100/W8</f>
        <v>47.222222222222221</v>
      </c>
      <c r="Z8" s="172">
        <f>УСЬОГО!AC8-'16-село-ЦЗ'!Z8</f>
        <v>595</v>
      </c>
      <c r="AA8" s="172">
        <f>УСЬОГО!AD8-'16-село-ЦЗ'!AA8</f>
        <v>219</v>
      </c>
      <c r="AB8" s="170">
        <f t="shared" ref="AB8:AB14" si="7">AA8*100/Z8</f>
        <v>36.806722689075627</v>
      </c>
      <c r="AC8" s="34"/>
      <c r="AD8" s="38"/>
    </row>
    <row r="9" spans="1:32" s="40" customFormat="1" ht="48.75" customHeight="1" x14ac:dyDescent="0.25">
      <c r="A9" s="145" t="s">
        <v>98</v>
      </c>
      <c r="B9" s="169">
        <f>УСЬОГО!B9-'16-село-ЦЗ'!B9</f>
        <v>1423</v>
      </c>
      <c r="C9" s="210">
        <f>УСЬОГО!C9-'16-село-ЦЗ'!C9</f>
        <v>910</v>
      </c>
      <c r="D9" s="179">
        <f t="shared" si="0"/>
        <v>63.949402670414614</v>
      </c>
      <c r="E9" s="171">
        <f>УСЬОГО!E9-'16-село-ЦЗ'!E9</f>
        <v>1169</v>
      </c>
      <c r="F9" s="173">
        <f>УСЬОГО!F9-'16-село-ЦЗ'!F9</f>
        <v>689</v>
      </c>
      <c r="G9" s="179">
        <f t="shared" si="1"/>
        <v>58.939264328485883</v>
      </c>
      <c r="H9" s="172">
        <f>УСЬОГО!H9-'16-село-ЦЗ'!H9</f>
        <v>409</v>
      </c>
      <c r="I9" s="172">
        <f>УСЬОГО!I9-'16-село-ЦЗ'!I9</f>
        <v>350</v>
      </c>
      <c r="J9" s="182">
        <f t="shared" si="2"/>
        <v>85.574572127139362</v>
      </c>
      <c r="K9" s="171">
        <f>УСЬОГО!N9-'16-село-ЦЗ'!K9</f>
        <v>66</v>
      </c>
      <c r="L9" s="173">
        <f>УСЬОГО!O9-'16-село-ЦЗ'!L9</f>
        <v>43</v>
      </c>
      <c r="M9" s="179">
        <f t="shared" ref="M9:M14" si="8">IF(ISERROR(L9*100/K9),"-",(L9*100/K9))</f>
        <v>65.151515151515156</v>
      </c>
      <c r="N9" s="171">
        <f>УСЬОГО!Q9-'16-село-ЦЗ'!N9</f>
        <v>2</v>
      </c>
      <c r="O9" s="173">
        <f>УСЬОГО!R9-'16-село-ЦЗ'!O9</f>
        <v>8</v>
      </c>
      <c r="P9" s="182">
        <f t="shared" ref="P9:P14" si="9">IF(ISERROR(O9*100/N9),"-",(O9*100/N9))</f>
        <v>400</v>
      </c>
      <c r="Q9" s="171">
        <f>УСЬОГО!T9-'16-село-ЦЗ'!Q9</f>
        <v>995</v>
      </c>
      <c r="R9" s="173">
        <f>УСЬОГО!U9-'16-село-ЦЗ'!R9</f>
        <v>585</v>
      </c>
      <c r="S9" s="179">
        <f t="shared" si="4"/>
        <v>58.793969849246231</v>
      </c>
      <c r="T9" s="172">
        <f>УСЬОГО!W9-'16-село-ЦЗ'!T9</f>
        <v>497</v>
      </c>
      <c r="U9" s="172">
        <f>УСЬОГО!X9-'16-село-ЦЗ'!U9</f>
        <v>305</v>
      </c>
      <c r="V9" s="182">
        <f t="shared" si="5"/>
        <v>61.368209255533202</v>
      </c>
      <c r="W9" s="171">
        <f>УСЬОГО!Z9-'16-село-ЦЗ'!W9</f>
        <v>407</v>
      </c>
      <c r="X9" s="173">
        <f>УСЬОГО!AA9-'16-село-ЦЗ'!X9</f>
        <v>180</v>
      </c>
      <c r="Y9" s="179">
        <f t="shared" si="6"/>
        <v>44.226044226044223</v>
      </c>
      <c r="Z9" s="172">
        <f>УСЬОГО!AC9-'16-село-ЦЗ'!Z9</f>
        <v>381</v>
      </c>
      <c r="AA9" s="172">
        <f>УСЬОГО!AD9-'16-село-ЦЗ'!AA9</f>
        <v>130</v>
      </c>
      <c r="AB9" s="179">
        <f t="shared" si="7"/>
        <v>34.120734908136484</v>
      </c>
      <c r="AC9" s="34"/>
      <c r="AD9" s="38"/>
    </row>
    <row r="10" spans="1:32" s="39" customFormat="1" ht="48.75" customHeight="1" x14ac:dyDescent="0.25">
      <c r="A10" s="145" t="s">
        <v>99</v>
      </c>
      <c r="B10" s="169">
        <f>УСЬОГО!B10-'16-село-ЦЗ'!B10</f>
        <v>10051</v>
      </c>
      <c r="C10" s="210">
        <f>УСЬОГО!C10-'16-село-ЦЗ'!C10</f>
        <v>4600</v>
      </c>
      <c r="D10" s="179">
        <f t="shared" si="0"/>
        <v>45.766590389016017</v>
      </c>
      <c r="E10" s="171">
        <f>УСЬОГО!E10-'16-село-ЦЗ'!E10</f>
        <v>8406</v>
      </c>
      <c r="F10" s="173">
        <f>УСЬОГО!F10-'16-село-ЦЗ'!F10</f>
        <v>3354</v>
      </c>
      <c r="G10" s="179">
        <f t="shared" si="1"/>
        <v>39.900071377587437</v>
      </c>
      <c r="H10" s="172">
        <f>УСЬОГО!H10-'16-село-ЦЗ'!H10</f>
        <v>1624</v>
      </c>
      <c r="I10" s="172">
        <f>УСЬОГО!I10-'16-село-ЦЗ'!I10</f>
        <v>996</v>
      </c>
      <c r="J10" s="182">
        <f t="shared" si="2"/>
        <v>61.330049261083744</v>
      </c>
      <c r="K10" s="171">
        <f>УСЬОГО!N10-'16-село-ЦЗ'!K10</f>
        <v>511</v>
      </c>
      <c r="L10" s="173">
        <f>УСЬОГО!O10-'16-село-ЦЗ'!L10</f>
        <v>245</v>
      </c>
      <c r="M10" s="179">
        <f t="shared" si="8"/>
        <v>47.945205479452056</v>
      </c>
      <c r="N10" s="171">
        <f>УСЬОГО!Q10-'16-село-ЦЗ'!N10</f>
        <v>1</v>
      </c>
      <c r="O10" s="173">
        <f>УСЬОГО!R10-'16-село-ЦЗ'!O10</f>
        <v>87</v>
      </c>
      <c r="P10" s="182">
        <f t="shared" si="9"/>
        <v>8700</v>
      </c>
      <c r="Q10" s="171">
        <f>УСЬОГО!T10-'16-село-ЦЗ'!Q10</f>
        <v>5515</v>
      </c>
      <c r="R10" s="173">
        <f>УСЬОГО!U10-'16-село-ЦЗ'!R10</f>
        <v>2693</v>
      </c>
      <c r="S10" s="179">
        <f t="shared" si="4"/>
        <v>48.830462375339984</v>
      </c>
      <c r="T10" s="172">
        <f>УСЬОГО!W10-'16-село-ЦЗ'!T10</f>
        <v>3839</v>
      </c>
      <c r="U10" s="172">
        <f>УСЬОГО!X10-'16-село-ЦЗ'!U10</f>
        <v>1277</v>
      </c>
      <c r="V10" s="182">
        <f t="shared" si="5"/>
        <v>33.263870799687417</v>
      </c>
      <c r="W10" s="171">
        <f>УСЬОГО!Z10-'16-село-ЦЗ'!W10</f>
        <v>3056</v>
      </c>
      <c r="X10" s="173">
        <f>УСЬОГО!AA10-'16-село-ЦЗ'!X10</f>
        <v>806</v>
      </c>
      <c r="Y10" s="179">
        <f t="shared" si="6"/>
        <v>26.374345549738219</v>
      </c>
      <c r="Z10" s="172">
        <f>УСЬОГО!AC10-'16-село-ЦЗ'!Z10</f>
        <v>2626</v>
      </c>
      <c r="AA10" s="172">
        <f>УСЬОГО!AD10-'16-село-ЦЗ'!AA10</f>
        <v>590</v>
      </c>
      <c r="AB10" s="179">
        <f t="shared" si="7"/>
        <v>22.467631378522469</v>
      </c>
      <c r="AC10" s="34"/>
      <c r="AD10" s="38"/>
    </row>
    <row r="11" spans="1:32" s="39" customFormat="1" ht="48.75" customHeight="1" x14ac:dyDescent="0.25">
      <c r="A11" s="145" t="s">
        <v>100</v>
      </c>
      <c r="B11" s="169">
        <f>УСЬОГО!B11-'16-село-ЦЗ'!B11</f>
        <v>1589</v>
      </c>
      <c r="C11" s="210">
        <f>УСЬОГО!C11-'16-село-ЦЗ'!C11</f>
        <v>939</v>
      </c>
      <c r="D11" s="179">
        <f t="shared" si="0"/>
        <v>59.093769666456893</v>
      </c>
      <c r="E11" s="171">
        <f>УСЬОГО!E11-'16-село-ЦЗ'!E11</f>
        <v>1400</v>
      </c>
      <c r="F11" s="173">
        <f>УСЬОГО!F11-'16-село-ЦЗ'!F11</f>
        <v>725</v>
      </c>
      <c r="G11" s="179">
        <f t="shared" si="1"/>
        <v>51.785714285714285</v>
      </c>
      <c r="H11" s="172">
        <f>УСЬОГО!H11-'16-село-ЦЗ'!H11</f>
        <v>339</v>
      </c>
      <c r="I11" s="172">
        <f>УСЬОГО!I11-'16-село-ЦЗ'!I11</f>
        <v>321</v>
      </c>
      <c r="J11" s="182">
        <f t="shared" si="2"/>
        <v>94.690265486725664</v>
      </c>
      <c r="K11" s="171">
        <f>УСЬОГО!N11-'16-село-ЦЗ'!K11</f>
        <v>26</v>
      </c>
      <c r="L11" s="173">
        <f>УСЬОГО!O11-'16-село-ЦЗ'!L11</f>
        <v>21</v>
      </c>
      <c r="M11" s="179">
        <f t="shared" si="8"/>
        <v>80.769230769230774</v>
      </c>
      <c r="N11" s="171">
        <f>УСЬОГО!Q11-'16-село-ЦЗ'!N11</f>
        <v>0</v>
      </c>
      <c r="O11" s="173">
        <f>УСЬОГО!R11-'16-село-ЦЗ'!O11</f>
        <v>2</v>
      </c>
      <c r="P11" s="182" t="str">
        <f t="shared" si="9"/>
        <v>-</v>
      </c>
      <c r="Q11" s="171">
        <f>УСЬОГО!T11-'16-село-ЦЗ'!Q11</f>
        <v>1113</v>
      </c>
      <c r="R11" s="173">
        <f>УСЬОГО!U11-'16-село-ЦЗ'!R11</f>
        <v>612</v>
      </c>
      <c r="S11" s="179">
        <f t="shared" si="4"/>
        <v>54.98652291105121</v>
      </c>
      <c r="T11" s="172">
        <f>УСЬОГО!W11-'16-село-ЦЗ'!T11</f>
        <v>638</v>
      </c>
      <c r="U11" s="172">
        <f>УСЬОГО!X11-'16-село-ЦЗ'!U11</f>
        <v>254</v>
      </c>
      <c r="V11" s="182">
        <f t="shared" si="5"/>
        <v>39.811912225705328</v>
      </c>
      <c r="W11" s="171">
        <f>УСЬОГО!Z11-'16-село-ЦЗ'!W11</f>
        <v>580</v>
      </c>
      <c r="X11" s="173">
        <f>УСЬОГО!AA11-'16-село-ЦЗ'!X11</f>
        <v>165</v>
      </c>
      <c r="Y11" s="179">
        <f t="shared" si="6"/>
        <v>28.448275862068964</v>
      </c>
      <c r="Z11" s="172">
        <f>УСЬОГО!AC11-'16-село-ЦЗ'!Z11</f>
        <v>521</v>
      </c>
      <c r="AA11" s="172">
        <f>УСЬОГО!AD11-'16-село-ЦЗ'!AA11</f>
        <v>108</v>
      </c>
      <c r="AB11" s="179">
        <f t="shared" si="7"/>
        <v>20.72936660268714</v>
      </c>
      <c r="AC11" s="34"/>
      <c r="AD11" s="38"/>
    </row>
    <row r="12" spans="1:32" s="39" customFormat="1" ht="48.75" customHeight="1" x14ac:dyDescent="0.25">
      <c r="A12" s="145" t="s">
        <v>101</v>
      </c>
      <c r="B12" s="169">
        <f>УСЬОГО!B12-'16-село-ЦЗ'!B12</f>
        <v>3120</v>
      </c>
      <c r="C12" s="210">
        <f>УСЬОГО!C12-'16-село-ЦЗ'!C12</f>
        <v>1733</v>
      </c>
      <c r="D12" s="179">
        <f t="shared" si="0"/>
        <v>55.544871794871796</v>
      </c>
      <c r="E12" s="171">
        <f>УСЬОГО!E12-'16-село-ЦЗ'!E12</f>
        <v>2589</v>
      </c>
      <c r="F12" s="173">
        <f>УСЬОГО!F12-'16-село-ЦЗ'!F12</f>
        <v>1343</v>
      </c>
      <c r="G12" s="179">
        <f t="shared" si="1"/>
        <v>51.873310158362301</v>
      </c>
      <c r="H12" s="172">
        <f>УСЬОГО!H12-'16-село-ЦЗ'!H12</f>
        <v>759</v>
      </c>
      <c r="I12" s="172">
        <f>УСЬОГО!I12-'16-село-ЦЗ'!I12</f>
        <v>653</v>
      </c>
      <c r="J12" s="182">
        <f t="shared" si="2"/>
        <v>86.034255599472985</v>
      </c>
      <c r="K12" s="171">
        <f>УСЬОГО!N12-'16-село-ЦЗ'!K12</f>
        <v>57</v>
      </c>
      <c r="L12" s="173">
        <f>УСЬОГО!O12-'16-село-ЦЗ'!L12</f>
        <v>34</v>
      </c>
      <c r="M12" s="179">
        <f t="shared" si="8"/>
        <v>59.649122807017541</v>
      </c>
      <c r="N12" s="171">
        <f>УСЬОГО!Q12-'16-село-ЦЗ'!N12</f>
        <v>10</v>
      </c>
      <c r="O12" s="173">
        <f>УСЬОГО!R12-'16-село-ЦЗ'!O12</f>
        <v>6</v>
      </c>
      <c r="P12" s="182">
        <f t="shared" si="9"/>
        <v>60</v>
      </c>
      <c r="Q12" s="171">
        <f>УСЬОГО!T12-'16-село-ЦЗ'!Q12</f>
        <v>2133</v>
      </c>
      <c r="R12" s="173">
        <f>УСЬОГО!U12-'16-село-ЦЗ'!R12</f>
        <v>940</v>
      </c>
      <c r="S12" s="179">
        <f t="shared" si="4"/>
        <v>44.069385841537738</v>
      </c>
      <c r="T12" s="172">
        <f>УСЬОГО!W12-'16-село-ЦЗ'!T12</f>
        <v>1198</v>
      </c>
      <c r="U12" s="172">
        <f>УСЬОГО!X12-'16-село-ЦЗ'!U12</f>
        <v>535</v>
      </c>
      <c r="V12" s="182">
        <f t="shared" si="5"/>
        <v>44.657762938230384</v>
      </c>
      <c r="W12" s="171">
        <f>УСЬОГО!Z12-'16-село-ЦЗ'!W12</f>
        <v>958</v>
      </c>
      <c r="X12" s="173">
        <f>УСЬОГО!AA12-'16-село-ЦЗ'!X12</f>
        <v>321</v>
      </c>
      <c r="Y12" s="179">
        <f t="shared" si="6"/>
        <v>33.507306889352819</v>
      </c>
      <c r="Z12" s="172">
        <f>УСЬОГО!AC12-'16-село-ЦЗ'!Z12</f>
        <v>804</v>
      </c>
      <c r="AA12" s="172">
        <f>УСЬОГО!AD12-'16-село-ЦЗ'!AA12</f>
        <v>202</v>
      </c>
      <c r="AB12" s="179">
        <f t="shared" si="7"/>
        <v>25.124378109452735</v>
      </c>
      <c r="AC12" s="34"/>
      <c r="AD12" s="38"/>
    </row>
    <row r="13" spans="1:32" s="39" customFormat="1" ht="48.75" customHeight="1" x14ac:dyDescent="0.25">
      <c r="A13" s="145" t="s">
        <v>102</v>
      </c>
      <c r="B13" s="169">
        <f>УСЬОГО!B13-'16-село-ЦЗ'!B13</f>
        <v>1825</v>
      </c>
      <c r="C13" s="210">
        <f>УСЬОГО!C13-'16-село-ЦЗ'!C13</f>
        <v>1018</v>
      </c>
      <c r="D13" s="179">
        <f t="shared" si="0"/>
        <v>55.780821917808218</v>
      </c>
      <c r="E13" s="171">
        <f>УСЬОГО!E13-'16-село-ЦЗ'!E13</f>
        <v>1486</v>
      </c>
      <c r="F13" s="173">
        <f>УСЬОГО!F13-'16-село-ЦЗ'!F13</f>
        <v>663</v>
      </c>
      <c r="G13" s="179">
        <f t="shared" si="1"/>
        <v>44.616419919246297</v>
      </c>
      <c r="H13" s="172">
        <f>УСЬОГО!H13-'16-село-ЦЗ'!H13</f>
        <v>575</v>
      </c>
      <c r="I13" s="172">
        <f>УСЬОГО!I13-'16-село-ЦЗ'!I13</f>
        <v>390</v>
      </c>
      <c r="J13" s="182">
        <f t="shared" si="2"/>
        <v>67.826086956521735</v>
      </c>
      <c r="K13" s="171">
        <f>УСЬОГО!N13-'16-село-ЦЗ'!K13</f>
        <v>55</v>
      </c>
      <c r="L13" s="173">
        <f>УСЬОГО!O13-'16-село-ЦЗ'!L13</f>
        <v>4</v>
      </c>
      <c r="M13" s="179">
        <f t="shared" si="8"/>
        <v>7.2727272727272725</v>
      </c>
      <c r="N13" s="171">
        <f>УСЬОГО!Q13-'16-село-ЦЗ'!N13</f>
        <v>0</v>
      </c>
      <c r="O13" s="173">
        <f>УСЬОГО!R13-'16-село-ЦЗ'!O13</f>
        <v>6</v>
      </c>
      <c r="P13" s="182" t="str">
        <f t="shared" si="9"/>
        <v>-</v>
      </c>
      <c r="Q13" s="171">
        <f>УСЬОГО!T13-'16-село-ЦЗ'!Q13</f>
        <v>1285</v>
      </c>
      <c r="R13" s="173">
        <f>УСЬОГО!U13-'16-село-ЦЗ'!R13</f>
        <v>560</v>
      </c>
      <c r="S13" s="179">
        <f t="shared" si="4"/>
        <v>43.579766536964982</v>
      </c>
      <c r="T13" s="172">
        <f>УСЬОГО!W13-'16-село-ЦЗ'!T13</f>
        <v>481</v>
      </c>
      <c r="U13" s="172">
        <f>УСЬОГО!X13-'16-село-ЦЗ'!U13</f>
        <v>338</v>
      </c>
      <c r="V13" s="182">
        <f t="shared" si="5"/>
        <v>70.270270270270274</v>
      </c>
      <c r="W13" s="171">
        <f>УСЬОГО!Z13-'16-село-ЦЗ'!W13</f>
        <v>329</v>
      </c>
      <c r="X13" s="173">
        <f>УСЬОГО!AA13-'16-село-ЦЗ'!X13</f>
        <v>143</v>
      </c>
      <c r="Y13" s="179">
        <f t="shared" si="6"/>
        <v>43.465045592705167</v>
      </c>
      <c r="Z13" s="172">
        <f>УСЬОГО!AC13-'16-село-ЦЗ'!Z13</f>
        <v>270</v>
      </c>
      <c r="AA13" s="172">
        <f>УСЬОГО!AD13-'16-село-ЦЗ'!AA13</f>
        <v>113</v>
      </c>
      <c r="AB13" s="179">
        <f t="shared" si="7"/>
        <v>41.851851851851855</v>
      </c>
      <c r="AC13" s="34"/>
      <c r="AD13" s="38"/>
    </row>
    <row r="14" spans="1:32" s="39" customFormat="1" ht="48.75" customHeight="1" thickBot="1" x14ac:dyDescent="0.3">
      <c r="A14" s="146" t="s">
        <v>103</v>
      </c>
      <c r="B14" s="212">
        <f>УСЬОГО!B14-'16-село-ЦЗ'!B14</f>
        <v>1050</v>
      </c>
      <c r="C14" s="213">
        <f>УСЬОГО!C14-'16-село-ЦЗ'!C14</f>
        <v>842</v>
      </c>
      <c r="D14" s="186">
        <f t="shared" si="0"/>
        <v>80.19047619047619</v>
      </c>
      <c r="E14" s="214">
        <f>УСЬОГО!E14-'16-село-ЦЗ'!E14</f>
        <v>932</v>
      </c>
      <c r="F14" s="215">
        <f>УСЬОГО!F14-'16-село-ЦЗ'!F14</f>
        <v>644</v>
      </c>
      <c r="G14" s="186">
        <f t="shared" si="1"/>
        <v>69.098712446351925</v>
      </c>
      <c r="H14" s="216">
        <f>УСЬОГО!H14-'16-село-ЦЗ'!H14</f>
        <v>313</v>
      </c>
      <c r="I14" s="216">
        <f>УСЬОГО!I14-'16-село-ЦЗ'!I14</f>
        <v>346</v>
      </c>
      <c r="J14" s="190">
        <f t="shared" si="2"/>
        <v>110.54313099041534</v>
      </c>
      <c r="K14" s="214">
        <f>УСЬОГО!N14-'16-село-ЦЗ'!K14</f>
        <v>102</v>
      </c>
      <c r="L14" s="215">
        <f>УСЬОГО!O14-'16-село-ЦЗ'!L14</f>
        <v>69</v>
      </c>
      <c r="M14" s="186">
        <f t="shared" si="8"/>
        <v>67.647058823529406</v>
      </c>
      <c r="N14" s="214">
        <f>УСЬОГО!Q14-'16-село-ЦЗ'!N14</f>
        <v>11</v>
      </c>
      <c r="O14" s="215">
        <f>УСЬОГО!R14-'16-село-ЦЗ'!O14</f>
        <v>3</v>
      </c>
      <c r="P14" s="190">
        <f t="shared" si="9"/>
        <v>27.272727272727273</v>
      </c>
      <c r="Q14" s="214">
        <f>УСЬОГО!T14-'16-село-ЦЗ'!Q14</f>
        <v>832</v>
      </c>
      <c r="R14" s="215">
        <f>УСЬОГО!U14-'16-село-ЦЗ'!R14</f>
        <v>523</v>
      </c>
      <c r="S14" s="186">
        <f t="shared" si="4"/>
        <v>62.86057692307692</v>
      </c>
      <c r="T14" s="216">
        <f>УСЬОГО!W14-'16-село-ЦЗ'!T14</f>
        <v>363</v>
      </c>
      <c r="U14" s="216">
        <f>УСЬОГО!X14-'16-село-ЦЗ'!U14</f>
        <v>285</v>
      </c>
      <c r="V14" s="190">
        <f t="shared" si="5"/>
        <v>78.512396694214871</v>
      </c>
      <c r="W14" s="214">
        <f>УСЬОГО!Z14-'16-село-ЦЗ'!W14</f>
        <v>316</v>
      </c>
      <c r="X14" s="215">
        <f>УСЬОГО!AA14-'16-село-ЦЗ'!X14</f>
        <v>176</v>
      </c>
      <c r="Y14" s="186">
        <f t="shared" si="6"/>
        <v>55.696202531645568</v>
      </c>
      <c r="Z14" s="216">
        <f>УСЬОГО!AC14-'16-село-ЦЗ'!Z14</f>
        <v>275</v>
      </c>
      <c r="AA14" s="216">
        <f>УСЬОГО!AD14-'16-село-ЦЗ'!AA14</f>
        <v>100</v>
      </c>
      <c r="AB14" s="186">
        <f t="shared" si="7"/>
        <v>36.363636363636367</v>
      </c>
      <c r="AC14" s="34"/>
      <c r="AD14" s="38"/>
    </row>
    <row r="15" spans="1:32" ht="15" customHeight="1" x14ac:dyDescent="0.2">
      <c r="A15" s="42"/>
      <c r="B15" s="42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S12" sqref="S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5" t="s">
        <v>120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"/>
      <c r="O1" s="25"/>
      <c r="P1" s="25"/>
      <c r="Q1" s="25"/>
      <c r="R1" s="25"/>
      <c r="S1" s="25"/>
      <c r="T1" s="25"/>
      <c r="U1" s="25"/>
      <c r="V1" s="25"/>
      <c r="W1" s="25"/>
      <c r="X1" s="267"/>
      <c r="Y1" s="267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7"/>
      <c r="Y2" s="267"/>
      <c r="Z2" s="257"/>
      <c r="AA2" s="257"/>
      <c r="AB2" s="122" t="s">
        <v>7</v>
      </c>
      <c r="AC2" s="51"/>
    </row>
    <row r="3" spans="1:32" s="225" customFormat="1" ht="100.5" customHeight="1" thickBot="1" x14ac:dyDescent="0.3">
      <c r="A3" s="268"/>
      <c r="B3" s="360" t="s">
        <v>20</v>
      </c>
      <c r="C3" s="361"/>
      <c r="D3" s="361"/>
      <c r="E3" s="362" t="s">
        <v>21</v>
      </c>
      <c r="F3" s="363"/>
      <c r="G3" s="364"/>
      <c r="H3" s="365" t="s">
        <v>107</v>
      </c>
      <c r="I3" s="363"/>
      <c r="J3" s="366"/>
      <c r="K3" s="362" t="s">
        <v>9</v>
      </c>
      <c r="L3" s="363"/>
      <c r="M3" s="364"/>
      <c r="N3" s="362" t="s">
        <v>10</v>
      </c>
      <c r="O3" s="363"/>
      <c r="P3" s="366"/>
      <c r="Q3" s="360" t="s">
        <v>8</v>
      </c>
      <c r="R3" s="361"/>
      <c r="S3" s="367"/>
      <c r="T3" s="360" t="s">
        <v>15</v>
      </c>
      <c r="U3" s="361"/>
      <c r="V3" s="367"/>
      <c r="W3" s="362" t="s">
        <v>11</v>
      </c>
      <c r="X3" s="363"/>
      <c r="Y3" s="364"/>
      <c r="Z3" s="365" t="s">
        <v>12</v>
      </c>
      <c r="AA3" s="363"/>
      <c r="AB3" s="364"/>
    </row>
    <row r="4" spans="1:32" s="31" customFormat="1" ht="19.5" customHeight="1" x14ac:dyDescent="0.25">
      <c r="A4" s="285"/>
      <c r="B4" s="350" t="s">
        <v>87</v>
      </c>
      <c r="C4" s="352" t="s">
        <v>96</v>
      </c>
      <c r="D4" s="354" t="s">
        <v>2</v>
      </c>
      <c r="E4" s="350" t="s">
        <v>87</v>
      </c>
      <c r="F4" s="352" t="s">
        <v>96</v>
      </c>
      <c r="G4" s="348" t="s">
        <v>2</v>
      </c>
      <c r="H4" s="356" t="s">
        <v>87</v>
      </c>
      <c r="I4" s="352" t="s">
        <v>96</v>
      </c>
      <c r="J4" s="354" t="s">
        <v>2</v>
      </c>
      <c r="K4" s="350" t="s">
        <v>87</v>
      </c>
      <c r="L4" s="352" t="s">
        <v>96</v>
      </c>
      <c r="M4" s="348" t="s">
        <v>2</v>
      </c>
      <c r="N4" s="350" t="s">
        <v>87</v>
      </c>
      <c r="O4" s="352" t="s">
        <v>96</v>
      </c>
      <c r="P4" s="354" t="s">
        <v>2</v>
      </c>
      <c r="Q4" s="350" t="s">
        <v>87</v>
      </c>
      <c r="R4" s="352" t="s">
        <v>96</v>
      </c>
      <c r="S4" s="348" t="s">
        <v>2</v>
      </c>
      <c r="T4" s="350" t="s">
        <v>87</v>
      </c>
      <c r="U4" s="352" t="s">
        <v>96</v>
      </c>
      <c r="V4" s="348" t="s">
        <v>2</v>
      </c>
      <c r="W4" s="350" t="s">
        <v>87</v>
      </c>
      <c r="X4" s="352" t="s">
        <v>96</v>
      </c>
      <c r="Y4" s="348" t="s">
        <v>2</v>
      </c>
      <c r="Z4" s="356" t="s">
        <v>87</v>
      </c>
      <c r="AA4" s="352" t="s">
        <v>96</v>
      </c>
      <c r="AB4" s="348" t="s">
        <v>2</v>
      </c>
    </row>
    <row r="5" spans="1:32" s="31" customFormat="1" ht="4.5" customHeight="1" thickBot="1" x14ac:dyDescent="0.3">
      <c r="A5" s="358"/>
      <c r="B5" s="351"/>
      <c r="C5" s="353"/>
      <c r="D5" s="355"/>
      <c r="E5" s="351"/>
      <c r="F5" s="353"/>
      <c r="G5" s="349"/>
      <c r="H5" s="357"/>
      <c r="I5" s="353"/>
      <c r="J5" s="355"/>
      <c r="K5" s="351"/>
      <c r="L5" s="353"/>
      <c r="M5" s="349"/>
      <c r="N5" s="351"/>
      <c r="O5" s="353"/>
      <c r="P5" s="355"/>
      <c r="Q5" s="351"/>
      <c r="R5" s="353"/>
      <c r="S5" s="349"/>
      <c r="T5" s="351"/>
      <c r="U5" s="353"/>
      <c r="V5" s="349"/>
      <c r="W5" s="351"/>
      <c r="X5" s="353"/>
      <c r="Y5" s="349"/>
      <c r="Z5" s="357"/>
      <c r="AA5" s="353"/>
      <c r="AB5" s="349"/>
    </row>
    <row r="6" spans="1:32" s="47" customFormat="1" ht="12.75" thickBot="1" x14ac:dyDescent="0.25">
      <c r="A6" s="204" t="s">
        <v>3</v>
      </c>
      <c r="B6" s="205">
        <v>1</v>
      </c>
      <c r="C6" s="199">
        <v>2</v>
      </c>
      <c r="D6" s="208">
        <v>3</v>
      </c>
      <c r="E6" s="205">
        <v>4</v>
      </c>
      <c r="F6" s="199">
        <v>5</v>
      </c>
      <c r="G6" s="206">
        <v>6</v>
      </c>
      <c r="H6" s="207">
        <v>7</v>
      </c>
      <c r="I6" s="199">
        <v>8</v>
      </c>
      <c r="J6" s="208">
        <v>9</v>
      </c>
      <c r="K6" s="205">
        <v>10</v>
      </c>
      <c r="L6" s="199">
        <v>11</v>
      </c>
      <c r="M6" s="206">
        <v>12</v>
      </c>
      <c r="N6" s="205">
        <v>13</v>
      </c>
      <c r="O6" s="199">
        <v>14</v>
      </c>
      <c r="P6" s="208">
        <v>15</v>
      </c>
      <c r="Q6" s="205">
        <v>16</v>
      </c>
      <c r="R6" s="199">
        <v>17</v>
      </c>
      <c r="S6" s="206">
        <v>18</v>
      </c>
      <c r="T6" s="205">
        <v>19</v>
      </c>
      <c r="U6" s="199">
        <v>20</v>
      </c>
      <c r="V6" s="206">
        <v>21</v>
      </c>
      <c r="W6" s="205">
        <v>22</v>
      </c>
      <c r="X6" s="199">
        <v>23</v>
      </c>
      <c r="Y6" s="206">
        <v>24</v>
      </c>
      <c r="Z6" s="207">
        <v>25</v>
      </c>
      <c r="AA6" s="199">
        <v>26</v>
      </c>
      <c r="AB6" s="206">
        <v>27</v>
      </c>
    </row>
    <row r="7" spans="1:32" s="35" customFormat="1" ht="48.75" customHeight="1" thickBot="1" x14ac:dyDescent="0.3">
      <c r="A7" s="162" t="s">
        <v>32</v>
      </c>
      <c r="B7" s="163">
        <f>SUM(B8:B14)</f>
        <v>13614</v>
      </c>
      <c r="C7" s="164">
        <f>SUM(C8:C14)</f>
        <v>7717</v>
      </c>
      <c r="D7" s="168">
        <f>C7*100/B7</f>
        <v>56.68429557808139</v>
      </c>
      <c r="E7" s="166">
        <f>SUM(E8:E14)</f>
        <v>11819</v>
      </c>
      <c r="F7" s="164">
        <f>SUM(F8:F14)</f>
        <v>5696</v>
      </c>
      <c r="G7" s="165">
        <f>F7*100/E7</f>
        <v>48.193586597850917</v>
      </c>
      <c r="H7" s="167">
        <f>SUM(H8:H14)</f>
        <v>2822</v>
      </c>
      <c r="I7" s="164">
        <f>SUM(I8:I14)</f>
        <v>2517</v>
      </c>
      <c r="J7" s="168">
        <f>I7*100/H7</f>
        <v>89.192062367115525</v>
      </c>
      <c r="K7" s="166">
        <f>SUM(K8:K14)</f>
        <v>555</v>
      </c>
      <c r="L7" s="164">
        <f>SUM(L8:L14)</f>
        <v>226</v>
      </c>
      <c r="M7" s="165">
        <f>L7*100/K7</f>
        <v>40.72072072072072</v>
      </c>
      <c r="N7" s="166">
        <f>SUM(N8:N14)</f>
        <v>75</v>
      </c>
      <c r="O7" s="164">
        <f>SUM(O8:O14)</f>
        <v>66</v>
      </c>
      <c r="P7" s="168">
        <f>O7*100/N7</f>
        <v>88</v>
      </c>
      <c r="Q7" s="166">
        <f>SUM(Q8:Q14)</f>
        <v>9578</v>
      </c>
      <c r="R7" s="164">
        <f>SUM(R8:R14)</f>
        <v>4511</v>
      </c>
      <c r="S7" s="165">
        <f>R7*100/Q7</f>
        <v>47.09751513885989</v>
      </c>
      <c r="T7" s="163">
        <f>SUM(T8:T14)</f>
        <v>5024</v>
      </c>
      <c r="U7" s="164">
        <f>SUM(U8:U14)</f>
        <v>2545</v>
      </c>
      <c r="V7" s="165">
        <f>U7*100/T7</f>
        <v>50.656847133757964</v>
      </c>
      <c r="W7" s="166">
        <f>SUM(W8:W14)</f>
        <v>4382</v>
      </c>
      <c r="X7" s="164">
        <f>SUM(X8:X14)</f>
        <v>1552</v>
      </c>
      <c r="Y7" s="165">
        <f>X7*100/W7</f>
        <v>35.417617526243724</v>
      </c>
      <c r="Z7" s="167">
        <f>SUM(Z8:Z14)</f>
        <v>3900</v>
      </c>
      <c r="AA7" s="164">
        <f>SUM(AA8:AA14)</f>
        <v>1063</v>
      </c>
      <c r="AB7" s="165">
        <f>AA7*100/Z7</f>
        <v>27.256410256410255</v>
      </c>
      <c r="AC7" s="34"/>
      <c r="AF7" s="39"/>
    </row>
    <row r="8" spans="1:32" s="39" customFormat="1" ht="48.75" customHeight="1" x14ac:dyDescent="0.25">
      <c r="A8" s="144" t="s">
        <v>97</v>
      </c>
      <c r="B8" s="169">
        <v>881</v>
      </c>
      <c r="C8" s="159">
        <v>784</v>
      </c>
      <c r="D8" s="174">
        <f t="shared" ref="D8:D14" si="0">C8*100/B8</f>
        <v>88.989784335981838</v>
      </c>
      <c r="E8" s="171">
        <v>750</v>
      </c>
      <c r="F8" s="159">
        <v>513</v>
      </c>
      <c r="G8" s="170">
        <f t="shared" ref="G8:G14" si="1">F8*100/E8</f>
        <v>68.400000000000006</v>
      </c>
      <c r="H8" s="172">
        <v>253</v>
      </c>
      <c r="I8" s="173">
        <v>393</v>
      </c>
      <c r="J8" s="174">
        <f t="shared" ref="J8:J14" si="2">I8*100/H8</f>
        <v>155.33596837944663</v>
      </c>
      <c r="K8" s="175">
        <v>20</v>
      </c>
      <c r="L8" s="160">
        <v>8</v>
      </c>
      <c r="M8" s="170">
        <f t="shared" ref="M8" si="3">L8*100/K8</f>
        <v>40</v>
      </c>
      <c r="N8" s="171">
        <v>18</v>
      </c>
      <c r="O8" s="160">
        <v>4</v>
      </c>
      <c r="P8" s="174">
        <f>IF(ISERROR(O8*100/N8),"-",(O8*100/N8))</f>
        <v>22.222222222222221</v>
      </c>
      <c r="Q8" s="175">
        <v>654</v>
      </c>
      <c r="R8" s="173">
        <v>450</v>
      </c>
      <c r="S8" s="170">
        <f t="shared" ref="S8:S14" si="4">R8*100/Q8</f>
        <v>68.807339449541288</v>
      </c>
      <c r="T8" s="230">
        <v>257</v>
      </c>
      <c r="U8" s="177">
        <v>316</v>
      </c>
      <c r="V8" s="170">
        <f t="shared" ref="V8:V14" si="5">U8*100/T8</f>
        <v>122.95719844357977</v>
      </c>
      <c r="W8" s="171">
        <v>209</v>
      </c>
      <c r="X8" s="177">
        <v>143</v>
      </c>
      <c r="Y8" s="170">
        <f t="shared" ref="Y8:Y14" si="6">X8*100/W8</f>
        <v>68.421052631578945</v>
      </c>
      <c r="Z8" s="172">
        <v>169</v>
      </c>
      <c r="AA8" s="177">
        <v>100</v>
      </c>
      <c r="AB8" s="170">
        <f t="shared" ref="AB8:AB14" si="7">AA8*100/Z8</f>
        <v>59.171597633136095</v>
      </c>
      <c r="AC8" s="34"/>
      <c r="AD8" s="38"/>
    </row>
    <row r="9" spans="1:32" s="40" customFormat="1" ht="48.75" customHeight="1" x14ac:dyDescent="0.25">
      <c r="A9" s="145" t="s">
        <v>98</v>
      </c>
      <c r="B9" s="178">
        <v>1662</v>
      </c>
      <c r="C9" s="159">
        <v>935</v>
      </c>
      <c r="D9" s="182">
        <f t="shared" si="0"/>
        <v>56.257521058965104</v>
      </c>
      <c r="E9" s="180">
        <v>1352</v>
      </c>
      <c r="F9" s="129">
        <v>675</v>
      </c>
      <c r="G9" s="179">
        <f t="shared" si="1"/>
        <v>49.926035502958577</v>
      </c>
      <c r="H9" s="181">
        <v>402</v>
      </c>
      <c r="I9" s="173">
        <v>317</v>
      </c>
      <c r="J9" s="182">
        <f t="shared" si="2"/>
        <v>78.855721393034827</v>
      </c>
      <c r="K9" s="183">
        <v>87</v>
      </c>
      <c r="L9" s="133">
        <v>20</v>
      </c>
      <c r="M9" s="179">
        <f t="shared" ref="M9:M14" si="8">IF(ISERROR(L9*100/K9),"-",(L9*100/K9))</f>
        <v>22.988505747126435</v>
      </c>
      <c r="N9" s="180">
        <v>8</v>
      </c>
      <c r="O9" s="133">
        <v>10</v>
      </c>
      <c r="P9" s="182">
        <f t="shared" ref="P9:P14" si="9">IF(ISERROR(O9*100/N9),"-",(O9*100/N9))</f>
        <v>125</v>
      </c>
      <c r="Q9" s="183">
        <v>1138</v>
      </c>
      <c r="R9" s="134">
        <v>551</v>
      </c>
      <c r="S9" s="179">
        <f t="shared" si="4"/>
        <v>48.418277680140598</v>
      </c>
      <c r="T9" s="230">
        <v>625</v>
      </c>
      <c r="U9" s="177">
        <v>341</v>
      </c>
      <c r="V9" s="179">
        <f t="shared" si="5"/>
        <v>54.56</v>
      </c>
      <c r="W9" s="180">
        <v>504</v>
      </c>
      <c r="X9" s="135">
        <v>201</v>
      </c>
      <c r="Y9" s="179">
        <f t="shared" si="6"/>
        <v>39.88095238095238</v>
      </c>
      <c r="Z9" s="181">
        <v>470</v>
      </c>
      <c r="AA9" s="135">
        <v>152</v>
      </c>
      <c r="AB9" s="179">
        <f t="shared" si="7"/>
        <v>32.340425531914896</v>
      </c>
      <c r="AC9" s="34"/>
      <c r="AD9" s="38"/>
    </row>
    <row r="10" spans="1:32" s="39" customFormat="1" ht="48.75" customHeight="1" x14ac:dyDescent="0.25">
      <c r="A10" s="145" t="s">
        <v>99</v>
      </c>
      <c r="B10" s="178">
        <v>3709</v>
      </c>
      <c r="C10" s="159">
        <v>1688</v>
      </c>
      <c r="D10" s="182">
        <f t="shared" si="0"/>
        <v>45.510919385279053</v>
      </c>
      <c r="E10" s="180">
        <v>3275</v>
      </c>
      <c r="F10" s="130">
        <v>1289</v>
      </c>
      <c r="G10" s="179">
        <f t="shared" si="1"/>
        <v>39.358778625954201</v>
      </c>
      <c r="H10" s="181">
        <v>603</v>
      </c>
      <c r="I10" s="173">
        <v>418</v>
      </c>
      <c r="J10" s="182">
        <f t="shared" si="2"/>
        <v>69.320066334991708</v>
      </c>
      <c r="K10" s="183">
        <v>230</v>
      </c>
      <c r="L10" s="132">
        <v>84</v>
      </c>
      <c r="M10" s="179">
        <f t="shared" si="8"/>
        <v>36.521739130434781</v>
      </c>
      <c r="N10" s="180">
        <v>8</v>
      </c>
      <c r="O10" s="132">
        <v>8</v>
      </c>
      <c r="P10" s="182">
        <f t="shared" si="9"/>
        <v>100</v>
      </c>
      <c r="Q10" s="183">
        <v>2496</v>
      </c>
      <c r="R10" s="134">
        <v>1005</v>
      </c>
      <c r="S10" s="179">
        <f t="shared" si="4"/>
        <v>40.26442307692308</v>
      </c>
      <c r="T10" s="230">
        <v>1326</v>
      </c>
      <c r="U10" s="177">
        <v>490</v>
      </c>
      <c r="V10" s="179">
        <f t="shared" si="5"/>
        <v>36.953242835595773</v>
      </c>
      <c r="W10" s="180">
        <v>1183</v>
      </c>
      <c r="X10" s="135">
        <v>329</v>
      </c>
      <c r="Y10" s="179">
        <f t="shared" si="6"/>
        <v>27.810650887573964</v>
      </c>
      <c r="Z10" s="181">
        <v>1030</v>
      </c>
      <c r="AA10" s="135">
        <v>239</v>
      </c>
      <c r="AB10" s="179">
        <f t="shared" si="7"/>
        <v>23.203883495145632</v>
      </c>
      <c r="AC10" s="34"/>
      <c r="AD10" s="38"/>
    </row>
    <row r="11" spans="1:32" s="39" customFormat="1" ht="48.75" customHeight="1" x14ac:dyDescent="0.25">
      <c r="A11" s="145" t="s">
        <v>100</v>
      </c>
      <c r="B11" s="178">
        <v>2606</v>
      </c>
      <c r="C11" s="159">
        <v>1441</v>
      </c>
      <c r="D11" s="182">
        <f t="shared" si="0"/>
        <v>55.295471987720646</v>
      </c>
      <c r="E11" s="180">
        <v>2402</v>
      </c>
      <c r="F11" s="130">
        <v>1140</v>
      </c>
      <c r="G11" s="179">
        <f t="shared" si="1"/>
        <v>47.460449625312236</v>
      </c>
      <c r="H11" s="181">
        <v>410</v>
      </c>
      <c r="I11" s="173">
        <v>331</v>
      </c>
      <c r="J11" s="182">
        <f t="shared" si="2"/>
        <v>80.731707317073173</v>
      </c>
      <c r="K11" s="183">
        <v>40</v>
      </c>
      <c r="L11" s="132">
        <v>44</v>
      </c>
      <c r="M11" s="179">
        <f t="shared" si="8"/>
        <v>110</v>
      </c>
      <c r="N11" s="180">
        <v>3</v>
      </c>
      <c r="O11" s="132">
        <v>25</v>
      </c>
      <c r="P11" s="182">
        <f t="shared" si="9"/>
        <v>833.33333333333337</v>
      </c>
      <c r="Q11" s="183">
        <v>1951</v>
      </c>
      <c r="R11" s="134">
        <v>969</v>
      </c>
      <c r="S11" s="179">
        <f t="shared" si="4"/>
        <v>49.666837519220913</v>
      </c>
      <c r="T11" s="230">
        <v>1113</v>
      </c>
      <c r="U11" s="177">
        <v>509</v>
      </c>
      <c r="V11" s="179">
        <f t="shared" si="5"/>
        <v>45.732255166217428</v>
      </c>
      <c r="W11" s="180">
        <v>1062</v>
      </c>
      <c r="X11" s="135">
        <v>372</v>
      </c>
      <c r="Y11" s="179">
        <f t="shared" si="6"/>
        <v>35.028248587570623</v>
      </c>
      <c r="Z11" s="181">
        <v>985</v>
      </c>
      <c r="AA11" s="135">
        <v>237</v>
      </c>
      <c r="AB11" s="179">
        <f t="shared" si="7"/>
        <v>24.060913705583758</v>
      </c>
      <c r="AC11" s="34"/>
      <c r="AD11" s="38"/>
    </row>
    <row r="12" spans="1:32" s="39" customFormat="1" ht="48.75" customHeight="1" x14ac:dyDescent="0.25">
      <c r="A12" s="145" t="s">
        <v>101</v>
      </c>
      <c r="B12" s="178">
        <v>2755</v>
      </c>
      <c r="C12" s="159">
        <v>1517</v>
      </c>
      <c r="D12" s="182">
        <f t="shared" si="0"/>
        <v>55.063520871143375</v>
      </c>
      <c r="E12" s="180">
        <v>2308</v>
      </c>
      <c r="F12" s="130">
        <v>1151</v>
      </c>
      <c r="G12" s="179">
        <f t="shared" si="1"/>
        <v>49.870017331022531</v>
      </c>
      <c r="H12" s="181">
        <v>633</v>
      </c>
      <c r="I12" s="173">
        <v>482</v>
      </c>
      <c r="J12" s="182">
        <f t="shared" si="2"/>
        <v>76.145339652448655</v>
      </c>
      <c r="K12" s="183">
        <v>54</v>
      </c>
      <c r="L12" s="132">
        <v>30</v>
      </c>
      <c r="M12" s="179">
        <f t="shared" si="8"/>
        <v>55.555555555555557</v>
      </c>
      <c r="N12" s="180">
        <v>5</v>
      </c>
      <c r="O12" s="132">
        <v>10</v>
      </c>
      <c r="P12" s="182">
        <f t="shared" si="9"/>
        <v>200</v>
      </c>
      <c r="Q12" s="183">
        <v>1832</v>
      </c>
      <c r="R12" s="134">
        <v>809</v>
      </c>
      <c r="S12" s="179">
        <f t="shared" si="4"/>
        <v>44.159388646288207</v>
      </c>
      <c r="T12" s="230">
        <v>1050</v>
      </c>
      <c r="U12" s="177">
        <v>503</v>
      </c>
      <c r="V12" s="179">
        <f t="shared" si="5"/>
        <v>47.904761904761905</v>
      </c>
      <c r="W12" s="180">
        <v>866</v>
      </c>
      <c r="X12" s="135">
        <v>318</v>
      </c>
      <c r="Y12" s="179">
        <f t="shared" si="6"/>
        <v>36.720554272517319</v>
      </c>
      <c r="Z12" s="181">
        <v>747</v>
      </c>
      <c r="AA12" s="135">
        <v>202</v>
      </c>
      <c r="AB12" s="179">
        <f t="shared" si="7"/>
        <v>27.041499330655956</v>
      </c>
      <c r="AC12" s="34"/>
      <c r="AD12" s="38"/>
    </row>
    <row r="13" spans="1:32" s="39" customFormat="1" ht="48.75" customHeight="1" x14ac:dyDescent="0.25">
      <c r="A13" s="145" t="s">
        <v>102</v>
      </c>
      <c r="B13" s="178">
        <v>1100</v>
      </c>
      <c r="C13" s="159">
        <v>698</v>
      </c>
      <c r="D13" s="182">
        <f t="shared" si="0"/>
        <v>63.454545454545453</v>
      </c>
      <c r="E13" s="180">
        <v>933</v>
      </c>
      <c r="F13" s="130">
        <v>430</v>
      </c>
      <c r="G13" s="179">
        <f t="shared" si="1"/>
        <v>46.087888531618432</v>
      </c>
      <c r="H13" s="181">
        <v>298</v>
      </c>
      <c r="I13" s="173">
        <v>292</v>
      </c>
      <c r="J13" s="182">
        <f t="shared" si="2"/>
        <v>97.986577181208048</v>
      </c>
      <c r="K13" s="183">
        <v>39</v>
      </c>
      <c r="L13" s="132">
        <v>4</v>
      </c>
      <c r="M13" s="179">
        <f t="shared" si="8"/>
        <v>10.256410256410257</v>
      </c>
      <c r="N13" s="180">
        <v>2</v>
      </c>
      <c r="O13" s="132">
        <v>5</v>
      </c>
      <c r="P13" s="182">
        <f t="shared" si="9"/>
        <v>250</v>
      </c>
      <c r="Q13" s="183">
        <v>812</v>
      </c>
      <c r="R13" s="134">
        <v>325</v>
      </c>
      <c r="S13" s="179">
        <f t="shared" si="4"/>
        <v>40.024630541871922</v>
      </c>
      <c r="T13" s="230">
        <v>359</v>
      </c>
      <c r="U13" s="177">
        <v>190</v>
      </c>
      <c r="V13" s="179">
        <f t="shared" si="5"/>
        <v>52.924791086350972</v>
      </c>
      <c r="W13" s="180">
        <v>294</v>
      </c>
      <c r="X13" s="135">
        <v>82</v>
      </c>
      <c r="Y13" s="179">
        <f t="shared" si="6"/>
        <v>27.891156462585034</v>
      </c>
      <c r="Z13" s="181">
        <v>262</v>
      </c>
      <c r="AA13" s="135">
        <v>54</v>
      </c>
      <c r="AB13" s="179">
        <f t="shared" si="7"/>
        <v>20.610687022900763</v>
      </c>
      <c r="AC13" s="34"/>
      <c r="AD13" s="38"/>
    </row>
    <row r="14" spans="1:32" s="39" customFormat="1" ht="48.75" customHeight="1" thickBot="1" x14ac:dyDescent="0.3">
      <c r="A14" s="146" t="s">
        <v>103</v>
      </c>
      <c r="B14" s="185">
        <v>901</v>
      </c>
      <c r="C14" s="235">
        <v>654</v>
      </c>
      <c r="D14" s="190">
        <f t="shared" si="0"/>
        <v>72.586015538290795</v>
      </c>
      <c r="E14" s="187">
        <v>799</v>
      </c>
      <c r="F14" s="147">
        <v>498</v>
      </c>
      <c r="G14" s="186">
        <f t="shared" si="1"/>
        <v>62.327909887359198</v>
      </c>
      <c r="H14" s="188">
        <v>223</v>
      </c>
      <c r="I14" s="215">
        <v>284</v>
      </c>
      <c r="J14" s="190">
        <f t="shared" si="2"/>
        <v>127.35426008968609</v>
      </c>
      <c r="K14" s="191">
        <v>85</v>
      </c>
      <c r="L14" s="148">
        <v>36</v>
      </c>
      <c r="M14" s="186">
        <f t="shared" si="8"/>
        <v>42.352941176470587</v>
      </c>
      <c r="N14" s="187">
        <v>31</v>
      </c>
      <c r="O14" s="148">
        <v>4</v>
      </c>
      <c r="P14" s="190">
        <f t="shared" si="9"/>
        <v>12.903225806451612</v>
      </c>
      <c r="Q14" s="191">
        <v>695</v>
      </c>
      <c r="R14" s="189">
        <v>402</v>
      </c>
      <c r="S14" s="186">
        <f t="shared" si="4"/>
        <v>57.841726618705039</v>
      </c>
      <c r="T14" s="234">
        <v>294</v>
      </c>
      <c r="U14" s="219">
        <v>196</v>
      </c>
      <c r="V14" s="186">
        <f t="shared" si="5"/>
        <v>66.666666666666671</v>
      </c>
      <c r="W14" s="187">
        <v>264</v>
      </c>
      <c r="X14" s="193">
        <v>107</v>
      </c>
      <c r="Y14" s="186">
        <f t="shared" si="6"/>
        <v>40.530303030303031</v>
      </c>
      <c r="Z14" s="188">
        <v>237</v>
      </c>
      <c r="AA14" s="193">
        <v>79</v>
      </c>
      <c r="AB14" s="186">
        <f t="shared" si="7"/>
        <v>33.333333333333336</v>
      </c>
      <c r="AC14" s="34"/>
      <c r="AD14" s="38"/>
    </row>
    <row r="15" spans="1:32" ht="15" customHeight="1" x14ac:dyDescent="0.2">
      <c r="A15" s="42"/>
      <c r="B15" s="42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67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12" sqref="Q12"/>
    </sheetView>
  </sheetViews>
  <sheetFormatPr defaultColWidth="9.42578125" defaultRowHeight="14.25" x14ac:dyDescent="0.2"/>
  <cols>
    <col min="1" max="1" width="25.5703125" style="41" customWidth="1"/>
    <col min="2" max="3" width="11.5703125" style="41" customWidth="1"/>
    <col min="4" max="4" width="7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7" width="15.140625" style="41" customWidth="1"/>
    <col min="18" max="18" width="14" style="41" customWidth="1"/>
    <col min="19" max="19" width="8.42578125" style="41" customWidth="1"/>
    <col min="20" max="21" width="16.140625" style="41" customWidth="1"/>
    <col min="22" max="22" width="7.85546875" style="41" customWidth="1"/>
    <col min="23" max="24" width="16.5703125" style="41" customWidth="1"/>
    <col min="25" max="25" width="8.42578125" style="41" customWidth="1"/>
    <col min="26" max="27" width="16.5703125" style="41" customWidth="1"/>
    <col min="28" max="28" width="9.5703125" style="41" customWidth="1"/>
    <col min="29" max="16384" width="9.42578125" style="41"/>
  </cols>
  <sheetData>
    <row r="1" spans="1:32" s="26" customFormat="1" ht="60" customHeight="1" x14ac:dyDescent="0.25">
      <c r="B1" s="255" t="s">
        <v>108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"/>
      <c r="R1" s="25"/>
      <c r="S1" s="25"/>
      <c r="T1" s="25"/>
      <c r="U1" s="275" t="s">
        <v>14</v>
      </c>
      <c r="V1" s="275"/>
      <c r="W1" s="275"/>
      <c r="X1" s="275"/>
      <c r="Y1" s="275"/>
      <c r="Z1" s="275"/>
      <c r="AA1" s="275"/>
      <c r="AB1" s="275"/>
    </row>
    <row r="2" spans="1:32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7" t="s">
        <v>7</v>
      </c>
      <c r="N2" s="257"/>
      <c r="O2" s="257"/>
      <c r="P2" s="257"/>
      <c r="Q2" s="28"/>
      <c r="R2" s="28"/>
      <c r="S2" s="28"/>
      <c r="T2" s="28"/>
      <c r="U2" s="28"/>
      <c r="V2" s="28"/>
      <c r="X2" s="267"/>
      <c r="Y2" s="267"/>
      <c r="Z2" s="257" t="s">
        <v>7</v>
      </c>
      <c r="AA2" s="257"/>
      <c r="AB2" s="257"/>
      <c r="AC2" s="51"/>
    </row>
    <row r="3" spans="1:32" s="30" customFormat="1" ht="81.75" customHeight="1" x14ac:dyDescent="0.25">
      <c r="A3" s="268"/>
      <c r="B3" s="272" t="s">
        <v>20</v>
      </c>
      <c r="C3" s="273"/>
      <c r="D3" s="274"/>
      <c r="E3" s="270" t="s">
        <v>21</v>
      </c>
      <c r="F3" s="264"/>
      <c r="G3" s="265"/>
      <c r="H3" s="263" t="s">
        <v>13</v>
      </c>
      <c r="I3" s="264"/>
      <c r="J3" s="271"/>
      <c r="K3" s="270" t="s">
        <v>9</v>
      </c>
      <c r="L3" s="264"/>
      <c r="M3" s="265"/>
      <c r="N3" s="263" t="s">
        <v>10</v>
      </c>
      <c r="O3" s="264"/>
      <c r="P3" s="271"/>
      <c r="Q3" s="272" t="s">
        <v>8</v>
      </c>
      <c r="R3" s="273"/>
      <c r="S3" s="274"/>
      <c r="T3" s="270" t="s">
        <v>15</v>
      </c>
      <c r="U3" s="264"/>
      <c r="V3" s="265"/>
      <c r="W3" s="270" t="s">
        <v>11</v>
      </c>
      <c r="X3" s="264"/>
      <c r="Y3" s="265"/>
      <c r="Z3" s="263" t="s">
        <v>12</v>
      </c>
      <c r="AA3" s="264"/>
      <c r="AB3" s="265"/>
    </row>
    <row r="4" spans="1:32" s="31" customFormat="1" ht="19.5" customHeight="1" x14ac:dyDescent="0.25">
      <c r="A4" s="269"/>
      <c r="B4" s="276" t="s">
        <v>87</v>
      </c>
      <c r="C4" s="259" t="s">
        <v>96</v>
      </c>
      <c r="D4" s="277" t="s">
        <v>2</v>
      </c>
      <c r="E4" s="262" t="s">
        <v>87</v>
      </c>
      <c r="F4" s="259" t="s">
        <v>96</v>
      </c>
      <c r="G4" s="261" t="s">
        <v>2</v>
      </c>
      <c r="H4" s="258" t="s">
        <v>87</v>
      </c>
      <c r="I4" s="259" t="s">
        <v>96</v>
      </c>
      <c r="J4" s="260" t="s">
        <v>2</v>
      </c>
      <c r="K4" s="262" t="s">
        <v>87</v>
      </c>
      <c r="L4" s="259" t="s">
        <v>96</v>
      </c>
      <c r="M4" s="261" t="s">
        <v>2</v>
      </c>
      <c r="N4" s="258" t="s">
        <v>87</v>
      </c>
      <c r="O4" s="259" t="s">
        <v>96</v>
      </c>
      <c r="P4" s="260" t="s">
        <v>2</v>
      </c>
      <c r="Q4" s="262" t="s">
        <v>87</v>
      </c>
      <c r="R4" s="259" t="s">
        <v>96</v>
      </c>
      <c r="S4" s="261" t="s">
        <v>2</v>
      </c>
      <c r="T4" s="262" t="s">
        <v>87</v>
      </c>
      <c r="U4" s="266" t="s">
        <v>96</v>
      </c>
      <c r="V4" s="261" t="s">
        <v>2</v>
      </c>
      <c r="W4" s="262" t="s">
        <v>87</v>
      </c>
      <c r="X4" s="259" t="s">
        <v>96</v>
      </c>
      <c r="Y4" s="261" t="s">
        <v>2</v>
      </c>
      <c r="Z4" s="258" t="s">
        <v>87</v>
      </c>
      <c r="AA4" s="266" t="s">
        <v>96</v>
      </c>
      <c r="AB4" s="261" t="s">
        <v>2</v>
      </c>
    </row>
    <row r="5" spans="1:32" s="31" customFormat="1" ht="15.75" customHeight="1" x14ac:dyDescent="0.25">
      <c r="A5" s="269"/>
      <c r="B5" s="276"/>
      <c r="C5" s="259"/>
      <c r="D5" s="277"/>
      <c r="E5" s="262"/>
      <c r="F5" s="259"/>
      <c r="G5" s="261"/>
      <c r="H5" s="258"/>
      <c r="I5" s="259"/>
      <c r="J5" s="260"/>
      <c r="K5" s="262"/>
      <c r="L5" s="259"/>
      <c r="M5" s="261"/>
      <c r="N5" s="258"/>
      <c r="O5" s="259"/>
      <c r="P5" s="260"/>
      <c r="Q5" s="262"/>
      <c r="R5" s="259"/>
      <c r="S5" s="261"/>
      <c r="T5" s="262"/>
      <c r="U5" s="266"/>
      <c r="V5" s="261"/>
      <c r="W5" s="262"/>
      <c r="X5" s="259"/>
      <c r="Y5" s="261"/>
      <c r="Z5" s="258"/>
      <c r="AA5" s="266"/>
      <c r="AB5" s="261"/>
    </row>
    <row r="6" spans="1:32" s="47" customFormat="1" ht="11.25" customHeight="1" thickBot="1" x14ac:dyDescent="0.25">
      <c r="A6" s="152" t="s">
        <v>3</v>
      </c>
      <c r="B6" s="153">
        <v>1</v>
      </c>
      <c r="C6" s="154">
        <v>2</v>
      </c>
      <c r="D6" s="155">
        <v>3</v>
      </c>
      <c r="E6" s="156">
        <v>4</v>
      </c>
      <c r="F6" s="154">
        <v>5</v>
      </c>
      <c r="G6" s="155">
        <v>6</v>
      </c>
      <c r="H6" s="157">
        <v>7</v>
      </c>
      <c r="I6" s="154">
        <v>8</v>
      </c>
      <c r="J6" s="158">
        <v>9</v>
      </c>
      <c r="K6" s="156">
        <v>10</v>
      </c>
      <c r="L6" s="154">
        <v>11</v>
      </c>
      <c r="M6" s="155">
        <v>12</v>
      </c>
      <c r="N6" s="157">
        <v>13</v>
      </c>
      <c r="O6" s="154">
        <v>14</v>
      </c>
      <c r="P6" s="158">
        <v>15</v>
      </c>
      <c r="Q6" s="156">
        <v>16</v>
      </c>
      <c r="R6" s="154">
        <v>17</v>
      </c>
      <c r="S6" s="155">
        <v>18</v>
      </c>
      <c r="T6" s="156">
        <v>19</v>
      </c>
      <c r="U6" s="154">
        <v>20</v>
      </c>
      <c r="V6" s="155">
        <v>21</v>
      </c>
      <c r="W6" s="156">
        <v>22</v>
      </c>
      <c r="X6" s="154">
        <v>23</v>
      </c>
      <c r="Y6" s="155">
        <v>24</v>
      </c>
      <c r="Z6" s="157">
        <v>25</v>
      </c>
      <c r="AA6" s="154">
        <v>26</v>
      </c>
      <c r="AB6" s="155">
        <v>27</v>
      </c>
    </row>
    <row r="7" spans="1:32" s="35" customFormat="1" ht="58.5" customHeight="1" thickBot="1" x14ac:dyDescent="0.3">
      <c r="A7" s="162" t="s">
        <v>32</v>
      </c>
      <c r="B7" s="163">
        <f>SUM(B8:B14)</f>
        <v>8141</v>
      </c>
      <c r="C7" s="164">
        <f>SUM(C8:C14)</f>
        <v>4250</v>
      </c>
      <c r="D7" s="165">
        <f>C7*100/B7</f>
        <v>52.204888834295538</v>
      </c>
      <c r="E7" s="166">
        <f>SUM(E8:E14)</f>
        <v>7706</v>
      </c>
      <c r="F7" s="164">
        <f>SUM(F8:F14)</f>
        <v>3942</v>
      </c>
      <c r="G7" s="165">
        <f>F7*100/E7</f>
        <v>51.1549441993252</v>
      </c>
      <c r="H7" s="167">
        <f>SUM(H8:H14)</f>
        <v>801</v>
      </c>
      <c r="I7" s="164">
        <f>SUM(I8:I14)</f>
        <v>726</v>
      </c>
      <c r="J7" s="168">
        <f>I7*100/H7</f>
        <v>90.636704119850194</v>
      </c>
      <c r="K7" s="166">
        <f>SUM(K8:K14)</f>
        <v>254</v>
      </c>
      <c r="L7" s="164">
        <f>SUM(L8:L14)</f>
        <v>146</v>
      </c>
      <c r="M7" s="165">
        <f>L7*100/K7</f>
        <v>57.480314960629919</v>
      </c>
      <c r="N7" s="167">
        <f>SUM(N8:N14)</f>
        <v>40</v>
      </c>
      <c r="O7" s="164">
        <f>SUM(O8:O14)</f>
        <v>58</v>
      </c>
      <c r="P7" s="168">
        <f>O7*100/N7</f>
        <v>145</v>
      </c>
      <c r="Q7" s="166">
        <f>SUM(Q8:Q14)</f>
        <v>5763</v>
      </c>
      <c r="R7" s="164">
        <f>SUM(R8:R14)</f>
        <v>3145</v>
      </c>
      <c r="S7" s="165">
        <f>R7*100/Q7</f>
        <v>54.572271386430678</v>
      </c>
      <c r="T7" s="163">
        <f>SUM(T8:T14)</f>
        <v>3006</v>
      </c>
      <c r="U7" s="222">
        <f>SUM(U8:U14)</f>
        <v>1313</v>
      </c>
      <c r="V7" s="165">
        <f>U7*100/T7</f>
        <v>43.679308050565538</v>
      </c>
      <c r="W7" s="166">
        <f>SUM(W8:W14)</f>
        <v>2849</v>
      </c>
      <c r="X7" s="164">
        <f>SUM(X8:X14)</f>
        <v>1202</v>
      </c>
      <c r="Y7" s="165">
        <f>X7*100/W7</f>
        <v>42.190242190242188</v>
      </c>
      <c r="Z7" s="167">
        <f>SUM(Z8:Z14)</f>
        <v>2560</v>
      </c>
      <c r="AA7" s="164">
        <f>SUM(AA8:AA14)</f>
        <v>876</v>
      </c>
      <c r="AB7" s="165">
        <f>AA7*100/Z7</f>
        <v>34.21875</v>
      </c>
      <c r="AC7" s="34"/>
      <c r="AF7" s="39"/>
    </row>
    <row r="8" spans="1:32" s="39" customFormat="1" ht="45.75" customHeight="1" x14ac:dyDescent="0.25">
      <c r="A8" s="144" t="s">
        <v>97</v>
      </c>
      <c r="B8" s="169">
        <v>766</v>
      </c>
      <c r="C8" s="159">
        <v>476</v>
      </c>
      <c r="D8" s="170">
        <f t="shared" ref="D8:D14" si="0">C8*100/B8</f>
        <v>62.140992167101828</v>
      </c>
      <c r="E8" s="171">
        <v>735</v>
      </c>
      <c r="F8" s="159">
        <v>449</v>
      </c>
      <c r="G8" s="170">
        <f t="shared" ref="G8:G14" si="1">F8*100/E8</f>
        <v>61.088435374149661</v>
      </c>
      <c r="H8" s="172">
        <v>103</v>
      </c>
      <c r="I8" s="173">
        <v>115</v>
      </c>
      <c r="J8" s="174">
        <f t="shared" ref="J8:J14" si="2">IF(ISERROR(I8*100/H8),"-",(I8*100/H8))</f>
        <v>111.65048543689321</v>
      </c>
      <c r="K8" s="175">
        <v>15</v>
      </c>
      <c r="L8" s="173">
        <v>13</v>
      </c>
      <c r="M8" s="170">
        <f t="shared" ref="M8:M14" si="3">IF(ISERROR(L8*100/K8),"-",(L8*100/K8))</f>
        <v>86.666666666666671</v>
      </c>
      <c r="N8" s="176">
        <v>17</v>
      </c>
      <c r="O8" s="160">
        <v>4</v>
      </c>
      <c r="P8" s="174">
        <f>IF(ISERROR(O8*100/N8),"-",(O8*100/N8))</f>
        <v>23.529411764705884</v>
      </c>
      <c r="Q8" s="175">
        <v>602</v>
      </c>
      <c r="R8" s="173">
        <v>360</v>
      </c>
      <c r="S8" s="170">
        <f t="shared" ref="S8:S14" si="4">R8*100/Q8</f>
        <v>59.800664451827245</v>
      </c>
      <c r="T8" s="230">
        <v>248</v>
      </c>
      <c r="U8" s="223">
        <v>147</v>
      </c>
      <c r="V8" s="170">
        <f t="shared" ref="V8:V14" si="5">U8*100/T8</f>
        <v>59.274193548387096</v>
      </c>
      <c r="W8" s="171">
        <v>239</v>
      </c>
      <c r="X8" s="161">
        <v>137</v>
      </c>
      <c r="Y8" s="170">
        <f t="shared" ref="Y8:Y14" si="6">X8*100/W8</f>
        <v>57.322175732217573</v>
      </c>
      <c r="Z8" s="172">
        <v>206</v>
      </c>
      <c r="AA8" s="200">
        <v>97</v>
      </c>
      <c r="AB8" s="170">
        <f t="shared" ref="AB8:AB14" si="7">AA8*100/Z8</f>
        <v>47.087378640776699</v>
      </c>
      <c r="AC8" s="34"/>
      <c r="AD8" s="38"/>
    </row>
    <row r="9" spans="1:32" s="40" customFormat="1" ht="45.75" customHeight="1" x14ac:dyDescent="0.25">
      <c r="A9" s="145" t="s">
        <v>98</v>
      </c>
      <c r="B9" s="178">
        <v>823</v>
      </c>
      <c r="C9" s="159">
        <v>416</v>
      </c>
      <c r="D9" s="179">
        <f t="shared" si="0"/>
        <v>50.546780072904006</v>
      </c>
      <c r="E9" s="180">
        <v>789</v>
      </c>
      <c r="F9" s="129">
        <v>396</v>
      </c>
      <c r="G9" s="179">
        <f t="shared" si="1"/>
        <v>50.190114068441062</v>
      </c>
      <c r="H9" s="181">
        <v>107</v>
      </c>
      <c r="I9" s="173">
        <v>81</v>
      </c>
      <c r="J9" s="182">
        <f t="shared" si="2"/>
        <v>75.700934579439249</v>
      </c>
      <c r="K9" s="183">
        <v>31</v>
      </c>
      <c r="L9" s="134">
        <v>14</v>
      </c>
      <c r="M9" s="179">
        <f t="shared" si="3"/>
        <v>45.161290322580648</v>
      </c>
      <c r="N9" s="184">
        <v>0</v>
      </c>
      <c r="O9" s="133">
        <v>2</v>
      </c>
      <c r="P9" s="182" t="str">
        <f t="shared" ref="P9:P14" si="8">IF(ISERROR(O9*100/N9),"-",(O9*100/N9))</f>
        <v>-</v>
      </c>
      <c r="Q9" s="183">
        <v>661</v>
      </c>
      <c r="R9" s="134">
        <v>338</v>
      </c>
      <c r="S9" s="179">
        <f t="shared" si="4"/>
        <v>51.134644478063542</v>
      </c>
      <c r="T9" s="230">
        <v>282</v>
      </c>
      <c r="U9" s="223">
        <v>150</v>
      </c>
      <c r="V9" s="179">
        <f t="shared" si="5"/>
        <v>53.191489361702125</v>
      </c>
      <c r="W9" s="180">
        <v>276</v>
      </c>
      <c r="X9" s="133">
        <v>140</v>
      </c>
      <c r="Y9" s="179">
        <f t="shared" si="6"/>
        <v>50.724637681159422</v>
      </c>
      <c r="Z9" s="181">
        <v>263</v>
      </c>
      <c r="AA9" s="131">
        <v>107</v>
      </c>
      <c r="AB9" s="179">
        <f t="shared" si="7"/>
        <v>40.684410646387832</v>
      </c>
      <c r="AC9" s="34"/>
      <c r="AD9" s="38"/>
    </row>
    <row r="10" spans="1:32" s="39" customFormat="1" ht="45.75" customHeight="1" x14ac:dyDescent="0.25">
      <c r="A10" s="145" t="s">
        <v>99</v>
      </c>
      <c r="B10" s="178">
        <v>3223</v>
      </c>
      <c r="C10" s="159">
        <v>1478</v>
      </c>
      <c r="D10" s="179">
        <f t="shared" si="0"/>
        <v>45.857896369841761</v>
      </c>
      <c r="E10" s="180">
        <v>3006</v>
      </c>
      <c r="F10" s="130">
        <v>1307</v>
      </c>
      <c r="G10" s="179">
        <f t="shared" si="1"/>
        <v>43.479707252162342</v>
      </c>
      <c r="H10" s="181">
        <v>222</v>
      </c>
      <c r="I10" s="173">
        <v>187</v>
      </c>
      <c r="J10" s="182">
        <f t="shared" si="2"/>
        <v>84.234234234234236</v>
      </c>
      <c r="K10" s="183">
        <v>124</v>
      </c>
      <c r="L10" s="134">
        <v>61</v>
      </c>
      <c r="M10" s="179">
        <f t="shared" si="3"/>
        <v>49.193548387096776</v>
      </c>
      <c r="N10" s="184">
        <v>0</v>
      </c>
      <c r="O10" s="132">
        <v>41</v>
      </c>
      <c r="P10" s="182" t="str">
        <f t="shared" si="8"/>
        <v>-</v>
      </c>
      <c r="Q10" s="183">
        <v>1957</v>
      </c>
      <c r="R10" s="134">
        <v>1063</v>
      </c>
      <c r="S10" s="179">
        <f t="shared" si="4"/>
        <v>54.317833418497699</v>
      </c>
      <c r="T10" s="230">
        <v>1190</v>
      </c>
      <c r="U10" s="223">
        <v>412</v>
      </c>
      <c r="V10" s="179">
        <f t="shared" si="5"/>
        <v>34.621848739495796</v>
      </c>
      <c r="W10" s="180">
        <v>1107</v>
      </c>
      <c r="X10" s="133">
        <v>359</v>
      </c>
      <c r="Y10" s="179">
        <f t="shared" si="6"/>
        <v>32.429990966576334</v>
      </c>
      <c r="Z10" s="181">
        <v>982</v>
      </c>
      <c r="AA10" s="131">
        <v>264</v>
      </c>
      <c r="AB10" s="179">
        <f t="shared" si="7"/>
        <v>26.883910386965375</v>
      </c>
      <c r="AC10" s="34"/>
      <c r="AD10" s="38"/>
    </row>
    <row r="11" spans="1:32" s="39" customFormat="1" ht="45.75" customHeight="1" x14ac:dyDescent="0.25">
      <c r="A11" s="145" t="s">
        <v>100</v>
      </c>
      <c r="B11" s="178">
        <v>1109</v>
      </c>
      <c r="C11" s="159">
        <v>565</v>
      </c>
      <c r="D11" s="179">
        <f t="shared" si="0"/>
        <v>50.946798917944093</v>
      </c>
      <c r="E11" s="180">
        <v>1073</v>
      </c>
      <c r="F11" s="130">
        <v>547</v>
      </c>
      <c r="G11" s="179">
        <f t="shared" si="1"/>
        <v>50.978564771668218</v>
      </c>
      <c r="H11" s="181">
        <v>63</v>
      </c>
      <c r="I11" s="173">
        <v>69</v>
      </c>
      <c r="J11" s="182">
        <f t="shared" si="2"/>
        <v>109.52380952380952</v>
      </c>
      <c r="K11" s="183">
        <v>7</v>
      </c>
      <c r="L11" s="134">
        <v>17</v>
      </c>
      <c r="M11" s="179">
        <f t="shared" si="3"/>
        <v>242.85714285714286</v>
      </c>
      <c r="N11" s="184">
        <v>0</v>
      </c>
      <c r="O11" s="132">
        <v>3</v>
      </c>
      <c r="P11" s="182" t="str">
        <f t="shared" si="8"/>
        <v>-</v>
      </c>
      <c r="Q11" s="183">
        <v>830</v>
      </c>
      <c r="R11" s="134">
        <v>458</v>
      </c>
      <c r="S11" s="179">
        <f t="shared" si="4"/>
        <v>55.180722891566262</v>
      </c>
      <c r="T11" s="230">
        <v>504</v>
      </c>
      <c r="U11" s="223">
        <v>177</v>
      </c>
      <c r="V11" s="179">
        <f t="shared" si="5"/>
        <v>35.11904761904762</v>
      </c>
      <c r="W11" s="180">
        <v>494</v>
      </c>
      <c r="X11" s="133">
        <v>171</v>
      </c>
      <c r="Y11" s="179">
        <f t="shared" si="6"/>
        <v>34.615384615384613</v>
      </c>
      <c r="Z11" s="181">
        <v>473</v>
      </c>
      <c r="AA11" s="131">
        <v>128</v>
      </c>
      <c r="AB11" s="179">
        <f t="shared" si="7"/>
        <v>27.061310782241016</v>
      </c>
      <c r="AC11" s="34"/>
      <c r="AD11" s="38"/>
    </row>
    <row r="12" spans="1:32" s="39" customFormat="1" ht="45.75" customHeight="1" x14ac:dyDescent="0.25">
      <c r="A12" s="145" t="s">
        <v>101</v>
      </c>
      <c r="B12" s="178">
        <v>1107</v>
      </c>
      <c r="C12" s="159">
        <v>679</v>
      </c>
      <c r="D12" s="179">
        <f t="shared" si="0"/>
        <v>61.336946702800361</v>
      </c>
      <c r="E12" s="180">
        <v>1043</v>
      </c>
      <c r="F12" s="130">
        <v>651</v>
      </c>
      <c r="G12" s="179">
        <f t="shared" si="1"/>
        <v>62.416107382550337</v>
      </c>
      <c r="H12" s="181">
        <v>129</v>
      </c>
      <c r="I12" s="173">
        <v>135</v>
      </c>
      <c r="J12" s="182">
        <f t="shared" si="2"/>
        <v>104.65116279069767</v>
      </c>
      <c r="K12" s="183">
        <v>19</v>
      </c>
      <c r="L12" s="134">
        <v>14</v>
      </c>
      <c r="M12" s="179">
        <f t="shared" si="3"/>
        <v>73.684210526315795</v>
      </c>
      <c r="N12" s="184">
        <v>2</v>
      </c>
      <c r="O12" s="132">
        <v>4</v>
      </c>
      <c r="P12" s="182">
        <f t="shared" si="8"/>
        <v>200</v>
      </c>
      <c r="Q12" s="183">
        <v>823</v>
      </c>
      <c r="R12" s="134">
        <v>446</v>
      </c>
      <c r="S12" s="179">
        <f t="shared" si="4"/>
        <v>54.191980558930744</v>
      </c>
      <c r="T12" s="230">
        <v>442</v>
      </c>
      <c r="U12" s="223">
        <v>216</v>
      </c>
      <c r="V12" s="179">
        <f t="shared" si="5"/>
        <v>48.868778280542983</v>
      </c>
      <c r="W12" s="180">
        <v>412</v>
      </c>
      <c r="X12" s="133">
        <v>206</v>
      </c>
      <c r="Y12" s="179">
        <f t="shared" si="6"/>
        <v>50</v>
      </c>
      <c r="Z12" s="181">
        <v>353</v>
      </c>
      <c r="AA12" s="131">
        <v>139</v>
      </c>
      <c r="AB12" s="179">
        <f t="shared" si="7"/>
        <v>39.376770538243626</v>
      </c>
      <c r="AC12" s="34"/>
      <c r="AD12" s="38"/>
    </row>
    <row r="13" spans="1:32" s="39" customFormat="1" ht="45.75" customHeight="1" x14ac:dyDescent="0.25">
      <c r="A13" s="145" t="s">
        <v>102</v>
      </c>
      <c r="B13" s="178">
        <v>625</v>
      </c>
      <c r="C13" s="159">
        <v>315</v>
      </c>
      <c r="D13" s="179">
        <f t="shared" si="0"/>
        <v>50.4</v>
      </c>
      <c r="E13" s="180">
        <v>596</v>
      </c>
      <c r="F13" s="130">
        <v>289</v>
      </c>
      <c r="G13" s="179">
        <f t="shared" si="1"/>
        <v>48.489932885906043</v>
      </c>
      <c r="H13" s="181">
        <v>92</v>
      </c>
      <c r="I13" s="173">
        <v>86</v>
      </c>
      <c r="J13" s="182">
        <f t="shared" si="2"/>
        <v>93.478260869565219</v>
      </c>
      <c r="K13" s="183">
        <v>20</v>
      </c>
      <c r="L13" s="134">
        <v>1</v>
      </c>
      <c r="M13" s="179">
        <f t="shared" si="3"/>
        <v>5</v>
      </c>
      <c r="N13" s="184">
        <v>0</v>
      </c>
      <c r="O13" s="132">
        <v>3</v>
      </c>
      <c r="P13" s="182" t="str">
        <f t="shared" si="8"/>
        <v>-</v>
      </c>
      <c r="Q13" s="183">
        <v>483</v>
      </c>
      <c r="R13" s="134">
        <v>234</v>
      </c>
      <c r="S13" s="179">
        <f t="shared" si="4"/>
        <v>48.447204968944099</v>
      </c>
      <c r="T13" s="230">
        <v>185</v>
      </c>
      <c r="U13" s="223">
        <v>86</v>
      </c>
      <c r="V13" s="179">
        <f t="shared" si="5"/>
        <v>46.486486486486484</v>
      </c>
      <c r="W13" s="180">
        <v>172</v>
      </c>
      <c r="X13" s="133">
        <v>74</v>
      </c>
      <c r="Y13" s="179">
        <f t="shared" si="6"/>
        <v>43.02325581395349</v>
      </c>
      <c r="Z13" s="181">
        <v>145</v>
      </c>
      <c r="AA13" s="131">
        <v>59</v>
      </c>
      <c r="AB13" s="179">
        <f t="shared" si="7"/>
        <v>40.689655172413794</v>
      </c>
      <c r="AC13" s="34"/>
      <c r="AD13" s="38"/>
    </row>
    <row r="14" spans="1:32" s="39" customFormat="1" ht="45.75" customHeight="1" thickBot="1" x14ac:dyDescent="0.3">
      <c r="A14" s="146" t="s">
        <v>103</v>
      </c>
      <c r="B14" s="185">
        <v>488</v>
      </c>
      <c r="C14" s="235">
        <v>321</v>
      </c>
      <c r="D14" s="186">
        <f t="shared" si="0"/>
        <v>65.778688524590166</v>
      </c>
      <c r="E14" s="187">
        <v>464</v>
      </c>
      <c r="F14" s="147">
        <v>303</v>
      </c>
      <c r="G14" s="186">
        <f t="shared" si="1"/>
        <v>65.301724137931032</v>
      </c>
      <c r="H14" s="188">
        <v>85</v>
      </c>
      <c r="I14" s="215">
        <v>53</v>
      </c>
      <c r="J14" s="190">
        <f t="shared" si="2"/>
        <v>62.352941176470587</v>
      </c>
      <c r="K14" s="191">
        <v>38</v>
      </c>
      <c r="L14" s="189">
        <v>26</v>
      </c>
      <c r="M14" s="186">
        <f t="shared" si="3"/>
        <v>68.421052631578945</v>
      </c>
      <c r="N14" s="192">
        <v>21</v>
      </c>
      <c r="O14" s="148">
        <v>1</v>
      </c>
      <c r="P14" s="190">
        <f t="shared" si="8"/>
        <v>4.7619047619047619</v>
      </c>
      <c r="Q14" s="191">
        <v>407</v>
      </c>
      <c r="R14" s="189">
        <v>246</v>
      </c>
      <c r="S14" s="186">
        <f t="shared" si="4"/>
        <v>60.442260442260441</v>
      </c>
      <c r="T14" s="234">
        <v>155</v>
      </c>
      <c r="U14" s="224">
        <v>125</v>
      </c>
      <c r="V14" s="186">
        <f t="shared" si="5"/>
        <v>80.645161290322577</v>
      </c>
      <c r="W14" s="187">
        <v>149</v>
      </c>
      <c r="X14" s="202">
        <v>115</v>
      </c>
      <c r="Y14" s="186">
        <f t="shared" si="6"/>
        <v>77.181208053691279</v>
      </c>
      <c r="Z14" s="188">
        <v>138</v>
      </c>
      <c r="AA14" s="201">
        <v>82</v>
      </c>
      <c r="AB14" s="186">
        <f t="shared" si="7"/>
        <v>59.420289855072461</v>
      </c>
      <c r="AC14" s="34"/>
      <c r="AD14" s="38"/>
    </row>
    <row r="15" spans="1:32" ht="66.75" customHeight="1" x14ac:dyDescent="0.25">
      <c r="A15" s="42"/>
      <c r="B15" s="42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  <mergeCell ref="A3:A5"/>
    <mergeCell ref="E3:G3"/>
    <mergeCell ref="H3:J3"/>
    <mergeCell ref="K3:M3"/>
    <mergeCell ref="N3:P3"/>
    <mergeCell ref="L4:L5"/>
    <mergeCell ref="M4:M5"/>
    <mergeCell ref="B3:D3"/>
    <mergeCell ref="X4:X5"/>
    <mergeCell ref="Y4:Y5"/>
    <mergeCell ref="Z2:AB2"/>
    <mergeCell ref="Z3:AB3"/>
    <mergeCell ref="Z4:Z5"/>
    <mergeCell ref="AA4:AA5"/>
    <mergeCell ref="AB4:AB5"/>
    <mergeCell ref="X2:Y2"/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67"/>
  <sheetViews>
    <sheetView view="pageBreakPreview" zoomScale="60" zoomScaleNormal="75" workbookViewId="0">
      <pane xSplit="1" ySplit="6" topLeftCell="J7" activePane="bottomRight" state="frozen"/>
      <selection activeCell="A4" sqref="A4:A6"/>
      <selection pane="topRight" activeCell="A4" sqref="A4:A6"/>
      <selection pane="bottomLeft" activeCell="A4" sqref="A4:A6"/>
      <selection pane="bottomRight" activeCell="T8" sqref="T8:T14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9" customWidth="1"/>
    <col min="4" max="4" width="8.42578125" style="41" customWidth="1"/>
    <col min="5" max="6" width="11.5703125" style="41" customWidth="1"/>
    <col min="7" max="7" width="7.42578125" style="41" customWidth="1"/>
    <col min="8" max="8" width="10.42578125" style="41" customWidth="1"/>
    <col min="9" max="9" width="11" style="79" customWidth="1"/>
    <col min="10" max="10" width="7.42578125" style="41" customWidth="1"/>
    <col min="11" max="11" width="8.5703125" style="41" customWidth="1"/>
    <col min="12" max="12" width="9.42578125" style="41" customWidth="1"/>
    <col min="13" max="13" width="7.42578125" style="41" customWidth="1"/>
    <col min="14" max="15" width="9.42578125" style="41" customWidth="1"/>
    <col min="16" max="16" width="9" style="41" customWidth="1"/>
    <col min="17" max="17" width="10" style="41" customWidth="1"/>
    <col min="18" max="18" width="9.42578125" style="41" customWidth="1"/>
    <col min="19" max="19" width="8.42578125" style="41" customWidth="1"/>
    <col min="20" max="21" width="9.5703125" style="41" customWidth="1"/>
    <col min="22" max="22" width="8.42578125" style="41" customWidth="1"/>
    <col min="23" max="24" width="10.5703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16384" width="9.42578125" style="41"/>
  </cols>
  <sheetData>
    <row r="1" spans="1:35" s="26" customFormat="1" ht="60" customHeight="1" x14ac:dyDescent="0.35">
      <c r="B1" s="255" t="s">
        <v>121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"/>
      <c r="R1" s="25"/>
      <c r="S1" s="25"/>
      <c r="T1" s="25"/>
      <c r="U1" s="25"/>
      <c r="V1" s="25"/>
      <c r="W1" s="25"/>
      <c r="X1" s="25"/>
      <c r="Y1" s="25"/>
      <c r="Z1" s="25"/>
      <c r="AA1" s="267"/>
      <c r="AB1" s="267"/>
      <c r="AC1" s="44"/>
      <c r="AE1" s="64" t="s">
        <v>14</v>
      </c>
    </row>
    <row r="2" spans="1:35" s="29" customFormat="1" ht="14.25" customHeight="1" x14ac:dyDescent="0.25">
      <c r="A2" s="27"/>
      <c r="B2" s="27"/>
      <c r="C2" s="75"/>
      <c r="D2" s="27"/>
      <c r="E2" s="27"/>
      <c r="F2" s="27"/>
      <c r="G2" s="27"/>
      <c r="H2" s="27"/>
      <c r="I2" s="75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294"/>
      <c r="AB2" s="294"/>
      <c r="AC2" s="293"/>
      <c r="AD2" s="293"/>
      <c r="AE2" s="51" t="s">
        <v>7</v>
      </c>
      <c r="AF2" s="51"/>
    </row>
    <row r="3" spans="1:35" s="30" customFormat="1" ht="68.099999999999994" customHeight="1" x14ac:dyDescent="0.25">
      <c r="A3" s="380"/>
      <c r="B3" s="381" t="s">
        <v>20</v>
      </c>
      <c r="C3" s="381"/>
      <c r="D3" s="381"/>
      <c r="E3" s="381" t="s">
        <v>21</v>
      </c>
      <c r="F3" s="381"/>
      <c r="G3" s="381"/>
      <c r="H3" s="381" t="s">
        <v>13</v>
      </c>
      <c r="I3" s="381"/>
      <c r="J3" s="381"/>
      <c r="K3" s="373" t="s">
        <v>75</v>
      </c>
      <c r="L3" s="374"/>
      <c r="M3" s="375"/>
      <c r="N3" s="381" t="s">
        <v>9</v>
      </c>
      <c r="O3" s="381"/>
      <c r="P3" s="381"/>
      <c r="Q3" s="381" t="s">
        <v>10</v>
      </c>
      <c r="R3" s="381"/>
      <c r="S3" s="381"/>
      <c r="T3" s="382" t="s">
        <v>8</v>
      </c>
      <c r="U3" s="383"/>
      <c r="V3" s="384"/>
      <c r="W3" s="381" t="s">
        <v>15</v>
      </c>
      <c r="X3" s="381"/>
      <c r="Y3" s="381"/>
      <c r="Z3" s="381" t="s">
        <v>11</v>
      </c>
      <c r="AA3" s="381"/>
      <c r="AB3" s="381"/>
      <c r="AC3" s="381" t="s">
        <v>12</v>
      </c>
      <c r="AD3" s="381"/>
      <c r="AE3" s="381"/>
    </row>
    <row r="4" spans="1:35" s="31" customFormat="1" ht="19.5" customHeight="1" x14ac:dyDescent="0.25">
      <c r="A4" s="380"/>
      <c r="B4" s="385" t="s">
        <v>87</v>
      </c>
      <c r="C4" s="385" t="s">
        <v>96</v>
      </c>
      <c r="D4" s="379" t="s">
        <v>2</v>
      </c>
      <c r="E4" s="378" t="s">
        <v>87</v>
      </c>
      <c r="F4" s="378" t="s">
        <v>96</v>
      </c>
      <c r="G4" s="379" t="s">
        <v>2</v>
      </c>
      <c r="H4" s="378" t="s">
        <v>87</v>
      </c>
      <c r="I4" s="385" t="s">
        <v>96</v>
      </c>
      <c r="J4" s="379" t="s">
        <v>2</v>
      </c>
      <c r="K4" s="376" t="s">
        <v>87</v>
      </c>
      <c r="L4" s="376" t="s">
        <v>96</v>
      </c>
      <c r="M4" s="376" t="s">
        <v>2</v>
      </c>
      <c r="N4" s="378" t="s">
        <v>87</v>
      </c>
      <c r="O4" s="378" t="s">
        <v>96</v>
      </c>
      <c r="P4" s="379" t="s">
        <v>2</v>
      </c>
      <c r="Q4" s="378" t="s">
        <v>87</v>
      </c>
      <c r="R4" s="378" t="s">
        <v>96</v>
      </c>
      <c r="S4" s="379" t="s">
        <v>2</v>
      </c>
      <c r="T4" s="378" t="s">
        <v>87</v>
      </c>
      <c r="U4" s="378" t="s">
        <v>96</v>
      </c>
      <c r="V4" s="379" t="s">
        <v>2</v>
      </c>
      <c r="W4" s="385" t="s">
        <v>87</v>
      </c>
      <c r="X4" s="378" t="s">
        <v>96</v>
      </c>
      <c r="Y4" s="379" t="s">
        <v>2</v>
      </c>
      <c r="Z4" s="378" t="s">
        <v>87</v>
      </c>
      <c r="AA4" s="378" t="s">
        <v>96</v>
      </c>
      <c r="AB4" s="379" t="s">
        <v>2</v>
      </c>
      <c r="AC4" s="378" t="s">
        <v>87</v>
      </c>
      <c r="AD4" s="378" t="s">
        <v>96</v>
      </c>
      <c r="AE4" s="379" t="s">
        <v>2</v>
      </c>
    </row>
    <row r="5" spans="1:35" s="31" customFormat="1" ht="15.75" customHeight="1" x14ac:dyDescent="0.25">
      <c r="A5" s="380"/>
      <c r="B5" s="385"/>
      <c r="C5" s="385"/>
      <c r="D5" s="379"/>
      <c r="E5" s="378"/>
      <c r="F5" s="378"/>
      <c r="G5" s="379"/>
      <c r="H5" s="378"/>
      <c r="I5" s="385"/>
      <c r="J5" s="379"/>
      <c r="K5" s="377"/>
      <c r="L5" s="377"/>
      <c r="M5" s="377"/>
      <c r="N5" s="378"/>
      <c r="O5" s="378"/>
      <c r="P5" s="379"/>
      <c r="Q5" s="378"/>
      <c r="R5" s="378"/>
      <c r="S5" s="379"/>
      <c r="T5" s="378"/>
      <c r="U5" s="378"/>
      <c r="V5" s="379"/>
      <c r="W5" s="385"/>
      <c r="X5" s="378"/>
      <c r="Y5" s="379"/>
      <c r="Z5" s="378"/>
      <c r="AA5" s="378"/>
      <c r="AB5" s="379"/>
      <c r="AC5" s="378"/>
      <c r="AD5" s="378"/>
      <c r="AE5" s="379"/>
    </row>
    <row r="6" spans="1:35" s="47" customFormat="1" ht="11.25" customHeight="1" x14ac:dyDescent="0.2">
      <c r="A6" s="45" t="s">
        <v>3</v>
      </c>
      <c r="B6" s="76">
        <v>1</v>
      </c>
      <c r="C6" s="7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6">
        <v>8</v>
      </c>
      <c r="J6" s="46">
        <v>9</v>
      </c>
      <c r="K6" s="118"/>
      <c r="L6" s="118"/>
      <c r="M6" s="118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x14ac:dyDescent="0.25">
      <c r="A7" s="233" t="s">
        <v>32</v>
      </c>
      <c r="B7" s="32">
        <f t="shared" ref="B7:C7" si="0">SUM(B8:B14)</f>
        <v>35450</v>
      </c>
      <c r="C7" s="32">
        <f t="shared" si="0"/>
        <v>19712</v>
      </c>
      <c r="D7" s="33">
        <f>C7*100/B7</f>
        <v>55.605077574047954</v>
      </c>
      <c r="E7" s="32">
        <f t="shared" ref="E7:F7" si="1">SUM(E8:E14)</f>
        <v>30272</v>
      </c>
      <c r="F7" s="32">
        <f t="shared" si="1"/>
        <v>14546</v>
      </c>
      <c r="G7" s="33">
        <f>F7*100/E7</f>
        <v>48.051004228329809</v>
      </c>
      <c r="H7" s="32">
        <f t="shared" ref="H7:I7" si="2">SUM(H8:H14)</f>
        <v>7604</v>
      </c>
      <c r="I7" s="32">
        <f t="shared" si="2"/>
        <v>6468</v>
      </c>
      <c r="J7" s="33">
        <f>I7*100/H7</f>
        <v>85.060494476591273</v>
      </c>
      <c r="K7" s="119">
        <f t="shared" ref="K7:L7" si="3">SUM(K8:K14)</f>
        <v>6326</v>
      </c>
      <c r="L7" s="119">
        <f t="shared" si="3"/>
        <v>4614</v>
      </c>
      <c r="M7" s="120">
        <f>L7*100/K7</f>
        <v>72.937085045842551</v>
      </c>
      <c r="N7" s="32">
        <f t="shared" ref="N7:O7" si="4">SUM(N8:N14)</f>
        <v>1462</v>
      </c>
      <c r="O7" s="32">
        <f t="shared" si="4"/>
        <v>690</v>
      </c>
      <c r="P7" s="33">
        <f>O7*100/N7</f>
        <v>47.195622435020518</v>
      </c>
      <c r="Q7" s="32">
        <f t="shared" ref="Q7:R7" si="5">SUM(Q8:Q14)</f>
        <v>163</v>
      </c>
      <c r="R7" s="32">
        <f t="shared" si="5"/>
        <v>186</v>
      </c>
      <c r="S7" s="33">
        <f>R7*100/Q7</f>
        <v>114.11042944785277</v>
      </c>
      <c r="T7" s="32">
        <f t="shared" ref="T7:U7" si="6">SUM(T8:T14)</f>
        <v>23583</v>
      </c>
      <c r="U7" s="32">
        <f t="shared" si="6"/>
        <v>11619</v>
      </c>
      <c r="V7" s="33">
        <f>U7*100/T7</f>
        <v>49.268540898104568</v>
      </c>
      <c r="W7" s="32">
        <f t="shared" ref="W7:X7" si="7">SUM(W8:W14)</f>
        <v>12915</v>
      </c>
      <c r="X7" s="32">
        <f t="shared" si="7"/>
        <v>6179</v>
      </c>
      <c r="Y7" s="33">
        <f>X7*100/W7</f>
        <v>47.8435927216415</v>
      </c>
      <c r="Z7" s="32">
        <f t="shared" ref="Z7:AA7" si="8">SUM(Z8:Z14)</f>
        <v>10784</v>
      </c>
      <c r="AA7" s="32">
        <f t="shared" si="8"/>
        <v>3700</v>
      </c>
      <c r="AB7" s="33">
        <f>AA7*100/Z7</f>
        <v>34.310089020771514</v>
      </c>
      <c r="AC7" s="32">
        <f t="shared" ref="AC7:AD7" si="9">SUM(AC8:AC14)</f>
        <v>9372</v>
      </c>
      <c r="AD7" s="32">
        <f t="shared" si="9"/>
        <v>2525</v>
      </c>
      <c r="AE7" s="33">
        <f>AD7*100/AC7</f>
        <v>26.941954758856166</v>
      </c>
      <c r="AF7" s="34"/>
      <c r="AI7" s="39"/>
    </row>
    <row r="8" spans="1:35" s="39" customFormat="1" ht="54" customHeight="1" x14ac:dyDescent="0.25">
      <c r="A8" s="144" t="s">
        <v>97</v>
      </c>
      <c r="B8" s="77">
        <v>3659</v>
      </c>
      <c r="C8" s="77">
        <v>2737</v>
      </c>
      <c r="D8" s="37">
        <f t="shared" ref="D8:D14" si="10">C8*100/B8</f>
        <v>74.801858431265373</v>
      </c>
      <c r="E8" s="36">
        <v>3221</v>
      </c>
      <c r="F8" s="36">
        <v>1945</v>
      </c>
      <c r="G8" s="37">
        <f t="shared" ref="G8:G14" si="11">F8*100/E8</f>
        <v>60.384973610679914</v>
      </c>
      <c r="H8" s="36">
        <v>1016</v>
      </c>
      <c r="I8" s="77">
        <v>1288</v>
      </c>
      <c r="J8" s="37">
        <f t="shared" ref="J8:J14" si="12">I8*100/H8</f>
        <v>126.77165354330708</v>
      </c>
      <c r="K8" s="125">
        <v>875</v>
      </c>
      <c r="L8" s="125">
        <v>797</v>
      </c>
      <c r="M8" s="121">
        <f t="shared" ref="M8:M14" si="13">L8*100/K8</f>
        <v>91.085714285714289</v>
      </c>
      <c r="N8" s="36">
        <v>110</v>
      </c>
      <c r="O8" s="36">
        <v>56</v>
      </c>
      <c r="P8" s="37">
        <f t="shared" ref="P8:P14" si="14">O8*100/N8</f>
        <v>50.909090909090907</v>
      </c>
      <c r="Q8" s="36">
        <v>82</v>
      </c>
      <c r="R8" s="36">
        <v>12</v>
      </c>
      <c r="S8" s="37">
        <f>IF(ISERROR(R8*100/Q8),"-",(R8*100/Q8))</f>
        <v>14.634146341463415</v>
      </c>
      <c r="T8" s="36">
        <v>2786</v>
      </c>
      <c r="U8" s="52">
        <v>1645</v>
      </c>
      <c r="V8" s="37">
        <f t="shared" ref="V8:V14" si="15">U8*100/T8</f>
        <v>59.045226130653269</v>
      </c>
      <c r="W8" s="52">
        <v>1132</v>
      </c>
      <c r="X8" s="52">
        <v>956</v>
      </c>
      <c r="Y8" s="37">
        <f t="shared" ref="Y8:Y14" si="16">X8*100/W8</f>
        <v>84.452296819787989</v>
      </c>
      <c r="Z8" s="52">
        <v>965</v>
      </c>
      <c r="AA8" s="52">
        <v>500</v>
      </c>
      <c r="AB8" s="37">
        <f t="shared" ref="AB8:AB14" si="17">AA8*100/Z8</f>
        <v>51.813471502590673</v>
      </c>
      <c r="AC8" s="52">
        <v>764</v>
      </c>
      <c r="AD8" s="52">
        <v>319</v>
      </c>
      <c r="AE8" s="37">
        <f t="shared" ref="AE8:AE14" si="18">AD8*100/AC8</f>
        <v>41.753926701570684</v>
      </c>
      <c r="AF8" s="34"/>
      <c r="AG8" s="38"/>
    </row>
    <row r="9" spans="1:35" s="40" customFormat="1" ht="54" customHeight="1" x14ac:dyDescent="0.25">
      <c r="A9" s="145" t="s">
        <v>98</v>
      </c>
      <c r="B9" s="77">
        <v>3085</v>
      </c>
      <c r="C9" s="77">
        <v>1845</v>
      </c>
      <c r="D9" s="37">
        <f t="shared" si="10"/>
        <v>59.805510534846029</v>
      </c>
      <c r="E9" s="36">
        <v>2521</v>
      </c>
      <c r="F9" s="36">
        <v>1364</v>
      </c>
      <c r="G9" s="37">
        <f t="shared" si="11"/>
        <v>54.105513685045615</v>
      </c>
      <c r="H9" s="36">
        <v>811</v>
      </c>
      <c r="I9" s="77">
        <v>667</v>
      </c>
      <c r="J9" s="37">
        <f t="shared" si="12"/>
        <v>82.244143033292232</v>
      </c>
      <c r="K9" s="125">
        <v>579</v>
      </c>
      <c r="L9" s="125">
        <v>466</v>
      </c>
      <c r="M9" s="121">
        <f t="shared" si="13"/>
        <v>80.483592400690853</v>
      </c>
      <c r="N9" s="36">
        <v>153</v>
      </c>
      <c r="O9" s="36">
        <v>63</v>
      </c>
      <c r="P9" s="37">
        <f t="shared" si="14"/>
        <v>41.176470588235297</v>
      </c>
      <c r="Q9" s="36">
        <v>10</v>
      </c>
      <c r="R9" s="36">
        <v>18</v>
      </c>
      <c r="S9" s="37">
        <f t="shared" ref="S9:S14" si="19">IF(ISERROR(R9*100/Q9),"-",(R9*100/Q9))</f>
        <v>180</v>
      </c>
      <c r="T9" s="36">
        <v>2133</v>
      </c>
      <c r="U9" s="52">
        <v>1136</v>
      </c>
      <c r="V9" s="37">
        <f t="shared" si="15"/>
        <v>53.258321612751992</v>
      </c>
      <c r="W9" s="52">
        <v>1122</v>
      </c>
      <c r="X9" s="52">
        <v>646</v>
      </c>
      <c r="Y9" s="37">
        <f t="shared" si="16"/>
        <v>57.575757575757578</v>
      </c>
      <c r="Z9" s="52">
        <v>911</v>
      </c>
      <c r="AA9" s="52">
        <v>381</v>
      </c>
      <c r="AB9" s="37">
        <f t="shared" si="17"/>
        <v>41.822173435784855</v>
      </c>
      <c r="AC9" s="52">
        <v>851</v>
      </c>
      <c r="AD9" s="52">
        <v>282</v>
      </c>
      <c r="AE9" s="37">
        <f t="shared" si="18"/>
        <v>33.137485311398358</v>
      </c>
      <c r="AF9" s="34"/>
      <c r="AG9" s="38"/>
    </row>
    <row r="10" spans="1:35" s="39" customFormat="1" ht="54" customHeight="1" x14ac:dyDescent="0.25">
      <c r="A10" s="145" t="s">
        <v>99</v>
      </c>
      <c r="B10" s="77">
        <v>13760</v>
      </c>
      <c r="C10" s="77">
        <v>6288</v>
      </c>
      <c r="D10" s="37">
        <f t="shared" si="10"/>
        <v>45.697674418604649</v>
      </c>
      <c r="E10" s="36">
        <v>11681</v>
      </c>
      <c r="F10" s="36">
        <v>4643</v>
      </c>
      <c r="G10" s="37">
        <f t="shared" si="11"/>
        <v>39.748309220101021</v>
      </c>
      <c r="H10" s="36">
        <v>2227</v>
      </c>
      <c r="I10" s="77">
        <v>1414</v>
      </c>
      <c r="J10" s="37">
        <f t="shared" si="12"/>
        <v>63.493488998652893</v>
      </c>
      <c r="K10" s="125">
        <v>2020</v>
      </c>
      <c r="L10" s="125">
        <v>1155</v>
      </c>
      <c r="M10" s="121">
        <f t="shared" si="13"/>
        <v>57.178217821782177</v>
      </c>
      <c r="N10" s="36">
        <v>741</v>
      </c>
      <c r="O10" s="36">
        <v>329</v>
      </c>
      <c r="P10" s="37">
        <f t="shared" si="14"/>
        <v>44.399460188933872</v>
      </c>
      <c r="Q10" s="36">
        <v>9</v>
      </c>
      <c r="R10" s="36">
        <v>95</v>
      </c>
      <c r="S10" s="37">
        <f t="shared" si="19"/>
        <v>1055.5555555555557</v>
      </c>
      <c r="T10" s="36">
        <v>8011</v>
      </c>
      <c r="U10" s="52">
        <v>3698</v>
      </c>
      <c r="V10" s="37">
        <f t="shared" si="15"/>
        <v>46.161527899138683</v>
      </c>
      <c r="W10" s="52">
        <v>5165</v>
      </c>
      <c r="X10" s="52">
        <v>1767</v>
      </c>
      <c r="Y10" s="37">
        <f t="shared" si="16"/>
        <v>34.211035818005811</v>
      </c>
      <c r="Z10" s="52">
        <v>4239</v>
      </c>
      <c r="AA10" s="52">
        <v>1135</v>
      </c>
      <c r="AB10" s="37">
        <f t="shared" si="17"/>
        <v>26.775182826138241</v>
      </c>
      <c r="AC10" s="52">
        <v>3656</v>
      </c>
      <c r="AD10" s="52">
        <v>829</v>
      </c>
      <c r="AE10" s="37">
        <f t="shared" si="18"/>
        <v>22.675054704595187</v>
      </c>
      <c r="AF10" s="34"/>
      <c r="AG10" s="38"/>
    </row>
    <row r="11" spans="1:35" s="39" customFormat="1" ht="54" customHeight="1" x14ac:dyDescent="0.25">
      <c r="A11" s="145" t="s">
        <v>100</v>
      </c>
      <c r="B11" s="77">
        <v>4195</v>
      </c>
      <c r="C11" s="77">
        <v>2380</v>
      </c>
      <c r="D11" s="37">
        <f t="shared" si="10"/>
        <v>56.734207389749699</v>
      </c>
      <c r="E11" s="36">
        <v>3802</v>
      </c>
      <c r="F11" s="36">
        <v>1865</v>
      </c>
      <c r="G11" s="37">
        <f t="shared" si="11"/>
        <v>49.05312993161494</v>
      </c>
      <c r="H11" s="36">
        <v>749</v>
      </c>
      <c r="I11" s="77">
        <v>652</v>
      </c>
      <c r="J11" s="37">
        <f t="shared" si="12"/>
        <v>87.049399198931908</v>
      </c>
      <c r="K11" s="125">
        <v>559</v>
      </c>
      <c r="L11" s="125">
        <v>471</v>
      </c>
      <c r="M11" s="121">
        <f t="shared" si="13"/>
        <v>84.257602862254032</v>
      </c>
      <c r="N11" s="36">
        <v>66</v>
      </c>
      <c r="O11" s="36">
        <v>65</v>
      </c>
      <c r="P11" s="37">
        <f t="shared" si="14"/>
        <v>98.484848484848484</v>
      </c>
      <c r="Q11" s="36">
        <v>3</v>
      </c>
      <c r="R11" s="36">
        <v>27</v>
      </c>
      <c r="S11" s="37">
        <f t="shared" si="19"/>
        <v>900</v>
      </c>
      <c r="T11" s="36">
        <v>3064</v>
      </c>
      <c r="U11" s="52">
        <v>1581</v>
      </c>
      <c r="V11" s="37">
        <f t="shared" si="15"/>
        <v>51.599216710182766</v>
      </c>
      <c r="W11" s="52">
        <v>1751</v>
      </c>
      <c r="X11" s="52">
        <v>763</v>
      </c>
      <c r="Y11" s="37">
        <f t="shared" si="16"/>
        <v>43.575099942889779</v>
      </c>
      <c r="Z11" s="52">
        <v>1642</v>
      </c>
      <c r="AA11" s="52">
        <v>537</v>
      </c>
      <c r="AB11" s="37">
        <f t="shared" si="17"/>
        <v>32.704019488428749</v>
      </c>
      <c r="AC11" s="52">
        <v>1506</v>
      </c>
      <c r="AD11" s="52">
        <v>345</v>
      </c>
      <c r="AE11" s="37">
        <f t="shared" si="18"/>
        <v>22.908366533864541</v>
      </c>
      <c r="AF11" s="34"/>
      <c r="AG11" s="38"/>
    </row>
    <row r="12" spans="1:35" s="39" customFormat="1" ht="54" customHeight="1" x14ac:dyDescent="0.25">
      <c r="A12" s="145" t="s">
        <v>101</v>
      </c>
      <c r="B12" s="77">
        <v>5875</v>
      </c>
      <c r="C12" s="77">
        <v>3250</v>
      </c>
      <c r="D12" s="37">
        <f t="shared" si="10"/>
        <v>55.319148936170215</v>
      </c>
      <c r="E12" s="36">
        <v>4897</v>
      </c>
      <c r="F12" s="36">
        <v>2494</v>
      </c>
      <c r="G12" s="37">
        <f t="shared" si="11"/>
        <v>50.929140289973454</v>
      </c>
      <c r="H12" s="36">
        <v>1392</v>
      </c>
      <c r="I12" s="77">
        <v>1135</v>
      </c>
      <c r="J12" s="37">
        <f t="shared" si="12"/>
        <v>81.537356321839084</v>
      </c>
      <c r="K12" s="125">
        <v>1158</v>
      </c>
      <c r="L12" s="125">
        <v>849</v>
      </c>
      <c r="M12" s="121">
        <f t="shared" si="13"/>
        <v>73.316062176165801</v>
      </c>
      <c r="N12" s="36">
        <v>111</v>
      </c>
      <c r="O12" s="36">
        <v>64</v>
      </c>
      <c r="P12" s="37">
        <f t="shared" si="14"/>
        <v>57.657657657657658</v>
      </c>
      <c r="Q12" s="36">
        <v>15</v>
      </c>
      <c r="R12" s="36">
        <v>16</v>
      </c>
      <c r="S12" s="37">
        <f t="shared" si="19"/>
        <v>106.66666666666667</v>
      </c>
      <c r="T12" s="36">
        <v>3965</v>
      </c>
      <c r="U12" s="52">
        <v>1749</v>
      </c>
      <c r="V12" s="37">
        <f t="shared" si="15"/>
        <v>44.110970996216899</v>
      </c>
      <c r="W12" s="52">
        <v>2248</v>
      </c>
      <c r="X12" s="52">
        <v>1038</v>
      </c>
      <c r="Y12" s="37">
        <f t="shared" si="16"/>
        <v>46.17437722419929</v>
      </c>
      <c r="Z12" s="52">
        <v>1824</v>
      </c>
      <c r="AA12" s="52">
        <v>639</v>
      </c>
      <c r="AB12" s="37">
        <f t="shared" si="17"/>
        <v>35.032894736842103</v>
      </c>
      <c r="AC12" s="52">
        <v>1551</v>
      </c>
      <c r="AD12" s="52">
        <v>404</v>
      </c>
      <c r="AE12" s="37">
        <f t="shared" si="18"/>
        <v>26.047711154094134</v>
      </c>
      <c r="AF12" s="34"/>
      <c r="AG12" s="38"/>
    </row>
    <row r="13" spans="1:35" s="39" customFormat="1" ht="54" customHeight="1" x14ac:dyDescent="0.25">
      <c r="A13" s="145" t="s">
        <v>102</v>
      </c>
      <c r="B13" s="77">
        <v>2925</v>
      </c>
      <c r="C13" s="77">
        <v>1716</v>
      </c>
      <c r="D13" s="37">
        <f t="shared" si="10"/>
        <v>58.666666666666664</v>
      </c>
      <c r="E13" s="36">
        <v>2419</v>
      </c>
      <c r="F13" s="36">
        <v>1093</v>
      </c>
      <c r="G13" s="37">
        <f t="shared" si="11"/>
        <v>45.183960314179416</v>
      </c>
      <c r="H13" s="36">
        <v>873</v>
      </c>
      <c r="I13" s="77">
        <v>682</v>
      </c>
      <c r="J13" s="37">
        <f t="shared" si="12"/>
        <v>78.121420389461633</v>
      </c>
      <c r="K13" s="125">
        <v>700</v>
      </c>
      <c r="L13" s="125">
        <v>425</v>
      </c>
      <c r="M13" s="121">
        <f t="shared" si="13"/>
        <v>60.714285714285715</v>
      </c>
      <c r="N13" s="36">
        <v>94</v>
      </c>
      <c r="O13" s="36">
        <v>8</v>
      </c>
      <c r="P13" s="37">
        <f t="shared" si="14"/>
        <v>8.5106382978723403</v>
      </c>
      <c r="Q13" s="36">
        <v>2</v>
      </c>
      <c r="R13" s="36">
        <v>11</v>
      </c>
      <c r="S13" s="37">
        <f t="shared" si="19"/>
        <v>550</v>
      </c>
      <c r="T13" s="36">
        <v>2097</v>
      </c>
      <c r="U13" s="52">
        <v>885</v>
      </c>
      <c r="V13" s="37">
        <f t="shared" si="15"/>
        <v>42.203147353361949</v>
      </c>
      <c r="W13" s="52">
        <v>840</v>
      </c>
      <c r="X13" s="52">
        <v>528</v>
      </c>
      <c r="Y13" s="37">
        <f t="shared" si="16"/>
        <v>62.857142857142854</v>
      </c>
      <c r="Z13" s="52">
        <v>623</v>
      </c>
      <c r="AA13" s="52">
        <v>225</v>
      </c>
      <c r="AB13" s="37">
        <f t="shared" si="17"/>
        <v>36.115569823434988</v>
      </c>
      <c r="AC13" s="52">
        <v>532</v>
      </c>
      <c r="AD13" s="52">
        <v>167</v>
      </c>
      <c r="AE13" s="37">
        <f t="shared" si="18"/>
        <v>31.390977443609021</v>
      </c>
      <c r="AF13" s="34"/>
      <c r="AG13" s="38"/>
    </row>
    <row r="14" spans="1:35" s="39" customFormat="1" ht="54" customHeight="1" thickBot="1" x14ac:dyDescent="0.3">
      <c r="A14" s="146" t="s">
        <v>103</v>
      </c>
      <c r="B14" s="77">
        <v>1951</v>
      </c>
      <c r="C14" s="77">
        <v>1496</v>
      </c>
      <c r="D14" s="37">
        <f t="shared" si="10"/>
        <v>76.678626345463869</v>
      </c>
      <c r="E14" s="36">
        <v>1731</v>
      </c>
      <c r="F14" s="36">
        <v>1142</v>
      </c>
      <c r="G14" s="37">
        <f t="shared" si="11"/>
        <v>65.973425765453499</v>
      </c>
      <c r="H14" s="36">
        <v>536</v>
      </c>
      <c r="I14" s="77">
        <v>630</v>
      </c>
      <c r="J14" s="37">
        <f t="shared" si="12"/>
        <v>117.53731343283582</v>
      </c>
      <c r="K14" s="125">
        <v>435</v>
      </c>
      <c r="L14" s="125">
        <v>451</v>
      </c>
      <c r="M14" s="121">
        <f t="shared" si="13"/>
        <v>103.67816091954023</v>
      </c>
      <c r="N14" s="36">
        <v>187</v>
      </c>
      <c r="O14" s="36">
        <v>105</v>
      </c>
      <c r="P14" s="37">
        <f t="shared" si="14"/>
        <v>56.149732620320854</v>
      </c>
      <c r="Q14" s="36">
        <v>42</v>
      </c>
      <c r="R14" s="36">
        <v>7</v>
      </c>
      <c r="S14" s="37">
        <f t="shared" si="19"/>
        <v>16.666666666666668</v>
      </c>
      <c r="T14" s="36">
        <v>1527</v>
      </c>
      <c r="U14" s="52">
        <v>925</v>
      </c>
      <c r="V14" s="37">
        <f t="shared" si="15"/>
        <v>60.576293385723638</v>
      </c>
      <c r="W14" s="52">
        <v>657</v>
      </c>
      <c r="X14" s="52">
        <v>481</v>
      </c>
      <c r="Y14" s="37">
        <f t="shared" si="16"/>
        <v>73.211567732115682</v>
      </c>
      <c r="Z14" s="52">
        <v>580</v>
      </c>
      <c r="AA14" s="52">
        <v>283</v>
      </c>
      <c r="AB14" s="37">
        <f t="shared" si="17"/>
        <v>48.793103448275865</v>
      </c>
      <c r="AC14" s="52">
        <v>512</v>
      </c>
      <c r="AD14" s="52">
        <v>179</v>
      </c>
      <c r="AE14" s="37">
        <f t="shared" si="18"/>
        <v>34.9609375</v>
      </c>
      <c r="AF14" s="34"/>
      <c r="AG14" s="38"/>
    </row>
    <row r="15" spans="1:35" x14ac:dyDescent="0.2">
      <c r="A15" s="42"/>
      <c r="B15" s="42"/>
      <c r="C15" s="78"/>
      <c r="D15" s="42"/>
      <c r="E15" s="42"/>
      <c r="F15" s="42"/>
      <c r="G15" s="42"/>
      <c r="H15" s="42"/>
      <c r="I15" s="78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sqref="A1:E1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243" t="s">
        <v>66</v>
      </c>
      <c r="B1" s="243"/>
      <c r="C1" s="243"/>
      <c r="D1" s="243"/>
      <c r="E1" s="243"/>
    </row>
    <row r="2" spans="1:11" s="3" customFormat="1" ht="23.25" customHeight="1" x14ac:dyDescent="0.25">
      <c r="A2" s="248" t="s">
        <v>0</v>
      </c>
      <c r="B2" s="278" t="s">
        <v>109</v>
      </c>
      <c r="C2" s="278" t="s">
        <v>110</v>
      </c>
      <c r="D2" s="246" t="s">
        <v>1</v>
      </c>
      <c r="E2" s="247"/>
    </row>
    <row r="3" spans="1:11" s="3" customFormat="1" ht="42" customHeight="1" x14ac:dyDescent="0.25">
      <c r="A3" s="249"/>
      <c r="B3" s="279"/>
      <c r="C3" s="279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5">
        <f>'4(неповносправні-ЦЗ)'!B7</f>
        <v>2981</v>
      </c>
      <c r="C5" s="65">
        <f>'4(неповносправні-ЦЗ)'!C7</f>
        <v>1585</v>
      </c>
      <c r="D5" s="9">
        <f t="shared" ref="D5" si="0">C5*100/B5</f>
        <v>53.17007715531701</v>
      </c>
      <c r="E5" s="66">
        <f t="shared" ref="E5" si="1">C5-B5</f>
        <v>-1396</v>
      </c>
      <c r="K5" s="11"/>
    </row>
    <row r="6" spans="1:11" s="3" customFormat="1" ht="26.85" customHeight="1" x14ac:dyDescent="0.25">
      <c r="A6" s="8" t="s">
        <v>26</v>
      </c>
      <c r="B6" s="65">
        <f>'4(неповносправні-ЦЗ)'!E7</f>
        <v>2838</v>
      </c>
      <c r="C6" s="65">
        <f>'4(неповносправні-ЦЗ)'!F7</f>
        <v>1440</v>
      </c>
      <c r="D6" s="9">
        <f t="shared" ref="D6:D10" si="2">C6*100/B6</f>
        <v>50.739957716701902</v>
      </c>
      <c r="E6" s="66">
        <f t="shared" ref="E6:E10" si="3">C6-B6</f>
        <v>-1398</v>
      </c>
      <c r="K6" s="11"/>
    </row>
    <row r="7" spans="1:11" s="3" customFormat="1" ht="47.1" customHeight="1" x14ac:dyDescent="0.25">
      <c r="A7" s="12" t="s">
        <v>27</v>
      </c>
      <c r="B7" s="65">
        <f>'4(неповносправні-ЦЗ)'!H7</f>
        <v>284</v>
      </c>
      <c r="C7" s="65">
        <f>'4(неповносправні-ЦЗ)'!I7</f>
        <v>295</v>
      </c>
      <c r="D7" s="9">
        <f t="shared" si="2"/>
        <v>103.87323943661971</v>
      </c>
      <c r="E7" s="66">
        <f t="shared" si="3"/>
        <v>11</v>
      </c>
      <c r="K7" s="11"/>
    </row>
    <row r="8" spans="1:11" s="3" customFormat="1" ht="27.6" customHeight="1" thickBot="1" x14ac:dyDescent="0.3">
      <c r="A8" s="13" t="s">
        <v>28</v>
      </c>
      <c r="B8" s="65">
        <f>'4(неповносправні-ЦЗ)'!K7</f>
        <v>90</v>
      </c>
      <c r="C8" s="65">
        <f>'4(неповносправні-ЦЗ)'!L7</f>
        <v>40</v>
      </c>
      <c r="D8" s="9">
        <f t="shared" si="2"/>
        <v>44.444444444444443</v>
      </c>
      <c r="E8" s="66">
        <f t="shared" si="3"/>
        <v>-50</v>
      </c>
      <c r="K8" s="11"/>
    </row>
    <row r="9" spans="1:11" s="3" customFormat="1" ht="46.35" customHeight="1" x14ac:dyDescent="0.25">
      <c r="A9" s="13" t="s">
        <v>19</v>
      </c>
      <c r="B9" s="65">
        <f>'4(неповносправні-ЦЗ)'!N7</f>
        <v>11</v>
      </c>
      <c r="C9" s="65">
        <f>'4(неповносправні-ЦЗ)'!O7</f>
        <v>48</v>
      </c>
      <c r="D9" s="241" t="s">
        <v>122</v>
      </c>
      <c r="E9" s="66">
        <f t="shared" si="3"/>
        <v>37</v>
      </c>
      <c r="K9" s="11"/>
    </row>
    <row r="10" spans="1:11" s="3" customFormat="1" ht="46.35" customHeight="1" x14ac:dyDescent="0.25">
      <c r="A10" s="13" t="s">
        <v>29</v>
      </c>
      <c r="B10" s="65">
        <f>'4(неповносправні-ЦЗ)'!Q7</f>
        <v>2245</v>
      </c>
      <c r="C10" s="65">
        <f>'4(неповносправні-ЦЗ)'!R7</f>
        <v>1153</v>
      </c>
      <c r="D10" s="9">
        <f t="shared" si="2"/>
        <v>51.358574610244986</v>
      </c>
      <c r="E10" s="66">
        <f t="shared" si="3"/>
        <v>-1092</v>
      </c>
      <c r="K10" s="11"/>
    </row>
    <row r="11" spans="1:11" s="3" customFormat="1" ht="12.75" customHeight="1" x14ac:dyDescent="0.25">
      <c r="A11" s="250" t="s">
        <v>4</v>
      </c>
      <c r="B11" s="251"/>
      <c r="C11" s="251"/>
      <c r="D11" s="251"/>
      <c r="E11" s="251"/>
      <c r="K11" s="11"/>
    </row>
    <row r="12" spans="1:11" s="3" customFormat="1" ht="15" customHeight="1" x14ac:dyDescent="0.25">
      <c r="A12" s="252"/>
      <c r="B12" s="253"/>
      <c r="C12" s="253"/>
      <c r="D12" s="253"/>
      <c r="E12" s="253"/>
      <c r="K12" s="11"/>
    </row>
    <row r="13" spans="1:11" s="3" customFormat="1" ht="20.25" customHeight="1" x14ac:dyDescent="0.25">
      <c r="A13" s="248" t="s">
        <v>0</v>
      </c>
      <c r="B13" s="254" t="s">
        <v>111</v>
      </c>
      <c r="C13" s="254" t="s">
        <v>112</v>
      </c>
      <c r="D13" s="246" t="s">
        <v>1</v>
      </c>
      <c r="E13" s="247"/>
      <c r="K13" s="11"/>
    </row>
    <row r="14" spans="1:11" ht="35.85" customHeight="1" x14ac:dyDescent="0.2">
      <c r="A14" s="249"/>
      <c r="B14" s="254"/>
      <c r="C14" s="254"/>
      <c r="D14" s="4" t="s">
        <v>2</v>
      </c>
      <c r="E14" s="5" t="s">
        <v>24</v>
      </c>
      <c r="K14" s="11"/>
    </row>
    <row r="15" spans="1:11" ht="27.75" customHeight="1" x14ac:dyDescent="0.2">
      <c r="A15" s="8" t="s">
        <v>30</v>
      </c>
      <c r="B15" s="65">
        <f>'4(неповносправні-ЦЗ)'!T7</f>
        <v>1293</v>
      </c>
      <c r="C15" s="65">
        <f>'4(неповносправні-ЦЗ)'!U7</f>
        <v>480</v>
      </c>
      <c r="D15" s="14">
        <f t="shared" ref="D15" si="4">C15*100/B15</f>
        <v>37.122969837587007</v>
      </c>
      <c r="E15" s="66">
        <f t="shared" ref="E15" si="5">C15-B15</f>
        <v>-813</v>
      </c>
      <c r="K15" s="11"/>
    </row>
    <row r="16" spans="1:11" ht="27.75" customHeight="1" x14ac:dyDescent="0.2">
      <c r="A16" s="1" t="s">
        <v>26</v>
      </c>
      <c r="B16" s="65">
        <f>'4(неповносправні-ЦЗ)'!W7</f>
        <v>1220</v>
      </c>
      <c r="C16" s="65">
        <f>'4(неповносправні-ЦЗ)'!X7</f>
        <v>413</v>
      </c>
      <c r="D16" s="14">
        <f t="shared" ref="D16:D17" si="6">C16*100/B16</f>
        <v>33.852459016393439</v>
      </c>
      <c r="E16" s="66">
        <f t="shared" ref="E16:E17" si="7">C16-B16</f>
        <v>-807</v>
      </c>
      <c r="K16" s="11"/>
    </row>
    <row r="17" spans="1:11" ht="27.75" customHeight="1" x14ac:dyDescent="0.2">
      <c r="A17" s="1" t="s">
        <v>31</v>
      </c>
      <c r="B17" s="65">
        <f>'4(неповносправні-ЦЗ)'!Z7</f>
        <v>1124</v>
      </c>
      <c r="C17" s="65">
        <f>'4(неповносправні-ЦЗ)'!AA7</f>
        <v>306</v>
      </c>
      <c r="D17" s="14">
        <f t="shared" si="6"/>
        <v>27.224199288256226</v>
      </c>
      <c r="E17" s="66">
        <f t="shared" si="7"/>
        <v>-818</v>
      </c>
      <c r="K17" s="11"/>
    </row>
    <row r="18" spans="1:11" ht="64.349999999999994" customHeight="1" x14ac:dyDescent="0.25">
      <c r="A18" s="242"/>
      <c r="B18" s="242"/>
      <c r="C18" s="242"/>
      <c r="D18" s="242"/>
      <c r="E18" s="242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42578125" defaultRowHeight="14.25" x14ac:dyDescent="0.2"/>
  <cols>
    <col min="1" max="1" width="27.57031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8" width="15.85546875" style="41" customWidth="1"/>
    <col min="19" max="19" width="8.42578125" style="41" customWidth="1"/>
    <col min="20" max="21" width="16.140625" style="41" customWidth="1"/>
    <col min="22" max="22" width="8.42578125" style="41" customWidth="1"/>
    <col min="23" max="24" width="16.42578125" style="41" customWidth="1"/>
    <col min="25" max="25" width="8.42578125" style="41" customWidth="1"/>
    <col min="26" max="27" width="15.5703125" style="41" customWidth="1"/>
    <col min="28" max="28" width="15" style="41" customWidth="1"/>
    <col min="29" max="16384" width="9.42578125" style="41"/>
  </cols>
  <sheetData>
    <row r="1" spans="1:32" s="26" customFormat="1" ht="60" customHeight="1" x14ac:dyDescent="0.25">
      <c r="B1" s="255" t="s">
        <v>113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"/>
      <c r="R1" s="25"/>
      <c r="S1" s="25"/>
      <c r="T1" s="25"/>
      <c r="U1" s="275" t="s">
        <v>14</v>
      </c>
      <c r="V1" s="275"/>
      <c r="W1" s="275"/>
      <c r="X1" s="275"/>
      <c r="Y1" s="275"/>
      <c r="Z1" s="275"/>
      <c r="AA1" s="275"/>
      <c r="AB1" s="275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3" t="s">
        <v>7</v>
      </c>
      <c r="N2" s="283"/>
      <c r="O2" s="283"/>
      <c r="P2" s="283"/>
      <c r="Q2" s="28"/>
      <c r="R2" s="28"/>
      <c r="S2" s="28"/>
      <c r="T2" s="28"/>
      <c r="U2" s="28"/>
      <c r="V2" s="28"/>
      <c r="X2" s="267"/>
      <c r="Y2" s="267"/>
      <c r="Z2" s="283" t="s">
        <v>7</v>
      </c>
      <c r="AA2" s="283"/>
      <c r="AB2" s="283"/>
      <c r="AC2" s="51"/>
    </row>
    <row r="3" spans="1:32" s="30" customFormat="1" ht="90" customHeight="1" x14ac:dyDescent="0.25">
      <c r="A3" s="284"/>
      <c r="B3" s="272" t="s">
        <v>20</v>
      </c>
      <c r="C3" s="273"/>
      <c r="D3" s="273"/>
      <c r="E3" s="270" t="s">
        <v>21</v>
      </c>
      <c r="F3" s="264"/>
      <c r="G3" s="265"/>
      <c r="H3" s="263" t="s">
        <v>13</v>
      </c>
      <c r="I3" s="264"/>
      <c r="J3" s="271"/>
      <c r="K3" s="270" t="s">
        <v>9</v>
      </c>
      <c r="L3" s="264"/>
      <c r="M3" s="265"/>
      <c r="N3" s="263" t="s">
        <v>10</v>
      </c>
      <c r="O3" s="264"/>
      <c r="P3" s="271"/>
      <c r="Q3" s="272" t="s">
        <v>8</v>
      </c>
      <c r="R3" s="273"/>
      <c r="S3" s="274"/>
      <c r="T3" s="263" t="s">
        <v>15</v>
      </c>
      <c r="U3" s="264"/>
      <c r="V3" s="271"/>
      <c r="W3" s="270" t="s">
        <v>11</v>
      </c>
      <c r="X3" s="264"/>
      <c r="Y3" s="265"/>
      <c r="Z3" s="270" t="s">
        <v>12</v>
      </c>
      <c r="AA3" s="264"/>
      <c r="AB3" s="265"/>
    </row>
    <row r="4" spans="1:32" s="31" customFormat="1" ht="19.5" customHeight="1" x14ac:dyDescent="0.25">
      <c r="A4" s="285"/>
      <c r="B4" s="276" t="s">
        <v>87</v>
      </c>
      <c r="C4" s="259" t="s">
        <v>96</v>
      </c>
      <c r="D4" s="282" t="s">
        <v>2</v>
      </c>
      <c r="E4" s="276" t="s">
        <v>87</v>
      </c>
      <c r="F4" s="259" t="s">
        <v>96</v>
      </c>
      <c r="G4" s="261" t="s">
        <v>2</v>
      </c>
      <c r="H4" s="281" t="s">
        <v>87</v>
      </c>
      <c r="I4" s="259" t="s">
        <v>96</v>
      </c>
      <c r="J4" s="260" t="s">
        <v>2</v>
      </c>
      <c r="K4" s="276" t="s">
        <v>87</v>
      </c>
      <c r="L4" s="259" t="s">
        <v>96</v>
      </c>
      <c r="M4" s="261" t="s">
        <v>2</v>
      </c>
      <c r="N4" s="281" t="s">
        <v>87</v>
      </c>
      <c r="O4" s="259" t="s">
        <v>96</v>
      </c>
      <c r="P4" s="260" t="s">
        <v>2</v>
      </c>
      <c r="Q4" s="276" t="s">
        <v>87</v>
      </c>
      <c r="R4" s="259" t="s">
        <v>96</v>
      </c>
      <c r="S4" s="261" t="s">
        <v>2</v>
      </c>
      <c r="T4" s="281" t="s">
        <v>87</v>
      </c>
      <c r="U4" s="266" t="s">
        <v>96</v>
      </c>
      <c r="V4" s="282" t="s">
        <v>2</v>
      </c>
      <c r="W4" s="262" t="s">
        <v>87</v>
      </c>
      <c r="X4" s="266" t="s">
        <v>96</v>
      </c>
      <c r="Y4" s="261" t="s">
        <v>2</v>
      </c>
      <c r="Z4" s="276" t="s">
        <v>87</v>
      </c>
      <c r="AA4" s="266" t="s">
        <v>96</v>
      </c>
      <c r="AB4" s="261" t="s">
        <v>2</v>
      </c>
    </row>
    <row r="5" spans="1:32" s="31" customFormat="1" ht="15.75" customHeight="1" x14ac:dyDescent="0.25">
      <c r="A5" s="285"/>
      <c r="B5" s="276"/>
      <c r="C5" s="259"/>
      <c r="D5" s="282"/>
      <c r="E5" s="276"/>
      <c r="F5" s="259"/>
      <c r="G5" s="261"/>
      <c r="H5" s="281"/>
      <c r="I5" s="259"/>
      <c r="J5" s="260"/>
      <c r="K5" s="276"/>
      <c r="L5" s="259"/>
      <c r="M5" s="261"/>
      <c r="N5" s="281"/>
      <c r="O5" s="259"/>
      <c r="P5" s="260"/>
      <c r="Q5" s="276"/>
      <c r="R5" s="259"/>
      <c r="S5" s="261"/>
      <c r="T5" s="281"/>
      <c r="U5" s="266"/>
      <c r="V5" s="282"/>
      <c r="W5" s="262"/>
      <c r="X5" s="266"/>
      <c r="Y5" s="261"/>
      <c r="Z5" s="276"/>
      <c r="AA5" s="266"/>
      <c r="AB5" s="261"/>
    </row>
    <row r="6" spans="1:32" s="47" customFormat="1" ht="12.75" thickBot="1" x14ac:dyDescent="0.25">
      <c r="A6" s="123" t="s">
        <v>3</v>
      </c>
      <c r="B6" s="46">
        <v>1</v>
      </c>
      <c r="C6" s="46">
        <v>2</v>
      </c>
      <c r="D6" s="151">
        <v>3</v>
      </c>
      <c r="E6" s="141">
        <v>4</v>
      </c>
      <c r="F6" s="46">
        <v>5</v>
      </c>
      <c r="G6" s="124">
        <v>6</v>
      </c>
      <c r="H6" s="150">
        <v>7</v>
      </c>
      <c r="I6" s="46">
        <v>8</v>
      </c>
      <c r="J6" s="151">
        <v>9</v>
      </c>
      <c r="K6" s="141">
        <v>10</v>
      </c>
      <c r="L6" s="46">
        <v>11</v>
      </c>
      <c r="M6" s="124">
        <v>12</v>
      </c>
      <c r="N6" s="150">
        <v>13</v>
      </c>
      <c r="O6" s="46">
        <v>14</v>
      </c>
      <c r="P6" s="151">
        <v>15</v>
      </c>
      <c r="Q6" s="141">
        <v>16</v>
      </c>
      <c r="R6" s="46">
        <v>17</v>
      </c>
      <c r="S6" s="124">
        <v>18</v>
      </c>
      <c r="T6" s="150">
        <v>19</v>
      </c>
      <c r="U6" s="46">
        <v>20</v>
      </c>
      <c r="V6" s="151">
        <v>21</v>
      </c>
      <c r="W6" s="141">
        <v>22</v>
      </c>
      <c r="X6" s="46">
        <v>23</v>
      </c>
      <c r="Y6" s="124">
        <v>24</v>
      </c>
      <c r="Z6" s="141">
        <v>25</v>
      </c>
      <c r="AA6" s="46">
        <v>26</v>
      </c>
      <c r="AB6" s="124">
        <v>27</v>
      </c>
    </row>
    <row r="7" spans="1:32" s="35" customFormat="1" ht="59.25" customHeight="1" thickBot="1" x14ac:dyDescent="0.3">
      <c r="A7" s="162" t="s">
        <v>32</v>
      </c>
      <c r="B7" s="163">
        <f>SUM(B8:B14)</f>
        <v>2981</v>
      </c>
      <c r="C7" s="164">
        <f>SUM(C8:C14)</f>
        <v>1585</v>
      </c>
      <c r="D7" s="168">
        <f>C7*100/B7</f>
        <v>53.17007715531701</v>
      </c>
      <c r="E7" s="166">
        <f>SUM(E8:E14)</f>
        <v>2838</v>
      </c>
      <c r="F7" s="164">
        <f>SUM(F8:F14)</f>
        <v>1440</v>
      </c>
      <c r="G7" s="165">
        <f>F7*100/E7</f>
        <v>50.739957716701902</v>
      </c>
      <c r="H7" s="167">
        <f>SUM(H8:H14)</f>
        <v>284</v>
      </c>
      <c r="I7" s="164">
        <f>SUM(I8:I14)</f>
        <v>295</v>
      </c>
      <c r="J7" s="168">
        <f>I7*100/H7</f>
        <v>103.87323943661971</v>
      </c>
      <c r="K7" s="166">
        <f>SUM(K8:K14)</f>
        <v>90</v>
      </c>
      <c r="L7" s="164">
        <f>SUM(L8:L14)</f>
        <v>40</v>
      </c>
      <c r="M7" s="165">
        <f>L7*100/K7</f>
        <v>44.444444444444443</v>
      </c>
      <c r="N7" s="167">
        <f>SUM(N8:N14)</f>
        <v>11</v>
      </c>
      <c r="O7" s="164">
        <f>SUM(O8:O14)</f>
        <v>48</v>
      </c>
      <c r="P7" s="241" t="s">
        <v>122</v>
      </c>
      <c r="Q7" s="166">
        <f>SUM(Q8:Q14)</f>
        <v>2245</v>
      </c>
      <c r="R7" s="164">
        <f>SUM(R8:R14)</f>
        <v>1153</v>
      </c>
      <c r="S7" s="165">
        <f>R7*100/Q7</f>
        <v>51.358574610244986</v>
      </c>
      <c r="T7" s="226">
        <f>SUM(T8:T14)</f>
        <v>1293</v>
      </c>
      <c r="U7" s="164">
        <f>SUM(U8:U14)</f>
        <v>480</v>
      </c>
      <c r="V7" s="168">
        <f>U7*100/T7</f>
        <v>37.122969837587007</v>
      </c>
      <c r="W7" s="166">
        <f>SUM(W8:W14)</f>
        <v>1220</v>
      </c>
      <c r="X7" s="164">
        <f>SUM(X8:X14)</f>
        <v>413</v>
      </c>
      <c r="Y7" s="165">
        <f>X7*100/W7</f>
        <v>33.852459016393439</v>
      </c>
      <c r="Z7" s="166">
        <f>SUM(Z8:Z14)</f>
        <v>1124</v>
      </c>
      <c r="AA7" s="164">
        <f>SUM(AA8:AA14)</f>
        <v>306</v>
      </c>
      <c r="AB7" s="165">
        <f>AA7*100/Z7</f>
        <v>27.224199288256226</v>
      </c>
      <c r="AC7" s="34"/>
      <c r="AF7" s="39"/>
    </row>
    <row r="8" spans="1:32" s="39" customFormat="1" ht="45.75" customHeight="1" x14ac:dyDescent="0.25">
      <c r="A8" s="144" t="s">
        <v>97</v>
      </c>
      <c r="B8" s="169">
        <v>269</v>
      </c>
      <c r="C8" s="159">
        <v>154</v>
      </c>
      <c r="D8" s="218">
        <f t="shared" ref="D8:D14" si="0">C8*100/B8</f>
        <v>57.249070631970262</v>
      </c>
      <c r="E8" s="171">
        <v>265</v>
      </c>
      <c r="F8" s="159">
        <v>142</v>
      </c>
      <c r="G8" s="170">
        <f t="shared" ref="G8:G14" si="1">F8*100/E8</f>
        <v>53.584905660377359</v>
      </c>
      <c r="H8" s="172">
        <v>41</v>
      </c>
      <c r="I8" s="173">
        <v>45</v>
      </c>
      <c r="J8" s="174">
        <f t="shared" ref="J8:J14" si="2">IF(ISERROR(I8*100/H8),"-",(I8*100/H8))</f>
        <v>109.7560975609756</v>
      </c>
      <c r="K8" s="175">
        <v>2</v>
      </c>
      <c r="L8" s="200">
        <v>2</v>
      </c>
      <c r="M8" s="170">
        <f t="shared" ref="M8:M14" si="3">IF(ISERROR(L8*100/K8),"-",(L8*100/K8))</f>
        <v>100</v>
      </c>
      <c r="N8" s="176">
        <v>7</v>
      </c>
      <c r="O8" s="160">
        <v>1</v>
      </c>
      <c r="P8" s="174">
        <f>IF(ISERROR(O8*100/N8),"-",(O8*100/N8))</f>
        <v>14.285714285714286</v>
      </c>
      <c r="Q8" s="175">
        <v>231</v>
      </c>
      <c r="R8" s="173">
        <v>117</v>
      </c>
      <c r="S8" s="170">
        <f t="shared" ref="S8:S14" si="4">R8*100/Q8</f>
        <v>50.649350649350652</v>
      </c>
      <c r="T8" s="227">
        <v>108</v>
      </c>
      <c r="U8" s="177">
        <v>47</v>
      </c>
      <c r="V8" s="174">
        <f t="shared" ref="V8:V14" si="5">U8*100/T8</f>
        <v>43.518518518518519</v>
      </c>
      <c r="W8" s="171">
        <v>105</v>
      </c>
      <c r="X8" s="161">
        <v>40</v>
      </c>
      <c r="Y8" s="170">
        <f t="shared" ref="Y8:Y14" si="6">X8*100/W8</f>
        <v>38.095238095238095</v>
      </c>
      <c r="Z8" s="175">
        <v>94</v>
      </c>
      <c r="AA8" s="200">
        <v>32</v>
      </c>
      <c r="AB8" s="170">
        <f t="shared" ref="AB8:AB14" si="7">AA8*100/Z8</f>
        <v>34.042553191489361</v>
      </c>
      <c r="AC8" s="34"/>
      <c r="AD8" s="38"/>
    </row>
    <row r="9" spans="1:32" s="40" customFormat="1" ht="45.75" customHeight="1" x14ac:dyDescent="0.25">
      <c r="A9" s="145" t="s">
        <v>98</v>
      </c>
      <c r="B9" s="178">
        <v>364</v>
      </c>
      <c r="C9" s="159">
        <v>153</v>
      </c>
      <c r="D9" s="179">
        <f t="shared" si="0"/>
        <v>42.032967032967036</v>
      </c>
      <c r="E9" s="180">
        <v>350</v>
      </c>
      <c r="F9" s="129">
        <v>144</v>
      </c>
      <c r="G9" s="179">
        <f t="shared" si="1"/>
        <v>41.142857142857146</v>
      </c>
      <c r="H9" s="181">
        <v>32</v>
      </c>
      <c r="I9" s="173">
        <v>32</v>
      </c>
      <c r="J9" s="182">
        <f t="shared" si="2"/>
        <v>100</v>
      </c>
      <c r="K9" s="183">
        <v>11</v>
      </c>
      <c r="L9" s="131">
        <v>4</v>
      </c>
      <c r="M9" s="179">
        <f t="shared" si="3"/>
        <v>36.363636363636367</v>
      </c>
      <c r="N9" s="184">
        <v>0</v>
      </c>
      <c r="O9" s="133">
        <v>0</v>
      </c>
      <c r="P9" s="182" t="str">
        <f t="shared" ref="P9:P14" si="8">IF(ISERROR(O9*100/N9),"-",(O9*100/N9))</f>
        <v>-</v>
      </c>
      <c r="Q9" s="183">
        <v>303</v>
      </c>
      <c r="R9" s="134">
        <v>117</v>
      </c>
      <c r="S9" s="179">
        <f t="shared" si="4"/>
        <v>38.613861386138616</v>
      </c>
      <c r="T9" s="228">
        <v>139</v>
      </c>
      <c r="U9" s="177">
        <v>55</v>
      </c>
      <c r="V9" s="182">
        <f t="shared" si="5"/>
        <v>39.568345323741006</v>
      </c>
      <c r="W9" s="180">
        <v>134</v>
      </c>
      <c r="X9" s="133">
        <v>48</v>
      </c>
      <c r="Y9" s="179">
        <f t="shared" si="6"/>
        <v>35.820895522388057</v>
      </c>
      <c r="Z9" s="183">
        <v>128</v>
      </c>
      <c r="AA9" s="131">
        <v>37</v>
      </c>
      <c r="AB9" s="179">
        <f t="shared" si="7"/>
        <v>28.90625</v>
      </c>
      <c r="AC9" s="34"/>
      <c r="AD9" s="38"/>
    </row>
    <row r="10" spans="1:32" s="39" customFormat="1" ht="45.75" customHeight="1" x14ac:dyDescent="0.25">
      <c r="A10" s="145" t="s">
        <v>99</v>
      </c>
      <c r="B10" s="178">
        <v>1081</v>
      </c>
      <c r="C10" s="159">
        <v>623</v>
      </c>
      <c r="D10" s="179">
        <f t="shared" si="0"/>
        <v>57.631822386678998</v>
      </c>
      <c r="E10" s="180">
        <v>999</v>
      </c>
      <c r="F10" s="130">
        <v>534</v>
      </c>
      <c r="G10" s="179">
        <f t="shared" si="1"/>
        <v>53.453453453453456</v>
      </c>
      <c r="H10" s="181">
        <v>88</v>
      </c>
      <c r="I10" s="173">
        <v>92</v>
      </c>
      <c r="J10" s="182">
        <f t="shared" si="2"/>
        <v>104.54545454545455</v>
      </c>
      <c r="K10" s="183">
        <v>49</v>
      </c>
      <c r="L10" s="131">
        <v>22</v>
      </c>
      <c r="M10" s="179">
        <f t="shared" si="3"/>
        <v>44.897959183673471</v>
      </c>
      <c r="N10" s="184">
        <v>0</v>
      </c>
      <c r="O10" s="132">
        <v>40</v>
      </c>
      <c r="P10" s="182" t="str">
        <f t="shared" si="8"/>
        <v>-</v>
      </c>
      <c r="Q10" s="183">
        <v>711</v>
      </c>
      <c r="R10" s="134">
        <v>455</v>
      </c>
      <c r="S10" s="179">
        <f t="shared" si="4"/>
        <v>63.994374120956401</v>
      </c>
      <c r="T10" s="228">
        <v>502</v>
      </c>
      <c r="U10" s="177">
        <v>178</v>
      </c>
      <c r="V10" s="182">
        <f t="shared" si="5"/>
        <v>35.458167330677291</v>
      </c>
      <c r="W10" s="180">
        <v>459</v>
      </c>
      <c r="X10" s="133">
        <v>145</v>
      </c>
      <c r="Y10" s="179">
        <f t="shared" si="6"/>
        <v>31.59041394335512</v>
      </c>
      <c r="Z10" s="183">
        <v>423</v>
      </c>
      <c r="AA10" s="131">
        <v>103</v>
      </c>
      <c r="AB10" s="179">
        <f t="shared" si="7"/>
        <v>24.349881796690308</v>
      </c>
      <c r="AC10" s="34"/>
      <c r="AD10" s="38"/>
    </row>
    <row r="11" spans="1:32" s="39" customFormat="1" ht="45.75" customHeight="1" x14ac:dyDescent="0.25">
      <c r="A11" s="145" t="s">
        <v>100</v>
      </c>
      <c r="B11" s="178">
        <v>431</v>
      </c>
      <c r="C11" s="159">
        <v>183</v>
      </c>
      <c r="D11" s="179">
        <f t="shared" si="0"/>
        <v>42.459396751740137</v>
      </c>
      <c r="E11" s="180">
        <v>420</v>
      </c>
      <c r="F11" s="130">
        <v>174</v>
      </c>
      <c r="G11" s="179">
        <f t="shared" si="1"/>
        <v>41.428571428571431</v>
      </c>
      <c r="H11" s="181">
        <v>26</v>
      </c>
      <c r="I11" s="173">
        <v>24</v>
      </c>
      <c r="J11" s="182">
        <f t="shared" si="2"/>
        <v>92.307692307692307</v>
      </c>
      <c r="K11" s="183">
        <v>2</v>
      </c>
      <c r="L11" s="131">
        <v>4</v>
      </c>
      <c r="M11" s="179">
        <f t="shared" si="3"/>
        <v>200</v>
      </c>
      <c r="N11" s="184">
        <v>0</v>
      </c>
      <c r="O11" s="132">
        <v>3</v>
      </c>
      <c r="P11" s="182" t="str">
        <f t="shared" si="8"/>
        <v>-</v>
      </c>
      <c r="Q11" s="183">
        <v>330</v>
      </c>
      <c r="R11" s="134">
        <v>144</v>
      </c>
      <c r="S11" s="179">
        <f t="shared" si="4"/>
        <v>43.636363636363633</v>
      </c>
      <c r="T11" s="228">
        <v>203</v>
      </c>
      <c r="U11" s="177">
        <v>62</v>
      </c>
      <c r="V11" s="182">
        <f t="shared" si="5"/>
        <v>30.541871921182267</v>
      </c>
      <c r="W11" s="180">
        <v>200</v>
      </c>
      <c r="X11" s="133">
        <v>57</v>
      </c>
      <c r="Y11" s="179">
        <f t="shared" si="6"/>
        <v>28.5</v>
      </c>
      <c r="Z11" s="183">
        <v>194</v>
      </c>
      <c r="AA11" s="131">
        <v>45</v>
      </c>
      <c r="AB11" s="179">
        <f t="shared" si="7"/>
        <v>23.195876288659793</v>
      </c>
      <c r="AC11" s="34"/>
      <c r="AD11" s="38"/>
    </row>
    <row r="12" spans="1:32" s="39" customFormat="1" ht="45.75" customHeight="1" x14ac:dyDescent="0.25">
      <c r="A12" s="145" t="s">
        <v>101</v>
      </c>
      <c r="B12" s="178">
        <v>384</v>
      </c>
      <c r="C12" s="159">
        <v>233</v>
      </c>
      <c r="D12" s="179">
        <f t="shared" si="0"/>
        <v>60.677083333333336</v>
      </c>
      <c r="E12" s="180">
        <v>363</v>
      </c>
      <c r="F12" s="130">
        <v>224</v>
      </c>
      <c r="G12" s="179">
        <f t="shared" si="1"/>
        <v>61.707988980716252</v>
      </c>
      <c r="H12" s="181">
        <v>45</v>
      </c>
      <c r="I12" s="173">
        <v>57</v>
      </c>
      <c r="J12" s="182">
        <f t="shared" si="2"/>
        <v>126.66666666666667</v>
      </c>
      <c r="K12" s="183">
        <v>7</v>
      </c>
      <c r="L12" s="131">
        <v>1</v>
      </c>
      <c r="M12" s="179">
        <f t="shared" si="3"/>
        <v>14.285714285714286</v>
      </c>
      <c r="N12" s="184">
        <v>1</v>
      </c>
      <c r="O12" s="132">
        <v>1</v>
      </c>
      <c r="P12" s="182">
        <f t="shared" si="8"/>
        <v>100</v>
      </c>
      <c r="Q12" s="183">
        <v>295</v>
      </c>
      <c r="R12" s="134">
        <v>155</v>
      </c>
      <c r="S12" s="179">
        <f t="shared" si="4"/>
        <v>52.542372881355931</v>
      </c>
      <c r="T12" s="228">
        <v>164</v>
      </c>
      <c r="U12" s="177">
        <v>68</v>
      </c>
      <c r="V12" s="182">
        <f t="shared" si="5"/>
        <v>41.463414634146339</v>
      </c>
      <c r="W12" s="180">
        <v>150</v>
      </c>
      <c r="X12" s="133">
        <v>65</v>
      </c>
      <c r="Y12" s="179">
        <f t="shared" si="6"/>
        <v>43.333333333333336</v>
      </c>
      <c r="Z12" s="183">
        <v>128</v>
      </c>
      <c r="AA12" s="131">
        <v>46</v>
      </c>
      <c r="AB12" s="179">
        <f t="shared" si="7"/>
        <v>35.9375</v>
      </c>
      <c r="AC12" s="34"/>
      <c r="AD12" s="38"/>
    </row>
    <row r="13" spans="1:32" s="39" customFormat="1" ht="45.75" customHeight="1" x14ac:dyDescent="0.25">
      <c r="A13" s="145" t="s">
        <v>102</v>
      </c>
      <c r="B13" s="178">
        <v>289</v>
      </c>
      <c r="C13" s="159">
        <v>137</v>
      </c>
      <c r="D13" s="179">
        <f t="shared" si="0"/>
        <v>47.404844290657437</v>
      </c>
      <c r="E13" s="180">
        <v>281</v>
      </c>
      <c r="F13" s="130">
        <v>125</v>
      </c>
      <c r="G13" s="179">
        <f t="shared" si="1"/>
        <v>44.483985765124558</v>
      </c>
      <c r="H13" s="181">
        <v>28</v>
      </c>
      <c r="I13" s="173">
        <v>33</v>
      </c>
      <c r="J13" s="182">
        <f t="shared" si="2"/>
        <v>117.85714285714286</v>
      </c>
      <c r="K13" s="183">
        <v>7</v>
      </c>
      <c r="L13" s="131">
        <v>0</v>
      </c>
      <c r="M13" s="179">
        <f t="shared" si="3"/>
        <v>0</v>
      </c>
      <c r="N13" s="184">
        <v>0</v>
      </c>
      <c r="O13" s="132">
        <v>2</v>
      </c>
      <c r="P13" s="182" t="str">
        <f t="shared" si="8"/>
        <v>-</v>
      </c>
      <c r="Q13" s="183">
        <v>229</v>
      </c>
      <c r="R13" s="134">
        <v>96</v>
      </c>
      <c r="S13" s="179">
        <f t="shared" si="4"/>
        <v>41.921397379912662</v>
      </c>
      <c r="T13" s="228">
        <v>116</v>
      </c>
      <c r="U13" s="177">
        <v>39</v>
      </c>
      <c r="V13" s="182">
        <f t="shared" si="5"/>
        <v>33.620689655172413</v>
      </c>
      <c r="W13" s="180">
        <v>111</v>
      </c>
      <c r="X13" s="133">
        <v>32</v>
      </c>
      <c r="Y13" s="179">
        <f t="shared" si="6"/>
        <v>28.828828828828829</v>
      </c>
      <c r="Z13" s="183">
        <v>100</v>
      </c>
      <c r="AA13" s="131">
        <v>26</v>
      </c>
      <c r="AB13" s="179">
        <f t="shared" si="7"/>
        <v>26</v>
      </c>
      <c r="AC13" s="34"/>
      <c r="AD13" s="38"/>
    </row>
    <row r="14" spans="1:32" s="39" customFormat="1" ht="45.75" customHeight="1" thickBot="1" x14ac:dyDescent="0.3">
      <c r="A14" s="146" t="s">
        <v>103</v>
      </c>
      <c r="B14" s="185">
        <v>163</v>
      </c>
      <c r="C14" s="235">
        <v>102</v>
      </c>
      <c r="D14" s="217">
        <f t="shared" si="0"/>
        <v>62.576687116564415</v>
      </c>
      <c r="E14" s="187">
        <v>160</v>
      </c>
      <c r="F14" s="147">
        <v>97</v>
      </c>
      <c r="G14" s="186">
        <f t="shared" si="1"/>
        <v>60.625</v>
      </c>
      <c r="H14" s="188">
        <v>24</v>
      </c>
      <c r="I14" s="215">
        <v>12</v>
      </c>
      <c r="J14" s="190">
        <f t="shared" si="2"/>
        <v>50</v>
      </c>
      <c r="K14" s="191">
        <v>12</v>
      </c>
      <c r="L14" s="201">
        <v>7</v>
      </c>
      <c r="M14" s="186">
        <f t="shared" si="3"/>
        <v>58.333333333333336</v>
      </c>
      <c r="N14" s="192">
        <v>3</v>
      </c>
      <c r="O14" s="148">
        <v>1</v>
      </c>
      <c r="P14" s="190">
        <f t="shared" si="8"/>
        <v>33.333333333333336</v>
      </c>
      <c r="Q14" s="191">
        <v>146</v>
      </c>
      <c r="R14" s="189">
        <v>69</v>
      </c>
      <c r="S14" s="186">
        <f t="shared" si="4"/>
        <v>47.260273972602739</v>
      </c>
      <c r="T14" s="229">
        <v>61</v>
      </c>
      <c r="U14" s="219">
        <v>31</v>
      </c>
      <c r="V14" s="190">
        <f t="shared" si="5"/>
        <v>50.819672131147541</v>
      </c>
      <c r="W14" s="187">
        <v>61</v>
      </c>
      <c r="X14" s="202">
        <v>26</v>
      </c>
      <c r="Y14" s="186">
        <f t="shared" si="6"/>
        <v>42.622950819672134</v>
      </c>
      <c r="Z14" s="191">
        <v>57</v>
      </c>
      <c r="AA14" s="201">
        <v>17</v>
      </c>
      <c r="AB14" s="186">
        <f t="shared" si="7"/>
        <v>29.82456140350877</v>
      </c>
      <c r="AC14" s="34"/>
      <c r="AD14" s="38"/>
    </row>
    <row r="15" spans="1:32" ht="66.75" customHeight="1" x14ac:dyDescent="0.25">
      <c r="A15" s="42"/>
      <c r="B15" s="42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K4:K5"/>
    <mergeCell ref="L4:L5"/>
    <mergeCell ref="M4:M5"/>
    <mergeCell ref="M2:P2"/>
    <mergeCell ref="B1:P1"/>
    <mergeCell ref="B3:D3"/>
    <mergeCell ref="X2:Y2"/>
    <mergeCell ref="N3:P3"/>
    <mergeCell ref="Q3:S3"/>
    <mergeCell ref="T3:V3"/>
    <mergeCell ref="W3:Y3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I19"/>
  <sheetViews>
    <sheetView view="pageBreakPreview" zoomScale="80" zoomScaleNormal="70" zoomScaleSheetLayoutView="80" workbookViewId="0">
      <selection activeCell="I19" sqref="I19"/>
    </sheetView>
  </sheetViews>
  <sheetFormatPr defaultColWidth="8" defaultRowHeight="12.75" x14ac:dyDescent="0.2"/>
  <cols>
    <col min="1" max="1" width="58" style="2" customWidth="1"/>
    <col min="2" max="2" width="25.42578125" style="16" customWidth="1"/>
    <col min="3" max="3" width="26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43" t="s">
        <v>94</v>
      </c>
      <c r="B1" s="243"/>
      <c r="C1" s="243"/>
      <c r="D1" s="243"/>
      <c r="E1" s="243"/>
    </row>
    <row r="2" spans="1:9" s="3" customFormat="1" ht="23.25" customHeight="1" x14ac:dyDescent="0.25">
      <c r="A2" s="248" t="s">
        <v>0</v>
      </c>
      <c r="B2" s="244" t="s">
        <v>109</v>
      </c>
      <c r="C2" s="244" t="s">
        <v>110</v>
      </c>
      <c r="D2" s="287" t="s">
        <v>1</v>
      </c>
      <c r="E2" s="288"/>
    </row>
    <row r="3" spans="1:9" s="3" customFormat="1" ht="30" x14ac:dyDescent="0.25">
      <c r="A3" s="249"/>
      <c r="B3" s="245"/>
      <c r="C3" s="245"/>
      <c r="D3" s="4" t="s">
        <v>2</v>
      </c>
      <c r="E3" s="5" t="s">
        <v>24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88</v>
      </c>
      <c r="B5" s="69">
        <f>'6-(УБД-ЦЗ)'!B7</f>
        <v>618</v>
      </c>
      <c r="C5" s="69">
        <f>'6-(УБД-ЦЗ)'!C7</f>
        <v>198</v>
      </c>
      <c r="D5" s="18">
        <f t="shared" ref="D5" si="0">C5*100/B5</f>
        <v>32.038834951456309</v>
      </c>
      <c r="E5" s="66">
        <f t="shared" ref="E5" si="1">C5-B5</f>
        <v>-420</v>
      </c>
      <c r="I5" s="11"/>
    </row>
    <row r="6" spans="1:9" s="3" customFormat="1" ht="20.25" x14ac:dyDescent="0.25">
      <c r="A6" s="8" t="s">
        <v>26</v>
      </c>
      <c r="B6" s="70">
        <f>'6-(УБД-ЦЗ)'!E7</f>
        <v>588</v>
      </c>
      <c r="C6" s="70">
        <f>'6-(УБД-ЦЗ)'!F7</f>
        <v>186</v>
      </c>
      <c r="D6" s="18">
        <f t="shared" ref="D6:D10" si="2">C6*100/B6</f>
        <v>31.632653061224488</v>
      </c>
      <c r="E6" s="66">
        <f t="shared" ref="E6:E10" si="3">C6-B6</f>
        <v>-402</v>
      </c>
      <c r="I6" s="11"/>
    </row>
    <row r="7" spans="1:9" s="3" customFormat="1" ht="40.5" customHeight="1" x14ac:dyDescent="0.25">
      <c r="A7" s="12" t="s">
        <v>27</v>
      </c>
      <c r="B7" s="70">
        <f>'6-(УБД-ЦЗ)'!H7</f>
        <v>117</v>
      </c>
      <c r="C7" s="70">
        <f>'6-(УБД-ЦЗ)'!I7</f>
        <v>20</v>
      </c>
      <c r="D7" s="18">
        <f t="shared" si="2"/>
        <v>17.094017094017094</v>
      </c>
      <c r="E7" s="66">
        <f t="shared" si="3"/>
        <v>-97</v>
      </c>
      <c r="I7" s="11"/>
    </row>
    <row r="8" spans="1:9" s="3" customFormat="1" ht="20.25" x14ac:dyDescent="0.25">
      <c r="A8" s="13" t="s">
        <v>28</v>
      </c>
      <c r="B8" s="70">
        <f>'6-(УБД-ЦЗ)'!K7</f>
        <v>12</v>
      </c>
      <c r="C8" s="70">
        <f>'6-(УБД-ЦЗ)'!L7</f>
        <v>3</v>
      </c>
      <c r="D8" s="18">
        <f t="shared" si="2"/>
        <v>25</v>
      </c>
      <c r="E8" s="66">
        <f t="shared" si="3"/>
        <v>-9</v>
      </c>
      <c r="I8" s="11"/>
    </row>
    <row r="9" spans="1:9" s="3" customFormat="1" ht="37.5" customHeight="1" x14ac:dyDescent="0.25">
      <c r="A9" s="13" t="s">
        <v>19</v>
      </c>
      <c r="B9" s="70">
        <f>'6-(УБД-ЦЗ)'!N7</f>
        <v>1</v>
      </c>
      <c r="C9" s="70">
        <f>'6-(УБД-ЦЗ)'!O7</f>
        <v>0</v>
      </c>
      <c r="D9" s="18" t="s">
        <v>104</v>
      </c>
      <c r="E9" s="66">
        <f t="shared" si="3"/>
        <v>-1</v>
      </c>
      <c r="I9" s="11"/>
    </row>
    <row r="10" spans="1:9" s="3" customFormat="1" ht="38.25" customHeight="1" x14ac:dyDescent="0.25">
      <c r="A10" s="13" t="s">
        <v>29</v>
      </c>
      <c r="B10" s="65">
        <f>'6-(УБД-ЦЗ)'!Q7</f>
        <v>399</v>
      </c>
      <c r="C10" s="65">
        <f>'6-(УБД-ЦЗ)'!R7</f>
        <v>166</v>
      </c>
      <c r="D10" s="9">
        <f t="shared" si="2"/>
        <v>41.604010025062657</v>
      </c>
      <c r="E10" s="66">
        <f t="shared" si="3"/>
        <v>-233</v>
      </c>
      <c r="I10" s="11"/>
    </row>
    <row r="11" spans="1:9" s="3" customFormat="1" ht="12.75" customHeight="1" x14ac:dyDescent="0.25">
      <c r="A11" s="250" t="s">
        <v>4</v>
      </c>
      <c r="B11" s="251"/>
      <c r="C11" s="251"/>
      <c r="D11" s="251"/>
      <c r="E11" s="251"/>
      <c r="I11" s="11"/>
    </row>
    <row r="12" spans="1:9" s="3" customFormat="1" ht="18" customHeight="1" x14ac:dyDescent="0.25">
      <c r="A12" s="252"/>
      <c r="B12" s="253"/>
      <c r="C12" s="253"/>
      <c r="D12" s="253"/>
      <c r="E12" s="253"/>
      <c r="I12" s="11"/>
    </row>
    <row r="13" spans="1:9" s="3" customFormat="1" ht="20.25" customHeight="1" x14ac:dyDescent="0.25">
      <c r="A13" s="248" t="s">
        <v>0</v>
      </c>
      <c r="B13" s="254" t="s">
        <v>111</v>
      </c>
      <c r="C13" s="254" t="s">
        <v>112</v>
      </c>
      <c r="D13" s="287" t="s">
        <v>1</v>
      </c>
      <c r="E13" s="288"/>
      <c r="I13" s="11"/>
    </row>
    <row r="14" spans="1:9" ht="33" customHeight="1" x14ac:dyDescent="0.2">
      <c r="A14" s="249"/>
      <c r="B14" s="254"/>
      <c r="C14" s="254"/>
      <c r="D14" s="19" t="s">
        <v>2</v>
      </c>
      <c r="E14" s="5" t="s">
        <v>24</v>
      </c>
      <c r="I14" s="11"/>
    </row>
    <row r="15" spans="1:9" ht="27.75" customHeight="1" x14ac:dyDescent="0.2">
      <c r="A15" s="8" t="s">
        <v>86</v>
      </c>
      <c r="B15" s="67">
        <f>'6-(УБД-ЦЗ)'!T7</f>
        <v>92</v>
      </c>
      <c r="C15" s="67">
        <f>'6-(УБД-ЦЗ)'!U7</f>
        <v>101</v>
      </c>
      <c r="D15" s="20">
        <f t="shared" ref="D15" si="4">C15*100/B15</f>
        <v>109.78260869565217</v>
      </c>
      <c r="E15" s="66">
        <f t="shared" ref="E15" si="5">C15-B15</f>
        <v>9</v>
      </c>
      <c r="I15" s="11"/>
    </row>
    <row r="16" spans="1:9" ht="27.75" customHeight="1" x14ac:dyDescent="0.2">
      <c r="A16" s="1" t="s">
        <v>26</v>
      </c>
      <c r="B16" s="68">
        <f>'6-(УБД-ЦЗ)'!W7</f>
        <v>86</v>
      </c>
      <c r="C16" s="68">
        <f>'6-(УБД-ЦЗ)'!X7</f>
        <v>95</v>
      </c>
      <c r="D16" s="20">
        <f t="shared" ref="D16:D17" si="6">C16*100/B16</f>
        <v>110.46511627906976</v>
      </c>
      <c r="E16" s="66">
        <f t="shared" ref="E16:E17" si="7">C16-B16</f>
        <v>9</v>
      </c>
      <c r="I16" s="11"/>
    </row>
    <row r="17" spans="1:9" ht="27.75" customHeight="1" x14ac:dyDescent="0.2">
      <c r="A17" s="1" t="s">
        <v>31</v>
      </c>
      <c r="B17" s="68">
        <f>'6-(УБД-ЦЗ)'!Z7</f>
        <v>81</v>
      </c>
      <c r="C17" s="68">
        <f>'6-(УБД-ЦЗ)'!AA7</f>
        <v>75</v>
      </c>
      <c r="D17" s="20">
        <f t="shared" si="6"/>
        <v>92.592592592592595</v>
      </c>
      <c r="E17" s="66">
        <f t="shared" si="7"/>
        <v>-6</v>
      </c>
      <c r="I17" s="11"/>
    </row>
    <row r="18" spans="1:9" ht="56.25" customHeight="1" x14ac:dyDescent="0.2">
      <c r="A18" s="289" t="s">
        <v>106</v>
      </c>
      <c r="B18" s="289"/>
      <c r="C18" s="289"/>
      <c r="D18" s="289"/>
      <c r="E18" s="289"/>
      <c r="I18" s="11"/>
    </row>
    <row r="19" spans="1:9" ht="69" customHeight="1" x14ac:dyDescent="0.25">
      <c r="A19" s="286"/>
      <c r="B19" s="286"/>
      <c r="C19" s="286"/>
      <c r="D19" s="286"/>
      <c r="E19" s="286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F68"/>
  <sheetViews>
    <sheetView view="pageBreakPreview" zoomScale="62" zoomScaleNormal="75" zoomScaleSheetLayoutView="6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24" sqref="K24"/>
    </sheetView>
  </sheetViews>
  <sheetFormatPr defaultColWidth="9.42578125" defaultRowHeight="14.25" x14ac:dyDescent="0.2"/>
  <cols>
    <col min="1" max="1" width="27.1406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4.5703125" style="41" customWidth="1"/>
    <col min="16" max="16" width="8.42578125" style="41" customWidth="1"/>
    <col min="17" max="18" width="14.5703125" style="41" customWidth="1"/>
    <col min="19" max="19" width="11.42578125" style="41" customWidth="1"/>
    <col min="20" max="21" width="16.5703125" style="41" customWidth="1"/>
    <col min="22" max="22" width="8.42578125" style="41" customWidth="1"/>
    <col min="23" max="24" width="14.5703125" style="41" customWidth="1"/>
    <col min="25" max="25" width="11.42578125" style="41" customWidth="1"/>
    <col min="26" max="27" width="14.5703125" style="41" customWidth="1"/>
    <col min="28" max="28" width="11.5703125" style="41" customWidth="1"/>
    <col min="29" max="31" width="9.42578125" style="41"/>
    <col min="32" max="32" width="9.5703125" style="41" customWidth="1"/>
    <col min="33" max="16384" width="9.42578125" style="41"/>
  </cols>
  <sheetData>
    <row r="1" spans="1:32" s="26" customFormat="1" ht="60" customHeight="1" x14ac:dyDescent="0.25">
      <c r="B1" s="255" t="s">
        <v>114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"/>
      <c r="R1" s="25"/>
      <c r="S1" s="25"/>
      <c r="T1" s="25"/>
      <c r="U1" s="275" t="s">
        <v>14</v>
      </c>
      <c r="V1" s="275"/>
      <c r="W1" s="275"/>
      <c r="X1" s="275"/>
      <c r="Y1" s="275"/>
      <c r="Z1" s="275"/>
      <c r="AA1" s="275"/>
      <c r="AB1" s="275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67"/>
      <c r="Y2" s="267"/>
      <c r="Z2" s="257" t="s">
        <v>7</v>
      </c>
      <c r="AA2" s="257"/>
      <c r="AB2" s="257"/>
      <c r="AC2" s="51"/>
    </row>
    <row r="3" spans="1:32" s="30" customFormat="1" ht="102" customHeight="1" x14ac:dyDescent="0.25">
      <c r="A3" s="284"/>
      <c r="B3" s="272" t="s">
        <v>20</v>
      </c>
      <c r="C3" s="273"/>
      <c r="D3" s="273"/>
      <c r="E3" s="270" t="s">
        <v>21</v>
      </c>
      <c r="F3" s="264"/>
      <c r="G3" s="265"/>
      <c r="H3" s="263" t="s">
        <v>13</v>
      </c>
      <c r="I3" s="264"/>
      <c r="J3" s="271"/>
      <c r="K3" s="270" t="s">
        <v>9</v>
      </c>
      <c r="L3" s="264"/>
      <c r="M3" s="265"/>
      <c r="N3" s="270" t="s">
        <v>10</v>
      </c>
      <c r="O3" s="264"/>
      <c r="P3" s="265"/>
      <c r="Q3" s="272" t="s">
        <v>8</v>
      </c>
      <c r="R3" s="273"/>
      <c r="S3" s="274"/>
      <c r="T3" s="270" t="s">
        <v>15</v>
      </c>
      <c r="U3" s="264"/>
      <c r="V3" s="265"/>
      <c r="W3" s="270" t="s">
        <v>11</v>
      </c>
      <c r="X3" s="264"/>
      <c r="Y3" s="265"/>
      <c r="Z3" s="263" t="s">
        <v>12</v>
      </c>
      <c r="AA3" s="264"/>
      <c r="AB3" s="265"/>
    </row>
    <row r="4" spans="1:32" s="31" customFormat="1" ht="19.5" customHeight="1" x14ac:dyDescent="0.25">
      <c r="A4" s="285"/>
      <c r="B4" s="276" t="s">
        <v>87</v>
      </c>
      <c r="C4" s="266" t="s">
        <v>96</v>
      </c>
      <c r="D4" s="282" t="s">
        <v>2</v>
      </c>
      <c r="E4" s="276" t="s">
        <v>87</v>
      </c>
      <c r="F4" s="266" t="s">
        <v>96</v>
      </c>
      <c r="G4" s="290" t="s">
        <v>2</v>
      </c>
      <c r="H4" s="281" t="s">
        <v>87</v>
      </c>
      <c r="I4" s="266" t="s">
        <v>96</v>
      </c>
      <c r="J4" s="282" t="s">
        <v>2</v>
      </c>
      <c r="K4" s="276" t="s">
        <v>87</v>
      </c>
      <c r="L4" s="266" t="s">
        <v>96</v>
      </c>
      <c r="M4" s="290" t="s">
        <v>2</v>
      </c>
      <c r="N4" s="276" t="s">
        <v>87</v>
      </c>
      <c r="O4" s="266" t="s">
        <v>96</v>
      </c>
      <c r="P4" s="290" t="s">
        <v>2</v>
      </c>
      <c r="Q4" s="276" t="s">
        <v>87</v>
      </c>
      <c r="R4" s="266" t="s">
        <v>96</v>
      </c>
      <c r="S4" s="290" t="s">
        <v>2</v>
      </c>
      <c r="T4" s="276" t="s">
        <v>87</v>
      </c>
      <c r="U4" s="266" t="s">
        <v>96</v>
      </c>
      <c r="V4" s="290" t="s">
        <v>2</v>
      </c>
      <c r="W4" s="276" t="s">
        <v>87</v>
      </c>
      <c r="X4" s="266" t="s">
        <v>96</v>
      </c>
      <c r="Y4" s="290" t="s">
        <v>2</v>
      </c>
      <c r="Z4" s="281" t="s">
        <v>87</v>
      </c>
      <c r="AA4" s="266" t="s">
        <v>96</v>
      </c>
      <c r="AB4" s="290" t="s">
        <v>2</v>
      </c>
    </row>
    <row r="5" spans="1:32" s="31" customFormat="1" ht="15.75" customHeight="1" x14ac:dyDescent="0.25">
      <c r="A5" s="285"/>
      <c r="B5" s="276"/>
      <c r="C5" s="266"/>
      <c r="D5" s="282"/>
      <c r="E5" s="276"/>
      <c r="F5" s="266"/>
      <c r="G5" s="290"/>
      <c r="H5" s="281"/>
      <c r="I5" s="266"/>
      <c r="J5" s="282"/>
      <c r="K5" s="276"/>
      <c r="L5" s="266"/>
      <c r="M5" s="290"/>
      <c r="N5" s="276"/>
      <c r="O5" s="266"/>
      <c r="P5" s="290"/>
      <c r="Q5" s="276"/>
      <c r="R5" s="266"/>
      <c r="S5" s="290"/>
      <c r="T5" s="276"/>
      <c r="U5" s="266"/>
      <c r="V5" s="290"/>
      <c r="W5" s="276"/>
      <c r="X5" s="266"/>
      <c r="Y5" s="290"/>
      <c r="Z5" s="281"/>
      <c r="AA5" s="266"/>
      <c r="AB5" s="290"/>
    </row>
    <row r="6" spans="1:32" s="47" customFormat="1" ht="11.25" customHeight="1" thickBot="1" x14ac:dyDescent="0.25">
      <c r="A6" s="123" t="s">
        <v>3</v>
      </c>
      <c r="B6" s="46">
        <v>1</v>
      </c>
      <c r="C6" s="46">
        <v>2</v>
      </c>
      <c r="D6" s="151">
        <v>3</v>
      </c>
      <c r="E6" s="141">
        <v>4</v>
      </c>
      <c r="F6" s="46">
        <v>5</v>
      </c>
      <c r="G6" s="124">
        <v>6</v>
      </c>
      <c r="H6" s="150">
        <v>7</v>
      </c>
      <c r="I6" s="46">
        <v>8</v>
      </c>
      <c r="J6" s="151">
        <v>9</v>
      </c>
      <c r="K6" s="141">
        <v>10</v>
      </c>
      <c r="L6" s="46">
        <v>11</v>
      </c>
      <c r="M6" s="124">
        <v>12</v>
      </c>
      <c r="N6" s="141">
        <v>13</v>
      </c>
      <c r="O6" s="46">
        <v>14</v>
      </c>
      <c r="P6" s="124">
        <v>15</v>
      </c>
      <c r="Q6" s="141">
        <v>16</v>
      </c>
      <c r="R6" s="46">
        <v>17</v>
      </c>
      <c r="S6" s="124">
        <v>18</v>
      </c>
      <c r="T6" s="141">
        <v>19</v>
      </c>
      <c r="U6" s="46">
        <v>20</v>
      </c>
      <c r="V6" s="124">
        <v>21</v>
      </c>
      <c r="W6" s="141">
        <v>22</v>
      </c>
      <c r="X6" s="46">
        <v>23</v>
      </c>
      <c r="Y6" s="124">
        <v>24</v>
      </c>
      <c r="Z6" s="150">
        <v>25</v>
      </c>
      <c r="AA6" s="46">
        <v>26</v>
      </c>
      <c r="AB6" s="124">
        <v>27</v>
      </c>
    </row>
    <row r="7" spans="1:32" s="35" customFormat="1" ht="60.75" customHeight="1" thickBot="1" x14ac:dyDescent="0.3">
      <c r="A7" s="162" t="s">
        <v>32</v>
      </c>
      <c r="B7" s="163">
        <f>SUM(B8:B14)</f>
        <v>618</v>
      </c>
      <c r="C7" s="164">
        <f>SUM(C8:C14)</f>
        <v>198</v>
      </c>
      <c r="D7" s="236">
        <f t="shared" ref="D7:D14" si="0">IF(ISERROR(C7*100/B7),"-",(C7*100/B7))</f>
        <v>32.038834951456309</v>
      </c>
      <c r="E7" s="167">
        <f>SUM(E8:E14)</f>
        <v>588</v>
      </c>
      <c r="F7" s="164">
        <f>SUM(F8:F14)</f>
        <v>186</v>
      </c>
      <c r="G7" s="236">
        <f t="shared" ref="G7:G14" si="1">IF(ISERROR(F7*100/E7),"-",(F7*100/E7))</f>
        <v>31.632653061224488</v>
      </c>
      <c r="H7" s="166">
        <f>SUM(H8:H14)</f>
        <v>117</v>
      </c>
      <c r="I7" s="164">
        <f>SUM(I8:I14)</f>
        <v>20</v>
      </c>
      <c r="J7" s="236">
        <f t="shared" ref="J7:J14" si="2">IF(ISERROR(I7*100/H7),"-",(I7*100/H7))</f>
        <v>17.094017094017094</v>
      </c>
      <c r="K7" s="167">
        <f>SUM(K8:K14)</f>
        <v>12</v>
      </c>
      <c r="L7" s="164">
        <f>SUM(L8:L14)</f>
        <v>3</v>
      </c>
      <c r="M7" s="236">
        <f t="shared" ref="M7:M14" si="3">IF(ISERROR(L7*100/K7),"-",(L7*100/K7))</f>
        <v>25</v>
      </c>
      <c r="N7" s="166">
        <f>SUM(N8:N14)</f>
        <v>1</v>
      </c>
      <c r="O7" s="164">
        <f>SUM(O8:O14)</f>
        <v>0</v>
      </c>
      <c r="P7" s="165">
        <f t="shared" ref="P7:P14" si="4">IF(ISERROR(O7*100/N7),"-",(O7*100/N7))</f>
        <v>0</v>
      </c>
      <c r="Q7" s="166">
        <f>SUM(Q8:Q14)</f>
        <v>399</v>
      </c>
      <c r="R7" s="164">
        <f>SUM(R8:R14)</f>
        <v>166</v>
      </c>
      <c r="S7" s="236">
        <f t="shared" ref="S7:S14" si="5">IF(ISERROR(R7*100/Q7),"-",(R7*100/Q7))</f>
        <v>41.604010025062657</v>
      </c>
      <c r="T7" s="226">
        <f>SUM(T8:T14)</f>
        <v>92</v>
      </c>
      <c r="U7" s="164">
        <f>SUM(U8:U14)</f>
        <v>101</v>
      </c>
      <c r="V7" s="236">
        <f t="shared" ref="V7:V14" si="6">IF(ISERROR(U7*100/T7),"-",(U7*100/T7))</f>
        <v>109.78260869565217</v>
      </c>
      <c r="W7" s="166">
        <f>SUM(W8:W14)</f>
        <v>86</v>
      </c>
      <c r="X7" s="164">
        <f>SUM(X8:X14)</f>
        <v>95</v>
      </c>
      <c r="Y7" s="236">
        <f t="shared" ref="Y7:Y14" si="7">IF(ISERROR(X7*100/W7),"-",(X7*100/W7))</f>
        <v>110.46511627906976</v>
      </c>
      <c r="Z7" s="163">
        <f>SUM(Z8:Z14)</f>
        <v>81</v>
      </c>
      <c r="AA7" s="164">
        <f>SUM(AA8:AA14)</f>
        <v>75</v>
      </c>
      <c r="AB7" s="236">
        <f t="shared" ref="AB7:AB14" si="8">IF(ISERROR(AA7*100/Z7),"-",(AA7*100/Z7))</f>
        <v>92.592592592592595</v>
      </c>
      <c r="AC7" s="34"/>
      <c r="AF7" s="39"/>
    </row>
    <row r="8" spans="1:32" s="39" customFormat="1" ht="48" customHeight="1" x14ac:dyDescent="0.25">
      <c r="A8" s="144" t="s">
        <v>97</v>
      </c>
      <c r="B8" s="169">
        <v>39</v>
      </c>
      <c r="C8" s="159">
        <v>21</v>
      </c>
      <c r="D8" s="237">
        <f t="shared" si="0"/>
        <v>53.846153846153847</v>
      </c>
      <c r="E8" s="176">
        <v>39</v>
      </c>
      <c r="F8" s="159">
        <v>21</v>
      </c>
      <c r="G8" s="237">
        <f t="shared" si="1"/>
        <v>53.846153846153847</v>
      </c>
      <c r="H8" s="175">
        <v>10</v>
      </c>
      <c r="I8" s="173">
        <v>2</v>
      </c>
      <c r="J8" s="237">
        <f t="shared" si="2"/>
        <v>20</v>
      </c>
      <c r="K8" s="172">
        <v>0</v>
      </c>
      <c r="L8" s="200">
        <v>1</v>
      </c>
      <c r="M8" s="238" t="str">
        <f t="shared" si="3"/>
        <v>-</v>
      </c>
      <c r="N8" s="171">
        <v>1</v>
      </c>
      <c r="O8" s="160">
        <v>0</v>
      </c>
      <c r="P8" s="170">
        <f t="shared" si="4"/>
        <v>0</v>
      </c>
      <c r="Q8" s="175">
        <v>33</v>
      </c>
      <c r="R8" s="173">
        <v>20</v>
      </c>
      <c r="S8" s="237">
        <f t="shared" si="5"/>
        <v>60.606060606060609</v>
      </c>
      <c r="T8" s="227">
        <v>7</v>
      </c>
      <c r="U8" s="177">
        <v>12</v>
      </c>
      <c r="V8" s="237">
        <f t="shared" si="6"/>
        <v>171.42857142857142</v>
      </c>
      <c r="W8" s="171">
        <v>7</v>
      </c>
      <c r="X8" s="161">
        <v>12</v>
      </c>
      <c r="Y8" s="237">
        <f t="shared" si="7"/>
        <v>171.42857142857142</v>
      </c>
      <c r="Z8" s="230">
        <v>5</v>
      </c>
      <c r="AA8" s="200">
        <v>9</v>
      </c>
      <c r="AB8" s="237">
        <f t="shared" si="8"/>
        <v>180</v>
      </c>
      <c r="AC8" s="34"/>
      <c r="AD8" s="38"/>
    </row>
    <row r="9" spans="1:32" s="40" customFormat="1" ht="48" customHeight="1" x14ac:dyDescent="0.25">
      <c r="A9" s="145" t="s">
        <v>98</v>
      </c>
      <c r="B9" s="178">
        <v>94</v>
      </c>
      <c r="C9" s="159">
        <v>35</v>
      </c>
      <c r="D9" s="238">
        <f t="shared" si="0"/>
        <v>37.234042553191486</v>
      </c>
      <c r="E9" s="184">
        <v>94</v>
      </c>
      <c r="F9" s="129">
        <v>33</v>
      </c>
      <c r="G9" s="238">
        <f t="shared" si="1"/>
        <v>35.106382978723403</v>
      </c>
      <c r="H9" s="183">
        <v>33</v>
      </c>
      <c r="I9" s="134">
        <v>4</v>
      </c>
      <c r="J9" s="238">
        <f t="shared" si="2"/>
        <v>12.121212121212121</v>
      </c>
      <c r="K9" s="181">
        <v>2</v>
      </c>
      <c r="L9" s="131">
        <v>1</v>
      </c>
      <c r="M9" s="238">
        <f t="shared" si="3"/>
        <v>50</v>
      </c>
      <c r="N9" s="180">
        <v>0</v>
      </c>
      <c r="O9" s="133">
        <v>0</v>
      </c>
      <c r="P9" s="179" t="str">
        <f t="shared" si="4"/>
        <v>-</v>
      </c>
      <c r="Q9" s="183">
        <v>74</v>
      </c>
      <c r="R9" s="134">
        <v>31</v>
      </c>
      <c r="S9" s="238">
        <f t="shared" si="5"/>
        <v>41.891891891891895</v>
      </c>
      <c r="T9" s="228">
        <v>16</v>
      </c>
      <c r="U9" s="177">
        <v>16</v>
      </c>
      <c r="V9" s="238">
        <f t="shared" si="6"/>
        <v>100</v>
      </c>
      <c r="W9" s="180">
        <v>16</v>
      </c>
      <c r="X9" s="133">
        <v>16</v>
      </c>
      <c r="Y9" s="238">
        <f t="shared" si="7"/>
        <v>100</v>
      </c>
      <c r="Z9" s="231">
        <v>16</v>
      </c>
      <c r="AA9" s="131">
        <v>10</v>
      </c>
      <c r="AB9" s="238">
        <f t="shared" si="8"/>
        <v>62.5</v>
      </c>
      <c r="AC9" s="34"/>
      <c r="AD9" s="38"/>
    </row>
    <row r="10" spans="1:32" s="39" customFormat="1" ht="48" customHeight="1" x14ac:dyDescent="0.25">
      <c r="A10" s="145" t="s">
        <v>99</v>
      </c>
      <c r="B10" s="178">
        <v>252</v>
      </c>
      <c r="C10" s="159">
        <v>48</v>
      </c>
      <c r="D10" s="238">
        <f t="shared" si="0"/>
        <v>19.047619047619047</v>
      </c>
      <c r="E10" s="184">
        <v>236</v>
      </c>
      <c r="F10" s="130">
        <v>41</v>
      </c>
      <c r="G10" s="238">
        <f t="shared" si="1"/>
        <v>17.372881355932204</v>
      </c>
      <c r="H10" s="183">
        <v>40</v>
      </c>
      <c r="I10" s="134">
        <v>3</v>
      </c>
      <c r="J10" s="238">
        <f t="shared" si="2"/>
        <v>7.5</v>
      </c>
      <c r="K10" s="181">
        <v>7</v>
      </c>
      <c r="L10" s="131">
        <v>1</v>
      </c>
      <c r="M10" s="238">
        <f t="shared" si="3"/>
        <v>14.285714285714286</v>
      </c>
      <c r="N10" s="180">
        <v>0</v>
      </c>
      <c r="O10" s="132">
        <v>0</v>
      </c>
      <c r="P10" s="179" t="str">
        <f t="shared" si="4"/>
        <v>-</v>
      </c>
      <c r="Q10" s="183">
        <v>130</v>
      </c>
      <c r="R10" s="134">
        <v>36</v>
      </c>
      <c r="S10" s="238">
        <f t="shared" si="5"/>
        <v>27.692307692307693</v>
      </c>
      <c r="T10" s="228">
        <v>40</v>
      </c>
      <c r="U10" s="177">
        <v>20</v>
      </c>
      <c r="V10" s="238">
        <f t="shared" si="6"/>
        <v>50</v>
      </c>
      <c r="W10" s="180">
        <v>36</v>
      </c>
      <c r="X10" s="133">
        <v>18</v>
      </c>
      <c r="Y10" s="238">
        <f t="shared" si="7"/>
        <v>50</v>
      </c>
      <c r="Z10" s="231">
        <v>34</v>
      </c>
      <c r="AA10" s="131">
        <v>17</v>
      </c>
      <c r="AB10" s="238">
        <f t="shared" si="8"/>
        <v>50</v>
      </c>
      <c r="AC10" s="34"/>
      <c r="AD10" s="38"/>
    </row>
    <row r="11" spans="1:32" s="39" customFormat="1" ht="48" customHeight="1" x14ac:dyDescent="0.25">
      <c r="A11" s="145" t="s">
        <v>100</v>
      </c>
      <c r="B11" s="178">
        <v>57</v>
      </c>
      <c r="C11" s="159">
        <v>20</v>
      </c>
      <c r="D11" s="238">
        <f t="shared" si="0"/>
        <v>35.087719298245617</v>
      </c>
      <c r="E11" s="184">
        <v>57</v>
      </c>
      <c r="F11" s="130">
        <v>18</v>
      </c>
      <c r="G11" s="238">
        <f t="shared" si="1"/>
        <v>31.578947368421051</v>
      </c>
      <c r="H11" s="183">
        <v>7</v>
      </c>
      <c r="I11" s="134">
        <v>1</v>
      </c>
      <c r="J11" s="238">
        <f t="shared" si="2"/>
        <v>14.285714285714286</v>
      </c>
      <c r="K11" s="181">
        <v>2</v>
      </c>
      <c r="L11" s="131">
        <v>0</v>
      </c>
      <c r="M11" s="238">
        <f t="shared" si="3"/>
        <v>0</v>
      </c>
      <c r="N11" s="180">
        <v>0</v>
      </c>
      <c r="O11" s="132">
        <v>0</v>
      </c>
      <c r="P11" s="179" t="str">
        <f t="shared" si="4"/>
        <v>-</v>
      </c>
      <c r="Q11" s="183">
        <v>35</v>
      </c>
      <c r="R11" s="134">
        <v>16</v>
      </c>
      <c r="S11" s="238">
        <f t="shared" si="5"/>
        <v>45.714285714285715</v>
      </c>
      <c r="T11" s="228">
        <v>6</v>
      </c>
      <c r="U11" s="177">
        <v>8</v>
      </c>
      <c r="V11" s="238">
        <f t="shared" si="6"/>
        <v>133.33333333333334</v>
      </c>
      <c r="W11" s="180">
        <v>6</v>
      </c>
      <c r="X11" s="133">
        <v>8</v>
      </c>
      <c r="Y11" s="238">
        <f t="shared" si="7"/>
        <v>133.33333333333334</v>
      </c>
      <c r="Z11" s="231">
        <v>6</v>
      </c>
      <c r="AA11" s="131">
        <v>8</v>
      </c>
      <c r="AB11" s="238">
        <f t="shared" si="8"/>
        <v>133.33333333333334</v>
      </c>
      <c r="AC11" s="34"/>
      <c r="AD11" s="38"/>
    </row>
    <row r="12" spans="1:32" s="39" customFormat="1" ht="48" customHeight="1" x14ac:dyDescent="0.25">
      <c r="A12" s="145" t="s">
        <v>101</v>
      </c>
      <c r="B12" s="178">
        <v>69</v>
      </c>
      <c r="C12" s="159">
        <v>21</v>
      </c>
      <c r="D12" s="238">
        <f t="shared" si="0"/>
        <v>30.434782608695652</v>
      </c>
      <c r="E12" s="184">
        <v>67</v>
      </c>
      <c r="F12" s="130">
        <v>21</v>
      </c>
      <c r="G12" s="238">
        <f t="shared" si="1"/>
        <v>31.343283582089551</v>
      </c>
      <c r="H12" s="183">
        <v>17</v>
      </c>
      <c r="I12" s="134">
        <v>4</v>
      </c>
      <c r="J12" s="238">
        <f t="shared" si="2"/>
        <v>23.529411764705884</v>
      </c>
      <c r="K12" s="181">
        <v>0</v>
      </c>
      <c r="L12" s="131">
        <v>0</v>
      </c>
      <c r="M12" s="238" t="str">
        <f t="shared" si="3"/>
        <v>-</v>
      </c>
      <c r="N12" s="180">
        <v>0</v>
      </c>
      <c r="O12" s="132">
        <v>0</v>
      </c>
      <c r="P12" s="179" t="str">
        <f t="shared" si="4"/>
        <v>-</v>
      </c>
      <c r="Q12" s="183">
        <v>49</v>
      </c>
      <c r="R12" s="134">
        <v>17</v>
      </c>
      <c r="S12" s="238">
        <f t="shared" si="5"/>
        <v>34.693877551020407</v>
      </c>
      <c r="T12" s="228">
        <v>10</v>
      </c>
      <c r="U12" s="177">
        <v>13</v>
      </c>
      <c r="V12" s="238">
        <f t="shared" si="6"/>
        <v>130</v>
      </c>
      <c r="W12" s="180">
        <v>9</v>
      </c>
      <c r="X12" s="133">
        <v>13</v>
      </c>
      <c r="Y12" s="238">
        <f t="shared" si="7"/>
        <v>144.44444444444446</v>
      </c>
      <c r="Z12" s="231">
        <v>8</v>
      </c>
      <c r="AA12" s="131">
        <v>8</v>
      </c>
      <c r="AB12" s="238">
        <f t="shared" si="8"/>
        <v>100</v>
      </c>
      <c r="AC12" s="34"/>
      <c r="AD12" s="38"/>
    </row>
    <row r="13" spans="1:32" s="39" customFormat="1" ht="48" customHeight="1" x14ac:dyDescent="0.25">
      <c r="A13" s="145" t="s">
        <v>102</v>
      </c>
      <c r="B13" s="178">
        <v>48</v>
      </c>
      <c r="C13" s="159">
        <v>13</v>
      </c>
      <c r="D13" s="238">
        <f t="shared" si="0"/>
        <v>27.083333333333332</v>
      </c>
      <c r="E13" s="184">
        <v>43</v>
      </c>
      <c r="F13" s="130">
        <v>12</v>
      </c>
      <c r="G13" s="238">
        <f t="shared" si="1"/>
        <v>27.906976744186046</v>
      </c>
      <c r="H13" s="183">
        <v>8</v>
      </c>
      <c r="I13" s="134">
        <v>3</v>
      </c>
      <c r="J13" s="238">
        <f t="shared" si="2"/>
        <v>37.5</v>
      </c>
      <c r="K13" s="181">
        <v>1</v>
      </c>
      <c r="L13" s="131">
        <v>0</v>
      </c>
      <c r="M13" s="240">
        <f t="shared" si="3"/>
        <v>0</v>
      </c>
      <c r="N13" s="180">
        <v>0</v>
      </c>
      <c r="O13" s="132">
        <v>0</v>
      </c>
      <c r="P13" s="179" t="str">
        <f t="shared" si="4"/>
        <v>-</v>
      </c>
      <c r="Q13" s="183">
        <v>28</v>
      </c>
      <c r="R13" s="134">
        <v>10</v>
      </c>
      <c r="S13" s="238">
        <f t="shared" si="5"/>
        <v>35.714285714285715</v>
      </c>
      <c r="T13" s="228">
        <v>3</v>
      </c>
      <c r="U13" s="177">
        <v>7</v>
      </c>
      <c r="V13" s="238">
        <f t="shared" si="6"/>
        <v>233.33333333333334</v>
      </c>
      <c r="W13" s="180">
        <v>2</v>
      </c>
      <c r="X13" s="133">
        <v>6</v>
      </c>
      <c r="Y13" s="238">
        <f t="shared" si="7"/>
        <v>300</v>
      </c>
      <c r="Z13" s="231">
        <v>2</v>
      </c>
      <c r="AA13" s="131">
        <v>6</v>
      </c>
      <c r="AB13" s="238">
        <f t="shared" si="8"/>
        <v>300</v>
      </c>
      <c r="AC13" s="34"/>
      <c r="AD13" s="38"/>
    </row>
    <row r="14" spans="1:32" s="39" customFormat="1" ht="48" customHeight="1" thickBot="1" x14ac:dyDescent="0.3">
      <c r="A14" s="146" t="s">
        <v>103</v>
      </c>
      <c r="B14" s="185">
        <v>59</v>
      </c>
      <c r="C14" s="235">
        <v>40</v>
      </c>
      <c r="D14" s="239">
        <f t="shared" si="0"/>
        <v>67.79661016949153</v>
      </c>
      <c r="E14" s="192">
        <v>52</v>
      </c>
      <c r="F14" s="147">
        <v>40</v>
      </c>
      <c r="G14" s="239">
        <f t="shared" si="1"/>
        <v>76.92307692307692</v>
      </c>
      <c r="H14" s="191">
        <v>2</v>
      </c>
      <c r="I14" s="189">
        <v>3</v>
      </c>
      <c r="J14" s="239">
        <f t="shared" si="2"/>
        <v>150</v>
      </c>
      <c r="K14" s="188">
        <v>0</v>
      </c>
      <c r="L14" s="201">
        <v>0</v>
      </c>
      <c r="M14" s="239" t="str">
        <f t="shared" si="3"/>
        <v>-</v>
      </c>
      <c r="N14" s="187">
        <v>0</v>
      </c>
      <c r="O14" s="148">
        <v>0</v>
      </c>
      <c r="P14" s="186" t="str">
        <f t="shared" si="4"/>
        <v>-</v>
      </c>
      <c r="Q14" s="191">
        <v>50</v>
      </c>
      <c r="R14" s="189">
        <v>36</v>
      </c>
      <c r="S14" s="239">
        <f t="shared" si="5"/>
        <v>72</v>
      </c>
      <c r="T14" s="229">
        <v>10</v>
      </c>
      <c r="U14" s="219">
        <v>25</v>
      </c>
      <c r="V14" s="239">
        <f t="shared" si="6"/>
        <v>250</v>
      </c>
      <c r="W14" s="187">
        <v>10</v>
      </c>
      <c r="X14" s="202">
        <v>22</v>
      </c>
      <c r="Y14" s="239">
        <f t="shared" si="7"/>
        <v>220</v>
      </c>
      <c r="Z14" s="232">
        <v>10</v>
      </c>
      <c r="AA14" s="201">
        <v>17</v>
      </c>
      <c r="AB14" s="239">
        <f t="shared" si="8"/>
        <v>170</v>
      </c>
      <c r="AC14" s="34"/>
      <c r="AD14" s="38"/>
    </row>
    <row r="15" spans="1:32" s="39" customFormat="1" ht="28.5" customHeight="1" x14ac:dyDescent="0.25">
      <c r="A15" s="136"/>
      <c r="B15" s="291" t="s">
        <v>105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137"/>
      <c r="R15" s="140"/>
      <c r="S15" s="139"/>
      <c r="T15" s="137"/>
      <c r="U15" s="140"/>
      <c r="V15" s="139"/>
      <c r="W15" s="137"/>
      <c r="X15" s="140"/>
      <c r="Y15" s="139"/>
      <c r="Z15" s="137"/>
      <c r="AA15" s="140"/>
      <c r="AB15" s="139"/>
      <c r="AC15" s="34"/>
      <c r="AD15" s="38"/>
    </row>
    <row r="16" spans="1:32" ht="47.45" customHeight="1" x14ac:dyDescent="0.25">
      <c r="A16" s="42"/>
      <c r="B16" s="42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B15:P15"/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B4:AB5"/>
    <mergeCell ref="T4:T5"/>
    <mergeCell ref="U4:U5"/>
    <mergeCell ref="V4:V5"/>
    <mergeCell ref="W4:W5"/>
    <mergeCell ref="X4:X5"/>
    <mergeCell ref="Y4:Y5"/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K18" sqref="K18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9" ht="52.5" customHeight="1" x14ac:dyDescent="0.2">
      <c r="A1" s="243" t="s">
        <v>61</v>
      </c>
      <c r="B1" s="243"/>
      <c r="C1" s="243"/>
      <c r="D1" s="243"/>
      <c r="E1" s="243"/>
    </row>
    <row r="2" spans="1:9" ht="29.25" customHeight="1" x14ac:dyDescent="0.2">
      <c r="A2" s="292"/>
      <c r="B2" s="292"/>
      <c r="C2" s="292"/>
      <c r="D2" s="292"/>
      <c r="E2" s="292"/>
    </row>
    <row r="3" spans="1:9" s="3" customFormat="1" ht="23.25" customHeight="1" x14ac:dyDescent="0.25">
      <c r="A3" s="248" t="s">
        <v>0</v>
      </c>
      <c r="B3" s="244" t="s">
        <v>109</v>
      </c>
      <c r="C3" s="244" t="s">
        <v>110</v>
      </c>
      <c r="D3" s="287" t="s">
        <v>1</v>
      </c>
      <c r="E3" s="288"/>
    </row>
    <row r="4" spans="1:9" s="3" customFormat="1" ht="30" x14ac:dyDescent="0.25">
      <c r="A4" s="249"/>
      <c r="B4" s="245"/>
      <c r="C4" s="245"/>
      <c r="D4" s="4" t="s">
        <v>2</v>
      </c>
      <c r="E4" s="5" t="s">
        <v>24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25</v>
      </c>
      <c r="B6" s="71">
        <f>'8-ВПО-ЦЗ'!B7</f>
        <v>2593</v>
      </c>
      <c r="C6" s="71">
        <f>'8-ВПО-ЦЗ'!C7</f>
        <v>1741</v>
      </c>
      <c r="D6" s="128">
        <f>'8-ВПО-ЦЗ'!D7</f>
        <v>67.142306209024298</v>
      </c>
      <c r="E6" s="66">
        <f t="shared" ref="E6" si="0">C6-B6</f>
        <v>-852</v>
      </c>
      <c r="I6" s="11"/>
    </row>
    <row r="7" spans="1:9" s="3" customFormat="1" ht="19.350000000000001" customHeight="1" x14ac:dyDescent="0.25">
      <c r="A7" s="8" t="s">
        <v>26</v>
      </c>
      <c r="B7" s="71">
        <f>'8-ВПО-ЦЗ'!E7</f>
        <v>1899</v>
      </c>
      <c r="C7" s="71">
        <f>'8-ВПО-ЦЗ'!F7</f>
        <v>1305</v>
      </c>
      <c r="D7" s="128">
        <f>'8-ВПО-ЦЗ'!G7</f>
        <v>68.720379146919427</v>
      </c>
      <c r="E7" s="66">
        <f t="shared" ref="E7:E11" si="1">C7-B7</f>
        <v>-594</v>
      </c>
      <c r="I7" s="11"/>
    </row>
    <row r="8" spans="1:9" s="3" customFormat="1" ht="41.85" customHeight="1" x14ac:dyDescent="0.25">
      <c r="A8" s="12" t="s">
        <v>27</v>
      </c>
      <c r="B8" s="71">
        <f>'8-ВПО-ЦЗ'!H7</f>
        <v>418</v>
      </c>
      <c r="C8" s="71">
        <f>'8-ВПО-ЦЗ'!I7</f>
        <v>413</v>
      </c>
      <c r="D8" s="128">
        <f>'8-ВПО-ЦЗ'!J7</f>
        <v>98.803827751196167</v>
      </c>
      <c r="E8" s="66">
        <f t="shared" si="1"/>
        <v>-5</v>
      </c>
      <c r="I8" s="11"/>
    </row>
    <row r="9" spans="1:9" s="3" customFormat="1" ht="19.350000000000001" customHeight="1" x14ac:dyDescent="0.25">
      <c r="A9" s="8" t="s">
        <v>28</v>
      </c>
      <c r="B9" s="71">
        <f>'8-ВПО-ЦЗ'!K7</f>
        <v>14</v>
      </c>
      <c r="C9" s="71">
        <f>'8-ВПО-ЦЗ'!L7</f>
        <v>40</v>
      </c>
      <c r="D9" s="128">
        <f>'8-ВПО-ЦЗ'!M7</f>
        <v>285.71428571428572</v>
      </c>
      <c r="E9" s="66">
        <f t="shared" si="1"/>
        <v>26</v>
      </c>
      <c r="I9" s="11"/>
    </row>
    <row r="10" spans="1:9" s="3" customFormat="1" ht="48.75" customHeight="1" x14ac:dyDescent="0.25">
      <c r="A10" s="13" t="s">
        <v>19</v>
      </c>
      <c r="B10" s="71">
        <f>'8-ВПО-ЦЗ'!N7</f>
        <v>1</v>
      </c>
      <c r="C10" s="71">
        <f>'8-ВПО-ЦЗ'!O7</f>
        <v>8</v>
      </c>
      <c r="D10" s="128">
        <f>'8-ВПО-ЦЗ'!P7</f>
        <v>800</v>
      </c>
      <c r="E10" s="66">
        <f t="shared" si="1"/>
        <v>7</v>
      </c>
      <c r="I10" s="11"/>
    </row>
    <row r="11" spans="1:9" s="3" customFormat="1" ht="44.85" customHeight="1" x14ac:dyDescent="0.25">
      <c r="A11" s="13" t="s">
        <v>29</v>
      </c>
      <c r="B11" s="72">
        <f>'8-ВПО-ЦЗ'!Q7</f>
        <v>1778</v>
      </c>
      <c r="C11" s="72">
        <f>'8-ВПО-ЦЗ'!R7</f>
        <v>1004</v>
      </c>
      <c r="D11" s="128">
        <f>'8-ВПО-ЦЗ'!S7</f>
        <v>56.467941507311586</v>
      </c>
      <c r="E11" s="66">
        <f t="shared" si="1"/>
        <v>-774</v>
      </c>
      <c r="I11" s="11"/>
    </row>
    <row r="12" spans="1:9" s="3" customFormat="1" ht="12.75" customHeight="1" x14ac:dyDescent="0.25">
      <c r="A12" s="250" t="s">
        <v>4</v>
      </c>
      <c r="B12" s="251"/>
      <c r="C12" s="251"/>
      <c r="D12" s="251"/>
      <c r="E12" s="251"/>
      <c r="I12" s="11"/>
    </row>
    <row r="13" spans="1:9" s="3" customFormat="1" ht="18" customHeight="1" x14ac:dyDescent="0.25">
      <c r="A13" s="252"/>
      <c r="B13" s="253"/>
      <c r="C13" s="253"/>
      <c r="D13" s="253"/>
      <c r="E13" s="253"/>
      <c r="I13" s="11"/>
    </row>
    <row r="14" spans="1:9" s="3" customFormat="1" ht="20.25" customHeight="1" x14ac:dyDescent="0.25">
      <c r="A14" s="248" t="s">
        <v>0</v>
      </c>
      <c r="B14" s="254" t="s">
        <v>111</v>
      </c>
      <c r="C14" s="254" t="s">
        <v>112</v>
      </c>
      <c r="D14" s="287" t="s">
        <v>1</v>
      </c>
      <c r="E14" s="288"/>
      <c r="I14" s="11"/>
    </row>
    <row r="15" spans="1:9" ht="32.1" customHeight="1" x14ac:dyDescent="0.2">
      <c r="A15" s="249"/>
      <c r="B15" s="254"/>
      <c r="C15" s="254"/>
      <c r="D15" s="19" t="s">
        <v>2</v>
      </c>
      <c r="E15" s="5" t="s">
        <v>24</v>
      </c>
      <c r="I15" s="11"/>
    </row>
    <row r="16" spans="1:9" ht="27.75" customHeight="1" x14ac:dyDescent="0.2">
      <c r="A16" s="8" t="s">
        <v>30</v>
      </c>
      <c r="B16" s="72">
        <f>'8-ВПО-ЦЗ'!T7</f>
        <v>1557</v>
      </c>
      <c r="C16" s="72">
        <f>'8-ВПО-ЦЗ'!U7</f>
        <v>455</v>
      </c>
      <c r="D16" s="128">
        <f>'8-ВПО-ЦЗ'!V7</f>
        <v>29.222864482980089</v>
      </c>
      <c r="E16" s="66">
        <f t="shared" ref="E16" si="2">C16-B16</f>
        <v>-1102</v>
      </c>
      <c r="I16" s="11"/>
    </row>
    <row r="17" spans="1:9" ht="27.75" customHeight="1" x14ac:dyDescent="0.2">
      <c r="A17" s="1" t="s">
        <v>26</v>
      </c>
      <c r="B17" s="72">
        <f>'8-ВПО-ЦЗ'!W7</f>
        <v>1063</v>
      </c>
      <c r="C17" s="72">
        <f>'8-ВПО-ЦЗ'!X7</f>
        <v>246</v>
      </c>
      <c r="D17" s="128">
        <f>'8-ВПО-ЦЗ'!Y7</f>
        <v>23.142050799623707</v>
      </c>
      <c r="E17" s="66">
        <f t="shared" ref="E17:E18" si="3">C17-B17</f>
        <v>-817</v>
      </c>
      <c r="I17" s="11"/>
    </row>
    <row r="18" spans="1:9" ht="27.75" customHeight="1" x14ac:dyDescent="0.2">
      <c r="A18" s="1" t="s">
        <v>31</v>
      </c>
      <c r="B18" s="72">
        <f>'8-ВПО-ЦЗ'!Z7</f>
        <v>893</v>
      </c>
      <c r="C18" s="72">
        <f>'8-ВПО-ЦЗ'!AA7</f>
        <v>152</v>
      </c>
      <c r="D18" s="128">
        <f>'8-ВПО-ЦЗ'!AB7</f>
        <v>17.021276595744681</v>
      </c>
      <c r="E18" s="66">
        <f t="shared" si="3"/>
        <v>-741</v>
      </c>
      <c r="I18" s="11"/>
    </row>
    <row r="19" spans="1:9" ht="72" customHeight="1" x14ac:dyDescent="0.25">
      <c r="A19" s="242"/>
      <c r="B19" s="242"/>
      <c r="C19" s="242"/>
      <c r="D19" s="242"/>
      <c r="E19" s="242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67"/>
  <sheetViews>
    <sheetView zoomScale="89" zoomScaleNormal="89" zoomScaleSheetLayoutView="87" workbookViewId="0">
      <selection activeCell="J10" sqref="J10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10" style="41" customWidth="1"/>
    <col min="5" max="6" width="12.140625" style="41" customWidth="1"/>
    <col min="7" max="7" width="9.42578125" style="41" customWidth="1"/>
    <col min="8" max="8" width="11.5703125" style="41" customWidth="1"/>
    <col min="9" max="9" width="11" style="41" customWidth="1"/>
    <col min="10" max="10" width="10" style="41" customWidth="1"/>
    <col min="11" max="12" width="9.42578125" style="41" customWidth="1"/>
    <col min="13" max="13" width="9" style="41" customWidth="1"/>
    <col min="14" max="15" width="11.42578125" style="41" customWidth="1"/>
    <col min="16" max="16" width="8.42578125" style="41" customWidth="1"/>
    <col min="17" max="18" width="15.5703125" style="41" customWidth="1"/>
    <col min="19" max="19" width="9.5703125" style="41" customWidth="1"/>
    <col min="20" max="21" width="16.5703125" style="41" customWidth="1"/>
    <col min="22" max="22" width="10.85546875" style="41" customWidth="1"/>
    <col min="23" max="24" width="15.85546875" style="41" customWidth="1"/>
    <col min="25" max="25" width="10.140625" style="41" customWidth="1"/>
    <col min="26" max="27" width="15.5703125" style="41" customWidth="1"/>
    <col min="28" max="28" width="11.140625" style="41" customWidth="1"/>
    <col min="29" max="16384" width="9.42578125" style="41"/>
  </cols>
  <sheetData>
    <row r="1" spans="1:32" s="26" customFormat="1" ht="60.75" customHeight="1" x14ac:dyDescent="0.25">
      <c r="B1" s="255" t="s">
        <v>115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"/>
      <c r="R1" s="25"/>
      <c r="S1" s="25"/>
      <c r="T1" s="25"/>
      <c r="U1" s="275" t="s">
        <v>14</v>
      </c>
      <c r="V1" s="275"/>
      <c r="W1" s="275"/>
      <c r="X1" s="275"/>
      <c r="Y1" s="275"/>
      <c r="Z1" s="275"/>
      <c r="AA1" s="275"/>
      <c r="AB1" s="275"/>
    </row>
    <row r="2" spans="1:32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3" t="s">
        <v>7</v>
      </c>
      <c r="N2" s="293"/>
      <c r="O2" s="293"/>
      <c r="P2" s="293"/>
      <c r="Q2" s="28"/>
      <c r="R2" s="28"/>
      <c r="S2" s="28"/>
      <c r="T2" s="28"/>
      <c r="U2" s="28"/>
      <c r="V2" s="28"/>
      <c r="X2" s="294"/>
      <c r="Y2" s="294"/>
      <c r="Z2" s="293" t="s">
        <v>7</v>
      </c>
      <c r="AA2" s="293"/>
      <c r="AB2" s="293"/>
      <c r="AC2" s="51"/>
    </row>
    <row r="3" spans="1:32" s="225" customFormat="1" ht="95.25" customHeight="1" x14ac:dyDescent="0.25">
      <c r="A3" s="295"/>
      <c r="B3" s="272" t="s">
        <v>80</v>
      </c>
      <c r="C3" s="273"/>
      <c r="D3" s="274"/>
      <c r="E3" s="263" t="s">
        <v>21</v>
      </c>
      <c r="F3" s="264"/>
      <c r="G3" s="271"/>
      <c r="H3" s="270" t="s">
        <v>13</v>
      </c>
      <c r="I3" s="264"/>
      <c r="J3" s="265"/>
      <c r="K3" s="263" t="s">
        <v>9</v>
      </c>
      <c r="L3" s="264"/>
      <c r="M3" s="271"/>
      <c r="N3" s="270" t="s">
        <v>10</v>
      </c>
      <c r="O3" s="264"/>
      <c r="P3" s="265"/>
      <c r="Q3" s="272" t="s">
        <v>8</v>
      </c>
      <c r="R3" s="273"/>
      <c r="S3" s="274"/>
      <c r="T3" s="270" t="s">
        <v>15</v>
      </c>
      <c r="U3" s="264"/>
      <c r="V3" s="265"/>
      <c r="W3" s="270" t="s">
        <v>95</v>
      </c>
      <c r="X3" s="264"/>
      <c r="Y3" s="265"/>
      <c r="Z3" s="270" t="s">
        <v>12</v>
      </c>
      <c r="AA3" s="264"/>
      <c r="AB3" s="265"/>
    </row>
    <row r="4" spans="1:32" s="31" customFormat="1" ht="19.5" customHeight="1" x14ac:dyDescent="0.25">
      <c r="A4" s="296"/>
      <c r="B4" s="276" t="s">
        <v>87</v>
      </c>
      <c r="C4" s="259" t="s">
        <v>96</v>
      </c>
      <c r="D4" s="290" t="s">
        <v>2</v>
      </c>
      <c r="E4" s="281" t="s">
        <v>87</v>
      </c>
      <c r="F4" s="259" t="s">
        <v>96</v>
      </c>
      <c r="G4" s="260" t="s">
        <v>2</v>
      </c>
      <c r="H4" s="276" t="s">
        <v>87</v>
      </c>
      <c r="I4" s="259" t="s">
        <v>96</v>
      </c>
      <c r="J4" s="261" t="s">
        <v>2</v>
      </c>
      <c r="K4" s="281" t="s">
        <v>87</v>
      </c>
      <c r="L4" s="259" t="s">
        <v>96</v>
      </c>
      <c r="M4" s="260" t="s">
        <v>2</v>
      </c>
      <c r="N4" s="276" t="s">
        <v>87</v>
      </c>
      <c r="O4" s="259" t="s">
        <v>96</v>
      </c>
      <c r="P4" s="261" t="s">
        <v>2</v>
      </c>
      <c r="Q4" s="276" t="s">
        <v>87</v>
      </c>
      <c r="R4" s="259" t="s">
        <v>96</v>
      </c>
      <c r="S4" s="261" t="s">
        <v>2</v>
      </c>
      <c r="T4" s="276" t="s">
        <v>87</v>
      </c>
      <c r="U4" s="259" t="s">
        <v>96</v>
      </c>
      <c r="V4" s="290" t="s">
        <v>2</v>
      </c>
      <c r="W4" s="262" t="s">
        <v>87</v>
      </c>
      <c r="X4" s="266" t="s">
        <v>96</v>
      </c>
      <c r="Y4" s="261" t="s">
        <v>2</v>
      </c>
      <c r="Z4" s="276" t="s">
        <v>87</v>
      </c>
      <c r="AA4" s="259" t="s">
        <v>96</v>
      </c>
      <c r="AB4" s="261" t="s">
        <v>2</v>
      </c>
    </row>
    <row r="5" spans="1:32" s="31" customFormat="1" ht="15.75" customHeight="1" x14ac:dyDescent="0.25">
      <c r="A5" s="296"/>
      <c r="B5" s="276"/>
      <c r="C5" s="259"/>
      <c r="D5" s="290"/>
      <c r="E5" s="281"/>
      <c r="F5" s="259"/>
      <c r="G5" s="260"/>
      <c r="H5" s="276"/>
      <c r="I5" s="259"/>
      <c r="J5" s="261"/>
      <c r="K5" s="281"/>
      <c r="L5" s="259"/>
      <c r="M5" s="260"/>
      <c r="N5" s="276"/>
      <c r="O5" s="259"/>
      <c r="P5" s="261"/>
      <c r="Q5" s="276"/>
      <c r="R5" s="259"/>
      <c r="S5" s="261"/>
      <c r="T5" s="276"/>
      <c r="U5" s="259"/>
      <c r="V5" s="290"/>
      <c r="W5" s="262"/>
      <c r="X5" s="266"/>
      <c r="Y5" s="261"/>
      <c r="Z5" s="276"/>
      <c r="AA5" s="259"/>
      <c r="AB5" s="261"/>
    </row>
    <row r="6" spans="1:32" s="47" customFormat="1" ht="12.75" thickBot="1" x14ac:dyDescent="0.25">
      <c r="A6" s="194" t="s">
        <v>3</v>
      </c>
      <c r="B6" s="141">
        <v>1</v>
      </c>
      <c r="C6" s="46">
        <v>2</v>
      </c>
      <c r="D6" s="124">
        <v>3</v>
      </c>
      <c r="E6" s="150">
        <v>4</v>
      </c>
      <c r="F6" s="46">
        <v>5</v>
      </c>
      <c r="G6" s="151">
        <v>6</v>
      </c>
      <c r="H6" s="141">
        <v>7</v>
      </c>
      <c r="I6" s="46">
        <v>8</v>
      </c>
      <c r="J6" s="124">
        <v>9</v>
      </c>
      <c r="K6" s="150">
        <v>10</v>
      </c>
      <c r="L6" s="46">
        <v>11</v>
      </c>
      <c r="M6" s="151">
        <v>12</v>
      </c>
      <c r="N6" s="141">
        <v>13</v>
      </c>
      <c r="O6" s="46">
        <v>14</v>
      </c>
      <c r="P6" s="124">
        <v>15</v>
      </c>
      <c r="Q6" s="141">
        <v>16</v>
      </c>
      <c r="R6" s="46">
        <v>17</v>
      </c>
      <c r="S6" s="124">
        <v>18</v>
      </c>
      <c r="T6" s="141">
        <v>19</v>
      </c>
      <c r="U6" s="46">
        <v>20</v>
      </c>
      <c r="V6" s="124">
        <v>21</v>
      </c>
      <c r="W6" s="141">
        <v>22</v>
      </c>
      <c r="X6" s="46">
        <v>23</v>
      </c>
      <c r="Y6" s="124">
        <v>24</v>
      </c>
      <c r="Z6" s="141">
        <v>25</v>
      </c>
      <c r="AA6" s="46">
        <v>26</v>
      </c>
      <c r="AB6" s="124">
        <v>27</v>
      </c>
    </row>
    <row r="7" spans="1:32" s="35" customFormat="1" ht="48.75" customHeight="1" thickBot="1" x14ac:dyDescent="0.3">
      <c r="A7" s="195" t="s">
        <v>32</v>
      </c>
      <c r="B7" s="163">
        <f>SUM(B8:B14)</f>
        <v>2593</v>
      </c>
      <c r="C7" s="164">
        <f>SUM(C8:C14)</f>
        <v>1741</v>
      </c>
      <c r="D7" s="236">
        <f t="shared" ref="D7:D14" si="0">IF(ISERROR(C7*100/B7),"-",(C7*100/B7))</f>
        <v>67.142306209024298</v>
      </c>
      <c r="E7" s="167">
        <f>SUM(E8:E14)</f>
        <v>1899</v>
      </c>
      <c r="F7" s="164">
        <f>SUM(F8:F14)</f>
        <v>1305</v>
      </c>
      <c r="G7" s="236">
        <f t="shared" ref="G7:G10" si="1">IF(ISERROR(F7*100/E7),"-",(F7*100/E7))</f>
        <v>68.720379146919427</v>
      </c>
      <c r="H7" s="166">
        <f>SUM(H8:H14)</f>
        <v>418</v>
      </c>
      <c r="I7" s="164">
        <f>SUM(I8:I14)</f>
        <v>413</v>
      </c>
      <c r="J7" s="236">
        <f t="shared" ref="J7:J14" si="2">IF(ISERROR(I7*100/H7),"-",(I7*100/H7))</f>
        <v>98.803827751196167</v>
      </c>
      <c r="K7" s="167">
        <f>SUM(K8:K14)</f>
        <v>14</v>
      </c>
      <c r="L7" s="164">
        <f>SUM(L8:L14)</f>
        <v>40</v>
      </c>
      <c r="M7" s="220">
        <f t="shared" ref="M7:M14" si="3">IF(ISERROR(L7*100/K7),"-",(L7*100/K7))</f>
        <v>285.71428571428572</v>
      </c>
      <c r="N7" s="166">
        <f>SUM(N8:N14)</f>
        <v>1</v>
      </c>
      <c r="O7" s="164">
        <f>SUM(O8:O14)</f>
        <v>8</v>
      </c>
      <c r="P7" s="165">
        <f t="shared" ref="P7:P14" si="4">IF(ISERROR(O7*100/N7),"-",(O7*100/N7))</f>
        <v>800</v>
      </c>
      <c r="Q7" s="166">
        <f>SUM(Q8:Q14)</f>
        <v>1778</v>
      </c>
      <c r="R7" s="164">
        <f>SUM(R8:R14)</f>
        <v>1004</v>
      </c>
      <c r="S7" s="236">
        <f t="shared" ref="S7:S14" si="5">IF(ISERROR(R7*100/Q7),"-",(R7*100/Q7))</f>
        <v>56.467941507311586</v>
      </c>
      <c r="T7" s="163">
        <f>SUM(T8:T14)</f>
        <v>1557</v>
      </c>
      <c r="U7" s="164">
        <f>SUM(U8:U14)</f>
        <v>455</v>
      </c>
      <c r="V7" s="236">
        <f t="shared" ref="V7:V14" si="6">IF(ISERROR(U7*100/T7),"-",(U7*100/T7))</f>
        <v>29.222864482980089</v>
      </c>
      <c r="W7" s="166">
        <f>SUM(W8:W14)</f>
        <v>1063</v>
      </c>
      <c r="X7" s="164">
        <f>SUM(X8:X14)</f>
        <v>246</v>
      </c>
      <c r="Y7" s="236">
        <f t="shared" ref="Y7:Y14" si="7">IF(ISERROR(X7*100/W7),"-",(X7*100/W7))</f>
        <v>23.142050799623707</v>
      </c>
      <c r="Z7" s="163">
        <f>SUM(Z8:Z14)</f>
        <v>893</v>
      </c>
      <c r="AA7" s="164">
        <f>SUM(AA8:AA14)</f>
        <v>152</v>
      </c>
      <c r="AB7" s="236">
        <f t="shared" ref="AB7:AB14" si="8">IF(ISERROR(AA7*100/Z7),"-",(AA7*100/Z7))</f>
        <v>17.021276595744681</v>
      </c>
      <c r="AC7" s="34"/>
      <c r="AF7" s="39"/>
    </row>
    <row r="8" spans="1:32" s="39" customFormat="1" ht="48.75" customHeight="1" x14ac:dyDescent="0.25">
      <c r="A8" s="196" t="s">
        <v>97</v>
      </c>
      <c r="B8" s="169">
        <v>357</v>
      </c>
      <c r="C8" s="159">
        <v>281</v>
      </c>
      <c r="D8" s="237">
        <f t="shared" si="0"/>
        <v>78.71148459383754</v>
      </c>
      <c r="E8" s="176">
        <v>303</v>
      </c>
      <c r="F8" s="159">
        <v>218</v>
      </c>
      <c r="G8" s="238">
        <f t="shared" si="1"/>
        <v>71.947194719471952</v>
      </c>
      <c r="H8" s="175">
        <v>79</v>
      </c>
      <c r="I8" s="173">
        <v>86</v>
      </c>
      <c r="J8" s="238">
        <f t="shared" si="2"/>
        <v>108.86075949367088</v>
      </c>
      <c r="K8" s="172">
        <v>3</v>
      </c>
      <c r="L8" s="200">
        <v>4</v>
      </c>
      <c r="M8" s="179">
        <f t="shared" si="3"/>
        <v>133.33333333333334</v>
      </c>
      <c r="N8" s="171">
        <v>0</v>
      </c>
      <c r="O8" s="160">
        <v>1</v>
      </c>
      <c r="P8" s="170" t="str">
        <f t="shared" si="4"/>
        <v>-</v>
      </c>
      <c r="Q8" s="175">
        <v>302</v>
      </c>
      <c r="R8" s="173">
        <v>163</v>
      </c>
      <c r="S8" s="237">
        <f t="shared" si="5"/>
        <v>53.973509933774835</v>
      </c>
      <c r="T8" s="230">
        <v>175</v>
      </c>
      <c r="U8" s="177">
        <v>77</v>
      </c>
      <c r="V8" s="237">
        <f t="shared" si="6"/>
        <v>44</v>
      </c>
      <c r="W8" s="171">
        <v>143</v>
      </c>
      <c r="X8" s="161">
        <v>42</v>
      </c>
      <c r="Y8" s="237">
        <f t="shared" si="7"/>
        <v>29.37062937062937</v>
      </c>
      <c r="Z8" s="230">
        <v>114</v>
      </c>
      <c r="AA8" s="200">
        <v>25</v>
      </c>
      <c r="AB8" s="237">
        <f t="shared" si="8"/>
        <v>21.92982456140351</v>
      </c>
      <c r="AC8" s="34"/>
      <c r="AD8" s="38"/>
    </row>
    <row r="9" spans="1:32" s="40" customFormat="1" ht="48.75" customHeight="1" x14ac:dyDescent="0.25">
      <c r="A9" s="197" t="s">
        <v>98</v>
      </c>
      <c r="B9" s="178">
        <v>192</v>
      </c>
      <c r="C9" s="129">
        <v>104</v>
      </c>
      <c r="D9" s="238">
        <f t="shared" si="0"/>
        <v>54.166666666666664</v>
      </c>
      <c r="E9" s="184">
        <v>132</v>
      </c>
      <c r="F9" s="129">
        <v>89</v>
      </c>
      <c r="G9" s="238">
        <f t="shared" si="1"/>
        <v>67.424242424242422</v>
      </c>
      <c r="H9" s="183">
        <v>45</v>
      </c>
      <c r="I9" s="134">
        <v>32</v>
      </c>
      <c r="J9" s="238">
        <f t="shared" si="2"/>
        <v>71.111111111111114</v>
      </c>
      <c r="K9" s="181">
        <v>2</v>
      </c>
      <c r="L9" s="131">
        <v>2</v>
      </c>
      <c r="M9" s="238">
        <f t="shared" si="3"/>
        <v>100</v>
      </c>
      <c r="N9" s="180">
        <v>0</v>
      </c>
      <c r="O9" s="133">
        <v>0</v>
      </c>
      <c r="P9" s="179" t="str">
        <f t="shared" si="4"/>
        <v>-</v>
      </c>
      <c r="Q9" s="183">
        <v>131</v>
      </c>
      <c r="R9" s="134">
        <v>70</v>
      </c>
      <c r="S9" s="238">
        <f t="shared" si="5"/>
        <v>53.435114503816791</v>
      </c>
      <c r="T9" s="231">
        <v>116</v>
      </c>
      <c r="U9" s="177">
        <v>27</v>
      </c>
      <c r="V9" s="238">
        <f t="shared" si="6"/>
        <v>23.275862068965516</v>
      </c>
      <c r="W9" s="180">
        <v>82</v>
      </c>
      <c r="X9" s="133">
        <v>16</v>
      </c>
      <c r="Y9" s="238">
        <f t="shared" si="7"/>
        <v>19.512195121951219</v>
      </c>
      <c r="Z9" s="231">
        <v>77</v>
      </c>
      <c r="AA9" s="131">
        <v>12</v>
      </c>
      <c r="AB9" s="238">
        <f t="shared" si="8"/>
        <v>15.584415584415584</v>
      </c>
      <c r="AC9" s="34"/>
      <c r="AD9" s="38"/>
    </row>
    <row r="10" spans="1:32" s="39" customFormat="1" ht="48.75" customHeight="1" x14ac:dyDescent="0.25">
      <c r="A10" s="197" t="s">
        <v>99</v>
      </c>
      <c r="B10" s="178">
        <v>1072</v>
      </c>
      <c r="C10" s="130">
        <v>747</v>
      </c>
      <c r="D10" s="238">
        <f t="shared" si="0"/>
        <v>69.682835820895519</v>
      </c>
      <c r="E10" s="184">
        <v>767</v>
      </c>
      <c r="F10" s="130">
        <v>526</v>
      </c>
      <c r="G10" s="238">
        <f t="shared" si="1"/>
        <v>68.578878748370272</v>
      </c>
      <c r="H10" s="183">
        <v>109</v>
      </c>
      <c r="I10" s="134">
        <v>129</v>
      </c>
      <c r="J10" s="238">
        <f t="shared" si="2"/>
        <v>118.34862385321101</v>
      </c>
      <c r="K10" s="181">
        <v>5</v>
      </c>
      <c r="L10" s="131">
        <v>26</v>
      </c>
      <c r="M10" s="238">
        <f t="shared" si="3"/>
        <v>520</v>
      </c>
      <c r="N10" s="180">
        <v>0</v>
      </c>
      <c r="O10" s="132">
        <v>0</v>
      </c>
      <c r="P10" s="179" t="str">
        <f t="shared" si="4"/>
        <v>-</v>
      </c>
      <c r="Q10" s="183">
        <v>672</v>
      </c>
      <c r="R10" s="134">
        <v>436</v>
      </c>
      <c r="S10" s="238">
        <f t="shared" si="5"/>
        <v>64.88095238095238</v>
      </c>
      <c r="T10" s="231">
        <v>677</v>
      </c>
      <c r="U10" s="177">
        <v>175</v>
      </c>
      <c r="V10" s="238">
        <f t="shared" si="6"/>
        <v>25.849335302806498</v>
      </c>
      <c r="W10" s="180">
        <v>437</v>
      </c>
      <c r="X10" s="133">
        <v>97</v>
      </c>
      <c r="Y10" s="238">
        <f t="shared" si="7"/>
        <v>22.196796338672769</v>
      </c>
      <c r="Z10" s="231">
        <v>359</v>
      </c>
      <c r="AA10" s="131">
        <v>61</v>
      </c>
      <c r="AB10" s="238">
        <f t="shared" si="8"/>
        <v>16.991643454038996</v>
      </c>
      <c r="AC10" s="34"/>
      <c r="AD10" s="38"/>
    </row>
    <row r="11" spans="1:32" s="39" customFormat="1" ht="48.75" customHeight="1" x14ac:dyDescent="0.25">
      <c r="A11" s="197" t="s">
        <v>100</v>
      </c>
      <c r="B11" s="178">
        <v>216</v>
      </c>
      <c r="C11" s="130">
        <v>127</v>
      </c>
      <c r="D11" s="238">
        <f t="shared" si="0"/>
        <v>58.796296296296298</v>
      </c>
      <c r="E11" s="184">
        <v>188</v>
      </c>
      <c r="F11" s="130">
        <v>116</v>
      </c>
      <c r="G11" s="238">
        <f t="shared" ref="G11:G14" si="9">IF(ISERROR(F11*100/E11),"-",(F11*100/E11))</f>
        <v>61.702127659574465</v>
      </c>
      <c r="H11" s="183">
        <v>26</v>
      </c>
      <c r="I11" s="134">
        <v>12</v>
      </c>
      <c r="J11" s="238">
        <f t="shared" ref="J11" si="10">IF(ISERROR(I11*100/H11),"-",(I11*100/H11))</f>
        <v>46.153846153846153</v>
      </c>
      <c r="K11" s="181">
        <v>0</v>
      </c>
      <c r="L11" s="131">
        <v>1</v>
      </c>
      <c r="M11" s="238" t="str">
        <f t="shared" si="3"/>
        <v>-</v>
      </c>
      <c r="N11" s="180">
        <v>0</v>
      </c>
      <c r="O11" s="132">
        <v>0</v>
      </c>
      <c r="P11" s="179" t="str">
        <f t="shared" si="4"/>
        <v>-</v>
      </c>
      <c r="Q11" s="183">
        <v>178</v>
      </c>
      <c r="R11" s="134">
        <v>90</v>
      </c>
      <c r="S11" s="238">
        <f t="shared" si="5"/>
        <v>50.561797752808985</v>
      </c>
      <c r="T11" s="231">
        <v>149</v>
      </c>
      <c r="U11" s="177">
        <v>26</v>
      </c>
      <c r="V11" s="238">
        <f t="shared" si="6"/>
        <v>17.449664429530202</v>
      </c>
      <c r="W11" s="180">
        <v>130</v>
      </c>
      <c r="X11" s="133">
        <v>20</v>
      </c>
      <c r="Y11" s="238">
        <f t="shared" si="7"/>
        <v>15.384615384615385</v>
      </c>
      <c r="Z11" s="231">
        <v>116</v>
      </c>
      <c r="AA11" s="131">
        <v>11</v>
      </c>
      <c r="AB11" s="238">
        <f t="shared" si="8"/>
        <v>9.4827586206896548</v>
      </c>
      <c r="AC11" s="34"/>
      <c r="AD11" s="38"/>
    </row>
    <row r="12" spans="1:32" s="39" customFormat="1" ht="48.75" customHeight="1" x14ac:dyDescent="0.25">
      <c r="A12" s="197" t="s">
        <v>101</v>
      </c>
      <c r="B12" s="178">
        <v>394</v>
      </c>
      <c r="C12" s="130">
        <v>246</v>
      </c>
      <c r="D12" s="238">
        <f t="shared" si="0"/>
        <v>62.43654822335025</v>
      </c>
      <c r="E12" s="184">
        <v>263</v>
      </c>
      <c r="F12" s="130">
        <v>207</v>
      </c>
      <c r="G12" s="238">
        <f t="shared" si="9"/>
        <v>78.707224334600767</v>
      </c>
      <c r="H12" s="183">
        <v>72</v>
      </c>
      <c r="I12" s="134">
        <v>74</v>
      </c>
      <c r="J12" s="238">
        <f t="shared" si="2"/>
        <v>102.77777777777777</v>
      </c>
      <c r="K12" s="181">
        <v>0</v>
      </c>
      <c r="L12" s="131">
        <v>0</v>
      </c>
      <c r="M12" s="238" t="str">
        <f t="shared" si="3"/>
        <v>-</v>
      </c>
      <c r="N12" s="180">
        <v>1</v>
      </c>
      <c r="O12" s="132">
        <v>1</v>
      </c>
      <c r="P12" s="179">
        <f t="shared" si="4"/>
        <v>100</v>
      </c>
      <c r="Q12" s="183">
        <v>253</v>
      </c>
      <c r="R12" s="134">
        <v>129</v>
      </c>
      <c r="S12" s="238">
        <f t="shared" si="5"/>
        <v>50.988142292490117</v>
      </c>
      <c r="T12" s="231">
        <v>241</v>
      </c>
      <c r="U12" s="177">
        <v>60</v>
      </c>
      <c r="V12" s="238">
        <f t="shared" si="6"/>
        <v>24.896265560165975</v>
      </c>
      <c r="W12" s="180">
        <v>156</v>
      </c>
      <c r="X12" s="133">
        <v>41</v>
      </c>
      <c r="Y12" s="238">
        <f t="shared" si="7"/>
        <v>26.282051282051281</v>
      </c>
      <c r="Z12" s="231">
        <v>127</v>
      </c>
      <c r="AA12" s="131">
        <v>24</v>
      </c>
      <c r="AB12" s="238">
        <f t="shared" si="8"/>
        <v>18.897637795275589</v>
      </c>
      <c r="AC12" s="34"/>
      <c r="AD12" s="38"/>
    </row>
    <row r="13" spans="1:32" s="39" customFormat="1" ht="48.75" customHeight="1" x14ac:dyDescent="0.25">
      <c r="A13" s="197" t="s">
        <v>102</v>
      </c>
      <c r="B13" s="178">
        <v>252</v>
      </c>
      <c r="C13" s="130">
        <v>152</v>
      </c>
      <c r="D13" s="238">
        <f t="shared" si="0"/>
        <v>60.317460317460316</v>
      </c>
      <c r="E13" s="184">
        <v>153</v>
      </c>
      <c r="F13" s="130">
        <v>85</v>
      </c>
      <c r="G13" s="238">
        <f t="shared" si="9"/>
        <v>55.555555555555557</v>
      </c>
      <c r="H13" s="183">
        <v>71</v>
      </c>
      <c r="I13" s="134">
        <v>57</v>
      </c>
      <c r="J13" s="238">
        <f t="shared" si="2"/>
        <v>80.281690140845072</v>
      </c>
      <c r="K13" s="181">
        <v>2</v>
      </c>
      <c r="L13" s="131">
        <v>2</v>
      </c>
      <c r="M13" s="240">
        <f t="shared" si="3"/>
        <v>100</v>
      </c>
      <c r="N13" s="180">
        <v>0</v>
      </c>
      <c r="O13" s="132">
        <v>6</v>
      </c>
      <c r="P13" s="179" t="str">
        <f t="shared" si="4"/>
        <v>-</v>
      </c>
      <c r="Q13" s="183">
        <v>150</v>
      </c>
      <c r="R13" s="134">
        <v>72</v>
      </c>
      <c r="S13" s="238">
        <f t="shared" si="5"/>
        <v>48</v>
      </c>
      <c r="T13" s="231">
        <v>130</v>
      </c>
      <c r="U13" s="177">
        <v>68</v>
      </c>
      <c r="V13" s="238">
        <f t="shared" si="6"/>
        <v>52.307692307692307</v>
      </c>
      <c r="W13" s="180">
        <v>58</v>
      </c>
      <c r="X13" s="133">
        <v>21</v>
      </c>
      <c r="Y13" s="238">
        <f t="shared" si="7"/>
        <v>36.206896551724135</v>
      </c>
      <c r="Z13" s="231">
        <v>47</v>
      </c>
      <c r="AA13" s="131">
        <v>13</v>
      </c>
      <c r="AB13" s="238">
        <f t="shared" si="8"/>
        <v>27.659574468085108</v>
      </c>
      <c r="AC13" s="34"/>
      <c r="AD13" s="38"/>
    </row>
    <row r="14" spans="1:32" s="39" customFormat="1" ht="48.75" customHeight="1" thickBot="1" x14ac:dyDescent="0.3">
      <c r="A14" s="198" t="s">
        <v>103</v>
      </c>
      <c r="B14" s="185">
        <v>110</v>
      </c>
      <c r="C14" s="147">
        <v>84</v>
      </c>
      <c r="D14" s="239">
        <f t="shared" si="0"/>
        <v>76.36363636363636</v>
      </c>
      <c r="E14" s="192">
        <v>93</v>
      </c>
      <c r="F14" s="147">
        <v>64</v>
      </c>
      <c r="G14" s="239">
        <f t="shared" si="9"/>
        <v>68.817204301075265</v>
      </c>
      <c r="H14" s="191">
        <v>16</v>
      </c>
      <c r="I14" s="189">
        <v>23</v>
      </c>
      <c r="J14" s="239">
        <f t="shared" si="2"/>
        <v>143.75</v>
      </c>
      <c r="K14" s="188">
        <v>2</v>
      </c>
      <c r="L14" s="201">
        <v>5</v>
      </c>
      <c r="M14" s="239">
        <f t="shared" si="3"/>
        <v>250</v>
      </c>
      <c r="N14" s="187">
        <v>0</v>
      </c>
      <c r="O14" s="148">
        <v>0</v>
      </c>
      <c r="P14" s="186" t="str">
        <f t="shared" si="4"/>
        <v>-</v>
      </c>
      <c r="Q14" s="191">
        <v>92</v>
      </c>
      <c r="R14" s="189">
        <v>44</v>
      </c>
      <c r="S14" s="239">
        <f t="shared" si="5"/>
        <v>47.826086956521742</v>
      </c>
      <c r="T14" s="232">
        <v>69</v>
      </c>
      <c r="U14" s="219">
        <v>22</v>
      </c>
      <c r="V14" s="239">
        <f t="shared" si="6"/>
        <v>31.884057971014492</v>
      </c>
      <c r="W14" s="187">
        <v>57</v>
      </c>
      <c r="X14" s="202">
        <v>9</v>
      </c>
      <c r="Y14" s="239">
        <f t="shared" si="7"/>
        <v>15.789473684210526</v>
      </c>
      <c r="Z14" s="232">
        <v>53</v>
      </c>
      <c r="AA14" s="201">
        <v>6</v>
      </c>
      <c r="AB14" s="239">
        <f t="shared" si="8"/>
        <v>11.320754716981131</v>
      </c>
      <c r="AC14" s="34"/>
      <c r="AD14" s="38"/>
    </row>
    <row r="15" spans="1:32" ht="67.5" customHeight="1" x14ac:dyDescent="0.25">
      <c r="A15" s="42"/>
      <c r="B15" s="42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70" zoomScaleNormal="70" zoomScaleSheetLayoutView="70" workbookViewId="0">
      <selection activeCell="B15" sqref="B15:C16"/>
    </sheetView>
  </sheetViews>
  <sheetFormatPr defaultColWidth="8" defaultRowHeight="12.75" x14ac:dyDescent="0.2"/>
  <cols>
    <col min="1" max="1" width="60.42578125" style="2" customWidth="1"/>
    <col min="2" max="3" width="26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43" t="s">
        <v>62</v>
      </c>
      <c r="B1" s="243"/>
      <c r="C1" s="243"/>
      <c r="D1" s="243"/>
      <c r="E1" s="243"/>
    </row>
    <row r="2" spans="1:11" ht="23.25" customHeight="1" x14ac:dyDescent="0.2">
      <c r="A2" s="243" t="s">
        <v>22</v>
      </c>
      <c r="B2" s="243"/>
      <c r="C2" s="243"/>
      <c r="D2" s="243"/>
      <c r="E2" s="243"/>
    </row>
    <row r="3" spans="1:11" ht="6" customHeight="1" x14ac:dyDescent="0.2">
      <c r="A3" s="24"/>
    </row>
    <row r="4" spans="1:11" s="3" customFormat="1" ht="23.25" customHeight="1" x14ac:dyDescent="0.25">
      <c r="A4" s="297"/>
      <c r="B4" s="244" t="s">
        <v>109</v>
      </c>
      <c r="C4" s="244" t="s">
        <v>110</v>
      </c>
      <c r="D4" s="287" t="s">
        <v>1</v>
      </c>
      <c r="E4" s="288"/>
    </row>
    <row r="5" spans="1:11" s="3" customFormat="1" ht="32.25" customHeight="1" x14ac:dyDescent="0.25">
      <c r="A5" s="297"/>
      <c r="B5" s="245"/>
      <c r="C5" s="245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3">
        <f>'10-молодь-ЦЗ'!B7</f>
        <v>11268</v>
      </c>
      <c r="C7" s="73">
        <f>'10-молодь-ЦЗ'!C7</f>
        <v>5742</v>
      </c>
      <c r="D7" s="9">
        <f t="shared" ref="D7" si="0">C7*100/B7</f>
        <v>50.95846645367412</v>
      </c>
      <c r="E7" s="80">
        <f t="shared" ref="E7" si="1">C7-B7</f>
        <v>-5526</v>
      </c>
      <c r="K7" s="11"/>
    </row>
    <row r="8" spans="1:11" s="3" customFormat="1" ht="20.85" customHeight="1" x14ac:dyDescent="0.25">
      <c r="A8" s="8" t="s">
        <v>26</v>
      </c>
      <c r="B8" s="73">
        <f>'10-молодь-ЦЗ'!E7</f>
        <v>9478</v>
      </c>
      <c r="C8" s="73">
        <f>'10-молодь-ЦЗ'!F7</f>
        <v>4343</v>
      </c>
      <c r="D8" s="9">
        <f t="shared" ref="D8:D12" si="2">C8*100/B8</f>
        <v>45.821903355138218</v>
      </c>
      <c r="E8" s="80">
        <f t="shared" ref="E8:E12" si="3">C8-B8</f>
        <v>-5135</v>
      </c>
      <c r="K8" s="11"/>
    </row>
    <row r="9" spans="1:11" s="3" customFormat="1" ht="37.5" x14ac:dyDescent="0.25">
      <c r="A9" s="12" t="s">
        <v>27</v>
      </c>
      <c r="B9" s="73">
        <f>'10-молодь-ЦЗ'!H7</f>
        <v>2081</v>
      </c>
      <c r="C9" s="73">
        <f>'10-молодь-ЦЗ'!I7</f>
        <v>1936</v>
      </c>
      <c r="D9" s="9">
        <f t="shared" si="2"/>
        <v>93.032196059586738</v>
      </c>
      <c r="E9" s="80">
        <f t="shared" si="3"/>
        <v>-145</v>
      </c>
      <c r="K9" s="11"/>
    </row>
    <row r="10" spans="1:11" s="3" customFormat="1" ht="21.6" customHeight="1" x14ac:dyDescent="0.25">
      <c r="A10" s="13" t="s">
        <v>28</v>
      </c>
      <c r="B10" s="73">
        <f>'10-молодь-ЦЗ'!K7</f>
        <v>414</v>
      </c>
      <c r="C10" s="73">
        <f>'10-молодь-ЦЗ'!L7</f>
        <v>203</v>
      </c>
      <c r="D10" s="10">
        <f t="shared" si="2"/>
        <v>49.033816425120776</v>
      </c>
      <c r="E10" s="80">
        <f t="shared" si="3"/>
        <v>-211</v>
      </c>
      <c r="K10" s="11"/>
    </row>
    <row r="11" spans="1:11" s="3" customFormat="1" ht="45.75" customHeight="1" x14ac:dyDescent="0.25">
      <c r="A11" s="13" t="s">
        <v>19</v>
      </c>
      <c r="B11" s="73">
        <f>'10-молодь-ЦЗ'!N7</f>
        <v>22</v>
      </c>
      <c r="C11" s="73">
        <f>'10-молодь-ЦЗ'!O7</f>
        <v>25</v>
      </c>
      <c r="D11" s="10">
        <f t="shared" si="2"/>
        <v>113.63636363636364</v>
      </c>
      <c r="E11" s="80">
        <f t="shared" si="3"/>
        <v>3</v>
      </c>
      <c r="K11" s="11"/>
    </row>
    <row r="12" spans="1:11" s="3" customFormat="1" ht="55.5" customHeight="1" x14ac:dyDescent="0.25">
      <c r="A12" s="13" t="s">
        <v>29</v>
      </c>
      <c r="B12" s="73">
        <f>'10-молодь-ЦЗ'!Q7</f>
        <v>7126</v>
      </c>
      <c r="C12" s="73">
        <f>'10-молодь-ЦЗ'!R7</f>
        <v>3488</v>
      </c>
      <c r="D12" s="10">
        <f t="shared" si="2"/>
        <v>48.947516138085881</v>
      </c>
      <c r="E12" s="80">
        <f t="shared" si="3"/>
        <v>-3638</v>
      </c>
      <c r="K12" s="11"/>
    </row>
    <row r="13" spans="1:11" s="3" customFormat="1" ht="12.75" customHeight="1" x14ac:dyDescent="0.25">
      <c r="A13" s="250" t="s">
        <v>4</v>
      </c>
      <c r="B13" s="251"/>
      <c r="C13" s="251"/>
      <c r="D13" s="251"/>
      <c r="E13" s="251"/>
      <c r="K13" s="11"/>
    </row>
    <row r="14" spans="1:11" s="3" customFormat="1" ht="15" customHeight="1" x14ac:dyDescent="0.25">
      <c r="A14" s="252"/>
      <c r="B14" s="253"/>
      <c r="C14" s="253"/>
      <c r="D14" s="253"/>
      <c r="E14" s="253"/>
      <c r="K14" s="11"/>
    </row>
    <row r="15" spans="1:11" s="3" customFormat="1" ht="20.25" customHeight="1" x14ac:dyDescent="0.25">
      <c r="A15" s="248" t="s">
        <v>0</v>
      </c>
      <c r="B15" s="254" t="s">
        <v>111</v>
      </c>
      <c r="C15" s="254" t="s">
        <v>112</v>
      </c>
      <c r="D15" s="287" t="s">
        <v>1</v>
      </c>
      <c r="E15" s="288"/>
      <c r="K15" s="11"/>
    </row>
    <row r="16" spans="1:11" ht="35.85" customHeight="1" x14ac:dyDescent="0.2">
      <c r="A16" s="249"/>
      <c r="B16" s="254"/>
      <c r="C16" s="254"/>
      <c r="D16" s="4" t="s">
        <v>2</v>
      </c>
      <c r="E16" s="5" t="s">
        <v>24</v>
      </c>
      <c r="K16" s="11"/>
    </row>
    <row r="17" spans="1:11" ht="30.75" customHeight="1" x14ac:dyDescent="0.2">
      <c r="A17" s="8" t="s">
        <v>30</v>
      </c>
      <c r="B17" s="73">
        <f>'10-молодь-ЦЗ'!T7</f>
        <v>3513</v>
      </c>
      <c r="C17" s="73">
        <f>'10-молодь-ЦЗ'!U7</f>
        <v>1589</v>
      </c>
      <c r="D17" s="15">
        <f t="shared" ref="D17" si="4">C17*100/B17</f>
        <v>45.231995445488188</v>
      </c>
      <c r="E17" s="80">
        <f t="shared" ref="E17" si="5">C17-B17</f>
        <v>-1924</v>
      </c>
      <c r="K17" s="11"/>
    </row>
    <row r="18" spans="1:11" ht="30.75" customHeight="1" x14ac:dyDescent="0.2">
      <c r="A18" s="1" t="s">
        <v>26</v>
      </c>
      <c r="B18" s="73">
        <f>'10-молодь-ЦЗ'!W7</f>
        <v>2793</v>
      </c>
      <c r="C18" s="73">
        <f>'10-молодь-ЦЗ'!X7</f>
        <v>1025</v>
      </c>
      <c r="D18" s="15">
        <f t="shared" ref="D18:D19" si="6">C18*100/B18</f>
        <v>36.698890082348726</v>
      </c>
      <c r="E18" s="80">
        <f t="shared" ref="E18:E19" si="7">C18-B18</f>
        <v>-1768</v>
      </c>
      <c r="K18" s="11"/>
    </row>
    <row r="19" spans="1:11" ht="30.75" customHeight="1" x14ac:dyDescent="0.2">
      <c r="A19" s="1" t="s">
        <v>31</v>
      </c>
      <c r="B19" s="73">
        <f>'10-молодь-ЦЗ'!Z7</f>
        <v>2231</v>
      </c>
      <c r="C19" s="73">
        <f>'10-молодь-ЦЗ'!AA7</f>
        <v>669</v>
      </c>
      <c r="D19" s="15">
        <f t="shared" si="6"/>
        <v>29.98655311519498</v>
      </c>
      <c r="E19" s="80">
        <f t="shared" si="7"/>
        <v>-1562</v>
      </c>
      <c r="K19" s="11"/>
    </row>
    <row r="20" spans="1:11" ht="66.599999999999994" customHeight="1" x14ac:dyDescent="0.25">
      <c r="A20" s="242"/>
      <c r="B20" s="242"/>
      <c r="C20" s="242"/>
      <c r="D20" s="242"/>
      <c r="E20" s="24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2023-07-13T12:46:41Z</cp:lastPrinted>
  <dcterms:created xsi:type="dcterms:W3CDTF">2020-12-10T10:35:03Z</dcterms:created>
  <dcterms:modified xsi:type="dcterms:W3CDTF">2023-07-13T13:21:18Z</dcterms:modified>
</cp:coreProperties>
</file>