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WEB-статистика\!2022 рік\2.СТАТИСТИЧНА ІНФОРМАЦІЯ\2.2.Надання послуг окремим категоріям населення\"/>
    </mc:Choice>
  </mc:AlternateContent>
  <xr:revisionPtr revIDLastSave="0" documentId="13_ncr:1_{EF78A270-9E0E-487C-A9CF-D64A74112DF3}" xr6:coauthVersionLast="47" xr6:coauthVersionMax="47" xr10:uidLastSave="{00000000-0000-0000-0000-000000000000}"/>
  <bookViews>
    <workbookView xWindow="-120" yWindow="-120" windowWidth="29040" windowHeight="15840" activeTab="18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'1(5%квота)'!$A$1:$E$19</definedName>
    <definedName name="_xlnm.Print_Area" localSheetId="9">'10-молодь-ЦЗ'!$A$1:$AB$36</definedName>
    <definedName name="_xlnm.Print_Area" localSheetId="13">'11-ґендер'!$A$1:$I$20</definedName>
    <definedName name="_xlnm.Print_Area" localSheetId="14">'12-жінки-ЦЗ'!$A$1:$AB$39</definedName>
    <definedName name="_xlnm.Print_Area" localSheetId="15">'13-чоловіки-ЦЗ'!$A$1:$AB$36</definedName>
    <definedName name="_xlnm.Print_Area" localSheetId="16">'14-місце проживання'!$A$1:$I$21</definedName>
    <definedName name="_xlnm.Print_Area" localSheetId="17">'15-місто-ЦЗ'!$A$1:$AB$36</definedName>
    <definedName name="_xlnm.Print_Area" localSheetId="18">'16-село-ЦЗ'!$A$1:$AB$36</definedName>
    <definedName name="_xlnm.Print_Area" localSheetId="1">'2(5%квота-ЦЗ)'!$A$1:$AB$36</definedName>
    <definedName name="_xlnm.Print_Area" localSheetId="2">'3(неповносправні)'!$A$1:$E$18</definedName>
    <definedName name="_xlnm.Print_Area" localSheetId="3">'4(неповносправні-ЦЗ)'!$A$1:$AB$36</definedName>
    <definedName name="_xlnm.Print_Area" localSheetId="4">'5-АТО'!$A$1:$E$18</definedName>
    <definedName name="_xlnm.Print_Area" localSheetId="5">'6-(АТО-ЦЗ)'!$A$1:$AB$36</definedName>
    <definedName name="_xlnm.Print_Area" localSheetId="6">'7-ВПО'!$A$1:$E$19</definedName>
    <definedName name="_xlnm.Print_Area" localSheetId="7">'8-ВПО-ЦЗ'!$A$1:$AB$36</definedName>
    <definedName name="_xlnm.Print_Area" localSheetId="8">'9-молодь'!$A$1:$E$20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3" l="1"/>
  <c r="D8" i="43"/>
  <c r="D9" i="43"/>
  <c r="P25" i="58" l="1"/>
  <c r="M11" i="58"/>
  <c r="C8" i="57"/>
  <c r="D8" i="57" s="1"/>
  <c r="E8" i="57"/>
  <c r="F8" i="57"/>
  <c r="C9" i="57"/>
  <c r="D9" i="57" s="1"/>
  <c r="E9" i="57"/>
  <c r="F9" i="57"/>
  <c r="C10" i="57"/>
  <c r="D10" i="57" s="1"/>
  <c r="E10" i="57"/>
  <c r="F10" i="57"/>
  <c r="C11" i="57"/>
  <c r="D11" i="57"/>
  <c r="E11" i="57"/>
  <c r="F11" i="57"/>
  <c r="C12" i="57"/>
  <c r="D12" i="57" s="1"/>
  <c r="E12" i="57"/>
  <c r="F12" i="57"/>
  <c r="C13" i="57"/>
  <c r="D13" i="57"/>
  <c r="E13" i="57"/>
  <c r="F13" i="57"/>
  <c r="C14" i="57"/>
  <c r="D14" i="57" s="1"/>
  <c r="E14" i="57"/>
  <c r="F14" i="57"/>
  <c r="C15" i="57"/>
  <c r="D15" i="57" s="1"/>
  <c r="E15" i="57"/>
  <c r="F15" i="57"/>
  <c r="C16" i="57"/>
  <c r="D16" i="57" s="1"/>
  <c r="E16" i="57"/>
  <c r="F16" i="57"/>
  <c r="C17" i="57"/>
  <c r="D17" i="57"/>
  <c r="E17" i="57"/>
  <c r="F17" i="57"/>
  <c r="C18" i="57"/>
  <c r="D18" i="57" s="1"/>
  <c r="E18" i="57"/>
  <c r="F18" i="57"/>
  <c r="C19" i="57"/>
  <c r="D19" i="57" s="1"/>
  <c r="E19" i="57"/>
  <c r="F19" i="57"/>
  <c r="C20" i="57"/>
  <c r="D20" i="57" s="1"/>
  <c r="E20" i="57"/>
  <c r="F20" i="57"/>
  <c r="C21" i="57"/>
  <c r="D21" i="57" s="1"/>
  <c r="E21" i="57"/>
  <c r="F21" i="57"/>
  <c r="C22" i="57"/>
  <c r="D22" i="57" s="1"/>
  <c r="E22" i="57"/>
  <c r="F22" i="57"/>
  <c r="C23" i="57"/>
  <c r="D23" i="57"/>
  <c r="E23" i="57"/>
  <c r="F23" i="57"/>
  <c r="C24" i="57"/>
  <c r="D24" i="57" s="1"/>
  <c r="E24" i="57"/>
  <c r="F24" i="57"/>
  <c r="C25" i="57"/>
  <c r="D25" i="57" s="1"/>
  <c r="E25" i="57"/>
  <c r="F25" i="57"/>
  <c r="C26" i="57"/>
  <c r="D26" i="57" s="1"/>
  <c r="E26" i="57"/>
  <c r="F26" i="57"/>
  <c r="C27" i="57"/>
  <c r="D27" i="57"/>
  <c r="E27" i="57"/>
  <c r="F27" i="57"/>
  <c r="C28" i="57"/>
  <c r="D28" i="57" s="1"/>
  <c r="E28" i="57"/>
  <c r="F28" i="57"/>
  <c r="C29" i="57"/>
  <c r="D29" i="57" s="1"/>
  <c r="E29" i="57"/>
  <c r="F29" i="57"/>
  <c r="C30" i="57"/>
  <c r="D30" i="57" s="1"/>
  <c r="E30" i="57"/>
  <c r="F30" i="57"/>
  <c r="C31" i="57"/>
  <c r="D31" i="57"/>
  <c r="E31" i="57"/>
  <c r="F31" i="57"/>
  <c r="C32" i="57"/>
  <c r="D32" i="57" s="1"/>
  <c r="E32" i="57"/>
  <c r="F32" i="57"/>
  <c r="C33" i="57"/>
  <c r="D33" i="57" s="1"/>
  <c r="E33" i="57"/>
  <c r="F33" i="57"/>
  <c r="C34" i="57"/>
  <c r="D34" i="57" s="1"/>
  <c r="E34" i="57"/>
  <c r="F34" i="57"/>
  <c r="C35" i="57"/>
  <c r="D35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U8" i="57"/>
  <c r="V8" i="57" s="1"/>
  <c r="W8" i="57"/>
  <c r="X8" i="57"/>
  <c r="U9" i="57"/>
  <c r="V9" i="57" s="1"/>
  <c r="W9" i="57"/>
  <c r="X9" i="57"/>
  <c r="U10" i="57"/>
  <c r="V10" i="57" s="1"/>
  <c r="W10" i="57"/>
  <c r="X10" i="57"/>
  <c r="U11" i="57"/>
  <c r="V11" i="57" s="1"/>
  <c r="W11" i="57"/>
  <c r="X11" i="57"/>
  <c r="U12" i="57"/>
  <c r="V12" i="57" s="1"/>
  <c r="W12" i="57"/>
  <c r="X12" i="57"/>
  <c r="U13" i="57"/>
  <c r="V13" i="57" s="1"/>
  <c r="W13" i="57"/>
  <c r="X13" i="57"/>
  <c r="U14" i="57"/>
  <c r="V14" i="57" s="1"/>
  <c r="W14" i="57"/>
  <c r="X14" i="57"/>
  <c r="U15" i="57"/>
  <c r="V15" i="57" s="1"/>
  <c r="W15" i="57"/>
  <c r="X15" i="57"/>
  <c r="U16" i="57"/>
  <c r="V16" i="57" s="1"/>
  <c r="W16" i="57"/>
  <c r="X16" i="57"/>
  <c r="U17" i="57"/>
  <c r="V17" i="57" s="1"/>
  <c r="W17" i="57"/>
  <c r="X17" i="57"/>
  <c r="U18" i="57"/>
  <c r="V18" i="57" s="1"/>
  <c r="W18" i="57"/>
  <c r="X18" i="57"/>
  <c r="U19" i="57"/>
  <c r="V19" i="57" s="1"/>
  <c r="W19" i="57"/>
  <c r="X19" i="57"/>
  <c r="U20" i="57"/>
  <c r="V20" i="57" s="1"/>
  <c r="W20" i="57"/>
  <c r="X20" i="57"/>
  <c r="U21" i="57"/>
  <c r="V21" i="57" s="1"/>
  <c r="W21" i="57"/>
  <c r="X21" i="57"/>
  <c r="U22" i="57"/>
  <c r="V22" i="57"/>
  <c r="W22" i="57"/>
  <c r="X22" i="57"/>
  <c r="U23" i="57"/>
  <c r="V23" i="57" s="1"/>
  <c r="W23" i="57"/>
  <c r="X23" i="57"/>
  <c r="U24" i="57"/>
  <c r="V24" i="57" s="1"/>
  <c r="W24" i="57"/>
  <c r="X24" i="57"/>
  <c r="U25" i="57"/>
  <c r="V25" i="57" s="1"/>
  <c r="W25" i="57"/>
  <c r="X25" i="57"/>
  <c r="U26" i="57"/>
  <c r="V26" i="57"/>
  <c r="W26" i="57"/>
  <c r="X26" i="57"/>
  <c r="U27" i="57"/>
  <c r="V27" i="57" s="1"/>
  <c r="W27" i="57"/>
  <c r="X27" i="57"/>
  <c r="U28" i="57"/>
  <c r="V28" i="57" s="1"/>
  <c r="W28" i="57"/>
  <c r="X28" i="57"/>
  <c r="U29" i="57"/>
  <c r="V29" i="57" s="1"/>
  <c r="W29" i="57"/>
  <c r="X29" i="57"/>
  <c r="U30" i="57"/>
  <c r="V30" i="57"/>
  <c r="W30" i="57"/>
  <c r="X30" i="57"/>
  <c r="U31" i="57"/>
  <c r="V31" i="57" s="1"/>
  <c r="W31" i="57"/>
  <c r="X31" i="57"/>
  <c r="U32" i="57"/>
  <c r="V32" i="57" s="1"/>
  <c r="W32" i="57"/>
  <c r="X32" i="57"/>
  <c r="U33" i="57"/>
  <c r="V33" i="57" s="1"/>
  <c r="W33" i="57"/>
  <c r="X33" i="57"/>
  <c r="U34" i="57"/>
  <c r="V34" i="57" s="1"/>
  <c r="W34" i="57"/>
  <c r="X34" i="57"/>
  <c r="U35" i="57"/>
  <c r="V35" i="57" s="1"/>
  <c r="W35" i="57"/>
  <c r="X35" i="57"/>
  <c r="Z8" i="57"/>
  <c r="AA8" i="57"/>
  <c r="Z9" i="57"/>
  <c r="AA9" i="57"/>
  <c r="Z10" i="57"/>
  <c r="AA10" i="57"/>
  <c r="Z11" i="57"/>
  <c r="AA11" i="57"/>
  <c r="Z12" i="57"/>
  <c r="AA12" i="57"/>
  <c r="Z13" i="57"/>
  <c r="AA13" i="57"/>
  <c r="Z14" i="57"/>
  <c r="AA14" i="57"/>
  <c r="Z15" i="57"/>
  <c r="AA15" i="57"/>
  <c r="Z16" i="57"/>
  <c r="AA16" i="57"/>
  <c r="Z17" i="57"/>
  <c r="AA17" i="57"/>
  <c r="Z18" i="57"/>
  <c r="AA18" i="57"/>
  <c r="Z19" i="57"/>
  <c r="AA19" i="57"/>
  <c r="Z20" i="57"/>
  <c r="AA20" i="57"/>
  <c r="Z21" i="57"/>
  <c r="AA21" i="57"/>
  <c r="Z22" i="57"/>
  <c r="AA22" i="57"/>
  <c r="Z23" i="57"/>
  <c r="AA23" i="57"/>
  <c r="Z24" i="57"/>
  <c r="AA24" i="57"/>
  <c r="Z25" i="57"/>
  <c r="AA25" i="57"/>
  <c r="Z26" i="57"/>
  <c r="AA26" i="57"/>
  <c r="Z27" i="57"/>
  <c r="AA27" i="57"/>
  <c r="Z28" i="57"/>
  <c r="AA28" i="57"/>
  <c r="Z29" i="57"/>
  <c r="AA29" i="57"/>
  <c r="Z30" i="57"/>
  <c r="AA30" i="57"/>
  <c r="Z31" i="57"/>
  <c r="AA31" i="57"/>
  <c r="Z32" i="57"/>
  <c r="AA32" i="57"/>
  <c r="Z33" i="57"/>
  <c r="AA33" i="57"/>
  <c r="Z34" i="57"/>
  <c r="AA34" i="57"/>
  <c r="Z35" i="57"/>
  <c r="AA35" i="57"/>
  <c r="AB14" i="50"/>
  <c r="AB16" i="50"/>
  <c r="AB18" i="50"/>
  <c r="AB20" i="50"/>
  <c r="AB21" i="50"/>
  <c r="AB23" i="50"/>
  <c r="AB25" i="50"/>
  <c r="AB26" i="50"/>
  <c r="AB27" i="50"/>
  <c r="AB28" i="50"/>
  <c r="AB29" i="50"/>
  <c r="AB30" i="50"/>
  <c r="AB31" i="50"/>
  <c r="AB32" i="50"/>
  <c r="Y10" i="50"/>
  <c r="Y11" i="50"/>
  <c r="Y12" i="50"/>
  <c r="Y13" i="50"/>
  <c r="Y14" i="50"/>
  <c r="Y16" i="50"/>
  <c r="Y18" i="50"/>
  <c r="Y20" i="50"/>
  <c r="Y23" i="50"/>
  <c r="Y25" i="50"/>
  <c r="Y26" i="50"/>
  <c r="Y27" i="50"/>
  <c r="Y28" i="50"/>
  <c r="Y29" i="50"/>
  <c r="Y30" i="50"/>
  <c r="Y31" i="50"/>
  <c r="Y32" i="50"/>
  <c r="S20" i="50"/>
  <c r="S25" i="50"/>
  <c r="S27" i="50"/>
  <c r="S28" i="50"/>
  <c r="S30" i="50"/>
  <c r="S31" i="50"/>
  <c r="M8" i="50"/>
  <c r="M9" i="50"/>
  <c r="J10" i="50"/>
  <c r="M10" i="50"/>
  <c r="G11" i="50"/>
  <c r="J11" i="50"/>
  <c r="M11" i="50"/>
  <c r="M12" i="50"/>
  <c r="M13" i="50"/>
  <c r="M14" i="50"/>
  <c r="M15" i="50"/>
  <c r="M16" i="50"/>
  <c r="M17" i="50"/>
  <c r="M18" i="50"/>
  <c r="J19" i="50"/>
  <c r="M19" i="50"/>
  <c r="J20" i="50"/>
  <c r="M20" i="50"/>
  <c r="J21" i="50"/>
  <c r="M21" i="50"/>
  <c r="M22" i="50"/>
  <c r="M23" i="50"/>
  <c r="M24" i="50"/>
  <c r="G25" i="50"/>
  <c r="J25" i="50"/>
  <c r="M25" i="50"/>
  <c r="J26" i="50"/>
  <c r="M26" i="50"/>
  <c r="G27" i="50"/>
  <c r="J27" i="50"/>
  <c r="M27" i="50"/>
  <c r="G28" i="50"/>
  <c r="J28" i="50"/>
  <c r="M28" i="50"/>
  <c r="J29" i="50"/>
  <c r="M29" i="50"/>
  <c r="G30" i="50"/>
  <c r="J30" i="50"/>
  <c r="M30" i="50"/>
  <c r="G31" i="50"/>
  <c r="J31" i="50"/>
  <c r="M31" i="50"/>
  <c r="M32" i="50"/>
  <c r="J33" i="50"/>
  <c r="M33" i="50"/>
  <c r="G34" i="50"/>
  <c r="J34" i="50"/>
  <c r="M34" i="50"/>
  <c r="G35" i="50"/>
  <c r="J35" i="50"/>
  <c r="M35" i="50"/>
  <c r="Y35" i="50"/>
  <c r="Y34" i="50"/>
  <c r="S35" i="50"/>
  <c r="S34" i="50"/>
  <c r="S11" i="50"/>
  <c r="AB13" i="50" l="1"/>
  <c r="AB12" i="50"/>
  <c r="AB11" i="50"/>
  <c r="G8" i="49"/>
  <c r="J8" i="49"/>
  <c r="M8" i="49"/>
  <c r="G9" i="49"/>
  <c r="J9" i="49"/>
  <c r="M9" i="49"/>
  <c r="G10" i="49"/>
  <c r="J10" i="49"/>
  <c r="M10" i="49"/>
  <c r="G11" i="49"/>
  <c r="J11" i="49"/>
  <c r="M11" i="49"/>
  <c r="G12" i="49"/>
  <c r="J12" i="49"/>
  <c r="M12" i="49"/>
  <c r="G13" i="49"/>
  <c r="J13" i="49"/>
  <c r="M13" i="49"/>
  <c r="G14" i="49"/>
  <c r="J14" i="49"/>
  <c r="M14" i="49"/>
  <c r="G15" i="49"/>
  <c r="J15" i="49"/>
  <c r="M15" i="49"/>
  <c r="G16" i="49"/>
  <c r="J16" i="49"/>
  <c r="M16" i="49"/>
  <c r="G17" i="49"/>
  <c r="J17" i="49"/>
  <c r="M17" i="49"/>
  <c r="G18" i="49"/>
  <c r="J18" i="49"/>
  <c r="M18" i="49"/>
  <c r="G19" i="49"/>
  <c r="J19" i="49"/>
  <c r="M19" i="49"/>
  <c r="G20" i="49"/>
  <c r="J20" i="49"/>
  <c r="M20" i="49"/>
  <c r="G21" i="49"/>
  <c r="M21" i="49"/>
  <c r="G22" i="49"/>
  <c r="J22" i="49"/>
  <c r="M22" i="49"/>
  <c r="G23" i="49"/>
  <c r="J23" i="49"/>
  <c r="M23" i="49"/>
  <c r="G24" i="49"/>
  <c r="J24" i="49"/>
  <c r="M24" i="49"/>
  <c r="G25" i="49"/>
  <c r="J25" i="49"/>
  <c r="M25" i="49"/>
  <c r="G26" i="49"/>
  <c r="J26" i="49"/>
  <c r="M26" i="49"/>
  <c r="G27" i="49"/>
  <c r="J27" i="49"/>
  <c r="M27" i="49"/>
  <c r="G28" i="49"/>
  <c r="J28" i="49"/>
  <c r="M28" i="49"/>
  <c r="G29" i="49"/>
  <c r="J29" i="49"/>
  <c r="M29" i="49"/>
  <c r="G30" i="49"/>
  <c r="J30" i="49"/>
  <c r="M30" i="49"/>
  <c r="G31" i="49"/>
  <c r="J31" i="49"/>
  <c r="M31" i="49"/>
  <c r="G32" i="49"/>
  <c r="J32" i="49"/>
  <c r="M32" i="49"/>
  <c r="G33" i="49"/>
  <c r="J33" i="49"/>
  <c r="M33" i="49"/>
  <c r="G34" i="49"/>
  <c r="J34" i="49"/>
  <c r="M34" i="49"/>
  <c r="G35" i="49"/>
  <c r="J35" i="49"/>
  <c r="M35" i="49"/>
  <c r="M35" i="58" l="1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0" i="58"/>
  <c r="M9" i="58"/>
  <c r="M8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35" i="48"/>
  <c r="M34" i="48"/>
  <c r="M33" i="48"/>
  <c r="M32" i="48"/>
  <c r="M31" i="48"/>
  <c r="M30" i="48"/>
  <c r="M29" i="48"/>
  <c r="M28" i="48"/>
  <c r="M27" i="48"/>
  <c r="M24" i="48"/>
  <c r="M23" i="48"/>
  <c r="M22" i="48"/>
  <c r="M21" i="48"/>
  <c r="M19" i="48"/>
  <c r="M18" i="48"/>
  <c r="M17" i="48"/>
  <c r="M16" i="48"/>
  <c r="M15" i="48"/>
  <c r="M14" i="48"/>
  <c r="M13" i="48"/>
  <c r="M12" i="48"/>
  <c r="M11" i="48"/>
  <c r="M10" i="48"/>
  <c r="M8" i="48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8" i="39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9" i="48"/>
  <c r="J8" i="48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23" i="54"/>
  <c r="AA24" i="54"/>
  <c r="AA25" i="54"/>
  <c r="AA26" i="54"/>
  <c r="AA27" i="54"/>
  <c r="AA28" i="54"/>
  <c r="AA29" i="54"/>
  <c r="AA30" i="54"/>
  <c r="AA31" i="54"/>
  <c r="AA32" i="54"/>
  <c r="AA33" i="54"/>
  <c r="AA34" i="54"/>
  <c r="AA35" i="54"/>
  <c r="AA8" i="54"/>
  <c r="X9" i="54"/>
  <c r="X10" i="54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8" i="54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29" i="54"/>
  <c r="U30" i="54"/>
  <c r="U31" i="54"/>
  <c r="U32" i="54"/>
  <c r="U33" i="54"/>
  <c r="U34" i="54"/>
  <c r="U35" i="54"/>
  <c r="U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29" i="54"/>
  <c r="R30" i="54"/>
  <c r="R31" i="54"/>
  <c r="R32" i="54"/>
  <c r="R33" i="54"/>
  <c r="R34" i="54"/>
  <c r="R35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8" i="54"/>
  <c r="L9" i="54"/>
  <c r="M9" i="54" s="1"/>
  <c r="L10" i="54"/>
  <c r="M10" i="54" s="1"/>
  <c r="L11" i="54"/>
  <c r="M11" i="54" s="1"/>
  <c r="L12" i="54"/>
  <c r="M12" i="54" s="1"/>
  <c r="L13" i="54"/>
  <c r="M13" i="54" s="1"/>
  <c r="L14" i="54"/>
  <c r="M14" i="54" s="1"/>
  <c r="L15" i="54"/>
  <c r="M15" i="54" s="1"/>
  <c r="L16" i="54"/>
  <c r="M16" i="54" s="1"/>
  <c r="L17" i="54"/>
  <c r="M17" i="54" s="1"/>
  <c r="L18" i="54"/>
  <c r="M18" i="54" s="1"/>
  <c r="L19" i="54"/>
  <c r="M19" i="54" s="1"/>
  <c r="L20" i="54"/>
  <c r="M20" i="54" s="1"/>
  <c r="L21" i="54"/>
  <c r="M21" i="54" s="1"/>
  <c r="L22" i="54"/>
  <c r="M22" i="54" s="1"/>
  <c r="L23" i="54"/>
  <c r="M23" i="54" s="1"/>
  <c r="L24" i="54"/>
  <c r="M24" i="54" s="1"/>
  <c r="L25" i="54"/>
  <c r="M25" i="54" s="1"/>
  <c r="L26" i="54"/>
  <c r="M26" i="54" s="1"/>
  <c r="L27" i="54"/>
  <c r="M27" i="54" s="1"/>
  <c r="L28" i="54"/>
  <c r="M28" i="54" s="1"/>
  <c r="L29" i="54"/>
  <c r="M29" i="54" s="1"/>
  <c r="L30" i="54"/>
  <c r="M30" i="54" s="1"/>
  <c r="L31" i="54"/>
  <c r="M31" i="54" s="1"/>
  <c r="L32" i="54"/>
  <c r="M32" i="54" s="1"/>
  <c r="L33" i="54"/>
  <c r="M33" i="54" s="1"/>
  <c r="L34" i="54"/>
  <c r="M34" i="54" s="1"/>
  <c r="L35" i="54"/>
  <c r="M35" i="54" s="1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8" i="54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M15" i="57"/>
  <c r="M19" i="57"/>
  <c r="M23" i="57"/>
  <c r="M27" i="57"/>
  <c r="M31" i="57"/>
  <c r="M35" i="57"/>
  <c r="T8" i="57"/>
  <c r="T9" i="57"/>
  <c r="T10" i="57"/>
  <c r="T11" i="57"/>
  <c r="T12" i="57"/>
  <c r="T13" i="57"/>
  <c r="T14" i="57"/>
  <c r="T15" i="57"/>
  <c r="T16" i="57"/>
  <c r="T17" i="57"/>
  <c r="T18" i="57"/>
  <c r="T19" i="57"/>
  <c r="T20" i="57"/>
  <c r="T21" i="57"/>
  <c r="T22" i="57"/>
  <c r="T23" i="57"/>
  <c r="T24" i="57"/>
  <c r="T25" i="57"/>
  <c r="T26" i="57"/>
  <c r="T27" i="57"/>
  <c r="T28" i="57"/>
  <c r="T29" i="57"/>
  <c r="T30" i="57"/>
  <c r="T31" i="57"/>
  <c r="T32" i="57"/>
  <c r="T33" i="57"/>
  <c r="T34" i="57"/>
  <c r="T35" i="57"/>
  <c r="M34" i="57" l="1"/>
  <c r="M30" i="57"/>
  <c r="M26" i="57"/>
  <c r="M22" i="57"/>
  <c r="M18" i="57"/>
  <c r="M14" i="57"/>
  <c r="M10" i="57"/>
  <c r="M11" i="57"/>
  <c r="M33" i="57"/>
  <c r="M29" i="57"/>
  <c r="M25" i="57"/>
  <c r="M21" i="57"/>
  <c r="M17" i="57"/>
  <c r="M13" i="57"/>
  <c r="M9" i="57"/>
  <c r="M32" i="57"/>
  <c r="M28" i="57"/>
  <c r="M24" i="57"/>
  <c r="M20" i="57"/>
  <c r="M16" i="57"/>
  <c r="M12" i="57"/>
  <c r="M8" i="57"/>
  <c r="P11" i="57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K7" i="62"/>
  <c r="D20" i="59" s="1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20" i="59" l="1"/>
  <c r="B18" i="59"/>
  <c r="B12" i="59"/>
  <c r="B11" i="59"/>
  <c r="B10" i="59"/>
  <c r="M7" i="56"/>
  <c r="B19" i="59"/>
  <c r="B13" i="59"/>
  <c r="B9" i="59"/>
  <c r="B8" i="59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9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AB35" i="50"/>
  <c r="AB34" i="50"/>
  <c r="AB10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R7" i="57" l="1"/>
  <c r="Q7" i="57"/>
  <c r="B13" i="45" s="1"/>
  <c r="N7" i="57"/>
  <c r="B12" i="45" s="1"/>
  <c r="L7" i="57"/>
  <c r="H7" i="57"/>
  <c r="B10" i="45" s="1"/>
  <c r="F7" i="57"/>
  <c r="E7" i="57"/>
  <c r="B9" i="45" s="1"/>
  <c r="AB35" i="58"/>
  <c r="Y35" i="58"/>
  <c r="S35" i="58"/>
  <c r="G35" i="58"/>
  <c r="AB34" i="58"/>
  <c r="Y34" i="58"/>
  <c r="S34" i="58"/>
  <c r="G34" i="58"/>
  <c r="AB33" i="58"/>
  <c r="Y33" i="58"/>
  <c r="S33" i="58"/>
  <c r="G33" i="58"/>
  <c r="AB32" i="58"/>
  <c r="Y32" i="58"/>
  <c r="S32" i="58"/>
  <c r="G32" i="58"/>
  <c r="AB31" i="58"/>
  <c r="Y31" i="58"/>
  <c r="S31" i="58"/>
  <c r="G31" i="58"/>
  <c r="AB30" i="58"/>
  <c r="Y30" i="58"/>
  <c r="S30" i="58"/>
  <c r="G30" i="58"/>
  <c r="AB29" i="58"/>
  <c r="Y29" i="58"/>
  <c r="S29" i="58"/>
  <c r="G29" i="58"/>
  <c r="AB28" i="58"/>
  <c r="Y28" i="58"/>
  <c r="S28" i="58"/>
  <c r="G28" i="58"/>
  <c r="AB27" i="58"/>
  <c r="Y27" i="58"/>
  <c r="S27" i="58"/>
  <c r="G27" i="58"/>
  <c r="AB26" i="58"/>
  <c r="Y26" i="58"/>
  <c r="S26" i="58"/>
  <c r="G26" i="58"/>
  <c r="AB25" i="58"/>
  <c r="Y25" i="58"/>
  <c r="S25" i="58"/>
  <c r="G25" i="58"/>
  <c r="AB24" i="58"/>
  <c r="Y24" i="58"/>
  <c r="S24" i="58"/>
  <c r="G24" i="58"/>
  <c r="AB23" i="58"/>
  <c r="Y23" i="58"/>
  <c r="S23" i="58"/>
  <c r="G23" i="58"/>
  <c r="AB22" i="58"/>
  <c r="Y22" i="58"/>
  <c r="S22" i="58"/>
  <c r="G22" i="58"/>
  <c r="AB21" i="58"/>
  <c r="Y21" i="58"/>
  <c r="S21" i="58"/>
  <c r="G21" i="58"/>
  <c r="AB20" i="58"/>
  <c r="Y20" i="58"/>
  <c r="S20" i="58"/>
  <c r="G20" i="58"/>
  <c r="AB19" i="58"/>
  <c r="Y19" i="58"/>
  <c r="S19" i="58"/>
  <c r="G19" i="58"/>
  <c r="AB18" i="58"/>
  <c r="Y18" i="58"/>
  <c r="S18" i="58"/>
  <c r="G18" i="58"/>
  <c r="AB17" i="58"/>
  <c r="Y17" i="58"/>
  <c r="S17" i="58"/>
  <c r="G17" i="58"/>
  <c r="AB16" i="58"/>
  <c r="Y16" i="58"/>
  <c r="S16" i="58"/>
  <c r="G16" i="58"/>
  <c r="AB15" i="58"/>
  <c r="Y15" i="58"/>
  <c r="S15" i="58"/>
  <c r="G15" i="58"/>
  <c r="AB14" i="58"/>
  <c r="Y14" i="58"/>
  <c r="S14" i="58"/>
  <c r="G14" i="58"/>
  <c r="AB13" i="58"/>
  <c r="Y13" i="58"/>
  <c r="S13" i="58"/>
  <c r="G13" i="58"/>
  <c r="AB12" i="58"/>
  <c r="Y12" i="58"/>
  <c r="S12" i="58"/>
  <c r="G12" i="58"/>
  <c r="AB11" i="58"/>
  <c r="Y11" i="58"/>
  <c r="S11" i="58"/>
  <c r="G11" i="58"/>
  <c r="AB10" i="58"/>
  <c r="Y10" i="58"/>
  <c r="S10" i="58"/>
  <c r="G10" i="58"/>
  <c r="AB9" i="58"/>
  <c r="Y9" i="58"/>
  <c r="S9" i="58"/>
  <c r="G9" i="58"/>
  <c r="AB8" i="58"/>
  <c r="Y8" i="58"/>
  <c r="S8" i="58"/>
  <c r="G8" i="58"/>
  <c r="AA7" i="58"/>
  <c r="Z7" i="58"/>
  <c r="F20" i="45" s="1"/>
  <c r="X7" i="58"/>
  <c r="G19" i="45" s="1"/>
  <c r="W7" i="58"/>
  <c r="U7" i="58"/>
  <c r="T7" i="58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S35" i="57"/>
  <c r="S27" i="57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W7" i="57" l="1"/>
  <c r="B19" i="45" s="1"/>
  <c r="Z7" i="57"/>
  <c r="B20" i="45" s="1"/>
  <c r="X7" i="57"/>
  <c r="AA7" i="57"/>
  <c r="C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M15" i="55"/>
  <c r="M25" i="55"/>
  <c r="S15" i="55"/>
  <c r="S19" i="55"/>
  <c r="S29" i="55"/>
  <c r="S30" i="55"/>
  <c r="S31" i="55"/>
  <c r="V10" i="55"/>
  <c r="J27" i="55"/>
  <c r="J30" i="55"/>
  <c r="J33" i="55"/>
  <c r="T7" i="57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G32" i="57"/>
  <c r="M8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P7" i="55"/>
  <c r="S7" i="56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9" i="45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F10" i="25"/>
  <c r="I10" i="25" s="1"/>
  <c r="G9" i="25"/>
  <c r="E18" i="40"/>
  <c r="D18" i="40"/>
  <c r="AA7" i="50"/>
  <c r="Z7" i="50"/>
  <c r="X7" i="50"/>
  <c r="W7" i="50"/>
  <c r="U7" i="50"/>
  <c r="T7" i="50"/>
  <c r="R7" i="50"/>
  <c r="Q7" i="50"/>
  <c r="O7" i="50"/>
  <c r="N7" i="50"/>
  <c r="L7" i="50"/>
  <c r="K7" i="50"/>
  <c r="B9" i="43" s="1"/>
  <c r="I7" i="50"/>
  <c r="H7" i="50"/>
  <c r="F7" i="50"/>
  <c r="E7" i="50"/>
  <c r="C7" i="50"/>
  <c r="B7" i="50"/>
  <c r="AA7" i="49"/>
  <c r="Z7" i="49"/>
  <c r="B17" i="24" s="1"/>
  <c r="X7" i="49"/>
  <c r="W7" i="49"/>
  <c r="U7" i="49"/>
  <c r="T7" i="49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AB35" i="48"/>
  <c r="Y35" i="48"/>
  <c r="S35" i="48"/>
  <c r="G35" i="48"/>
  <c r="AB34" i="48"/>
  <c r="Y34" i="48"/>
  <c r="S34" i="48"/>
  <c r="G34" i="48"/>
  <c r="AB33" i="48"/>
  <c r="Y33" i="48"/>
  <c r="S33" i="48"/>
  <c r="G33" i="48"/>
  <c r="AB32" i="48"/>
  <c r="Y32" i="48"/>
  <c r="S32" i="48"/>
  <c r="G32" i="48"/>
  <c r="AB31" i="48"/>
  <c r="Y31" i="48"/>
  <c r="S31" i="48"/>
  <c r="G31" i="48"/>
  <c r="AB30" i="48"/>
  <c r="Y30" i="48"/>
  <c r="S30" i="48"/>
  <c r="G30" i="48"/>
  <c r="AB29" i="48"/>
  <c r="Y29" i="48"/>
  <c r="S29" i="48"/>
  <c r="G29" i="48"/>
  <c r="AB28" i="48"/>
  <c r="Y28" i="48"/>
  <c r="S28" i="48"/>
  <c r="G28" i="48"/>
  <c r="AB27" i="48"/>
  <c r="Y27" i="48"/>
  <c r="S27" i="48"/>
  <c r="G27" i="48"/>
  <c r="AB26" i="48"/>
  <c r="Y26" i="48"/>
  <c r="S26" i="48"/>
  <c r="G26" i="48"/>
  <c r="AB25" i="48"/>
  <c r="Y25" i="48"/>
  <c r="S25" i="48"/>
  <c r="G25" i="48"/>
  <c r="AB24" i="48"/>
  <c r="Y24" i="48"/>
  <c r="S24" i="48"/>
  <c r="G24" i="48"/>
  <c r="AB23" i="48"/>
  <c r="Y23" i="48"/>
  <c r="S23" i="48"/>
  <c r="G23" i="48"/>
  <c r="AB22" i="48"/>
  <c r="Y22" i="48"/>
  <c r="S22" i="48"/>
  <c r="G22" i="48"/>
  <c r="AB21" i="48"/>
  <c r="Y21" i="48"/>
  <c r="S21" i="48"/>
  <c r="G21" i="48"/>
  <c r="AB20" i="48"/>
  <c r="Y20" i="48"/>
  <c r="S20" i="48"/>
  <c r="G20" i="48"/>
  <c r="AB19" i="48"/>
  <c r="Y19" i="48"/>
  <c r="S19" i="48"/>
  <c r="G19" i="48"/>
  <c r="AB18" i="48"/>
  <c r="Y18" i="48"/>
  <c r="S18" i="48"/>
  <c r="G18" i="48"/>
  <c r="AB17" i="48"/>
  <c r="Y17" i="48"/>
  <c r="S17" i="48"/>
  <c r="G17" i="48"/>
  <c r="AB16" i="48"/>
  <c r="Y16" i="48"/>
  <c r="S16" i="48"/>
  <c r="G16" i="48"/>
  <c r="AB15" i="48"/>
  <c r="Y15" i="48"/>
  <c r="S15" i="48"/>
  <c r="G15" i="48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AB10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D17" i="43" l="1"/>
  <c r="D18" i="43"/>
  <c r="B17" i="43"/>
  <c r="B11" i="43"/>
  <c r="D11" i="43"/>
  <c r="B8" i="43"/>
  <c r="B7" i="43"/>
  <c r="Y7" i="57"/>
  <c r="P7" i="48"/>
  <c r="D20" i="45"/>
  <c r="E9" i="40"/>
  <c r="M7" i="55"/>
  <c r="E19" i="45"/>
  <c r="D19" i="45"/>
  <c r="AB7" i="57"/>
  <c r="J7" i="57"/>
  <c r="E11" i="40"/>
  <c r="C12" i="45"/>
  <c r="D12" i="45" s="1"/>
  <c r="D10" i="40"/>
  <c r="I20" i="45"/>
  <c r="E8" i="40"/>
  <c r="V7" i="57"/>
  <c r="C18" i="45"/>
  <c r="M7" i="57"/>
  <c r="D19" i="40"/>
  <c r="D11" i="40"/>
  <c r="D7" i="55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D7" i="50"/>
  <c r="C8" i="43"/>
  <c r="C10" i="43"/>
  <c r="P7" i="50"/>
  <c r="D10" i="43" s="1"/>
  <c r="C16" i="43"/>
  <c r="V7" i="50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D9" i="24" s="1"/>
  <c r="C7" i="24"/>
  <c r="D7" i="24" s="1"/>
  <c r="C5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C9" i="43"/>
  <c r="E9" i="43" s="1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G7" i="55"/>
  <c r="D11" i="45"/>
  <c r="E10" i="45"/>
  <c r="D7" i="57"/>
  <c r="I20" i="25"/>
  <c r="H19" i="25"/>
  <c r="H11" i="25"/>
  <c r="D17" i="23"/>
  <c r="E18" i="23"/>
  <c r="D9" i="23"/>
  <c r="D7" i="23"/>
  <c r="D7" i="39"/>
  <c r="E8" i="43" l="1"/>
  <c r="D9" i="42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<sst xmlns="http://schemas.openxmlformats.org/spreadsheetml/2006/main" count="1164" uniqueCount="188">
  <si>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</si>
  <si>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</si>
  <si>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</si>
  <si>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</si>
  <si>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</si>
  <si>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</si>
  <si>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</si>
  <si>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</si>
  <si>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</si>
  <si>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</si>
  <si>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</si>
  <si>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</si>
  <si>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</si>
  <si>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</si>
  <si>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</si>
  <si>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</si>
  <si>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</si>
  <si>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</si>
  <si>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</si>
  <si>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</si>
  <si>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</si>
  <si>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</si>
  <si>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</si>
  <si>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</si>
  <si>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</si>
  <si>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</si>
  <si>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</si>
  <si>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</si>
  <si>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</si>
  <si>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</si>
  <si>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</si>
  <si>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</si>
  <si>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</si>
  <si>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</si>
  <si>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</si>
  <si>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</si>
  <si>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</si>
  <si>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</si>
  <si>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</si>
  <si>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</si>
  <si>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</si>
  <si>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</si>
  <si>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</si>
  <si>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</si>
  <si>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</si>
  <si>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</si>
  <si>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</si>
  <si>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</si>
  <si>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</si>
  <si>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</si>
  <si>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</si>
  <si>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</si>
  <si>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</si>
  <si>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</si>
  <si>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</si>
  <si>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</si>
  <si>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</si>
  <si>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</si>
  <si>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</si>
  <si>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</si>
  <si>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</si>
  <si>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</si>
  <si>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</si>
  <si>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</si>
  <si>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</si>
  <si>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</si>
  <si>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</si>
  <si>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</si>
  <si>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</si>
  <si>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</si>
  <si>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</si>
  <si>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</si>
  <si>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</si>
  <si>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</si>
  <si>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</si>
  <si>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</si>
  <si>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</si>
  <si>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</si>
  <si>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</si>
  <si>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</si>
  <si>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</si>
  <si>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</si>
  <si>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</si>
  <si>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</si>
  <si>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</si>
  <si>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</si>
  <si>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</si>
  <si>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</si>
  <si>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</si>
  <si>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</si>
  <si>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</si>
  <si>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х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</si>
  <si>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</si>
  <si>
    <t>2022</t>
  </si>
  <si>
    <t>2022*</t>
  </si>
  <si>
    <t>Отримували послуги *</t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</si>
  <si>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порівнянні з відповідними даними минулого року</t>
    </r>
  </si>
  <si>
    <t>Отримували послуги,осіб*</t>
  </si>
  <si>
    <t>Отримували послуги на кінець періоду*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</si>
  <si>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</si>
  <si>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порівняні з відповідними даними минулого року</t>
    </r>
  </si>
  <si>
    <t xml:space="preserve"> </t>
  </si>
  <si>
    <t>січень - червень 2021 року</t>
  </si>
  <si>
    <t>січень - червень 2022 року</t>
  </si>
  <si>
    <t xml:space="preserve">  1 липня 2021 р.</t>
  </si>
  <si>
    <t xml:space="preserve">  1 липня 2022 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</si>
  <si>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січні-червні 2021 - 2022 рр.</t>
    </r>
  </si>
  <si>
    <t>Надання послуг Львівською обласною службою зайнятості чоловікам
у січні-червні 2021 - 2022 рр.</t>
  </si>
  <si>
    <t>+22,5р.</t>
  </si>
  <si>
    <t>+8р.</t>
  </si>
  <si>
    <t>+11р.</t>
  </si>
  <si>
    <t>+29р.</t>
  </si>
  <si>
    <t>+25р.</t>
  </si>
  <si>
    <t>+10р.</t>
  </si>
  <si>
    <t>+13р.</t>
  </si>
  <si>
    <t>+11,5р.</t>
  </si>
  <si>
    <t>+65р.</t>
  </si>
  <si>
    <t>+12р.</t>
  </si>
  <si>
    <t>+18р.</t>
  </si>
  <si>
    <t>+16р.</t>
  </si>
  <si>
    <t>+35р.</t>
  </si>
  <si>
    <t>+20р.</t>
  </si>
  <si>
    <t>+10,7р.</t>
  </si>
  <si>
    <t>+14р.</t>
  </si>
  <si>
    <t>+34р.</t>
  </si>
  <si>
    <t>+38р.</t>
  </si>
  <si>
    <t>+41р.</t>
  </si>
  <si>
    <t>+7,2р.</t>
  </si>
  <si>
    <t>+24р.</t>
  </si>
  <si>
    <t>+30р.</t>
  </si>
  <si>
    <t>+4р.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</si>
  <si>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січні-липні 2021-2022 рр.</t>
    </r>
  </si>
  <si>
    <t>січень - липень 2021 року</t>
  </si>
  <si>
    <t>січень - липень 2022 року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</si>
  <si>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січні-липні 2022 року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</si>
  <si>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липні 2021 - 2022 рр.</t>
    </r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</si>
  <si>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січні-липні 2022 року</t>
  </si>
  <si>
    <t>у січні - липні 2022 року</t>
  </si>
  <si>
    <t xml:space="preserve">  1 серпня 2021 р.</t>
  </si>
  <si>
    <t xml:space="preserve">  1 серпня 2022 р.</t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</si>
  <si>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січні-липні 2021-2022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</si>
  <si>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січні-липні 2021-2022 рр.</t>
    </r>
  </si>
  <si>
    <t>у 4 р.</t>
  </si>
  <si>
    <t>у 5 р.</t>
  </si>
  <si>
    <t>у 3 р.</t>
  </si>
  <si>
    <t>Станом на 01.08.2022: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</si>
  <si>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січні-липні 2021-2022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</si>
  <si>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 у  січні-липні 2021-2022 рр.                                                                     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</si>
  <si>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липні 2021 - 2022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</si>
  <si>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 липні 2021 -2022 рр.</t>
    </r>
  </si>
  <si>
    <t>+12,8р.</t>
  </si>
  <si>
    <t>+20,3р.</t>
  </si>
  <si>
    <t>+9,7р.</t>
  </si>
  <si>
    <t>+12,1р.</t>
  </si>
  <si>
    <t>+30,8р.</t>
  </si>
  <si>
    <t>+25,8р.</t>
  </si>
  <si>
    <t>+28,3р.</t>
  </si>
  <si>
    <t>+33р.</t>
  </si>
  <si>
    <t>+26р.</t>
  </si>
  <si>
    <t>+10,3р.</t>
  </si>
  <si>
    <t>+15р.</t>
  </si>
  <si>
    <t>+10,8р.</t>
  </si>
  <si>
    <t>+11,7р.</t>
  </si>
  <si>
    <t>+14,5р.</t>
  </si>
  <si>
    <t>+72р.</t>
  </si>
  <si>
    <t>+14,7р.</t>
  </si>
  <si>
    <t>+6,8р.</t>
  </si>
  <si>
    <t>+16,3р.</t>
  </si>
  <si>
    <t>+21,5р.</t>
  </si>
  <si>
    <t>+7р.</t>
  </si>
  <si>
    <t>+5р.</t>
  </si>
  <si>
    <t>+3,4р.</t>
  </si>
  <si>
    <t>+16,5р.</t>
  </si>
  <si>
    <t>+8,5р.</t>
  </si>
  <si>
    <t>+40,5р.</t>
  </si>
  <si>
    <t>+19,9р.</t>
  </si>
  <si>
    <t>+76,5р.</t>
  </si>
  <si>
    <t>+51р.</t>
  </si>
  <si>
    <t>+15,5р.</t>
  </si>
  <si>
    <t>+71р.</t>
  </si>
  <si>
    <t>+14,9р.</t>
  </si>
  <si>
    <t>+6,5р.</t>
  </si>
  <si>
    <t>+45р.</t>
  </si>
  <si>
    <t>+9,3р.</t>
  </si>
  <si>
    <t>+39р.</t>
  </si>
  <si>
    <t>+15,8р.</t>
  </si>
  <si>
    <t>+22р.</t>
  </si>
  <si>
    <t>+27р.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</si>
</sst>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  <numFmt numFmtId="171" formatCode="0_ ;[Red]\-0\ "/>
    <numFmt numFmtId="172" formatCode="General;;"/>
  </numFmts>
  <fonts count="9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7" fillId="0" borderId="0"/>
    <xf numFmtId="0" fontId="5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2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56" fillId="32" borderId="0" applyNumberFormat="0" applyBorder="0" applyAlignment="0" applyProtection="0"/>
    <xf numFmtId="0" fontId="57" fillId="16" borderId="14" applyNumberFormat="0" applyAlignment="0" applyProtection="0"/>
    <xf numFmtId="0" fontId="58" fillId="29" borderId="15" applyNumberFormat="0" applyAlignment="0" applyProtection="0"/>
    <xf numFmtId="0" fontId="59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4" applyNumberFormat="0" applyAlignment="0" applyProtection="0"/>
    <xf numFmtId="0" fontId="65" fillId="0" borderId="19" applyNumberFormat="0" applyFill="0" applyAlignment="0" applyProtection="0"/>
    <xf numFmtId="0" fontId="66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7" fillId="16" borderId="21" applyNumberFormat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6" borderId="0" applyNumberFormat="0" applyBorder="0" applyAlignment="0" applyProtection="0"/>
    <xf numFmtId="0" fontId="67" fillId="37" borderId="21" applyNumberFormat="0" applyAlignment="0" applyProtection="0"/>
    <xf numFmtId="0" fontId="57" fillId="37" borderId="14" applyNumberFormat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6" fillId="38" borderId="0" applyNumberFormat="0" applyBorder="0" applyAlignment="0" applyProtection="0"/>
    <xf numFmtId="0" fontId="9" fillId="0" borderId="0"/>
    <xf numFmtId="0" fontId="9" fillId="0" borderId="0"/>
    <xf numFmtId="0" fontId="56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4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86" fillId="0" borderId="0"/>
    <xf numFmtId="0" fontId="10" fillId="0" borderId="0"/>
  </cellStyleXfs>
  <cellXfs count="332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6" fillId="0" borderId="0" xfId="12" applyFont="1" applyFill="1" applyBorder="1" applyAlignment="1">
      <alignment vertical="top" wrapText="1"/>
    </xf>
    <xf numFmtId="0" fontId="20" fillId="0" borderId="0" xfId="12" applyFont="1" applyFill="1" applyBorder="1"/>
    <xf numFmtId="0" fontId="27" fillId="0" borderId="1" xfId="12" applyFont="1" applyFill="1" applyBorder="1" applyAlignment="1">
      <alignment horizontal="center" vertical="top"/>
    </xf>
    <xf numFmtId="0" fontId="27" fillId="0" borderId="0" xfId="12" applyFont="1" applyFill="1" applyBorder="1" applyAlignment="1">
      <alignment horizontal="center" vertical="top"/>
    </xf>
    <xf numFmtId="0" fontId="28" fillId="0" borderId="0" xfId="12" applyFont="1" applyFill="1" applyAlignment="1">
      <alignment vertical="top"/>
    </xf>
    <xf numFmtId="0" fontId="29" fillId="0" borderId="0" xfId="12" applyFont="1" applyFill="1" applyAlignment="1">
      <alignment horizontal="center" vertical="center" wrapText="1"/>
    </xf>
    <xf numFmtId="0" fontId="29" fillId="0" borderId="0" xfId="12" applyFont="1" applyFill="1" applyAlignment="1">
      <alignment vertical="center" wrapText="1"/>
    </xf>
    <xf numFmtId="0" fontId="24" fillId="0" borderId="3" xfId="12" applyFont="1" applyFill="1" applyBorder="1" applyAlignment="1">
      <alignment horizontal="left" vertical="center"/>
    </xf>
    <xf numFmtId="3" fontId="24" fillId="0" borderId="6" xfId="12" applyNumberFormat="1" applyFont="1" applyFill="1" applyBorder="1" applyAlignment="1">
      <alignment horizontal="center" vertical="center"/>
    </xf>
    <xf numFmtId="164" fontId="24" fillId="0" borderId="6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vertical="center"/>
    </xf>
    <xf numFmtId="0" fontId="24" fillId="0" borderId="0" xfId="12" applyFont="1" applyFill="1" applyAlignment="1">
      <alignment vertical="center"/>
    </xf>
    <xf numFmtId="3" fontId="22" fillId="0" borderId="6" xfId="12" applyNumberFormat="1" applyFont="1" applyFill="1" applyBorder="1" applyAlignment="1">
      <alignment horizontal="center" vertical="center"/>
    </xf>
    <xf numFmtId="164" fontId="22" fillId="0" borderId="6" xfId="12" applyNumberFormat="1" applyFont="1" applyFill="1" applyBorder="1" applyAlignment="1">
      <alignment horizontal="center" vertical="center"/>
    </xf>
    <xf numFmtId="3" fontId="22" fillId="0" borderId="0" xfId="12" applyNumberFormat="1" applyFont="1" applyFill="1"/>
    <xf numFmtId="0" fontId="22" fillId="0" borderId="0" xfId="12" applyFont="1" applyFill="1"/>
    <xf numFmtId="0" fontId="22" fillId="0" borderId="0" xfId="12" applyFont="1" applyFill="1" applyAlignment="1">
      <alignment horizontal="center" vertical="top"/>
    </xf>
    <xf numFmtId="0" fontId="28" fillId="0" borderId="0" xfId="12" applyFont="1" applyFill="1"/>
    <xf numFmtId="0" fontId="31" fillId="0" borderId="0" xfId="12" applyFont="1" applyFill="1"/>
    <xf numFmtId="0" fontId="21" fillId="0" borderId="0" xfId="14" applyFont="1" applyFill="1"/>
    <xf numFmtId="0" fontId="1" fillId="0" borderId="0" xfId="8" applyFont="1" applyFill="1" applyAlignment="1">
      <alignment vertical="center" wrapText="1"/>
    </xf>
    <xf numFmtId="0" fontId="33" fillId="0" borderId="0" xfId="12" applyFont="1" applyFill="1" applyBorder="1"/>
    <xf numFmtId="0" fontId="34" fillId="0" borderId="6" xfId="12" applyFont="1" applyFill="1" applyBorder="1" applyAlignment="1">
      <alignment horizontal="center" wrapText="1"/>
    </xf>
    <xf numFmtId="1" fontId="34" fillId="0" borderId="6" xfId="12" applyNumberFormat="1" applyFont="1" applyFill="1" applyBorder="1" applyAlignment="1">
      <alignment horizontal="center" wrapText="1"/>
    </xf>
    <xf numFmtId="0" fontId="34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19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2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4" fillId="2" borderId="6" xfId="12" applyNumberFormat="1" applyFont="1" applyFill="1" applyBorder="1" applyAlignment="1">
      <alignment horizontal="center" vertical="center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2" fillId="0" borderId="6" xfId="12" quotePrefix="1" applyNumberFormat="1" applyFont="1" applyFill="1" applyBorder="1" applyAlignment="1">
      <alignment horizontal="center" vertical="center"/>
    </xf>
    <xf numFmtId="0" fontId="21" fillId="0" borderId="0" xfId="12" applyFont="1" applyFill="1"/>
    <xf numFmtId="0" fontId="30" fillId="0" borderId="0" xfId="12" applyFont="1" applyFill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167" fontId="24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167" fontId="44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4" fontId="44" fillId="0" borderId="6" xfId="12" applyNumberFormat="1" applyFont="1" applyFill="1" applyBorder="1" applyAlignment="1">
      <alignment horizontal="center" vertical="center"/>
    </xf>
    <xf numFmtId="167" fontId="46" fillId="0" borderId="6" xfId="13" applyNumberFormat="1" applyFont="1" applyFill="1" applyBorder="1" applyAlignment="1">
      <alignment horizontal="center" vertical="center"/>
    </xf>
    <xf numFmtId="164" fontId="44" fillId="0" borderId="6" xfId="12" quotePrefix="1" applyNumberFormat="1" applyFont="1" applyFill="1" applyBorder="1" applyAlignment="1">
      <alignment horizontal="center" vertical="center"/>
    </xf>
    <xf numFmtId="164" fontId="22" fillId="2" borderId="6" xfId="12" applyNumberFormat="1" applyFont="1" applyFill="1" applyBorder="1" applyAlignment="1">
      <alignment horizontal="center" vertical="center"/>
    </xf>
    <xf numFmtId="164" fontId="24" fillId="2" borderId="6" xfId="12" applyNumberFormat="1" applyFont="1" applyFill="1" applyBorder="1" applyAlignment="1">
      <alignment horizontal="center" vertical="center"/>
    </xf>
    <xf numFmtId="3" fontId="48" fillId="0" borderId="6" xfId="12" applyNumberFormat="1" applyFont="1" applyFill="1" applyBorder="1" applyAlignment="1">
      <alignment horizontal="center" vertical="center"/>
    </xf>
    <xf numFmtId="164" fontId="48" fillId="0" borderId="6" xfId="12" applyNumberFormat="1" applyFont="1" applyFill="1" applyBorder="1" applyAlignment="1">
      <alignment horizontal="center" vertical="center"/>
    </xf>
    <xf numFmtId="167" fontId="48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50" fillId="0" borderId="6" xfId="13" applyNumberFormat="1" applyFont="1" applyFill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1" fillId="0" borderId="0" xfId="8" applyFont="1" applyFill="1" applyAlignment="1">
      <alignment vertical="center" wrapText="1"/>
    </xf>
    <xf numFmtId="0" fontId="17" fillId="0" borderId="0" xfId="8" applyFont="1" applyFill="1" applyAlignment="1">
      <alignment horizontal="right" vertical="center" wrapText="1"/>
    </xf>
    <xf numFmtId="0" fontId="52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Fill="1" applyProtection="1">
      <protection locked="0"/>
    </xf>
    <xf numFmtId="1" fontId="74" fillId="0" borderId="1" xfId="6" applyNumberFormat="1" applyFont="1" applyFill="1" applyBorder="1" applyAlignment="1" applyProtection="1">
      <protection locked="0"/>
    </xf>
    <xf numFmtId="1" fontId="75" fillId="0" borderId="1" xfId="6" applyNumberFormat="1" applyFont="1" applyFill="1" applyBorder="1" applyAlignment="1" applyProtection="1">
      <alignment horizontal="center"/>
      <protection locked="0"/>
    </xf>
    <xf numFmtId="1" fontId="8" fillId="0" borderId="0" xfId="6" applyNumberFormat="1" applyFont="1" applyFill="1" applyAlignment="1" applyProtection="1">
      <alignment horizontal="right"/>
      <protection locked="0"/>
    </xf>
    <xf numFmtId="1" fontId="77" fillId="0" borderId="0" xfId="6" applyNumberFormat="1" applyFont="1" applyFill="1" applyProtection="1">
      <protection locked="0"/>
    </xf>
    <xf numFmtId="1" fontId="77" fillId="0" borderId="0" xfId="6" applyNumberFormat="1" applyFont="1" applyFill="1" applyBorder="1" applyAlignment="1" applyProtection="1">
      <protection locked="0"/>
    </xf>
    <xf numFmtId="1" fontId="78" fillId="0" borderId="6" xfId="6" applyNumberFormat="1" applyFont="1" applyFill="1" applyBorder="1" applyAlignment="1" applyProtection="1">
      <alignment horizontal="center"/>
    </xf>
    <xf numFmtId="1" fontId="78" fillId="0" borderId="0" xfId="6" applyNumberFormat="1" applyFont="1" applyFill="1" applyProtection="1">
      <protection locked="0"/>
    </xf>
    <xf numFmtId="0" fontId="79" fillId="0" borderId="6" xfId="6" applyNumberFormat="1" applyFont="1" applyFill="1" applyBorder="1" applyAlignment="1" applyProtection="1">
      <alignment horizontal="center" vertical="center" wrapText="1" shrinkToFit="1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0" fontId="3" fillId="0" borderId="6" xfId="107" applyFont="1" applyFill="1" applyBorder="1" applyAlignment="1">
      <alignment horizontal="left"/>
    </xf>
    <xf numFmtId="1" fontId="3" fillId="0" borderId="0" xfId="6" applyNumberFormat="1" applyFont="1" applyFill="1" applyBorder="1" applyAlignment="1" applyProtection="1">
      <alignment horizontal="right"/>
      <protection locked="0"/>
    </xf>
    <xf numFmtId="0" fontId="3" fillId="0" borderId="6" xfId="106" applyFont="1" applyFill="1" applyBorder="1" applyAlignment="1">
      <alignment horizontal="left"/>
    </xf>
    <xf numFmtId="0" fontId="3" fillId="0" borderId="6" xfId="106" applyFont="1" applyFill="1" applyBorder="1" applyAlignment="1">
      <alignment horizontal="left" wrapText="1"/>
    </xf>
    <xf numFmtId="1" fontId="3" fillId="2" borderId="0" xfId="6" applyNumberFormat="1" applyFont="1" applyFill="1" applyBorder="1" applyAlignment="1" applyProtection="1">
      <alignment horizontal="right"/>
      <protection locked="0"/>
    </xf>
    <xf numFmtId="1" fontId="3" fillId="0" borderId="0" xfId="6" applyNumberFormat="1" applyFont="1" applyFill="1" applyBorder="1" applyAlignment="1" applyProtection="1">
      <alignment horizontal="left" wrapText="1" shrinkToFit="1"/>
      <protection locked="0"/>
    </xf>
    <xf numFmtId="1" fontId="2" fillId="0" borderId="6" xfId="7" applyNumberFormat="1" applyFont="1" applyFill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6" xfId="7" applyNumberFormat="1" applyFont="1" applyBorder="1" applyAlignment="1">
      <alignment horizontal="center"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Fill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3" fontId="22" fillId="0" borderId="2" xfId="12" applyNumberFormat="1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vertical="top"/>
    </xf>
    <xf numFmtId="0" fontId="34" fillId="0" borderId="32" xfId="12" applyFont="1" applyFill="1" applyBorder="1" applyAlignment="1">
      <alignment horizontal="center" wrapText="1"/>
    </xf>
    <xf numFmtId="1" fontId="34" fillId="0" borderId="33" xfId="12" applyNumberFormat="1" applyFont="1" applyFill="1" applyBorder="1" applyAlignment="1">
      <alignment horizontal="center" wrapText="1"/>
    </xf>
    <xf numFmtId="0" fontId="24" fillId="0" borderId="34" xfId="12" applyFont="1" applyFill="1" applyBorder="1" applyAlignment="1">
      <alignment horizontal="left" vertical="center"/>
    </xf>
    <xf numFmtId="0" fontId="22" fillId="0" borderId="32" xfId="12" applyFont="1" applyFill="1" applyBorder="1" applyAlignment="1">
      <alignment horizontal="left" vertical="center"/>
    </xf>
    <xf numFmtId="0" fontId="22" fillId="0" borderId="36" xfId="12" applyFont="1" applyFill="1" applyBorder="1" applyAlignment="1">
      <alignment horizontal="left" vertical="center"/>
    </xf>
    <xf numFmtId="3" fontId="22" fillId="0" borderId="13" xfId="12" applyNumberFormat="1" applyFont="1" applyFill="1" applyBorder="1" applyAlignment="1">
      <alignment horizontal="center" vertical="center"/>
    </xf>
    <xf numFmtId="1" fontId="34" fillId="41" borderId="6" xfId="12" applyNumberFormat="1" applyFont="1" applyFill="1" applyBorder="1" applyAlignment="1">
      <alignment horizontal="center" wrapText="1"/>
    </xf>
    <xf numFmtId="3" fontId="24" fillId="41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horizontal="center" vertical="center" wrapText="1"/>
    </xf>
    <xf numFmtId="0" fontId="24" fillId="2" borderId="27" xfId="12" applyFont="1" applyFill="1" applyBorder="1" applyAlignment="1">
      <alignment horizontal="center" vertical="center" wrapText="1"/>
    </xf>
    <xf numFmtId="0" fontId="24" fillId="0" borderId="6" xfId="12" applyFont="1" applyFill="1" applyBorder="1" applyAlignment="1">
      <alignment horizontal="center" vertical="center" wrapText="1"/>
    </xf>
    <xf numFmtId="3" fontId="22" fillId="40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vertical="center" wrapText="1"/>
    </xf>
    <xf numFmtId="0" fontId="24" fillId="2" borderId="27" xfId="12" applyFont="1" applyFill="1" applyBorder="1" applyAlignment="1">
      <alignment vertical="center" wrapText="1"/>
    </xf>
    <xf numFmtId="0" fontId="24" fillId="0" borderId="6" xfId="12" applyFont="1" applyFill="1" applyBorder="1" applyAlignment="1">
      <alignment vertical="center" wrapText="1"/>
    </xf>
    <xf numFmtId="3" fontId="24" fillId="42" borderId="6" xfId="12" applyNumberFormat="1" applyFont="1" applyFill="1" applyBorder="1" applyAlignment="1">
      <alignment horizontal="center" vertical="center"/>
    </xf>
    <xf numFmtId="164" fontId="24" fillId="42" borderId="6" xfId="12" applyNumberFormat="1" applyFont="1" applyFill="1" applyBorder="1" applyAlignment="1">
      <alignment horizontal="center" vertical="center"/>
    </xf>
    <xf numFmtId="3" fontId="22" fillId="42" borderId="6" xfId="12" applyNumberFormat="1" applyFont="1" applyFill="1" applyBorder="1" applyAlignment="1">
      <alignment horizontal="center" vertical="center"/>
    </xf>
    <xf numFmtId="164" fontId="22" fillId="42" borderId="6" xfId="12" applyNumberFormat="1" applyFont="1" applyFill="1" applyBorder="1" applyAlignment="1">
      <alignment horizontal="center" vertical="center"/>
    </xf>
    <xf numFmtId="3" fontId="22" fillId="42" borderId="13" xfId="12" applyNumberFormat="1" applyFont="1" applyFill="1" applyBorder="1" applyAlignment="1">
      <alignment horizontal="center" vertical="center"/>
    </xf>
    <xf numFmtId="164" fontId="24" fillId="42" borderId="13" xfId="12" applyNumberFormat="1" applyFont="1" applyFill="1" applyBorder="1" applyAlignment="1">
      <alignment horizontal="center" vertical="center"/>
    </xf>
    <xf numFmtId="164" fontId="22" fillId="42" borderId="13" xfId="12" applyNumberFormat="1" applyFont="1" applyFill="1" applyBorder="1" applyAlignment="1">
      <alignment horizontal="center" vertical="center"/>
    </xf>
    <xf numFmtId="3" fontId="12" fillId="0" borderId="13" xfId="13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22" fillId="0" borderId="13" xfId="12" applyNumberFormat="1" applyFont="1" applyFill="1" applyBorder="1" applyAlignment="1">
      <alignment horizontal="center" vertical="center"/>
    </xf>
    <xf numFmtId="165" fontId="12" fillId="0" borderId="5" xfId="17" applyNumberFormat="1" applyFont="1" applyFill="1" applyBorder="1" applyAlignment="1">
      <alignment horizontal="center" vertical="center"/>
    </xf>
    <xf numFmtId="1" fontId="8" fillId="0" borderId="0" xfId="15" applyNumberFormat="1" applyFont="1" applyFill="1" applyAlignment="1" applyProtection="1">
      <alignment horizontal="right" vertical="top"/>
      <protection locked="0"/>
    </xf>
    <xf numFmtId="164" fontId="24" fillId="0" borderId="33" xfId="12" applyNumberFormat="1" applyFont="1" applyFill="1" applyBorder="1" applyAlignment="1">
      <alignment horizontal="center" vertical="center"/>
    </xf>
    <xf numFmtId="164" fontId="22" fillId="0" borderId="35" xfId="12" applyNumberFormat="1" applyFont="1" applyFill="1" applyBorder="1" applyAlignment="1">
      <alignment horizontal="center" vertical="center"/>
    </xf>
    <xf numFmtId="164" fontId="22" fillId="0" borderId="37" xfId="12" applyNumberFormat="1" applyFont="1" applyFill="1" applyBorder="1" applyAlignment="1">
      <alignment horizontal="center" vertical="center"/>
    </xf>
    <xf numFmtId="3" fontId="12" fillId="2" borderId="5" xfId="18" applyNumberFormat="1" applyFont="1" applyFill="1" applyBorder="1" applyAlignment="1" applyProtection="1">
      <alignment horizontal="center" vertical="center"/>
      <protection locked="0"/>
    </xf>
    <xf numFmtId="3" fontId="12" fillId="2" borderId="12" xfId="18" applyNumberFormat="1" applyFont="1" applyFill="1" applyBorder="1" applyAlignment="1" applyProtection="1">
      <alignment horizontal="center" vertical="center"/>
      <protection locked="0"/>
    </xf>
    <xf numFmtId="0" fontId="84" fillId="2" borderId="6" xfId="12" applyFont="1" applyFill="1" applyBorder="1" applyAlignment="1">
      <alignment horizontal="center" vertical="center" wrapText="1"/>
    </xf>
    <xf numFmtId="49" fontId="24" fillId="0" borderId="6" xfId="12" applyNumberFormat="1" applyFont="1" applyFill="1" applyBorder="1" applyAlignment="1">
      <alignment horizontal="center" vertical="center"/>
    </xf>
    <xf numFmtId="49" fontId="22" fillId="0" borderId="6" xfId="12" applyNumberFormat="1" applyFont="1" applyFill="1" applyBorder="1" applyAlignment="1">
      <alignment horizontal="center" vertical="center"/>
    </xf>
    <xf numFmtId="171" fontId="79" fillId="0" borderId="6" xfId="6" applyNumberFormat="1" applyFont="1" applyFill="1" applyBorder="1" applyAlignment="1" applyProtection="1">
      <alignment horizontal="center" vertical="center" wrapText="1" shrinkToFit="1"/>
    </xf>
    <xf numFmtId="171" fontId="22" fillId="0" borderId="6" xfId="12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3" fontId="22" fillId="0" borderId="6" xfId="12" applyNumberFormat="1" applyFont="1" applyBorder="1" applyAlignment="1">
      <alignment horizontal="center" vertical="center"/>
    </xf>
    <xf numFmtId="0" fontId="28" fillId="0" borderId="0" xfId="12" applyFont="1" applyFill="1" applyBorder="1" applyAlignment="1">
      <alignment vertical="top"/>
    </xf>
    <xf numFmtId="0" fontId="29" fillId="0" borderId="0" xfId="12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vertical="center" wrapText="1"/>
    </xf>
    <xf numFmtId="0" fontId="34" fillId="0" borderId="0" xfId="12" applyFont="1" applyFill="1" applyBorder="1" applyAlignment="1">
      <alignment vertical="center" wrapText="1"/>
    </xf>
    <xf numFmtId="3" fontId="24" fillId="0" borderId="0" xfId="12" applyNumberFormat="1" applyFont="1" applyFill="1" applyBorder="1" applyAlignment="1">
      <alignment vertical="center"/>
    </xf>
    <xf numFmtId="0" fontId="24" fillId="0" borderId="0" xfId="12" applyFont="1" applyFill="1" applyBorder="1" applyAlignment="1">
      <alignment vertical="center"/>
    </xf>
    <xf numFmtId="0" fontId="22" fillId="0" borderId="0" xfId="12" applyFont="1" applyFill="1" applyBorder="1"/>
    <xf numFmtId="3" fontId="22" fillId="0" borderId="0" xfId="12" applyNumberFormat="1" applyFont="1" applyFill="1" applyBorder="1" applyAlignment="1">
      <alignment vertical="center"/>
    </xf>
    <xf numFmtId="3" fontId="22" fillId="0" borderId="0" xfId="12" applyNumberFormat="1" applyFont="1" applyFill="1" applyBorder="1"/>
    <xf numFmtId="0" fontId="22" fillId="0" borderId="0" xfId="12" applyFont="1" applyFill="1" applyBorder="1" applyAlignment="1">
      <alignment horizontal="center" vertical="top"/>
    </xf>
    <xf numFmtId="0" fontId="30" fillId="0" borderId="0" xfId="12" applyFont="1" applyFill="1" applyBorder="1"/>
    <xf numFmtId="0" fontId="28" fillId="0" borderId="0" xfId="12" applyFont="1" applyFill="1" applyBorder="1"/>
    <xf numFmtId="0" fontId="24" fillId="0" borderId="6" xfId="12" applyFont="1" applyFill="1" applyBorder="1" applyAlignment="1">
      <alignment horizontal="left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center" vertical="top"/>
    </xf>
    <xf numFmtId="0" fontId="18" fillId="0" borderId="6" xfId="12" applyFont="1" applyFill="1" applyBorder="1" applyAlignment="1">
      <alignment horizontal="center" vertical="center" wrapText="1"/>
    </xf>
    <xf numFmtId="0" fontId="84" fillId="2" borderId="6" xfId="12" applyFont="1" applyFill="1" applyBorder="1" applyAlignment="1">
      <alignment horizontal="center" vertical="center" wrapText="1"/>
    </xf>
    <xf numFmtId="0" fontId="24" fillId="2" borderId="6" xfId="12" applyFont="1" applyFill="1" applyBorder="1" applyAlignment="1">
      <alignment horizontal="center" vertical="center" wrapText="1"/>
    </xf>
    <xf numFmtId="49" fontId="30" fillId="40" borderId="6" xfId="12" applyNumberFormat="1" applyFont="1" applyFill="1" applyBorder="1" applyAlignment="1">
      <alignment horizontal="center" vertical="center" wrapText="1"/>
    </xf>
    <xf numFmtId="49" fontId="83" fillId="0" borderId="6" xfId="12" applyNumberFormat="1" applyFont="1" applyFill="1" applyBorder="1" applyAlignment="1">
      <alignment horizontal="center" vertical="center" wrapText="1"/>
    </xf>
    <xf numFmtId="0" fontId="21" fillId="0" borderId="6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right" vertical="top"/>
    </xf>
    <xf numFmtId="0" fontId="19" fillId="0" borderId="0" xfId="12" applyFont="1" applyFill="1" applyBorder="1" applyAlignment="1">
      <alignment horizontal="center" vertical="top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83" fillId="2" borderId="6" xfId="12" applyNumberFormat="1" applyFont="1" applyFill="1" applyBorder="1" applyAlignment="1">
      <alignment horizontal="center" vertical="center" wrapText="1"/>
    </xf>
    <xf numFmtId="0" fontId="83" fillId="0" borderId="6" xfId="12" applyFont="1" applyFill="1" applyBorder="1" applyAlignment="1">
      <alignment horizontal="center" vertical="center" wrapText="1"/>
    </xf>
    <xf numFmtId="0" fontId="22" fillId="0" borderId="10" xfId="12" applyFont="1" applyFill="1" applyBorder="1" applyAlignment="1">
      <alignment horizontal="left" wrapText="1"/>
    </xf>
    <xf numFmtId="0" fontId="21" fillId="0" borderId="10" xfId="14" applyFont="1" applyFill="1" applyBorder="1" applyAlignment="1">
      <alignment horizontal="left" wrapText="1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0" fontId="19" fillId="0" borderId="0" xfId="12" applyFont="1" applyFill="1" applyBorder="1" applyAlignment="1">
      <alignment horizontal="right" vertical="top"/>
    </xf>
    <xf numFmtId="0" fontId="24" fillId="2" borderId="27" xfId="12" applyFont="1" applyFill="1" applyBorder="1" applyAlignment="1">
      <alignment horizontal="center" vertical="center" wrapText="1"/>
    </xf>
    <xf numFmtId="0" fontId="24" fillId="2" borderId="28" xfId="12" applyFont="1" applyFill="1" applyBorder="1" applyAlignment="1">
      <alignment horizontal="center" vertical="center" wrapText="1"/>
    </xf>
    <xf numFmtId="0" fontId="24" fillId="2" borderId="29" xfId="12" applyFont="1" applyFill="1" applyBorder="1" applyAlignment="1">
      <alignment horizontal="center" vertical="center" wrapText="1"/>
    </xf>
    <xf numFmtId="0" fontId="24" fillId="2" borderId="30" xfId="12" applyFont="1" applyFill="1" applyBorder="1" applyAlignment="1">
      <alignment horizontal="center" vertical="center" wrapText="1"/>
    </xf>
    <xf numFmtId="0" fontId="24" fillId="2" borderId="31" xfId="12" applyFont="1" applyFill="1" applyBorder="1" applyAlignment="1">
      <alignment horizontal="center" vertical="center" wrapText="1"/>
    </xf>
    <xf numFmtId="0" fontId="18" fillId="0" borderId="26" xfId="12" applyFont="1" applyFill="1" applyBorder="1" applyAlignment="1">
      <alignment horizontal="center" vertical="center" wrapText="1"/>
    </xf>
    <xf numFmtId="0" fontId="18" fillId="0" borderId="32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0" fontId="83" fillId="2" borderId="6" xfId="12" applyFont="1" applyFill="1" applyBorder="1" applyAlignment="1">
      <alignment horizontal="center" vertical="center" wrapText="1"/>
    </xf>
    <xf numFmtId="0" fontId="83" fillId="0" borderId="33" xfId="12" applyFont="1" applyFill="1" applyBorder="1" applyAlignment="1">
      <alignment horizontal="center" vertical="center" wrapText="1"/>
    </xf>
    <xf numFmtId="0" fontId="21" fillId="0" borderId="0" xfId="14" applyFont="1" applyFill="1" applyBorder="1" applyAlignment="1">
      <alignment horizontal="left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30" fillId="0" borderId="10" xfId="14" applyFont="1" applyFill="1" applyBorder="1" applyAlignment="1">
      <alignment horizontal="left" wrapText="1"/>
    </xf>
    <xf numFmtId="0" fontId="85" fillId="0" borderId="1" xfId="8" applyFont="1" applyFill="1" applyBorder="1" applyAlignment="1">
      <alignment horizontal="center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24" fillId="0" borderId="3" xfId="12" applyFont="1" applyFill="1" applyBorder="1" applyAlignment="1">
      <alignment horizontal="center" vertical="center" wrapText="1"/>
    </xf>
    <xf numFmtId="0" fontId="24" fillId="0" borderId="11" xfId="12" applyFont="1" applyFill="1" applyBorder="1" applyAlignment="1">
      <alignment horizontal="center" vertical="center" wrapText="1"/>
    </xf>
    <xf numFmtId="0" fontId="24" fillId="0" borderId="4" xfId="12" applyFont="1" applyFill="1" applyBorder="1" applyAlignment="1">
      <alignment horizontal="center" vertical="center" wrapText="1"/>
    </xf>
    <xf numFmtId="49" fontId="30" fillId="0" borderId="6" xfId="12" applyNumberFormat="1" applyFont="1" applyFill="1" applyBorder="1" applyAlignment="1">
      <alignment horizontal="center" vertical="center" wrapText="1"/>
    </xf>
    <xf numFmtId="0" fontId="82" fillId="0" borderId="6" xfId="1" applyFont="1" applyFill="1" applyBorder="1" applyAlignment="1">
      <alignment horizontal="center" vertical="center" wrapText="1"/>
    </xf>
    <xf numFmtId="0" fontId="53" fillId="0" borderId="9" xfId="9" applyFont="1" applyFill="1" applyBorder="1" applyAlignment="1">
      <alignment horizontal="center" vertical="center" wrapText="1"/>
    </xf>
    <xf numFmtId="0" fontId="53" fillId="0" borderId="10" xfId="9" applyFont="1" applyFill="1" applyBorder="1" applyAlignment="1">
      <alignment horizontal="center" vertical="center" wrapText="1"/>
    </xf>
    <xf numFmtId="0" fontId="53" fillId="0" borderId="8" xfId="9" applyFont="1" applyFill="1" applyBorder="1" applyAlignment="1">
      <alignment horizontal="center" vertical="center" wrapText="1"/>
    </xf>
    <xf numFmtId="0" fontId="53" fillId="0" borderId="1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1" fillId="0" borderId="0" xfId="8" applyFont="1" applyFill="1" applyAlignment="1">
      <alignment horizontal="center" vertical="top" wrapText="1"/>
    </xf>
    <xf numFmtId="1" fontId="7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7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7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6" applyNumberFormat="1" applyFont="1" applyFill="1" applyBorder="1" applyAlignment="1" applyProtection="1">
      <alignment horizontal="center" vertical="center" wrapText="1"/>
    </xf>
    <xf numFmtId="1" fontId="1" fillId="0" borderId="7" xfId="6" applyNumberFormat="1" applyFont="1" applyFill="1" applyBorder="1" applyAlignment="1" applyProtection="1">
      <alignment horizontal="center" vertical="center" wrapText="1"/>
    </xf>
    <xf numFmtId="1" fontId="1" fillId="0" borderId="5" xfId="6" applyNumberFormat="1" applyFont="1" applyFill="1" applyBorder="1" applyAlignment="1" applyProtection="1">
      <alignment horizontal="center" vertical="center" wrapText="1"/>
    </xf>
    <xf numFmtId="1" fontId="51" fillId="0" borderId="0" xfId="6" applyNumberFormat="1" applyFont="1" applyFill="1" applyAlignment="1" applyProtection="1">
      <alignment horizontal="center" vertical="center" wrapText="1"/>
      <protection locked="0"/>
    </xf>
    <xf numFmtId="1" fontId="76" fillId="0" borderId="2" xfId="6" applyNumberFormat="1" applyFont="1" applyFill="1" applyBorder="1" applyAlignment="1" applyProtection="1">
      <alignment horizontal="center"/>
      <protection locked="0"/>
    </xf>
    <xf numFmtId="1" fontId="76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</xf>
    <xf numFmtId="1" fontId="3" fillId="0" borderId="2" xfId="6" applyNumberFormat="1" applyFont="1" applyFill="1" applyBorder="1" applyAlignment="1" applyProtection="1">
      <alignment horizontal="center" vertical="center" wrapText="1"/>
    </xf>
    <xf numFmtId="1" fontId="3" fillId="0" borderId="7" xfId="6" applyNumberFormat="1" applyFont="1" applyFill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49" fontId="30" fillId="41" borderId="6" xfId="12" applyNumberFormat="1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left" wrapText="1"/>
    </xf>
    <xf numFmtId="0" fontId="14" fillId="0" borderId="0" xfId="7" applyFont="1" applyFill="1" applyAlignment="1">
      <alignment horizontal="center" vertical="top" wrapText="1"/>
    </xf>
    <xf numFmtId="0" fontId="36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81" fillId="0" borderId="2" xfId="1" applyFont="1" applyFill="1" applyBorder="1" applyAlignment="1">
      <alignment horizontal="center" vertical="center" wrapText="1"/>
    </xf>
    <xf numFmtId="0" fontId="81" fillId="0" borderId="5" xfId="1" applyFont="1" applyFill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3" fontId="12" fillId="0" borderId="6" xfId="13" applyNumberFormat="1" applyFont="1" applyBorder="1" applyAlignment="1">
      <alignment horizontal="center" vertical="center"/>
    </xf>
    <xf numFmtId="3" fontId="22" fillId="40" borderId="3" xfId="12" applyNumberFormat="1" applyFont="1" applyFill="1" applyBorder="1" applyAlignment="1">
      <alignment horizontal="center" vertical="center"/>
    </xf>
    <xf numFmtId="3" fontId="24" fillId="0" borderId="2" xfId="12" applyNumberFormat="1" applyFont="1" applyFill="1" applyBorder="1" applyAlignment="1">
      <alignment horizontal="center" vertical="center"/>
    </xf>
    <xf numFmtId="172" fontId="3" fillId="2" borderId="6" xfId="115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16" applyFont="1" applyFill="1" applyBorder="1" applyAlignment="1" applyProtection="1">
      <alignment horizontal="center" vertical="center"/>
      <protection locked="0"/>
    </xf>
    <xf numFmtId="3" fontId="22" fillId="0" borderId="3" xfId="12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6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8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2" fontId="3" fillId="3" borderId="6" xfId="115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3" fontId="3" fillId="0" borderId="6" xfId="117" applyNumberFormat="1" applyFont="1" applyBorder="1" applyAlignment="1">
      <alignment horizontal="center" vertical="center"/>
    </xf>
    <xf numFmtId="3" fontId="88" fillId="0" borderId="6" xfId="117" applyNumberFormat="1" applyFont="1" applyBorder="1" applyAlignment="1">
      <alignment horizontal="center" vertical="center"/>
    </xf>
    <xf numFmtId="0" fontId="30" fillId="0" borderId="0" xfId="14" applyFont="1" applyFill="1" applyBorder="1" applyAlignment="1">
      <alignment horizontal="left" wrapText="1"/>
    </xf>
    <xf numFmtId="3" fontId="3" fillId="0" borderId="6" xfId="117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88" fillId="0" borderId="6" xfId="0" applyFont="1" applyBorder="1" applyAlignment="1">
      <alignment horizontal="center"/>
    </xf>
    <xf numFmtId="3" fontId="22" fillId="0" borderId="3" xfId="12" applyNumberFormat="1" applyFont="1" applyBorder="1" applyAlignment="1">
      <alignment horizontal="center" vertical="center"/>
    </xf>
    <xf numFmtId="3" fontId="12" fillId="0" borderId="3" xfId="13" applyNumberFormat="1" applyFont="1" applyBorder="1" applyAlignment="1">
      <alignment horizontal="center" vertical="center"/>
    </xf>
    <xf numFmtId="3" fontId="89" fillId="0" borderId="6" xfId="12" applyNumberFormat="1" applyFont="1" applyFill="1" applyBorder="1" applyAlignment="1">
      <alignment horizontal="center" vertical="center"/>
    </xf>
    <xf numFmtId="164" fontId="89" fillId="0" borderId="6" xfId="12" applyNumberFormat="1" applyFont="1" applyFill="1" applyBorder="1" applyAlignment="1">
      <alignment horizontal="center" vertical="center"/>
    </xf>
    <xf numFmtId="3" fontId="89" fillId="0" borderId="3" xfId="12" applyNumberFormat="1" applyFont="1" applyFill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</cellXfs>
  <cellStyles count="118">
    <cellStyle name=" 1" xfId="19" xr:uid="{00000000-0005-0000-0000-000000000000}"/>
    <cellStyle name="20% - Accent1" xfId="20" xr:uid="{00000000-0005-0000-0000-000001000000}"/>
    <cellStyle name="20% - Accent1 2" xfId="21" xr:uid="{00000000-0005-0000-0000-000002000000}"/>
    <cellStyle name="20% - Accent2" xfId="22" xr:uid="{00000000-0005-0000-0000-000003000000}"/>
    <cellStyle name="20% - Accent2 2" xfId="23" xr:uid="{00000000-0005-0000-0000-000004000000}"/>
    <cellStyle name="20% - Accent3" xfId="24" xr:uid="{00000000-0005-0000-0000-000005000000}"/>
    <cellStyle name="20% - Accent3 2" xfId="25" xr:uid="{00000000-0005-0000-0000-000006000000}"/>
    <cellStyle name="20% - Accent4" xfId="26" xr:uid="{00000000-0005-0000-0000-000007000000}"/>
    <cellStyle name="20% - Accent4 2" xfId="27" xr:uid="{00000000-0005-0000-0000-000008000000}"/>
    <cellStyle name="20% - Accent5" xfId="28" xr:uid="{00000000-0005-0000-0000-000009000000}"/>
    <cellStyle name="20% - Accent5 2" xfId="29" xr:uid="{00000000-0005-0000-0000-00000A000000}"/>
    <cellStyle name="20% - Accent6" xfId="30" xr:uid="{00000000-0005-0000-0000-00000B000000}"/>
    <cellStyle name="20% - Accent6 2" xfId="31" xr:uid="{00000000-0005-0000-0000-00000C000000}"/>
    <cellStyle name="20% - Акцент1" xfId="32" xr:uid="{00000000-0005-0000-0000-00000D000000}"/>
    <cellStyle name="20% - Акцент2" xfId="33" xr:uid="{00000000-0005-0000-0000-00000E000000}"/>
    <cellStyle name="20% - Акцент3" xfId="34" xr:uid="{00000000-0005-0000-0000-00000F000000}"/>
    <cellStyle name="20% - Акцент4" xfId="35" xr:uid="{00000000-0005-0000-0000-000010000000}"/>
    <cellStyle name="20% - Акцент5" xfId="36" xr:uid="{00000000-0005-0000-0000-000011000000}"/>
    <cellStyle name="20% - Акцент6" xfId="37" xr:uid="{00000000-0005-0000-0000-000012000000}"/>
    <cellStyle name="40% - Accent1" xfId="38" xr:uid="{00000000-0005-0000-0000-000013000000}"/>
    <cellStyle name="40% - Accent1 2" xfId="39" xr:uid="{00000000-0005-0000-0000-000014000000}"/>
    <cellStyle name="40% - Accent2" xfId="40" xr:uid="{00000000-0005-0000-0000-000015000000}"/>
    <cellStyle name="40% - Accent2 2" xfId="41" xr:uid="{00000000-0005-0000-0000-000016000000}"/>
    <cellStyle name="40% - Accent3" xfId="42" xr:uid="{00000000-0005-0000-0000-000017000000}"/>
    <cellStyle name="40% - Accent3 2" xfId="43" xr:uid="{00000000-0005-0000-0000-000018000000}"/>
    <cellStyle name="40% - Accent4" xfId="44" xr:uid="{00000000-0005-0000-0000-000019000000}"/>
    <cellStyle name="40% - Accent4 2" xfId="45" xr:uid="{00000000-0005-0000-0000-00001A000000}"/>
    <cellStyle name="40% - Accent5" xfId="46" xr:uid="{00000000-0005-0000-0000-00001B000000}"/>
    <cellStyle name="40% - Accent5 2" xfId="47" xr:uid="{00000000-0005-0000-0000-00001C000000}"/>
    <cellStyle name="40% - Accent6" xfId="48" xr:uid="{00000000-0005-0000-0000-00001D000000}"/>
    <cellStyle name="40% - Accent6 2" xfId="49" xr:uid="{00000000-0005-0000-0000-00001E000000}"/>
    <cellStyle name="40% - Акцент1" xfId="50" xr:uid="{00000000-0005-0000-0000-00001F000000}"/>
    <cellStyle name="40% - Акцент2" xfId="51" xr:uid="{00000000-0005-0000-0000-000020000000}"/>
    <cellStyle name="40% - Акцент3" xfId="52" xr:uid="{00000000-0005-0000-0000-000021000000}"/>
    <cellStyle name="40% - Акцент4" xfId="53" xr:uid="{00000000-0005-0000-0000-000022000000}"/>
    <cellStyle name="40% - Акцент5" xfId="54" xr:uid="{00000000-0005-0000-0000-000023000000}"/>
    <cellStyle name="40% - Акцент6" xfId="55" xr:uid="{00000000-0005-0000-0000-000024000000}"/>
    <cellStyle name="60% - Accent1" xfId="56" xr:uid="{00000000-0005-0000-0000-000025000000}"/>
    <cellStyle name="60% - Accent2" xfId="57" xr:uid="{00000000-0005-0000-0000-000026000000}"/>
    <cellStyle name="60% - Accent3" xfId="58" xr:uid="{00000000-0005-0000-0000-000027000000}"/>
    <cellStyle name="60% - Accent4" xfId="59" xr:uid="{00000000-0005-0000-0000-000028000000}"/>
    <cellStyle name="60% - Accent5" xfId="60" xr:uid="{00000000-0005-0000-0000-000029000000}"/>
    <cellStyle name="60% - Accent6" xfId="61" xr:uid="{00000000-0005-0000-0000-00002A000000}"/>
    <cellStyle name="60% - Акцент1" xfId="62" xr:uid="{00000000-0005-0000-0000-00002B000000}"/>
    <cellStyle name="60% - Акцент2" xfId="63" xr:uid="{00000000-0005-0000-0000-00002C000000}"/>
    <cellStyle name="60% - Акцент3" xfId="64" xr:uid="{00000000-0005-0000-0000-00002D000000}"/>
    <cellStyle name="60% - Акцент4" xfId="65" xr:uid="{00000000-0005-0000-0000-00002E000000}"/>
    <cellStyle name="60% - Акцент5" xfId="66" xr:uid="{00000000-0005-0000-0000-00002F000000}"/>
    <cellStyle name="60% - Акцент6" xfId="67" xr:uid="{00000000-0005-0000-0000-000030000000}"/>
    <cellStyle name="Accent1" xfId="68" xr:uid="{00000000-0005-0000-0000-000031000000}"/>
    <cellStyle name="Accent2" xfId="69" xr:uid="{00000000-0005-0000-0000-000032000000}"/>
    <cellStyle name="Accent3" xfId="70" xr:uid="{00000000-0005-0000-0000-000033000000}"/>
    <cellStyle name="Accent4" xfId="71" xr:uid="{00000000-0005-0000-0000-000034000000}"/>
    <cellStyle name="Accent5" xfId="72" xr:uid="{00000000-0005-0000-0000-000035000000}"/>
    <cellStyle name="Accent6" xfId="73" xr:uid="{00000000-0005-0000-0000-000036000000}"/>
    <cellStyle name="Bad" xfId="74" xr:uid="{00000000-0005-0000-0000-000037000000}"/>
    <cellStyle name="Calculation" xfId="75" xr:uid="{00000000-0005-0000-0000-000038000000}"/>
    <cellStyle name="Check Cell" xfId="76" xr:uid="{00000000-0005-0000-0000-000039000000}"/>
    <cellStyle name="Explanatory Text" xfId="77" xr:uid="{00000000-0005-0000-0000-00003A000000}"/>
    <cellStyle name="Good" xfId="78" xr:uid="{00000000-0005-0000-0000-00003B000000}"/>
    <cellStyle name="Heading 1" xfId="79" xr:uid="{00000000-0005-0000-0000-00003C000000}"/>
    <cellStyle name="Heading 2" xfId="80" xr:uid="{00000000-0005-0000-0000-00003D000000}"/>
    <cellStyle name="Heading 3" xfId="81" xr:uid="{00000000-0005-0000-0000-00003E000000}"/>
    <cellStyle name="Heading 4" xfId="82" xr:uid="{00000000-0005-0000-0000-00003F000000}"/>
    <cellStyle name="Input" xfId="83" xr:uid="{00000000-0005-0000-0000-000040000000}"/>
    <cellStyle name="Linked Cell" xfId="84" xr:uid="{00000000-0005-0000-0000-000041000000}"/>
    <cellStyle name="Neutral" xfId="85" xr:uid="{00000000-0005-0000-0000-000042000000}"/>
    <cellStyle name="Note" xfId="86" xr:uid="{00000000-0005-0000-0000-000043000000}"/>
    <cellStyle name="Note 2" xfId="87" xr:uid="{00000000-0005-0000-0000-000044000000}"/>
    <cellStyle name="Output" xfId="88" xr:uid="{00000000-0005-0000-0000-000045000000}"/>
    <cellStyle name="Title" xfId="89" xr:uid="{00000000-0005-0000-0000-000046000000}"/>
    <cellStyle name="Total" xfId="90" xr:uid="{00000000-0005-0000-0000-000047000000}"/>
    <cellStyle name="Warning Text" xfId="91" xr:uid="{00000000-0005-0000-0000-000048000000}"/>
    <cellStyle name="Акцент1 2" xfId="92" xr:uid="{00000000-0005-0000-0000-000049000000}"/>
    <cellStyle name="Акцент2 2" xfId="93" xr:uid="{00000000-0005-0000-0000-00004A000000}"/>
    <cellStyle name="Акцент3 2" xfId="94" xr:uid="{00000000-0005-0000-0000-00004B000000}"/>
    <cellStyle name="Акцент4 2" xfId="95" xr:uid="{00000000-0005-0000-0000-00004C000000}"/>
    <cellStyle name="Акцент5 2" xfId="96" xr:uid="{00000000-0005-0000-0000-00004D000000}"/>
    <cellStyle name="Акцент6 2" xfId="97" xr:uid="{00000000-0005-0000-0000-00004E000000}"/>
    <cellStyle name="Вывод 2" xfId="98" xr:uid="{00000000-0005-0000-0000-00004F000000}"/>
    <cellStyle name="Вычисление 2" xfId="99" xr:uid="{00000000-0005-0000-0000-000050000000}"/>
    <cellStyle name="Заголовок 1 2" xfId="100" xr:uid="{00000000-0005-0000-0000-000051000000}"/>
    <cellStyle name="Заголовок 2 2" xfId="101" xr:uid="{00000000-0005-0000-0000-000052000000}"/>
    <cellStyle name="Заголовок 3 2" xfId="102" xr:uid="{00000000-0005-0000-0000-000053000000}"/>
    <cellStyle name="Заголовок 4 2" xfId="103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 2" xfId="4" xr:uid="{00000000-0005-0000-0000-000058000000}"/>
    <cellStyle name="Итог 2" xfId="104" xr:uid="{00000000-0005-0000-0000-000059000000}"/>
    <cellStyle name="Нейтральный 2" xfId="105" xr:uid="{00000000-0005-0000-0000-00005A000000}"/>
    <cellStyle name="Обычный 2" xfId="5" xr:uid="{00000000-0005-0000-0000-00005B000000}"/>
    <cellStyle name="Обычный 2 2" xfId="6" xr:uid="{00000000-0005-0000-0000-00005C000000}"/>
    <cellStyle name="Обычный 3" xfId="117" xr:uid="{DEDEB01E-EAE3-4A00-A982-29DDFE0BB920}"/>
    <cellStyle name="Обычный 4" xfId="10" xr:uid="{00000000-0005-0000-0000-00005D000000}"/>
    <cellStyle name="Обычный 5" xfId="3" xr:uid="{00000000-0005-0000-0000-00005E000000}"/>
    <cellStyle name="Обычный 6" xfId="1" xr:uid="{00000000-0005-0000-0000-00005F000000}"/>
    <cellStyle name="Обычный 6 2" xfId="9" xr:uid="{00000000-0005-0000-0000-000060000000}"/>
    <cellStyle name="Обычный 6 3" xfId="2" xr:uid="{00000000-0005-0000-0000-000061000000}"/>
    <cellStyle name="Обычный_06" xfId="18" xr:uid="{00000000-0005-0000-0000-000062000000}"/>
    <cellStyle name="Обычный_12 Зинкевич" xfId="106" xr:uid="{00000000-0005-0000-0000-000063000000}"/>
    <cellStyle name="Обычный_4 категории вмесмте СОЦ_УРАЗЛИВІ__ТАБО_4 категорії Квота!!!_2014 рік" xfId="7" xr:uid="{00000000-0005-0000-0000-000064000000}"/>
    <cellStyle name="Обычный_5% квота (б)" xfId="17" xr:uid="{00000000-0005-0000-0000-000065000000}"/>
    <cellStyle name="Обычный_АктЗах_5%квот Оксана" xfId="14" xr:uid="{00000000-0005-0000-0000-000066000000}"/>
    <cellStyle name="Обычный_Активна політика (б)" xfId="115" xr:uid="{9CB4FD4B-308B-4F8A-BF7F-544B8C02A738}"/>
    <cellStyle name="Обычный_Інваліди_Лайт1111" xfId="13" xr:uid="{00000000-0005-0000-0000-000067000000}"/>
    <cellStyle name="Обычный_Молодь_сравн_04_14" xfId="15" xr:uid="{00000000-0005-0000-0000-000068000000}"/>
    <cellStyle name="Обычный_Перевірка_Молодь_до 18 років" xfId="8" xr:uid="{00000000-0005-0000-0000-000069000000}"/>
    <cellStyle name="Обычный_Роб_соц_незах" xfId="116" xr:uid="{97936E2B-4E8E-4AA9-B1DD-6FDB311BE928}"/>
    <cellStyle name="Обычный_Табл. 3.15" xfId="12" xr:uid="{00000000-0005-0000-0000-00006A000000}"/>
    <cellStyle name="Обычный_Укомплектування_11_2013" xfId="107" xr:uid="{00000000-0005-0000-0000-00006B000000}"/>
    <cellStyle name="Плохой 2" xfId="108" xr:uid="{00000000-0005-0000-0000-00006C000000}"/>
    <cellStyle name="Пояснение 2" xfId="109" xr:uid="{00000000-0005-0000-0000-00006D000000}"/>
    <cellStyle name="Примечание 2" xfId="110" xr:uid="{00000000-0005-0000-0000-00006E000000}"/>
    <cellStyle name="Стиль 1" xfId="111" xr:uid="{00000000-0005-0000-0000-00006F000000}"/>
    <cellStyle name="Тысячи [0]_Анализ" xfId="112" xr:uid="{00000000-0005-0000-0000-000070000000}"/>
    <cellStyle name="Тысячи_Анализ" xfId="113" xr:uid="{00000000-0005-0000-0000-000071000000}"/>
    <cellStyle name="ФинᎰнсовый_Лист1 (3)_1" xfId="114" xr:uid="{00000000-0005-0000-0000-000072000000}"/>
  </cellStyles>
  <dxfs count="0"/>
  <tableStyles count="0" defaultTableStyle="TableStyleMedium2" defaultPivotStyle="PivotStyleLight16"/>
  <colors>
    <mruColors>
      <color rgb="FFFFCCFF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21041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view="pageBreakPreview" zoomScale="85" zoomScaleNormal="70" zoomScaleSheetLayoutView="85" workbookViewId="0">
      <selection activeCell="C16" sqref="C16"/>
    </sheetView>
  </sheetViews>
  <sheetFormatPr defaultColWidth="8" defaultRowHeight="12.75" x14ac:dyDescent="0.2"/>
  <cols>
    <col min="1" max="1" width="61.140625" style="3" customWidth="1"/>
    <col min="2" max="3" width="24.42578125" style="52" customWidth="1"/>
    <col min="4" max="5" width="11.5703125" style="3" customWidth="1"/>
    <col min="6" max="16384" width="8" style="3"/>
  </cols>
  <sheetData>
    <row r="1" spans="1:11" ht="78" customHeight="1" x14ac:dyDescent="0.2">
      <c r="A1" s="207" t="s">
        <v>24</v>
      </c>
      <c r="B1" s="207"/>
      <c r="C1" s="207"/>
      <c r="D1" s="207"/>
      <c r="E1" s="207"/>
    </row>
    <row r="2" spans="1:11" ht="17.850000000000001" customHeight="1" x14ac:dyDescent="0.2">
      <c r="A2" s="207"/>
      <c r="B2" s="207"/>
      <c r="C2" s="207"/>
      <c r="D2" s="207"/>
      <c r="E2" s="207"/>
    </row>
    <row r="3" spans="1:11" s="4" customFormat="1" ht="23.25" customHeight="1" x14ac:dyDescent="0.25">
      <c r="A3" s="212" t="s">
        <v>0</v>
      </c>
      <c r="B3" s="208" t="s">
        <v>132</v>
      </c>
      <c r="C3" s="208" t="s">
        <v>133</v>
      </c>
      <c r="D3" s="210" t="s">
        <v>1</v>
      </c>
      <c r="E3" s="211"/>
    </row>
    <row r="4" spans="1:11" s="4" customFormat="1" ht="27.75" customHeight="1" x14ac:dyDescent="0.25">
      <c r="A4" s="213"/>
      <c r="B4" s="209"/>
      <c r="C4" s="209"/>
      <c r="D4" s="5" t="s">
        <v>2</v>
      </c>
      <c r="E4" s="6" t="s">
        <v>25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3.1" customHeight="1" x14ac:dyDescent="0.25">
      <c r="A6" s="10" t="s">
        <v>97</v>
      </c>
      <c r="B6" s="74" t="s">
        <v>91</v>
      </c>
      <c r="C6" s="74">
        <f>'2(5%квота-ЦЗ)'!C7</f>
        <v>8769</v>
      </c>
      <c r="D6" s="16" t="s">
        <v>91</v>
      </c>
      <c r="E6" s="97" t="s">
        <v>91</v>
      </c>
      <c r="K6" s="13"/>
    </row>
    <row r="7" spans="1:11" s="4" customFormat="1" ht="23.1" customHeight="1" x14ac:dyDescent="0.25">
      <c r="A7" s="10" t="s">
        <v>27</v>
      </c>
      <c r="B7" s="74">
        <f>'2(5%квота-ЦЗ)'!E7</f>
        <v>13096</v>
      </c>
      <c r="C7" s="74">
        <f>'2(5%квота-ЦЗ)'!F7</f>
        <v>8271</v>
      </c>
      <c r="D7" s="16">
        <f t="shared" ref="D7:D11" si="0">C7*100/B7</f>
        <v>63.156689065363473</v>
      </c>
      <c r="E7" s="90">
        <f t="shared" ref="E7:E11" si="1">C7-B7</f>
        <v>-4825</v>
      </c>
      <c r="K7" s="13"/>
    </row>
    <row r="8" spans="1:11" s="4" customFormat="1" ht="45" customHeight="1" x14ac:dyDescent="0.25">
      <c r="A8" s="14" t="s">
        <v>28</v>
      </c>
      <c r="B8" s="74">
        <f>'2(5%квота-ЦЗ)'!H7</f>
        <v>1617</v>
      </c>
      <c r="C8" s="74">
        <f>'2(5%квота-ЦЗ)'!I7</f>
        <v>942</v>
      </c>
      <c r="D8" s="16">
        <f t="shared" si="0"/>
        <v>58.25602968460111</v>
      </c>
      <c r="E8" s="97">
        <f t="shared" si="1"/>
        <v>-675</v>
      </c>
      <c r="K8" s="13"/>
    </row>
    <row r="9" spans="1:11" s="4" customFormat="1" ht="23.1" customHeight="1" x14ac:dyDescent="0.25">
      <c r="A9" s="10" t="s">
        <v>29</v>
      </c>
      <c r="B9" s="74">
        <f>'2(5%квота-ЦЗ)'!K7</f>
        <v>445</v>
      </c>
      <c r="C9" s="74">
        <f>'2(5%квота-ЦЗ)'!L7</f>
        <v>287</v>
      </c>
      <c r="D9" s="16">
        <f t="shared" si="0"/>
        <v>64.49438202247191</v>
      </c>
      <c r="E9" s="90">
        <f t="shared" si="1"/>
        <v>-158</v>
      </c>
      <c r="K9" s="13"/>
    </row>
    <row r="10" spans="1:11" s="4" customFormat="1" ht="45.6" customHeight="1" x14ac:dyDescent="0.25">
      <c r="A10" s="15" t="s">
        <v>20</v>
      </c>
      <c r="B10" s="74">
        <f>'2(5%квота-ЦЗ)'!N7</f>
        <v>104</v>
      </c>
      <c r="C10" s="74">
        <f>'2(5%квота-ЦЗ)'!O7</f>
        <v>44</v>
      </c>
      <c r="D10" s="16">
        <f t="shared" si="0"/>
        <v>42.307692307692307</v>
      </c>
      <c r="E10" s="97">
        <f t="shared" si="1"/>
        <v>-60</v>
      </c>
      <c r="K10" s="13"/>
    </row>
    <row r="11" spans="1:11" s="4" customFormat="1" ht="45.6" customHeight="1" x14ac:dyDescent="0.25">
      <c r="A11" s="15" t="s">
        <v>30</v>
      </c>
      <c r="B11" s="74">
        <f>'2(5%квота-ЦЗ)'!Q7</f>
        <v>10175</v>
      </c>
      <c r="C11" s="74">
        <f>'2(5%квота-ЦЗ)'!R7</f>
        <v>6369</v>
      </c>
      <c r="D11" s="16">
        <f t="shared" si="0"/>
        <v>62.594594594594597</v>
      </c>
      <c r="E11" s="90">
        <f t="shared" si="1"/>
        <v>-3806</v>
      </c>
      <c r="K11" s="13"/>
    </row>
    <row r="12" spans="1:11" s="4" customFormat="1" ht="12.75" customHeight="1" x14ac:dyDescent="0.25">
      <c r="A12" s="214" t="s">
        <v>4</v>
      </c>
      <c r="B12" s="215"/>
      <c r="C12" s="215"/>
      <c r="D12" s="215"/>
      <c r="E12" s="215"/>
      <c r="K12" s="13"/>
    </row>
    <row r="13" spans="1:11" s="4" customFormat="1" ht="15" customHeight="1" x14ac:dyDescent="0.25">
      <c r="A13" s="216"/>
      <c r="B13" s="217"/>
      <c r="C13" s="217"/>
      <c r="D13" s="217"/>
      <c r="E13" s="217"/>
      <c r="K13" s="13"/>
    </row>
    <row r="14" spans="1:11" s="4" customFormat="1" ht="24" customHeight="1" x14ac:dyDescent="0.25">
      <c r="A14" s="212" t="s">
        <v>0</v>
      </c>
      <c r="B14" s="218" t="s">
        <v>138</v>
      </c>
      <c r="C14" s="218" t="s">
        <v>139</v>
      </c>
      <c r="D14" s="210" t="s">
        <v>1</v>
      </c>
      <c r="E14" s="211"/>
      <c r="K14" s="13" t="s">
        <v>68</v>
      </c>
    </row>
    <row r="15" spans="1:11" ht="35.85" customHeight="1" x14ac:dyDescent="0.2">
      <c r="A15" s="213"/>
      <c r="B15" s="218"/>
      <c r="C15" s="218"/>
      <c r="D15" s="5" t="s">
        <v>2</v>
      </c>
      <c r="E15" s="6" t="s">
        <v>25</v>
      </c>
      <c r="K15" s="13"/>
    </row>
    <row r="16" spans="1:11" ht="23.1" customHeight="1" x14ac:dyDescent="0.2">
      <c r="A16" s="10" t="s">
        <v>90</v>
      </c>
      <c r="B16" s="74" t="s">
        <v>91</v>
      </c>
      <c r="C16" s="74">
        <f>'2(5%квота-ЦЗ)'!U7</f>
        <v>2776</v>
      </c>
      <c r="D16" s="16" t="s">
        <v>91</v>
      </c>
      <c r="E16" s="97" t="s">
        <v>91</v>
      </c>
      <c r="K16" s="13"/>
    </row>
    <row r="17" spans="1:11" ht="23.1" customHeight="1" x14ac:dyDescent="0.2">
      <c r="A17" s="1" t="s">
        <v>27</v>
      </c>
      <c r="B17" s="74">
        <f>'2(5%квота-ЦЗ)'!W7</f>
        <v>5173</v>
      </c>
      <c r="C17" s="74">
        <f>'2(5%квота-ЦЗ)'!X7</f>
        <v>2619</v>
      </c>
      <c r="D17" s="16">
        <f t="shared" ref="D17:D18" si="2">C17*100/B17</f>
        <v>50.628262130291901</v>
      </c>
      <c r="E17" s="97">
        <f t="shared" ref="E17:E18" si="3">C17-B17</f>
        <v>-2554</v>
      </c>
      <c r="K17" s="13"/>
    </row>
    <row r="18" spans="1:11" ht="23.1" customHeight="1" x14ac:dyDescent="0.2">
      <c r="A18" s="1" t="s">
        <v>32</v>
      </c>
      <c r="B18" s="74">
        <f>'2(5%квота-ЦЗ)'!Z7</f>
        <v>4566</v>
      </c>
      <c r="C18" s="74">
        <f>'2(5%квота-ЦЗ)'!AA7</f>
        <v>2368</v>
      </c>
      <c r="D18" s="16">
        <f t="shared" si="2"/>
        <v>51.861585632939118</v>
      </c>
      <c r="E18" s="97">
        <f t="shared" si="3"/>
        <v>-2198</v>
      </c>
      <c r="K18" s="13"/>
    </row>
    <row r="19" spans="1:11" ht="50.25" customHeight="1" x14ac:dyDescent="0.25">
      <c r="A19" s="206" t="s">
        <v>92</v>
      </c>
      <c r="B19" s="206"/>
      <c r="C19" s="206"/>
      <c r="D19" s="206"/>
      <c r="E19" s="206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BQ88"/>
  <sheetViews>
    <sheetView view="pageBreakPreview" zoomScale="58" zoomScaleNormal="75" zoomScaleSheetLayoutView="5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Z8" sqref="Z8:Z35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37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2.42578125" style="44" customWidth="1"/>
    <col min="16" max="16" width="8.140625" style="44" customWidth="1"/>
    <col min="17" max="18" width="12.5703125" style="44" customWidth="1"/>
    <col min="19" max="19" width="8.140625" style="44" customWidth="1"/>
    <col min="20" max="20" width="10.5703125" style="44" hidden="1" customWidth="1"/>
    <col min="21" max="21" width="17.8554687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28" width="9.140625" style="44"/>
    <col min="29" max="69" width="9.140625" style="204"/>
    <col min="70" max="16384" width="9.140625" style="44"/>
  </cols>
  <sheetData>
    <row r="1" spans="1:69" s="28" customFormat="1" ht="45.6" customHeight="1" x14ac:dyDescent="0.35">
      <c r="B1" s="219" t="s">
        <v>131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69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151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</row>
    <row r="3" spans="1:69" s="32" customFormat="1" ht="56.85" customHeight="1" x14ac:dyDescent="0.25">
      <c r="A3" s="221"/>
      <c r="B3" s="166"/>
      <c r="C3" s="162" t="s">
        <v>95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254" t="s">
        <v>16</v>
      </c>
      <c r="U3" s="254"/>
      <c r="V3" s="254"/>
      <c r="W3" s="254" t="s">
        <v>11</v>
      </c>
      <c r="X3" s="254"/>
      <c r="Y3" s="254"/>
      <c r="Z3" s="254" t="s">
        <v>12</v>
      </c>
      <c r="AA3" s="254"/>
      <c r="AB3" s="25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</row>
    <row r="4" spans="1:69" s="33" customFormat="1" ht="19.5" customHeight="1" x14ac:dyDescent="0.25">
      <c r="A4" s="221"/>
      <c r="B4" s="258" t="s">
        <v>62</v>
      </c>
      <c r="C4" s="225" t="s">
        <v>93</v>
      </c>
      <c r="D4" s="233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25" t="s">
        <v>93</v>
      </c>
      <c r="S4" s="233" t="s">
        <v>2</v>
      </c>
      <c r="T4" s="225" t="s">
        <v>15</v>
      </c>
      <c r="U4" s="232" t="s">
        <v>94</v>
      </c>
      <c r="V4" s="233" t="s">
        <v>2</v>
      </c>
      <c r="W4" s="225" t="s">
        <v>62</v>
      </c>
      <c r="X4" s="225" t="s">
        <v>93</v>
      </c>
      <c r="Y4" s="233" t="s">
        <v>2</v>
      </c>
      <c r="Z4" s="225" t="s">
        <v>62</v>
      </c>
      <c r="AA4" s="225" t="s">
        <v>93</v>
      </c>
      <c r="AB4" s="233" t="s">
        <v>2</v>
      </c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</row>
    <row r="5" spans="1:69" s="195" customFormat="1" ht="15.75" customHeight="1" x14ac:dyDescent="0.25">
      <c r="A5" s="221"/>
      <c r="B5" s="258"/>
      <c r="C5" s="225"/>
      <c r="D5" s="233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25"/>
      <c r="S5" s="233"/>
      <c r="T5" s="225"/>
      <c r="U5" s="232"/>
      <c r="V5" s="233"/>
      <c r="W5" s="225"/>
      <c r="X5" s="225"/>
      <c r="Y5" s="233"/>
      <c r="Z5" s="225"/>
      <c r="AA5" s="225"/>
      <c r="AB5" s="233"/>
    </row>
    <row r="6" spans="1:69" s="196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69" s="198" customFormat="1" ht="18" customHeight="1" x14ac:dyDescent="0.25">
      <c r="A7" s="205" t="s">
        <v>33</v>
      </c>
      <c r="B7" s="35">
        <f>SUM(B8:B35)</f>
        <v>38007</v>
      </c>
      <c r="C7" s="35">
        <f>SUM(C8:C35)</f>
        <v>12204</v>
      </c>
      <c r="D7" s="36">
        <f>C7*100/B7</f>
        <v>32.109874496803222</v>
      </c>
      <c r="E7" s="35">
        <f>SUM(E8:E35)</f>
        <v>19536</v>
      </c>
      <c r="F7" s="35">
        <f>SUM(F8:F35)</f>
        <v>10211</v>
      </c>
      <c r="G7" s="36">
        <f>F7*100/E7</f>
        <v>52.267608517608515</v>
      </c>
      <c r="H7" s="35">
        <f>SUM(H8:H35)</f>
        <v>5351</v>
      </c>
      <c r="I7" s="35">
        <f>SUM(I8:I35)</f>
        <v>2524</v>
      </c>
      <c r="J7" s="36">
        <f>I7*100/H7</f>
        <v>47.168753504017943</v>
      </c>
      <c r="K7" s="35">
        <f>SUM(K8:K35)</f>
        <v>955</v>
      </c>
      <c r="L7" s="35">
        <f>SUM(L8:L35)</f>
        <v>481</v>
      </c>
      <c r="M7" s="36">
        <f>L7*100/K7</f>
        <v>50.366492146596862</v>
      </c>
      <c r="N7" s="35">
        <f>SUM(N8:N35)</f>
        <v>107</v>
      </c>
      <c r="O7" s="35">
        <f>SUM(O8:O35)</f>
        <v>27</v>
      </c>
      <c r="P7" s="36">
        <f>IF(ISERROR(O7*100/N7),"-",(O7*100/N7))</f>
        <v>25.233644859813083</v>
      </c>
      <c r="Q7" s="35">
        <f>SUM(Q8:Q35)</f>
        <v>13941</v>
      </c>
      <c r="R7" s="35">
        <f>SUM(R8:R35)</f>
        <v>7881</v>
      </c>
      <c r="S7" s="36">
        <f>R7*100/Q7</f>
        <v>56.531095330320639</v>
      </c>
      <c r="T7" s="35">
        <f>SUM(T8:T35)</f>
        <v>36358</v>
      </c>
      <c r="U7" s="35">
        <f>SUM(U8:U35)</f>
        <v>3018</v>
      </c>
      <c r="V7" s="36">
        <f>U7*100/T7</f>
        <v>8.3007866219263988</v>
      </c>
      <c r="W7" s="35">
        <f>SUM(W8:W35)</f>
        <v>5876</v>
      </c>
      <c r="X7" s="35">
        <f>SUM(X8:X35)</f>
        <v>2381</v>
      </c>
      <c r="Y7" s="36">
        <f>X7*100/W7</f>
        <v>40.520762423417288</v>
      </c>
      <c r="Z7" s="35">
        <f>SUM(Z8:Z35)</f>
        <v>4690</v>
      </c>
      <c r="AA7" s="35">
        <f>SUM(AA8:AA35)</f>
        <v>1928</v>
      </c>
      <c r="AB7" s="36">
        <f>AA7*100/Z7</f>
        <v>41.108742004264393</v>
      </c>
      <c r="AC7" s="197"/>
      <c r="AF7" s="199"/>
    </row>
    <row r="8" spans="1:69" s="199" customFormat="1" ht="15.75" customHeight="1" x14ac:dyDescent="0.25">
      <c r="A8" s="61" t="s">
        <v>34</v>
      </c>
      <c r="B8" s="39">
        <v>9094</v>
      </c>
      <c r="C8" s="39">
        <v>3716</v>
      </c>
      <c r="D8" s="40"/>
      <c r="E8" s="39">
        <v>5548</v>
      </c>
      <c r="F8" s="39">
        <v>3089</v>
      </c>
      <c r="G8" s="40">
        <f t="shared" ref="G8:G35" si="0">F8*100/E8</f>
        <v>55.677721701514059</v>
      </c>
      <c r="H8" s="39">
        <v>444</v>
      </c>
      <c r="I8" s="39">
        <v>288</v>
      </c>
      <c r="J8" s="36">
        <f>IF(ISERROR(I8*100/H8),"-",(I8*100/H8))</f>
        <v>64.86486486486487</v>
      </c>
      <c r="K8" s="39">
        <v>211</v>
      </c>
      <c r="L8" s="39">
        <v>171</v>
      </c>
      <c r="M8" s="40">
        <f>IF(ISERROR(L8*100/K8),"-",(L8*100/K8))</f>
        <v>81.042654028436019</v>
      </c>
      <c r="N8" s="39">
        <v>23</v>
      </c>
      <c r="O8" s="39">
        <v>0</v>
      </c>
      <c r="P8" s="40">
        <f>IF(ISERROR(O8*100/N8),"-",(O8*100/N8))</f>
        <v>0</v>
      </c>
      <c r="Q8" s="39">
        <v>3009</v>
      </c>
      <c r="R8" s="60">
        <v>1957</v>
      </c>
      <c r="S8" s="40">
        <f t="shared" ref="S8:S35" si="1">R8*100/Q8</f>
        <v>65.03821867730143</v>
      </c>
      <c r="T8" s="39">
        <v>8699</v>
      </c>
      <c r="U8" s="60">
        <v>912</v>
      </c>
      <c r="V8" s="40"/>
      <c r="W8" s="39">
        <v>1870</v>
      </c>
      <c r="X8" s="60">
        <v>661</v>
      </c>
      <c r="Y8" s="40">
        <f t="shared" ref="Y8:Y35" si="2">X8*100/W8</f>
        <v>35.347593582887697</v>
      </c>
      <c r="Z8" s="39">
        <v>1503</v>
      </c>
      <c r="AA8" s="60">
        <v>511</v>
      </c>
      <c r="AB8" s="40">
        <f t="shared" ref="AB8:AB35" si="3">AA8*100/Z8</f>
        <v>33.998669328010642</v>
      </c>
      <c r="AC8" s="200"/>
      <c r="AD8" s="201"/>
    </row>
    <row r="9" spans="1:69" s="43" customFormat="1" ht="15.75" customHeight="1" x14ac:dyDescent="0.25">
      <c r="A9" s="61" t="s">
        <v>35</v>
      </c>
      <c r="B9" s="39">
        <v>1491</v>
      </c>
      <c r="C9" s="39">
        <v>436</v>
      </c>
      <c r="D9" s="40"/>
      <c r="E9" s="39">
        <v>823</v>
      </c>
      <c r="F9" s="39">
        <v>364</v>
      </c>
      <c r="G9" s="40">
        <f t="shared" si="0"/>
        <v>44.22843256379101</v>
      </c>
      <c r="H9" s="39">
        <v>183</v>
      </c>
      <c r="I9" s="39">
        <v>111</v>
      </c>
      <c r="J9" s="36">
        <f t="shared" ref="J9:J35" si="4">IF(ISERROR(I9*100/H9),"-",(I9*100/H9))</f>
        <v>60.655737704918032</v>
      </c>
      <c r="K9" s="39">
        <v>25</v>
      </c>
      <c r="L9" s="39">
        <v>11</v>
      </c>
      <c r="M9" s="40">
        <f t="shared" ref="M9:M35" si="5">IF(ISERROR(L9*100/K9),"-",(L9*100/K9))</f>
        <v>44</v>
      </c>
      <c r="N9" s="39">
        <v>4</v>
      </c>
      <c r="O9" s="39">
        <v>4</v>
      </c>
      <c r="P9" s="91">
        <f t="shared" ref="P9:P35" si="6">IF(ISERROR(O9*100/N9),"-",(O9*100/N9))</f>
        <v>100</v>
      </c>
      <c r="Q9" s="39">
        <v>608</v>
      </c>
      <c r="R9" s="60">
        <v>282</v>
      </c>
      <c r="S9" s="40">
        <f t="shared" si="1"/>
        <v>46.381578947368418</v>
      </c>
      <c r="T9" s="39">
        <v>1428</v>
      </c>
      <c r="U9" s="60">
        <v>111</v>
      </c>
      <c r="V9" s="40"/>
      <c r="W9" s="39">
        <v>206</v>
      </c>
      <c r="X9" s="60">
        <v>90</v>
      </c>
      <c r="Y9" s="40">
        <f t="shared" si="2"/>
        <v>43.689320388349515</v>
      </c>
      <c r="Z9" s="39">
        <v>117</v>
      </c>
      <c r="AA9" s="60">
        <v>67</v>
      </c>
      <c r="AB9" s="40">
        <f t="shared" si="3"/>
        <v>57.264957264957268</v>
      </c>
      <c r="AC9" s="200"/>
      <c r="AD9" s="201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</row>
    <row r="10" spans="1:69" s="42" customFormat="1" ht="15.75" customHeight="1" x14ac:dyDescent="0.25">
      <c r="A10" s="61" t="s">
        <v>36</v>
      </c>
      <c r="B10" s="39">
        <v>129</v>
      </c>
      <c r="C10" s="39">
        <v>65</v>
      </c>
      <c r="D10" s="40"/>
      <c r="E10" s="39">
        <v>117</v>
      </c>
      <c r="F10" s="39">
        <v>55</v>
      </c>
      <c r="G10" s="40">
        <f t="shared" si="0"/>
        <v>47.008547008547012</v>
      </c>
      <c r="H10" s="39">
        <v>20</v>
      </c>
      <c r="I10" s="39">
        <v>7</v>
      </c>
      <c r="J10" s="36">
        <f t="shared" si="4"/>
        <v>35</v>
      </c>
      <c r="K10" s="39">
        <v>3</v>
      </c>
      <c r="L10" s="39">
        <v>1</v>
      </c>
      <c r="M10" s="40">
        <f t="shared" si="5"/>
        <v>33.333333333333336</v>
      </c>
      <c r="N10" s="39">
        <v>9</v>
      </c>
      <c r="O10" s="39">
        <v>0</v>
      </c>
      <c r="P10" s="91">
        <f t="shared" si="6"/>
        <v>0</v>
      </c>
      <c r="Q10" s="39">
        <v>94</v>
      </c>
      <c r="R10" s="60">
        <v>47</v>
      </c>
      <c r="S10" s="40">
        <f t="shared" si="1"/>
        <v>50</v>
      </c>
      <c r="T10" s="39">
        <v>125</v>
      </c>
      <c r="U10" s="60">
        <v>26</v>
      </c>
      <c r="V10" s="40"/>
      <c r="W10" s="39">
        <v>21</v>
      </c>
      <c r="X10" s="60">
        <v>21</v>
      </c>
      <c r="Y10" s="40">
        <f t="shared" si="2"/>
        <v>100</v>
      </c>
      <c r="Z10" s="39">
        <v>15</v>
      </c>
      <c r="AA10" s="60">
        <v>15</v>
      </c>
      <c r="AB10" s="40">
        <f t="shared" si="3"/>
        <v>100</v>
      </c>
      <c r="AC10" s="200"/>
      <c r="AD10" s="201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</row>
    <row r="11" spans="1:69" s="42" customFormat="1" ht="15.75" customHeight="1" x14ac:dyDescent="0.25">
      <c r="A11" s="61" t="s">
        <v>37</v>
      </c>
      <c r="B11" s="39">
        <v>753</v>
      </c>
      <c r="C11" s="39">
        <v>334</v>
      </c>
      <c r="D11" s="40"/>
      <c r="E11" s="39">
        <v>439</v>
      </c>
      <c r="F11" s="39">
        <v>262</v>
      </c>
      <c r="G11" s="40">
        <f t="shared" si="0"/>
        <v>59.68109339407745</v>
      </c>
      <c r="H11" s="39">
        <v>86</v>
      </c>
      <c r="I11" s="39">
        <v>66</v>
      </c>
      <c r="J11" s="36">
        <f t="shared" si="4"/>
        <v>76.744186046511629</v>
      </c>
      <c r="K11" s="39">
        <v>12</v>
      </c>
      <c r="L11" s="39">
        <v>11</v>
      </c>
      <c r="M11" s="40">
        <f t="shared" si="5"/>
        <v>91.666666666666671</v>
      </c>
      <c r="N11" s="39">
        <v>1</v>
      </c>
      <c r="O11" s="39">
        <v>0</v>
      </c>
      <c r="P11" s="40">
        <f t="shared" si="6"/>
        <v>0</v>
      </c>
      <c r="Q11" s="39">
        <v>374</v>
      </c>
      <c r="R11" s="60">
        <v>203</v>
      </c>
      <c r="S11" s="40">
        <f t="shared" si="1"/>
        <v>54.278074866310163</v>
      </c>
      <c r="T11" s="39">
        <v>711</v>
      </c>
      <c r="U11" s="60">
        <v>102</v>
      </c>
      <c r="V11" s="40"/>
      <c r="W11" s="39">
        <v>140</v>
      </c>
      <c r="X11" s="60">
        <v>80</v>
      </c>
      <c r="Y11" s="40">
        <f t="shared" si="2"/>
        <v>57.142857142857146</v>
      </c>
      <c r="Z11" s="39">
        <v>108</v>
      </c>
      <c r="AA11" s="60">
        <v>62</v>
      </c>
      <c r="AB11" s="40">
        <f t="shared" si="3"/>
        <v>57.407407407407405</v>
      </c>
      <c r="AC11" s="200"/>
      <c r="AD11" s="201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</row>
    <row r="12" spans="1:69" s="42" customFormat="1" ht="15.75" customHeight="1" x14ac:dyDescent="0.25">
      <c r="A12" s="61" t="s">
        <v>38</v>
      </c>
      <c r="B12" s="39">
        <v>1497</v>
      </c>
      <c r="C12" s="39">
        <v>304</v>
      </c>
      <c r="D12" s="40"/>
      <c r="E12" s="39">
        <v>554</v>
      </c>
      <c r="F12" s="39">
        <v>260</v>
      </c>
      <c r="G12" s="40">
        <f t="shared" si="0"/>
        <v>46.931407942238266</v>
      </c>
      <c r="H12" s="39">
        <v>191</v>
      </c>
      <c r="I12" s="39">
        <v>93</v>
      </c>
      <c r="J12" s="36">
        <f t="shared" si="4"/>
        <v>48.691099476439788</v>
      </c>
      <c r="K12" s="39">
        <v>42</v>
      </c>
      <c r="L12" s="39">
        <v>21</v>
      </c>
      <c r="M12" s="40">
        <f t="shared" si="5"/>
        <v>50</v>
      </c>
      <c r="N12" s="39">
        <v>6</v>
      </c>
      <c r="O12" s="39">
        <v>0</v>
      </c>
      <c r="P12" s="40">
        <f t="shared" si="6"/>
        <v>0</v>
      </c>
      <c r="Q12" s="39">
        <v>477</v>
      </c>
      <c r="R12" s="60">
        <v>227</v>
      </c>
      <c r="S12" s="40">
        <f t="shared" si="1"/>
        <v>47.589098532494759</v>
      </c>
      <c r="T12" s="39">
        <v>1474</v>
      </c>
      <c r="U12" s="60">
        <v>80</v>
      </c>
      <c r="V12" s="40"/>
      <c r="W12" s="39">
        <v>150</v>
      </c>
      <c r="X12" s="60">
        <v>67</v>
      </c>
      <c r="Y12" s="40">
        <f t="shared" si="2"/>
        <v>44.666666666666664</v>
      </c>
      <c r="Z12" s="39">
        <v>120</v>
      </c>
      <c r="AA12" s="60">
        <v>54</v>
      </c>
      <c r="AB12" s="40">
        <f t="shared" si="3"/>
        <v>45</v>
      </c>
      <c r="AC12" s="200"/>
      <c r="AD12" s="201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</row>
    <row r="13" spans="1:69" s="42" customFormat="1" ht="15.75" customHeight="1" x14ac:dyDescent="0.25">
      <c r="A13" s="61" t="s">
        <v>39</v>
      </c>
      <c r="B13" s="39">
        <v>521</v>
      </c>
      <c r="C13" s="39">
        <v>162</v>
      </c>
      <c r="D13" s="40"/>
      <c r="E13" s="39">
        <v>334</v>
      </c>
      <c r="F13" s="39">
        <v>147</v>
      </c>
      <c r="G13" s="40">
        <f t="shared" si="0"/>
        <v>44.011976047904191</v>
      </c>
      <c r="H13" s="39">
        <v>99</v>
      </c>
      <c r="I13" s="39">
        <v>47</v>
      </c>
      <c r="J13" s="36">
        <f t="shared" si="4"/>
        <v>47.474747474747474</v>
      </c>
      <c r="K13" s="39">
        <v>16</v>
      </c>
      <c r="L13" s="39">
        <v>8</v>
      </c>
      <c r="M13" s="40">
        <f t="shared" si="5"/>
        <v>50</v>
      </c>
      <c r="N13" s="39">
        <v>0</v>
      </c>
      <c r="O13" s="39">
        <v>0</v>
      </c>
      <c r="P13" s="91" t="str">
        <f t="shared" si="6"/>
        <v>-</v>
      </c>
      <c r="Q13" s="39">
        <v>279</v>
      </c>
      <c r="R13" s="60">
        <v>134</v>
      </c>
      <c r="S13" s="40">
        <f t="shared" si="1"/>
        <v>48.028673835125446</v>
      </c>
      <c r="T13" s="39">
        <v>515</v>
      </c>
      <c r="U13" s="60">
        <v>36</v>
      </c>
      <c r="V13" s="40"/>
      <c r="W13" s="39">
        <v>72</v>
      </c>
      <c r="X13" s="60">
        <v>33</v>
      </c>
      <c r="Y13" s="40">
        <f t="shared" si="2"/>
        <v>45.833333333333336</v>
      </c>
      <c r="Z13" s="39">
        <v>50</v>
      </c>
      <c r="AA13" s="60">
        <v>26</v>
      </c>
      <c r="AB13" s="40">
        <f t="shared" si="3"/>
        <v>52</v>
      </c>
      <c r="AC13" s="200"/>
      <c r="AD13" s="201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</row>
    <row r="14" spans="1:69" s="42" customFormat="1" ht="15.75" customHeight="1" x14ac:dyDescent="0.25">
      <c r="A14" s="61" t="s">
        <v>40</v>
      </c>
      <c r="B14" s="39">
        <v>359</v>
      </c>
      <c r="C14" s="39">
        <v>129</v>
      </c>
      <c r="D14" s="40"/>
      <c r="E14" s="39">
        <v>278</v>
      </c>
      <c r="F14" s="39">
        <v>117</v>
      </c>
      <c r="G14" s="40">
        <f t="shared" si="0"/>
        <v>42.086330935251802</v>
      </c>
      <c r="H14" s="39">
        <v>80</v>
      </c>
      <c r="I14" s="39">
        <v>19</v>
      </c>
      <c r="J14" s="36">
        <f t="shared" si="4"/>
        <v>23.75</v>
      </c>
      <c r="K14" s="39">
        <v>6</v>
      </c>
      <c r="L14" s="39">
        <v>4</v>
      </c>
      <c r="M14" s="40">
        <f t="shared" si="5"/>
        <v>66.666666666666671</v>
      </c>
      <c r="N14" s="39">
        <v>1</v>
      </c>
      <c r="O14" s="39">
        <v>0</v>
      </c>
      <c r="P14" s="91">
        <f t="shared" si="6"/>
        <v>0</v>
      </c>
      <c r="Q14" s="39">
        <v>236</v>
      </c>
      <c r="R14" s="60">
        <v>104</v>
      </c>
      <c r="S14" s="40">
        <f t="shared" si="1"/>
        <v>44.067796610169495</v>
      </c>
      <c r="T14" s="39">
        <v>339</v>
      </c>
      <c r="U14" s="60">
        <v>26</v>
      </c>
      <c r="V14" s="40"/>
      <c r="W14" s="39">
        <v>53</v>
      </c>
      <c r="X14" s="60">
        <v>26</v>
      </c>
      <c r="Y14" s="40">
        <f t="shared" si="2"/>
        <v>49.056603773584904</v>
      </c>
      <c r="Z14" s="39">
        <v>41</v>
      </c>
      <c r="AA14" s="60">
        <v>15</v>
      </c>
      <c r="AB14" s="40">
        <f t="shared" si="3"/>
        <v>36.585365853658537</v>
      </c>
      <c r="AC14" s="200"/>
      <c r="AD14" s="201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</row>
    <row r="15" spans="1:69" s="42" customFormat="1" ht="15.75" customHeight="1" x14ac:dyDescent="0.25">
      <c r="A15" s="61" t="s">
        <v>41</v>
      </c>
      <c r="B15" s="39">
        <v>3245</v>
      </c>
      <c r="C15" s="39">
        <v>619</v>
      </c>
      <c r="D15" s="40"/>
      <c r="E15" s="39">
        <v>744</v>
      </c>
      <c r="F15" s="39">
        <v>546</v>
      </c>
      <c r="G15" s="40">
        <f t="shared" si="0"/>
        <v>73.387096774193552</v>
      </c>
      <c r="H15" s="39">
        <v>349</v>
      </c>
      <c r="I15" s="39">
        <v>189</v>
      </c>
      <c r="J15" s="36">
        <f t="shared" si="4"/>
        <v>54.154727793696274</v>
      </c>
      <c r="K15" s="39">
        <v>43</v>
      </c>
      <c r="L15" s="39">
        <v>28</v>
      </c>
      <c r="M15" s="40">
        <f t="shared" si="5"/>
        <v>65.116279069767444</v>
      </c>
      <c r="N15" s="39">
        <v>0</v>
      </c>
      <c r="O15" s="39">
        <v>0</v>
      </c>
      <c r="P15" s="91" t="str">
        <f t="shared" si="6"/>
        <v>-</v>
      </c>
      <c r="Q15" s="39">
        <v>540</v>
      </c>
      <c r="R15" s="60">
        <v>457</v>
      </c>
      <c r="S15" s="40">
        <f t="shared" si="1"/>
        <v>84.629629629629633</v>
      </c>
      <c r="T15" s="39">
        <v>3229</v>
      </c>
      <c r="U15" s="60">
        <v>85</v>
      </c>
      <c r="V15" s="40"/>
      <c r="W15" s="39">
        <v>200</v>
      </c>
      <c r="X15" s="60">
        <v>60</v>
      </c>
      <c r="Y15" s="40">
        <f t="shared" si="2"/>
        <v>30</v>
      </c>
      <c r="Z15" s="39">
        <v>150</v>
      </c>
      <c r="AA15" s="60">
        <v>45</v>
      </c>
      <c r="AB15" s="40">
        <f t="shared" si="3"/>
        <v>30</v>
      </c>
      <c r="AC15" s="200"/>
      <c r="AD15" s="201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</row>
    <row r="16" spans="1:69" s="42" customFormat="1" ht="15.75" customHeight="1" x14ac:dyDescent="0.25">
      <c r="A16" s="61" t="s">
        <v>42</v>
      </c>
      <c r="B16" s="39">
        <v>1311</v>
      </c>
      <c r="C16" s="39">
        <v>588</v>
      </c>
      <c r="D16" s="40"/>
      <c r="E16" s="39">
        <v>909</v>
      </c>
      <c r="F16" s="39">
        <v>514</v>
      </c>
      <c r="G16" s="40">
        <f t="shared" si="0"/>
        <v>56.545654565456545</v>
      </c>
      <c r="H16" s="39">
        <v>419</v>
      </c>
      <c r="I16" s="39">
        <v>191</v>
      </c>
      <c r="J16" s="36">
        <f t="shared" si="4"/>
        <v>45.584725536992842</v>
      </c>
      <c r="K16" s="39">
        <v>75</v>
      </c>
      <c r="L16" s="39">
        <v>13</v>
      </c>
      <c r="M16" s="40">
        <f t="shared" si="5"/>
        <v>17.333333333333332</v>
      </c>
      <c r="N16" s="39">
        <v>32</v>
      </c>
      <c r="O16" s="39">
        <v>11</v>
      </c>
      <c r="P16" s="40">
        <f t="shared" si="6"/>
        <v>34.375</v>
      </c>
      <c r="Q16" s="39">
        <v>732</v>
      </c>
      <c r="R16" s="60">
        <v>454</v>
      </c>
      <c r="S16" s="40">
        <f t="shared" si="1"/>
        <v>62.021857923497265</v>
      </c>
      <c r="T16" s="39">
        <v>1190</v>
      </c>
      <c r="U16" s="60">
        <v>109</v>
      </c>
      <c r="V16" s="40"/>
      <c r="W16" s="39">
        <v>153</v>
      </c>
      <c r="X16" s="60">
        <v>80</v>
      </c>
      <c r="Y16" s="40">
        <f t="shared" si="2"/>
        <v>52.287581699346404</v>
      </c>
      <c r="Z16" s="39">
        <v>102</v>
      </c>
      <c r="AA16" s="60">
        <v>55</v>
      </c>
      <c r="AB16" s="40">
        <f t="shared" si="3"/>
        <v>53.921568627450981</v>
      </c>
      <c r="AC16" s="200"/>
      <c r="AD16" s="201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</row>
    <row r="17" spans="1:69" s="42" customFormat="1" ht="15.75" customHeight="1" x14ac:dyDescent="0.25">
      <c r="A17" s="61" t="s">
        <v>43</v>
      </c>
      <c r="B17" s="39">
        <v>2688</v>
      </c>
      <c r="C17" s="39">
        <v>614</v>
      </c>
      <c r="D17" s="40"/>
      <c r="E17" s="39">
        <v>1006</v>
      </c>
      <c r="F17" s="39">
        <v>527</v>
      </c>
      <c r="G17" s="40">
        <f t="shared" si="0"/>
        <v>52.385685884691846</v>
      </c>
      <c r="H17" s="39">
        <v>241</v>
      </c>
      <c r="I17" s="39">
        <v>108</v>
      </c>
      <c r="J17" s="36">
        <f t="shared" si="4"/>
        <v>44.813278008298752</v>
      </c>
      <c r="K17" s="39">
        <v>51</v>
      </c>
      <c r="L17" s="39">
        <v>17</v>
      </c>
      <c r="M17" s="40">
        <f t="shared" si="5"/>
        <v>33.333333333333336</v>
      </c>
      <c r="N17" s="39">
        <v>2</v>
      </c>
      <c r="O17" s="39">
        <v>0</v>
      </c>
      <c r="P17" s="91">
        <f t="shared" si="6"/>
        <v>0</v>
      </c>
      <c r="Q17" s="39">
        <v>572</v>
      </c>
      <c r="R17" s="60">
        <v>377</v>
      </c>
      <c r="S17" s="40">
        <f t="shared" si="1"/>
        <v>65.909090909090907</v>
      </c>
      <c r="T17" s="39">
        <v>2569</v>
      </c>
      <c r="U17" s="60">
        <v>157</v>
      </c>
      <c r="V17" s="40"/>
      <c r="W17" s="39">
        <v>355</v>
      </c>
      <c r="X17" s="60">
        <v>130</v>
      </c>
      <c r="Y17" s="40">
        <f t="shared" si="2"/>
        <v>36.619718309859152</v>
      </c>
      <c r="Z17" s="39">
        <v>285</v>
      </c>
      <c r="AA17" s="60">
        <v>114</v>
      </c>
      <c r="AB17" s="40">
        <f t="shared" si="3"/>
        <v>40</v>
      </c>
      <c r="AC17" s="200"/>
      <c r="AD17" s="201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</row>
    <row r="18" spans="1:69" s="42" customFormat="1" ht="15.75" customHeight="1" x14ac:dyDescent="0.25">
      <c r="A18" s="61" t="s">
        <v>44</v>
      </c>
      <c r="B18" s="39">
        <v>893</v>
      </c>
      <c r="C18" s="39">
        <v>469</v>
      </c>
      <c r="D18" s="40"/>
      <c r="E18" s="39">
        <v>810</v>
      </c>
      <c r="F18" s="39">
        <v>394</v>
      </c>
      <c r="G18" s="40">
        <f t="shared" si="0"/>
        <v>48.641975308641975</v>
      </c>
      <c r="H18" s="39">
        <v>328</v>
      </c>
      <c r="I18" s="39">
        <v>123</v>
      </c>
      <c r="J18" s="36">
        <f t="shared" si="4"/>
        <v>37.5</v>
      </c>
      <c r="K18" s="39">
        <v>31</v>
      </c>
      <c r="L18" s="39">
        <v>3</v>
      </c>
      <c r="M18" s="40">
        <f t="shared" si="5"/>
        <v>9.67741935483871</v>
      </c>
      <c r="N18" s="39">
        <v>3</v>
      </c>
      <c r="O18" s="39">
        <v>0</v>
      </c>
      <c r="P18" s="40">
        <f t="shared" si="6"/>
        <v>0</v>
      </c>
      <c r="Q18" s="39">
        <v>543</v>
      </c>
      <c r="R18" s="60">
        <v>323</v>
      </c>
      <c r="S18" s="40">
        <f t="shared" si="1"/>
        <v>59.484346224677715</v>
      </c>
      <c r="T18" s="39">
        <v>839</v>
      </c>
      <c r="U18" s="60">
        <v>89</v>
      </c>
      <c r="V18" s="40"/>
      <c r="W18" s="39">
        <v>174</v>
      </c>
      <c r="X18" s="60">
        <v>72</v>
      </c>
      <c r="Y18" s="40">
        <f t="shared" si="2"/>
        <v>41.379310344827587</v>
      </c>
      <c r="Z18" s="39">
        <v>149</v>
      </c>
      <c r="AA18" s="60">
        <v>67</v>
      </c>
      <c r="AB18" s="40">
        <f t="shared" si="3"/>
        <v>44.966442953020135</v>
      </c>
      <c r="AC18" s="200"/>
      <c r="AD18" s="201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</row>
    <row r="19" spans="1:69" s="42" customFormat="1" ht="15.75" customHeight="1" x14ac:dyDescent="0.25">
      <c r="A19" s="61" t="s">
        <v>45</v>
      </c>
      <c r="B19" s="39">
        <v>1466</v>
      </c>
      <c r="C19" s="39">
        <v>368</v>
      </c>
      <c r="D19" s="40"/>
      <c r="E19" s="39">
        <v>598</v>
      </c>
      <c r="F19" s="39">
        <v>303</v>
      </c>
      <c r="G19" s="40">
        <f t="shared" si="0"/>
        <v>50.668896321070235</v>
      </c>
      <c r="H19" s="39">
        <v>357</v>
      </c>
      <c r="I19" s="39">
        <v>140</v>
      </c>
      <c r="J19" s="36">
        <f t="shared" si="4"/>
        <v>39.215686274509807</v>
      </c>
      <c r="K19" s="39">
        <v>80</v>
      </c>
      <c r="L19" s="39">
        <v>40</v>
      </c>
      <c r="M19" s="40">
        <f t="shared" si="5"/>
        <v>50</v>
      </c>
      <c r="N19" s="39">
        <v>8</v>
      </c>
      <c r="O19" s="39">
        <v>0</v>
      </c>
      <c r="P19" s="40">
        <f t="shared" si="6"/>
        <v>0</v>
      </c>
      <c r="Q19" s="39">
        <v>513</v>
      </c>
      <c r="R19" s="60">
        <v>264</v>
      </c>
      <c r="S19" s="40">
        <f t="shared" si="1"/>
        <v>51.461988304093566</v>
      </c>
      <c r="T19" s="39">
        <v>1413</v>
      </c>
      <c r="U19" s="60">
        <v>87</v>
      </c>
      <c r="V19" s="40"/>
      <c r="W19" s="39">
        <v>159</v>
      </c>
      <c r="X19" s="60">
        <v>70</v>
      </c>
      <c r="Y19" s="40">
        <f t="shared" si="2"/>
        <v>44.025157232704402</v>
      </c>
      <c r="Z19" s="39">
        <v>132</v>
      </c>
      <c r="AA19" s="60">
        <v>62</v>
      </c>
      <c r="AB19" s="40">
        <f t="shared" si="3"/>
        <v>46.969696969696969</v>
      </c>
      <c r="AC19" s="200"/>
      <c r="AD19" s="201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</row>
    <row r="20" spans="1:69" s="42" customFormat="1" ht="15.75" customHeight="1" x14ac:dyDescent="0.25">
      <c r="A20" s="61" t="s">
        <v>46</v>
      </c>
      <c r="B20" s="39">
        <v>952</v>
      </c>
      <c r="C20" s="39">
        <v>196</v>
      </c>
      <c r="D20" s="40"/>
      <c r="E20" s="39">
        <v>338</v>
      </c>
      <c r="F20" s="39">
        <v>156</v>
      </c>
      <c r="G20" s="40">
        <f t="shared" si="0"/>
        <v>46.153846153846153</v>
      </c>
      <c r="H20" s="39">
        <v>117</v>
      </c>
      <c r="I20" s="39">
        <v>57</v>
      </c>
      <c r="J20" s="36">
        <f t="shared" si="4"/>
        <v>48.717948717948715</v>
      </c>
      <c r="K20" s="39">
        <v>16</v>
      </c>
      <c r="L20" s="39">
        <v>4</v>
      </c>
      <c r="M20" s="40">
        <f t="shared" si="5"/>
        <v>25</v>
      </c>
      <c r="N20" s="39">
        <v>2</v>
      </c>
      <c r="O20" s="39">
        <v>0</v>
      </c>
      <c r="P20" s="40">
        <f t="shared" si="6"/>
        <v>0</v>
      </c>
      <c r="Q20" s="39">
        <v>241</v>
      </c>
      <c r="R20" s="60">
        <v>119</v>
      </c>
      <c r="S20" s="40">
        <f t="shared" si="1"/>
        <v>49.377593360995853</v>
      </c>
      <c r="T20" s="39">
        <v>913</v>
      </c>
      <c r="U20" s="60">
        <v>48</v>
      </c>
      <c r="V20" s="40"/>
      <c r="W20" s="39">
        <v>122</v>
      </c>
      <c r="X20" s="60">
        <v>39</v>
      </c>
      <c r="Y20" s="40">
        <f t="shared" si="2"/>
        <v>31.967213114754099</v>
      </c>
      <c r="Z20" s="39">
        <v>101</v>
      </c>
      <c r="AA20" s="60">
        <v>33</v>
      </c>
      <c r="AB20" s="40">
        <f t="shared" si="3"/>
        <v>32.67326732673267</v>
      </c>
      <c r="AC20" s="200"/>
      <c r="AD20" s="201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</row>
    <row r="21" spans="1:69" s="42" customFormat="1" ht="15.75" customHeight="1" x14ac:dyDescent="0.25">
      <c r="A21" s="61" t="s">
        <v>47</v>
      </c>
      <c r="B21" s="39">
        <v>467</v>
      </c>
      <c r="C21" s="39">
        <v>135</v>
      </c>
      <c r="D21" s="40"/>
      <c r="E21" s="39">
        <v>324</v>
      </c>
      <c r="F21" s="39">
        <v>116</v>
      </c>
      <c r="G21" s="40">
        <f t="shared" si="0"/>
        <v>35.802469135802468</v>
      </c>
      <c r="H21" s="39">
        <v>103</v>
      </c>
      <c r="I21" s="39">
        <v>31</v>
      </c>
      <c r="J21" s="36">
        <f t="shared" si="4"/>
        <v>30.097087378640776</v>
      </c>
      <c r="K21" s="39">
        <v>4</v>
      </c>
      <c r="L21" s="39">
        <v>4</v>
      </c>
      <c r="M21" s="40">
        <f t="shared" si="5"/>
        <v>100</v>
      </c>
      <c r="N21" s="39">
        <v>0</v>
      </c>
      <c r="O21" s="39">
        <v>0</v>
      </c>
      <c r="P21" s="91" t="str">
        <f t="shared" si="6"/>
        <v>-</v>
      </c>
      <c r="Q21" s="39">
        <v>273</v>
      </c>
      <c r="R21" s="60">
        <v>96</v>
      </c>
      <c r="S21" s="40">
        <f t="shared" si="1"/>
        <v>35.164835164835168</v>
      </c>
      <c r="T21" s="39">
        <v>409</v>
      </c>
      <c r="U21" s="60">
        <v>30</v>
      </c>
      <c r="V21" s="40"/>
      <c r="W21" s="39">
        <v>113</v>
      </c>
      <c r="X21" s="60">
        <v>29</v>
      </c>
      <c r="Y21" s="40">
        <f t="shared" si="2"/>
        <v>25.663716814159294</v>
      </c>
      <c r="Z21" s="39">
        <v>99</v>
      </c>
      <c r="AA21" s="60">
        <v>22</v>
      </c>
      <c r="AB21" s="40">
        <f t="shared" si="3"/>
        <v>22.222222222222221</v>
      </c>
      <c r="AC21" s="200"/>
      <c r="AD21" s="201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</row>
    <row r="22" spans="1:69" s="42" customFormat="1" ht="15.75" customHeight="1" x14ac:dyDescent="0.25">
      <c r="A22" s="61" t="s">
        <v>48</v>
      </c>
      <c r="B22" s="39">
        <v>1383</v>
      </c>
      <c r="C22" s="39">
        <v>499</v>
      </c>
      <c r="D22" s="40"/>
      <c r="E22" s="39">
        <v>684</v>
      </c>
      <c r="F22" s="39">
        <v>424</v>
      </c>
      <c r="G22" s="40">
        <f t="shared" si="0"/>
        <v>61.988304093567251</v>
      </c>
      <c r="H22" s="39">
        <v>290</v>
      </c>
      <c r="I22" s="39">
        <v>176</v>
      </c>
      <c r="J22" s="36">
        <f t="shared" si="4"/>
        <v>60.689655172413794</v>
      </c>
      <c r="K22" s="39">
        <v>28</v>
      </c>
      <c r="L22" s="39">
        <v>8</v>
      </c>
      <c r="M22" s="40">
        <f t="shared" si="5"/>
        <v>28.571428571428573</v>
      </c>
      <c r="N22" s="39">
        <v>0</v>
      </c>
      <c r="O22" s="39">
        <v>4</v>
      </c>
      <c r="P22" s="91" t="str">
        <f t="shared" si="6"/>
        <v>-</v>
      </c>
      <c r="Q22" s="39">
        <v>565</v>
      </c>
      <c r="R22" s="60">
        <v>364</v>
      </c>
      <c r="S22" s="40">
        <f t="shared" si="1"/>
        <v>64.424778761061944</v>
      </c>
      <c r="T22" s="39">
        <v>1292</v>
      </c>
      <c r="U22" s="60">
        <v>137</v>
      </c>
      <c r="V22" s="40"/>
      <c r="W22" s="39">
        <v>211</v>
      </c>
      <c r="X22" s="60">
        <v>114</v>
      </c>
      <c r="Y22" s="40">
        <f t="shared" si="2"/>
        <v>54.028436018957343</v>
      </c>
      <c r="Z22" s="39">
        <v>171</v>
      </c>
      <c r="AA22" s="60">
        <v>95</v>
      </c>
      <c r="AB22" s="40">
        <f t="shared" si="3"/>
        <v>55.555555555555557</v>
      </c>
      <c r="AC22" s="200"/>
      <c r="AD22" s="201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</row>
    <row r="23" spans="1:69" s="42" customFormat="1" ht="15.75" customHeight="1" x14ac:dyDescent="0.25">
      <c r="A23" s="61" t="s">
        <v>49</v>
      </c>
      <c r="B23" s="39">
        <v>764</v>
      </c>
      <c r="C23" s="39">
        <v>366</v>
      </c>
      <c r="D23" s="40"/>
      <c r="E23" s="39">
        <v>782</v>
      </c>
      <c r="F23" s="39">
        <v>341</v>
      </c>
      <c r="G23" s="40">
        <f t="shared" si="0"/>
        <v>43.606138107416882</v>
      </c>
      <c r="H23" s="39">
        <v>156</v>
      </c>
      <c r="I23" s="39">
        <v>68</v>
      </c>
      <c r="J23" s="36">
        <f t="shared" si="4"/>
        <v>43.589743589743591</v>
      </c>
      <c r="K23" s="39">
        <v>29</v>
      </c>
      <c r="L23" s="39">
        <v>14</v>
      </c>
      <c r="M23" s="40">
        <f t="shared" si="5"/>
        <v>48.275862068965516</v>
      </c>
      <c r="N23" s="39">
        <v>0</v>
      </c>
      <c r="O23" s="39">
        <v>0</v>
      </c>
      <c r="P23" s="40" t="str">
        <f t="shared" si="6"/>
        <v>-</v>
      </c>
      <c r="Q23" s="39">
        <v>645</v>
      </c>
      <c r="R23" s="60">
        <v>282</v>
      </c>
      <c r="S23" s="40">
        <f t="shared" si="1"/>
        <v>43.720930232558139</v>
      </c>
      <c r="T23" s="39">
        <v>664</v>
      </c>
      <c r="U23" s="60">
        <v>90</v>
      </c>
      <c r="V23" s="40"/>
      <c r="W23" s="39">
        <v>247</v>
      </c>
      <c r="X23" s="60">
        <v>88</v>
      </c>
      <c r="Y23" s="40">
        <f t="shared" si="2"/>
        <v>35.627530364372468</v>
      </c>
      <c r="Z23" s="39">
        <v>194</v>
      </c>
      <c r="AA23" s="60">
        <v>67</v>
      </c>
      <c r="AB23" s="40">
        <f t="shared" si="3"/>
        <v>34.536082474226802</v>
      </c>
      <c r="AC23" s="200"/>
      <c r="AD23" s="201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</row>
    <row r="24" spans="1:69" s="42" customFormat="1" ht="15.75" customHeight="1" x14ac:dyDescent="0.25">
      <c r="A24" s="61" t="s">
        <v>50</v>
      </c>
      <c r="B24" s="39">
        <v>596</v>
      </c>
      <c r="C24" s="39">
        <v>412</v>
      </c>
      <c r="D24" s="40"/>
      <c r="E24" s="39">
        <v>613</v>
      </c>
      <c r="F24" s="39">
        <v>290</v>
      </c>
      <c r="G24" s="40">
        <f t="shared" si="0"/>
        <v>47.30831973898858</v>
      </c>
      <c r="H24" s="39">
        <v>189</v>
      </c>
      <c r="I24" s="39">
        <v>88</v>
      </c>
      <c r="J24" s="36">
        <f t="shared" si="4"/>
        <v>46.560846560846564</v>
      </c>
      <c r="K24" s="39">
        <v>18</v>
      </c>
      <c r="L24" s="39">
        <v>10</v>
      </c>
      <c r="M24" s="40">
        <f t="shared" si="5"/>
        <v>55.555555555555557</v>
      </c>
      <c r="N24" s="39">
        <v>0</v>
      </c>
      <c r="O24" s="39">
        <v>0</v>
      </c>
      <c r="P24" s="91" t="str">
        <f t="shared" si="6"/>
        <v>-</v>
      </c>
      <c r="Q24" s="39">
        <v>520</v>
      </c>
      <c r="R24" s="60">
        <v>237</v>
      </c>
      <c r="S24" s="40">
        <f t="shared" si="1"/>
        <v>45.57692307692308</v>
      </c>
      <c r="T24" s="39">
        <v>586</v>
      </c>
      <c r="U24" s="60">
        <v>117</v>
      </c>
      <c r="V24" s="40"/>
      <c r="W24" s="39">
        <v>180</v>
      </c>
      <c r="X24" s="60">
        <v>84</v>
      </c>
      <c r="Y24" s="40">
        <f t="shared" si="2"/>
        <v>46.666666666666664</v>
      </c>
      <c r="Z24" s="39">
        <v>159</v>
      </c>
      <c r="AA24" s="60">
        <v>74</v>
      </c>
      <c r="AB24" s="40">
        <f t="shared" si="3"/>
        <v>46.540880503144656</v>
      </c>
      <c r="AC24" s="200"/>
      <c r="AD24" s="201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</row>
    <row r="25" spans="1:69" s="42" customFormat="1" ht="15.75" customHeight="1" x14ac:dyDescent="0.25">
      <c r="A25" s="61" t="s">
        <v>51</v>
      </c>
      <c r="B25" s="39">
        <v>2038</v>
      </c>
      <c r="C25" s="39">
        <v>206</v>
      </c>
      <c r="D25" s="40"/>
      <c r="E25" s="39">
        <v>307</v>
      </c>
      <c r="F25" s="39">
        <v>184</v>
      </c>
      <c r="G25" s="40">
        <f t="shared" si="0"/>
        <v>59.934853420195438</v>
      </c>
      <c r="H25" s="39">
        <v>197</v>
      </c>
      <c r="I25" s="39">
        <v>91</v>
      </c>
      <c r="J25" s="36">
        <f t="shared" si="4"/>
        <v>46.192893401015226</v>
      </c>
      <c r="K25" s="39">
        <v>21</v>
      </c>
      <c r="L25" s="39">
        <v>11</v>
      </c>
      <c r="M25" s="40">
        <f t="shared" si="5"/>
        <v>52.38095238095238</v>
      </c>
      <c r="N25" s="39">
        <v>0</v>
      </c>
      <c r="O25" s="39">
        <v>1</v>
      </c>
      <c r="P25" s="91" t="str">
        <f t="shared" si="6"/>
        <v>-</v>
      </c>
      <c r="Q25" s="39">
        <v>236</v>
      </c>
      <c r="R25" s="60">
        <v>159</v>
      </c>
      <c r="S25" s="40">
        <f t="shared" si="1"/>
        <v>67.372881355932208</v>
      </c>
      <c r="T25" s="39">
        <v>2020</v>
      </c>
      <c r="U25" s="60">
        <v>47</v>
      </c>
      <c r="V25" s="40"/>
      <c r="W25" s="39">
        <v>87</v>
      </c>
      <c r="X25" s="60">
        <v>32</v>
      </c>
      <c r="Y25" s="40">
        <f t="shared" si="2"/>
        <v>36.781609195402297</v>
      </c>
      <c r="Z25" s="39">
        <v>64</v>
      </c>
      <c r="AA25" s="60">
        <v>26</v>
      </c>
      <c r="AB25" s="40">
        <f t="shared" si="3"/>
        <v>40.625</v>
      </c>
      <c r="AC25" s="200"/>
      <c r="AD25" s="201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</row>
    <row r="26" spans="1:69" s="42" customFormat="1" ht="15.75" customHeight="1" x14ac:dyDescent="0.25">
      <c r="A26" s="61" t="s">
        <v>52</v>
      </c>
      <c r="B26" s="39">
        <v>880</v>
      </c>
      <c r="C26" s="39">
        <v>397</v>
      </c>
      <c r="D26" s="40"/>
      <c r="E26" s="39">
        <v>565</v>
      </c>
      <c r="F26" s="39">
        <v>344</v>
      </c>
      <c r="G26" s="40">
        <f t="shared" si="0"/>
        <v>60.884955752212392</v>
      </c>
      <c r="H26" s="39">
        <v>148</v>
      </c>
      <c r="I26" s="39">
        <v>72</v>
      </c>
      <c r="J26" s="36">
        <f t="shared" si="4"/>
        <v>48.648648648648646</v>
      </c>
      <c r="K26" s="39">
        <v>18</v>
      </c>
      <c r="L26" s="39">
        <v>13</v>
      </c>
      <c r="M26" s="40">
        <f t="shared" si="5"/>
        <v>72.222222222222229</v>
      </c>
      <c r="N26" s="39">
        <v>0</v>
      </c>
      <c r="O26" s="39">
        <v>2</v>
      </c>
      <c r="P26" s="91" t="str">
        <f t="shared" si="6"/>
        <v>-</v>
      </c>
      <c r="Q26" s="39">
        <v>438</v>
      </c>
      <c r="R26" s="60">
        <v>251</v>
      </c>
      <c r="S26" s="40">
        <f t="shared" si="1"/>
        <v>57.305936073059364</v>
      </c>
      <c r="T26" s="39">
        <v>853</v>
      </c>
      <c r="U26" s="60">
        <v>117</v>
      </c>
      <c r="V26" s="40"/>
      <c r="W26" s="39">
        <v>197</v>
      </c>
      <c r="X26" s="60">
        <v>102</v>
      </c>
      <c r="Y26" s="40">
        <f t="shared" si="2"/>
        <v>51.776649746192895</v>
      </c>
      <c r="Z26" s="39">
        <v>160</v>
      </c>
      <c r="AA26" s="60">
        <v>87</v>
      </c>
      <c r="AB26" s="40">
        <f t="shared" si="3"/>
        <v>54.375</v>
      </c>
      <c r="AC26" s="200"/>
      <c r="AD26" s="201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</row>
    <row r="27" spans="1:69" s="42" customFormat="1" ht="15.75" customHeight="1" x14ac:dyDescent="0.25">
      <c r="A27" s="61" t="s">
        <v>53</v>
      </c>
      <c r="B27" s="39">
        <v>678</v>
      </c>
      <c r="C27" s="39">
        <v>122</v>
      </c>
      <c r="D27" s="40"/>
      <c r="E27" s="39">
        <v>328</v>
      </c>
      <c r="F27" s="39">
        <v>115</v>
      </c>
      <c r="G27" s="40">
        <f t="shared" si="0"/>
        <v>35.060975609756099</v>
      </c>
      <c r="H27" s="39">
        <v>113</v>
      </c>
      <c r="I27" s="39">
        <v>27</v>
      </c>
      <c r="J27" s="36">
        <f t="shared" si="4"/>
        <v>23.893805309734514</v>
      </c>
      <c r="K27" s="39">
        <v>46</v>
      </c>
      <c r="L27" s="39">
        <v>13</v>
      </c>
      <c r="M27" s="40">
        <f t="shared" si="5"/>
        <v>28.260869565217391</v>
      </c>
      <c r="N27" s="39">
        <v>0</v>
      </c>
      <c r="O27" s="39">
        <v>1</v>
      </c>
      <c r="P27" s="91" t="str">
        <f t="shared" si="6"/>
        <v>-</v>
      </c>
      <c r="Q27" s="39">
        <v>246</v>
      </c>
      <c r="R27" s="60">
        <v>103</v>
      </c>
      <c r="S27" s="40">
        <f t="shared" si="1"/>
        <v>41.869918699186989</v>
      </c>
      <c r="T27" s="39">
        <v>635</v>
      </c>
      <c r="U27" s="60">
        <v>30</v>
      </c>
      <c r="V27" s="40"/>
      <c r="W27" s="39">
        <v>91</v>
      </c>
      <c r="X27" s="60">
        <v>29</v>
      </c>
      <c r="Y27" s="40">
        <f t="shared" si="2"/>
        <v>31.868131868131869</v>
      </c>
      <c r="Z27" s="39">
        <v>77</v>
      </c>
      <c r="AA27" s="60">
        <v>25</v>
      </c>
      <c r="AB27" s="40">
        <f t="shared" si="3"/>
        <v>32.467532467532465</v>
      </c>
      <c r="AC27" s="200"/>
      <c r="AD27" s="201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</row>
    <row r="28" spans="1:69" s="42" customFormat="1" ht="15.75" customHeight="1" x14ac:dyDescent="0.25">
      <c r="A28" s="61" t="s">
        <v>54</v>
      </c>
      <c r="B28" s="39">
        <v>577</v>
      </c>
      <c r="C28" s="39">
        <v>169</v>
      </c>
      <c r="D28" s="40"/>
      <c r="E28" s="39">
        <v>255</v>
      </c>
      <c r="F28" s="39">
        <v>136</v>
      </c>
      <c r="G28" s="40">
        <f t="shared" si="0"/>
        <v>53.333333333333336</v>
      </c>
      <c r="H28" s="39">
        <v>130</v>
      </c>
      <c r="I28" s="39">
        <v>56</v>
      </c>
      <c r="J28" s="36">
        <f t="shared" si="4"/>
        <v>43.07692307692308</v>
      </c>
      <c r="K28" s="39">
        <v>10</v>
      </c>
      <c r="L28" s="39">
        <v>7</v>
      </c>
      <c r="M28" s="40">
        <f t="shared" si="5"/>
        <v>70</v>
      </c>
      <c r="N28" s="39">
        <v>0</v>
      </c>
      <c r="O28" s="39">
        <v>0</v>
      </c>
      <c r="P28" s="40" t="str">
        <f t="shared" si="6"/>
        <v>-</v>
      </c>
      <c r="Q28" s="39">
        <v>233</v>
      </c>
      <c r="R28" s="60">
        <v>130</v>
      </c>
      <c r="S28" s="40">
        <f t="shared" si="1"/>
        <v>55.793991416309012</v>
      </c>
      <c r="T28" s="39">
        <v>547</v>
      </c>
      <c r="U28" s="60">
        <v>44</v>
      </c>
      <c r="V28" s="40"/>
      <c r="W28" s="39">
        <v>95</v>
      </c>
      <c r="X28" s="60">
        <v>44</v>
      </c>
      <c r="Y28" s="40">
        <f t="shared" si="2"/>
        <v>46.315789473684212</v>
      </c>
      <c r="Z28" s="39">
        <v>90</v>
      </c>
      <c r="AA28" s="60">
        <v>40</v>
      </c>
      <c r="AB28" s="40">
        <f t="shared" si="3"/>
        <v>44.444444444444443</v>
      </c>
      <c r="AC28" s="200"/>
      <c r="AD28" s="201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</row>
    <row r="29" spans="1:69" s="42" customFormat="1" ht="15.75" customHeight="1" x14ac:dyDescent="0.25">
      <c r="A29" s="61" t="s">
        <v>55</v>
      </c>
      <c r="B29" s="39">
        <v>632</v>
      </c>
      <c r="C29" s="39">
        <v>230</v>
      </c>
      <c r="D29" s="40"/>
      <c r="E29" s="39">
        <v>500</v>
      </c>
      <c r="F29" s="39">
        <v>209</v>
      </c>
      <c r="G29" s="40">
        <f t="shared" si="0"/>
        <v>41.8</v>
      </c>
      <c r="H29" s="39">
        <v>89</v>
      </c>
      <c r="I29" s="39">
        <v>23</v>
      </c>
      <c r="J29" s="36">
        <f t="shared" si="4"/>
        <v>25.842696629213481</v>
      </c>
      <c r="K29" s="39">
        <v>35</v>
      </c>
      <c r="L29" s="39">
        <v>17</v>
      </c>
      <c r="M29" s="40">
        <f t="shared" si="5"/>
        <v>48.571428571428569</v>
      </c>
      <c r="N29" s="39">
        <v>0</v>
      </c>
      <c r="O29" s="39">
        <v>0</v>
      </c>
      <c r="P29" s="40" t="str">
        <f t="shared" si="6"/>
        <v>-</v>
      </c>
      <c r="Q29" s="39">
        <v>381</v>
      </c>
      <c r="R29" s="60">
        <v>163</v>
      </c>
      <c r="S29" s="40">
        <f t="shared" si="1"/>
        <v>42.782152230971128</v>
      </c>
      <c r="T29" s="39">
        <v>578</v>
      </c>
      <c r="U29" s="60">
        <v>72</v>
      </c>
      <c r="V29" s="40"/>
      <c r="W29" s="39">
        <v>143</v>
      </c>
      <c r="X29" s="60">
        <v>69</v>
      </c>
      <c r="Y29" s="40">
        <f t="shared" si="2"/>
        <v>48.251748251748253</v>
      </c>
      <c r="Z29" s="39">
        <v>117</v>
      </c>
      <c r="AA29" s="60">
        <v>54</v>
      </c>
      <c r="AB29" s="40">
        <f t="shared" si="3"/>
        <v>46.153846153846153</v>
      </c>
      <c r="AC29" s="200"/>
      <c r="AD29" s="201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</row>
    <row r="30" spans="1:69" s="42" customFormat="1" ht="15.75" customHeight="1" x14ac:dyDescent="0.25">
      <c r="A30" s="61" t="s">
        <v>56</v>
      </c>
      <c r="B30" s="39">
        <v>1041</v>
      </c>
      <c r="C30" s="39">
        <v>189</v>
      </c>
      <c r="D30" s="40"/>
      <c r="E30" s="39">
        <v>254</v>
      </c>
      <c r="F30" s="39">
        <v>147</v>
      </c>
      <c r="G30" s="40">
        <f t="shared" si="0"/>
        <v>57.874015748031496</v>
      </c>
      <c r="H30" s="39">
        <v>108</v>
      </c>
      <c r="I30" s="39">
        <v>52</v>
      </c>
      <c r="J30" s="36">
        <f t="shared" si="4"/>
        <v>48.148148148148145</v>
      </c>
      <c r="K30" s="39">
        <v>19</v>
      </c>
      <c r="L30" s="39">
        <v>5</v>
      </c>
      <c r="M30" s="40">
        <f t="shared" si="5"/>
        <v>26.315789473684209</v>
      </c>
      <c r="N30" s="39">
        <v>4</v>
      </c>
      <c r="O30" s="39">
        <v>0</v>
      </c>
      <c r="P30" s="91">
        <f t="shared" si="6"/>
        <v>0</v>
      </c>
      <c r="Q30" s="39">
        <v>233</v>
      </c>
      <c r="R30" s="60">
        <v>134</v>
      </c>
      <c r="S30" s="40">
        <f t="shared" si="1"/>
        <v>57.510729613733908</v>
      </c>
      <c r="T30" s="39">
        <v>1000</v>
      </c>
      <c r="U30" s="60">
        <v>53</v>
      </c>
      <c r="V30" s="40"/>
      <c r="W30" s="39">
        <v>85</v>
      </c>
      <c r="X30" s="60">
        <v>38</v>
      </c>
      <c r="Y30" s="40">
        <f t="shared" si="2"/>
        <v>44.705882352941174</v>
      </c>
      <c r="Z30" s="39">
        <v>72</v>
      </c>
      <c r="AA30" s="60">
        <v>34</v>
      </c>
      <c r="AB30" s="40">
        <f t="shared" si="3"/>
        <v>47.222222222222221</v>
      </c>
      <c r="AC30" s="200"/>
      <c r="AD30" s="201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</row>
    <row r="31" spans="1:69" s="42" customFormat="1" ht="15.75" customHeight="1" x14ac:dyDescent="0.25">
      <c r="A31" s="61" t="s">
        <v>57</v>
      </c>
      <c r="B31" s="39">
        <v>978</v>
      </c>
      <c r="C31" s="39">
        <v>302</v>
      </c>
      <c r="D31" s="40"/>
      <c r="E31" s="39">
        <v>336</v>
      </c>
      <c r="F31" s="39">
        <v>194</v>
      </c>
      <c r="G31" s="40">
        <f t="shared" si="0"/>
        <v>57.738095238095241</v>
      </c>
      <c r="H31" s="39">
        <v>246</v>
      </c>
      <c r="I31" s="39">
        <v>75</v>
      </c>
      <c r="J31" s="36">
        <f t="shared" si="4"/>
        <v>30.487804878048781</v>
      </c>
      <c r="K31" s="39">
        <v>17</v>
      </c>
      <c r="L31" s="39">
        <v>4</v>
      </c>
      <c r="M31" s="40">
        <f t="shared" si="5"/>
        <v>23.529411764705884</v>
      </c>
      <c r="N31" s="39">
        <v>6</v>
      </c>
      <c r="O31" s="39">
        <v>0</v>
      </c>
      <c r="P31" s="91">
        <f t="shared" si="6"/>
        <v>0</v>
      </c>
      <c r="Q31" s="39">
        <v>291</v>
      </c>
      <c r="R31" s="60">
        <v>165</v>
      </c>
      <c r="S31" s="40">
        <f t="shared" si="1"/>
        <v>56.701030927835049</v>
      </c>
      <c r="T31" s="39">
        <v>962</v>
      </c>
      <c r="U31" s="60">
        <v>73</v>
      </c>
      <c r="V31" s="40"/>
      <c r="W31" s="39">
        <v>104</v>
      </c>
      <c r="X31" s="60">
        <v>39</v>
      </c>
      <c r="Y31" s="40">
        <f t="shared" si="2"/>
        <v>37.5</v>
      </c>
      <c r="Z31" s="39">
        <v>80</v>
      </c>
      <c r="AA31" s="60">
        <v>32</v>
      </c>
      <c r="AB31" s="40">
        <f t="shared" si="3"/>
        <v>40</v>
      </c>
      <c r="AC31" s="200"/>
      <c r="AD31" s="201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</row>
    <row r="32" spans="1:69" s="42" customFormat="1" ht="15.75" customHeight="1" x14ac:dyDescent="0.25">
      <c r="A32" s="61" t="s">
        <v>58</v>
      </c>
      <c r="B32" s="39">
        <v>1436</v>
      </c>
      <c r="C32" s="39">
        <v>273</v>
      </c>
      <c r="D32" s="40"/>
      <c r="E32" s="39">
        <v>393</v>
      </c>
      <c r="F32" s="39">
        <v>193</v>
      </c>
      <c r="G32" s="40">
        <f t="shared" si="0"/>
        <v>49.109414758269722</v>
      </c>
      <c r="H32" s="39">
        <v>179</v>
      </c>
      <c r="I32" s="39">
        <v>125</v>
      </c>
      <c r="J32" s="36">
        <f t="shared" si="4"/>
        <v>69.832402234636874</v>
      </c>
      <c r="K32" s="39">
        <v>37</v>
      </c>
      <c r="L32" s="39">
        <v>14</v>
      </c>
      <c r="M32" s="40">
        <f t="shared" si="5"/>
        <v>37.837837837837839</v>
      </c>
      <c r="N32" s="39">
        <v>4</v>
      </c>
      <c r="O32" s="39">
        <v>0</v>
      </c>
      <c r="P32" s="91">
        <f t="shared" si="6"/>
        <v>0</v>
      </c>
      <c r="Q32" s="39">
        <v>292</v>
      </c>
      <c r="R32" s="60">
        <v>181</v>
      </c>
      <c r="S32" s="40">
        <f t="shared" si="1"/>
        <v>61.986301369863014</v>
      </c>
      <c r="T32" s="39">
        <v>1447</v>
      </c>
      <c r="U32" s="60">
        <v>62</v>
      </c>
      <c r="V32" s="40"/>
      <c r="W32" s="39">
        <v>71</v>
      </c>
      <c r="X32" s="60">
        <v>39</v>
      </c>
      <c r="Y32" s="40">
        <f t="shared" si="2"/>
        <v>54.929577464788736</v>
      </c>
      <c r="Z32" s="39">
        <v>57</v>
      </c>
      <c r="AA32" s="60">
        <v>32</v>
      </c>
      <c r="AB32" s="40">
        <f t="shared" si="3"/>
        <v>56.140350877192979</v>
      </c>
      <c r="AC32" s="200"/>
      <c r="AD32" s="201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</row>
    <row r="33" spans="1:69" s="42" customFormat="1" ht="15.75" customHeight="1" x14ac:dyDescent="0.25">
      <c r="A33" s="61" t="s">
        <v>59</v>
      </c>
      <c r="B33" s="39">
        <v>831</v>
      </c>
      <c r="C33" s="39">
        <v>401</v>
      </c>
      <c r="D33" s="40"/>
      <c r="E33" s="39">
        <v>719</v>
      </c>
      <c r="F33" s="39">
        <v>368</v>
      </c>
      <c r="G33" s="40">
        <f t="shared" si="0"/>
        <v>51.182197496522946</v>
      </c>
      <c r="H33" s="39">
        <v>179</v>
      </c>
      <c r="I33" s="39">
        <v>65</v>
      </c>
      <c r="J33" s="36">
        <f t="shared" si="4"/>
        <v>36.312849162011176</v>
      </c>
      <c r="K33" s="39">
        <v>27</v>
      </c>
      <c r="L33" s="39">
        <v>10</v>
      </c>
      <c r="M33" s="40">
        <f t="shared" si="5"/>
        <v>37.037037037037038</v>
      </c>
      <c r="N33" s="39">
        <v>1</v>
      </c>
      <c r="O33" s="39">
        <v>0</v>
      </c>
      <c r="P33" s="40">
        <f t="shared" si="6"/>
        <v>0</v>
      </c>
      <c r="Q33" s="39">
        <v>631</v>
      </c>
      <c r="R33" s="60">
        <v>331</v>
      </c>
      <c r="S33" s="40">
        <f t="shared" si="1"/>
        <v>52.456418383518226</v>
      </c>
      <c r="T33" s="39">
        <v>746</v>
      </c>
      <c r="U33" s="60">
        <v>129</v>
      </c>
      <c r="V33" s="40"/>
      <c r="W33" s="39">
        <v>257</v>
      </c>
      <c r="X33" s="60">
        <v>122</v>
      </c>
      <c r="Y33" s="40">
        <f t="shared" si="2"/>
        <v>47.47081712062257</v>
      </c>
      <c r="Z33" s="39">
        <v>221</v>
      </c>
      <c r="AA33" s="60">
        <v>103</v>
      </c>
      <c r="AB33" s="40">
        <f t="shared" si="3"/>
        <v>46.606334841628957</v>
      </c>
      <c r="AC33" s="200"/>
      <c r="AD33" s="201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</row>
    <row r="34" spans="1:69" s="42" customFormat="1" ht="15.75" customHeight="1" x14ac:dyDescent="0.25">
      <c r="A34" s="61" t="s">
        <v>60</v>
      </c>
      <c r="B34" s="39">
        <v>821</v>
      </c>
      <c r="C34" s="39">
        <v>311</v>
      </c>
      <c r="D34" s="40"/>
      <c r="E34" s="39">
        <v>652</v>
      </c>
      <c r="F34" s="39">
        <v>259</v>
      </c>
      <c r="G34" s="40">
        <f t="shared" si="0"/>
        <v>39.723926380368098</v>
      </c>
      <c r="H34" s="39">
        <v>206</v>
      </c>
      <c r="I34" s="39">
        <v>70</v>
      </c>
      <c r="J34" s="36">
        <f t="shared" si="4"/>
        <v>33.980582524271846</v>
      </c>
      <c r="K34" s="39">
        <v>10</v>
      </c>
      <c r="L34" s="39">
        <v>2</v>
      </c>
      <c r="M34" s="40">
        <f t="shared" si="5"/>
        <v>20</v>
      </c>
      <c r="N34" s="39">
        <v>1</v>
      </c>
      <c r="O34" s="39">
        <v>0</v>
      </c>
      <c r="P34" s="91">
        <f t="shared" si="6"/>
        <v>0</v>
      </c>
      <c r="Q34" s="39">
        <v>529</v>
      </c>
      <c r="R34" s="60">
        <v>208</v>
      </c>
      <c r="S34" s="40">
        <f t="shared" si="1"/>
        <v>39.319470699432891</v>
      </c>
      <c r="T34" s="39">
        <v>723</v>
      </c>
      <c r="U34" s="60">
        <v>113</v>
      </c>
      <c r="V34" s="40"/>
      <c r="W34" s="39">
        <v>250</v>
      </c>
      <c r="X34" s="60">
        <v>97</v>
      </c>
      <c r="Y34" s="40">
        <f t="shared" si="2"/>
        <v>38.799999999999997</v>
      </c>
      <c r="Z34" s="39">
        <v>195</v>
      </c>
      <c r="AA34" s="60">
        <v>89</v>
      </c>
      <c r="AB34" s="40">
        <f t="shared" si="3"/>
        <v>45.641025641025642</v>
      </c>
      <c r="AC34" s="200"/>
      <c r="AD34" s="201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</row>
    <row r="35" spans="1:69" s="42" customFormat="1" ht="15.75" customHeight="1" x14ac:dyDescent="0.25">
      <c r="A35" s="61" t="s">
        <v>61</v>
      </c>
      <c r="B35" s="39">
        <v>486</v>
      </c>
      <c r="C35" s="39">
        <v>192</v>
      </c>
      <c r="D35" s="40"/>
      <c r="E35" s="39">
        <v>326</v>
      </c>
      <c r="F35" s="39">
        <v>157</v>
      </c>
      <c r="G35" s="40">
        <f t="shared" si="0"/>
        <v>48.159509202453989</v>
      </c>
      <c r="H35" s="39">
        <v>104</v>
      </c>
      <c r="I35" s="39">
        <v>66</v>
      </c>
      <c r="J35" s="36">
        <f t="shared" si="4"/>
        <v>63.46153846153846</v>
      </c>
      <c r="K35" s="39">
        <v>25</v>
      </c>
      <c r="L35" s="39">
        <v>17</v>
      </c>
      <c r="M35" s="40">
        <f t="shared" si="5"/>
        <v>68</v>
      </c>
      <c r="N35" s="39">
        <v>0</v>
      </c>
      <c r="O35" s="39">
        <v>4</v>
      </c>
      <c r="P35" s="40" t="str">
        <f t="shared" si="6"/>
        <v>-</v>
      </c>
      <c r="Q35" s="39">
        <v>210</v>
      </c>
      <c r="R35" s="60">
        <v>129</v>
      </c>
      <c r="S35" s="40">
        <f t="shared" si="1"/>
        <v>61.428571428571431</v>
      </c>
      <c r="T35" s="39">
        <v>452</v>
      </c>
      <c r="U35" s="60">
        <v>36</v>
      </c>
      <c r="V35" s="40"/>
      <c r="W35" s="39">
        <v>70</v>
      </c>
      <c r="X35" s="60">
        <v>26</v>
      </c>
      <c r="Y35" s="40">
        <f t="shared" si="2"/>
        <v>37.142857142857146</v>
      </c>
      <c r="Z35" s="39">
        <v>61</v>
      </c>
      <c r="AA35" s="60">
        <v>22</v>
      </c>
      <c r="AB35" s="40">
        <f t="shared" si="3"/>
        <v>36.065573770491802</v>
      </c>
      <c r="AC35" s="200"/>
      <c r="AD35" s="201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</row>
    <row r="36" spans="1:69" s="93" customFormat="1" ht="81.75" customHeight="1" x14ac:dyDescent="0.25">
      <c r="A36" s="92"/>
      <c r="B36" s="92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</row>
    <row r="37" spans="1:69" s="93" customFormat="1" ht="1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</row>
    <row r="38" spans="1:69" s="93" customFormat="1" ht="1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</row>
    <row r="39" spans="1:69" s="93" customFormat="1" ht="1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</row>
    <row r="40" spans="1:69" s="93" customFormat="1" ht="1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</row>
    <row r="41" spans="1:69" s="93" customFormat="1" ht="1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</row>
    <row r="42" spans="1:69" s="93" customFormat="1" ht="15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</row>
    <row r="43" spans="1:69" s="93" customFormat="1" ht="15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</row>
    <row r="44" spans="1:69" s="93" customFormat="1" ht="15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</row>
    <row r="45" spans="1:69" s="93" customFormat="1" ht="15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</row>
    <row r="46" spans="1:69" s="93" customFormat="1" ht="15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</row>
    <row r="47" spans="1:69" s="93" customFormat="1" ht="15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</row>
    <row r="48" spans="1:69" s="93" customFormat="1" ht="15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</row>
    <row r="49" spans="11:69" s="93" customFormat="1" ht="1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</row>
    <row r="50" spans="11:69" s="93" customFormat="1" ht="1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</row>
    <row r="51" spans="11:69" s="93" customFormat="1" ht="1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</row>
    <row r="52" spans="11:69" s="93" customFormat="1" ht="1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</row>
    <row r="53" spans="11:69" s="93" customFormat="1" ht="1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</row>
    <row r="54" spans="11:69" s="93" customFormat="1" ht="1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</row>
    <row r="55" spans="11:69" s="93" customFormat="1" ht="1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</row>
    <row r="56" spans="11:69" s="93" customFormat="1" ht="1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</row>
    <row r="57" spans="11:69" s="93" customFormat="1" ht="1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</row>
    <row r="58" spans="11:69" s="93" customFormat="1" ht="1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</row>
    <row r="59" spans="11:69" s="93" customFormat="1" ht="1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</row>
    <row r="60" spans="11:69" s="93" customFormat="1" ht="1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</row>
    <row r="61" spans="11:69" s="93" customFormat="1" ht="1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</row>
    <row r="62" spans="11:69" s="93" customFormat="1" ht="1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</row>
    <row r="63" spans="11:69" s="93" customFormat="1" ht="1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</row>
    <row r="64" spans="11:69" s="93" customFormat="1" ht="1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</row>
    <row r="65" spans="11:69" s="93" customFormat="1" ht="1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</row>
    <row r="66" spans="11:69" s="93" customFormat="1" ht="1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</row>
    <row r="67" spans="11:69" s="93" customFormat="1" ht="1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</row>
    <row r="68" spans="11:69" s="93" customFormat="1" ht="1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</row>
    <row r="69" spans="11:69" s="93" customFormat="1" ht="1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</row>
    <row r="70" spans="11:69" s="93" customFormat="1" ht="1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</row>
    <row r="71" spans="11:69" s="93" customFormat="1" ht="1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</row>
    <row r="72" spans="11:69" s="93" customFormat="1" ht="1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</row>
    <row r="73" spans="11:69" s="93" customFormat="1" ht="1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</row>
    <row r="74" spans="11:69" s="93" customFormat="1" ht="1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</row>
    <row r="75" spans="11:69" s="93" customFormat="1" ht="1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</row>
    <row r="76" spans="11:69" s="93" customFormat="1" ht="1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</row>
    <row r="77" spans="11:69" s="93" customFormat="1" ht="1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</row>
    <row r="78" spans="11:69" s="93" customFormat="1" ht="1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</row>
    <row r="79" spans="11:69" s="93" customFormat="1" ht="1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</row>
    <row r="80" spans="11:69" s="93" customFormat="1" ht="1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79" orientation="landscape" r:id="rId1"/>
  <colBreaks count="1" manualBreakCount="1">
    <brk id="13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16" sqref="A16:A17"/>
    </sheetView>
  </sheetViews>
  <sheetFormatPr defaultColWidth="8" defaultRowHeight="12.75" x14ac:dyDescent="0.2"/>
  <cols>
    <col min="1" max="1" width="69.5703125" style="3" customWidth="1"/>
    <col min="2" max="4" width="23.42578125" style="18" customWidth="1"/>
    <col min="5" max="255" width="8" style="3"/>
    <col min="256" max="256" width="69.5703125" style="3" customWidth="1"/>
    <col min="257" max="259" width="23.42578125" style="3" customWidth="1"/>
    <col min="260" max="260" width="8" style="3"/>
    <col min="261" max="261" width="0" style="3" hidden="1" customWidth="1"/>
    <col min="262" max="511" width="8" style="3"/>
    <col min="512" max="512" width="69.5703125" style="3" customWidth="1"/>
    <col min="513" max="515" width="23.42578125" style="3" customWidth="1"/>
    <col min="516" max="516" width="8" style="3"/>
    <col min="517" max="517" width="0" style="3" hidden="1" customWidth="1"/>
    <col min="518" max="767" width="8" style="3"/>
    <col min="768" max="768" width="69.5703125" style="3" customWidth="1"/>
    <col min="769" max="771" width="23.42578125" style="3" customWidth="1"/>
    <col min="772" max="772" width="8" style="3"/>
    <col min="773" max="773" width="0" style="3" hidden="1" customWidth="1"/>
    <col min="774" max="1023" width="8" style="3"/>
    <col min="1024" max="1024" width="69.5703125" style="3" customWidth="1"/>
    <col min="1025" max="1027" width="23.42578125" style="3" customWidth="1"/>
    <col min="1028" max="1028" width="8" style="3"/>
    <col min="1029" max="1029" width="0" style="3" hidden="1" customWidth="1"/>
    <col min="1030" max="1279" width="8" style="3"/>
    <col min="1280" max="1280" width="69.5703125" style="3" customWidth="1"/>
    <col min="1281" max="1283" width="23.42578125" style="3" customWidth="1"/>
    <col min="1284" max="1284" width="8" style="3"/>
    <col min="1285" max="1285" width="0" style="3" hidden="1" customWidth="1"/>
    <col min="1286" max="1535" width="8" style="3"/>
    <col min="1536" max="1536" width="69.5703125" style="3" customWidth="1"/>
    <col min="1537" max="1539" width="23.42578125" style="3" customWidth="1"/>
    <col min="1540" max="1540" width="8" style="3"/>
    <col min="1541" max="1541" width="0" style="3" hidden="1" customWidth="1"/>
    <col min="1542" max="1791" width="8" style="3"/>
    <col min="1792" max="1792" width="69.5703125" style="3" customWidth="1"/>
    <col min="1793" max="1795" width="23.42578125" style="3" customWidth="1"/>
    <col min="1796" max="1796" width="8" style="3"/>
    <col min="1797" max="1797" width="0" style="3" hidden="1" customWidth="1"/>
    <col min="1798" max="2047" width="8" style="3"/>
    <col min="2048" max="2048" width="69.5703125" style="3" customWidth="1"/>
    <col min="2049" max="2051" width="23.42578125" style="3" customWidth="1"/>
    <col min="2052" max="2052" width="8" style="3"/>
    <col min="2053" max="2053" width="0" style="3" hidden="1" customWidth="1"/>
    <col min="2054" max="2303" width="8" style="3"/>
    <col min="2304" max="2304" width="69.5703125" style="3" customWidth="1"/>
    <col min="2305" max="2307" width="23.42578125" style="3" customWidth="1"/>
    <col min="2308" max="2308" width="8" style="3"/>
    <col min="2309" max="2309" width="0" style="3" hidden="1" customWidth="1"/>
    <col min="2310" max="2559" width="8" style="3"/>
    <col min="2560" max="2560" width="69.5703125" style="3" customWidth="1"/>
    <col min="2561" max="2563" width="23.42578125" style="3" customWidth="1"/>
    <col min="2564" max="2564" width="8" style="3"/>
    <col min="2565" max="2565" width="0" style="3" hidden="1" customWidth="1"/>
    <col min="2566" max="2815" width="8" style="3"/>
    <col min="2816" max="2816" width="69.5703125" style="3" customWidth="1"/>
    <col min="2817" max="2819" width="23.42578125" style="3" customWidth="1"/>
    <col min="2820" max="2820" width="8" style="3"/>
    <col min="2821" max="2821" width="0" style="3" hidden="1" customWidth="1"/>
    <col min="2822" max="3071" width="8" style="3"/>
    <col min="3072" max="3072" width="69.5703125" style="3" customWidth="1"/>
    <col min="3073" max="3075" width="23.42578125" style="3" customWidth="1"/>
    <col min="3076" max="3076" width="8" style="3"/>
    <col min="3077" max="3077" width="0" style="3" hidden="1" customWidth="1"/>
    <col min="3078" max="3327" width="8" style="3"/>
    <col min="3328" max="3328" width="69.5703125" style="3" customWidth="1"/>
    <col min="3329" max="3331" width="23.42578125" style="3" customWidth="1"/>
    <col min="3332" max="3332" width="8" style="3"/>
    <col min="3333" max="3333" width="0" style="3" hidden="1" customWidth="1"/>
    <col min="3334" max="3583" width="8" style="3"/>
    <col min="3584" max="3584" width="69.5703125" style="3" customWidth="1"/>
    <col min="3585" max="3587" width="23.42578125" style="3" customWidth="1"/>
    <col min="3588" max="3588" width="8" style="3"/>
    <col min="3589" max="3589" width="0" style="3" hidden="1" customWidth="1"/>
    <col min="3590" max="3839" width="8" style="3"/>
    <col min="3840" max="3840" width="69.5703125" style="3" customWidth="1"/>
    <col min="3841" max="3843" width="23.42578125" style="3" customWidth="1"/>
    <col min="3844" max="3844" width="8" style="3"/>
    <col min="3845" max="3845" width="0" style="3" hidden="1" customWidth="1"/>
    <col min="3846" max="4095" width="8" style="3"/>
    <col min="4096" max="4096" width="69.5703125" style="3" customWidth="1"/>
    <col min="4097" max="4099" width="23.42578125" style="3" customWidth="1"/>
    <col min="4100" max="4100" width="8" style="3"/>
    <col min="4101" max="4101" width="0" style="3" hidden="1" customWidth="1"/>
    <col min="4102" max="4351" width="8" style="3"/>
    <col min="4352" max="4352" width="69.5703125" style="3" customWidth="1"/>
    <col min="4353" max="4355" width="23.42578125" style="3" customWidth="1"/>
    <col min="4356" max="4356" width="8" style="3"/>
    <col min="4357" max="4357" width="0" style="3" hidden="1" customWidth="1"/>
    <col min="4358" max="4607" width="8" style="3"/>
    <col min="4608" max="4608" width="69.5703125" style="3" customWidth="1"/>
    <col min="4609" max="4611" width="23.42578125" style="3" customWidth="1"/>
    <col min="4612" max="4612" width="8" style="3"/>
    <col min="4613" max="4613" width="0" style="3" hidden="1" customWidth="1"/>
    <col min="4614" max="4863" width="8" style="3"/>
    <col min="4864" max="4864" width="69.5703125" style="3" customWidth="1"/>
    <col min="4865" max="4867" width="23.42578125" style="3" customWidth="1"/>
    <col min="4868" max="4868" width="8" style="3"/>
    <col min="4869" max="4869" width="0" style="3" hidden="1" customWidth="1"/>
    <col min="4870" max="5119" width="8" style="3"/>
    <col min="5120" max="5120" width="69.5703125" style="3" customWidth="1"/>
    <col min="5121" max="5123" width="23.42578125" style="3" customWidth="1"/>
    <col min="5124" max="5124" width="8" style="3"/>
    <col min="5125" max="5125" width="0" style="3" hidden="1" customWidth="1"/>
    <col min="5126" max="5375" width="8" style="3"/>
    <col min="5376" max="5376" width="69.5703125" style="3" customWidth="1"/>
    <col min="5377" max="5379" width="23.42578125" style="3" customWidth="1"/>
    <col min="5380" max="5380" width="8" style="3"/>
    <col min="5381" max="5381" width="0" style="3" hidden="1" customWidth="1"/>
    <col min="5382" max="5631" width="8" style="3"/>
    <col min="5632" max="5632" width="69.5703125" style="3" customWidth="1"/>
    <col min="5633" max="5635" width="23.42578125" style="3" customWidth="1"/>
    <col min="5636" max="5636" width="8" style="3"/>
    <col min="5637" max="5637" width="0" style="3" hidden="1" customWidth="1"/>
    <col min="5638" max="5887" width="8" style="3"/>
    <col min="5888" max="5888" width="69.5703125" style="3" customWidth="1"/>
    <col min="5889" max="5891" width="23.42578125" style="3" customWidth="1"/>
    <col min="5892" max="5892" width="8" style="3"/>
    <col min="5893" max="5893" width="0" style="3" hidden="1" customWidth="1"/>
    <col min="5894" max="6143" width="8" style="3"/>
    <col min="6144" max="6144" width="69.5703125" style="3" customWidth="1"/>
    <col min="6145" max="6147" width="23.42578125" style="3" customWidth="1"/>
    <col min="6148" max="6148" width="8" style="3"/>
    <col min="6149" max="6149" width="0" style="3" hidden="1" customWidth="1"/>
    <col min="6150" max="6399" width="8" style="3"/>
    <col min="6400" max="6400" width="69.5703125" style="3" customWidth="1"/>
    <col min="6401" max="6403" width="23.42578125" style="3" customWidth="1"/>
    <col min="6404" max="6404" width="8" style="3"/>
    <col min="6405" max="6405" width="0" style="3" hidden="1" customWidth="1"/>
    <col min="6406" max="6655" width="8" style="3"/>
    <col min="6656" max="6656" width="69.5703125" style="3" customWidth="1"/>
    <col min="6657" max="6659" width="23.42578125" style="3" customWidth="1"/>
    <col min="6660" max="6660" width="8" style="3"/>
    <col min="6661" max="6661" width="0" style="3" hidden="1" customWidth="1"/>
    <col min="6662" max="6911" width="8" style="3"/>
    <col min="6912" max="6912" width="69.5703125" style="3" customWidth="1"/>
    <col min="6913" max="6915" width="23.42578125" style="3" customWidth="1"/>
    <col min="6916" max="6916" width="8" style="3"/>
    <col min="6917" max="6917" width="0" style="3" hidden="1" customWidth="1"/>
    <col min="6918" max="7167" width="8" style="3"/>
    <col min="7168" max="7168" width="69.5703125" style="3" customWidth="1"/>
    <col min="7169" max="7171" width="23.42578125" style="3" customWidth="1"/>
    <col min="7172" max="7172" width="8" style="3"/>
    <col min="7173" max="7173" width="0" style="3" hidden="1" customWidth="1"/>
    <col min="7174" max="7423" width="8" style="3"/>
    <col min="7424" max="7424" width="69.5703125" style="3" customWidth="1"/>
    <col min="7425" max="7427" width="23.42578125" style="3" customWidth="1"/>
    <col min="7428" max="7428" width="8" style="3"/>
    <col min="7429" max="7429" width="0" style="3" hidden="1" customWidth="1"/>
    <col min="7430" max="7679" width="8" style="3"/>
    <col min="7680" max="7680" width="69.5703125" style="3" customWidth="1"/>
    <col min="7681" max="7683" width="23.42578125" style="3" customWidth="1"/>
    <col min="7684" max="7684" width="8" style="3"/>
    <col min="7685" max="7685" width="0" style="3" hidden="1" customWidth="1"/>
    <col min="7686" max="7935" width="8" style="3"/>
    <col min="7936" max="7936" width="69.5703125" style="3" customWidth="1"/>
    <col min="7937" max="7939" width="23.42578125" style="3" customWidth="1"/>
    <col min="7940" max="7940" width="8" style="3"/>
    <col min="7941" max="7941" width="0" style="3" hidden="1" customWidth="1"/>
    <col min="7942" max="8191" width="8" style="3"/>
    <col min="8192" max="8192" width="69.5703125" style="3" customWidth="1"/>
    <col min="8193" max="8195" width="23.42578125" style="3" customWidth="1"/>
    <col min="8196" max="8196" width="8" style="3"/>
    <col min="8197" max="8197" width="0" style="3" hidden="1" customWidth="1"/>
    <col min="8198" max="8447" width="8" style="3"/>
    <col min="8448" max="8448" width="69.5703125" style="3" customWidth="1"/>
    <col min="8449" max="8451" width="23.42578125" style="3" customWidth="1"/>
    <col min="8452" max="8452" width="8" style="3"/>
    <col min="8453" max="8453" width="0" style="3" hidden="1" customWidth="1"/>
    <col min="8454" max="8703" width="8" style="3"/>
    <col min="8704" max="8704" width="69.5703125" style="3" customWidth="1"/>
    <col min="8705" max="8707" width="23.42578125" style="3" customWidth="1"/>
    <col min="8708" max="8708" width="8" style="3"/>
    <col min="8709" max="8709" width="0" style="3" hidden="1" customWidth="1"/>
    <col min="8710" max="8959" width="8" style="3"/>
    <col min="8960" max="8960" width="69.5703125" style="3" customWidth="1"/>
    <col min="8961" max="8963" width="23.42578125" style="3" customWidth="1"/>
    <col min="8964" max="8964" width="8" style="3"/>
    <col min="8965" max="8965" width="0" style="3" hidden="1" customWidth="1"/>
    <col min="8966" max="9215" width="8" style="3"/>
    <col min="9216" max="9216" width="69.5703125" style="3" customWidth="1"/>
    <col min="9217" max="9219" width="23.42578125" style="3" customWidth="1"/>
    <col min="9220" max="9220" width="8" style="3"/>
    <col min="9221" max="9221" width="0" style="3" hidden="1" customWidth="1"/>
    <col min="9222" max="9471" width="8" style="3"/>
    <col min="9472" max="9472" width="69.5703125" style="3" customWidth="1"/>
    <col min="9473" max="9475" width="23.42578125" style="3" customWidth="1"/>
    <col min="9476" max="9476" width="8" style="3"/>
    <col min="9477" max="9477" width="0" style="3" hidden="1" customWidth="1"/>
    <col min="9478" max="9727" width="8" style="3"/>
    <col min="9728" max="9728" width="69.5703125" style="3" customWidth="1"/>
    <col min="9729" max="9731" width="23.42578125" style="3" customWidth="1"/>
    <col min="9732" max="9732" width="8" style="3"/>
    <col min="9733" max="9733" width="0" style="3" hidden="1" customWidth="1"/>
    <col min="9734" max="9983" width="8" style="3"/>
    <col min="9984" max="9984" width="69.5703125" style="3" customWidth="1"/>
    <col min="9985" max="9987" width="23.42578125" style="3" customWidth="1"/>
    <col min="9988" max="9988" width="8" style="3"/>
    <col min="9989" max="9989" width="0" style="3" hidden="1" customWidth="1"/>
    <col min="9990" max="10239" width="8" style="3"/>
    <col min="10240" max="10240" width="69.5703125" style="3" customWidth="1"/>
    <col min="10241" max="10243" width="23.42578125" style="3" customWidth="1"/>
    <col min="10244" max="10244" width="8" style="3"/>
    <col min="10245" max="10245" width="0" style="3" hidden="1" customWidth="1"/>
    <col min="10246" max="10495" width="8" style="3"/>
    <col min="10496" max="10496" width="69.5703125" style="3" customWidth="1"/>
    <col min="10497" max="10499" width="23.42578125" style="3" customWidth="1"/>
    <col min="10500" max="10500" width="8" style="3"/>
    <col min="10501" max="10501" width="0" style="3" hidden="1" customWidth="1"/>
    <col min="10502" max="10751" width="8" style="3"/>
    <col min="10752" max="10752" width="69.5703125" style="3" customWidth="1"/>
    <col min="10753" max="10755" width="23.42578125" style="3" customWidth="1"/>
    <col min="10756" max="10756" width="8" style="3"/>
    <col min="10757" max="10757" width="0" style="3" hidden="1" customWidth="1"/>
    <col min="10758" max="11007" width="8" style="3"/>
    <col min="11008" max="11008" width="69.5703125" style="3" customWidth="1"/>
    <col min="11009" max="11011" width="23.42578125" style="3" customWidth="1"/>
    <col min="11012" max="11012" width="8" style="3"/>
    <col min="11013" max="11013" width="0" style="3" hidden="1" customWidth="1"/>
    <col min="11014" max="11263" width="8" style="3"/>
    <col min="11264" max="11264" width="69.5703125" style="3" customWidth="1"/>
    <col min="11265" max="11267" width="23.42578125" style="3" customWidth="1"/>
    <col min="11268" max="11268" width="8" style="3"/>
    <col min="11269" max="11269" width="0" style="3" hidden="1" customWidth="1"/>
    <col min="11270" max="11519" width="8" style="3"/>
    <col min="11520" max="11520" width="69.5703125" style="3" customWidth="1"/>
    <col min="11521" max="11523" width="23.42578125" style="3" customWidth="1"/>
    <col min="11524" max="11524" width="8" style="3"/>
    <col min="11525" max="11525" width="0" style="3" hidden="1" customWidth="1"/>
    <col min="11526" max="11775" width="8" style="3"/>
    <col min="11776" max="11776" width="69.5703125" style="3" customWidth="1"/>
    <col min="11777" max="11779" width="23.42578125" style="3" customWidth="1"/>
    <col min="11780" max="11780" width="8" style="3"/>
    <col min="11781" max="11781" width="0" style="3" hidden="1" customWidth="1"/>
    <col min="11782" max="12031" width="8" style="3"/>
    <col min="12032" max="12032" width="69.5703125" style="3" customWidth="1"/>
    <col min="12033" max="12035" width="23.42578125" style="3" customWidth="1"/>
    <col min="12036" max="12036" width="8" style="3"/>
    <col min="12037" max="12037" width="0" style="3" hidden="1" customWidth="1"/>
    <col min="12038" max="12287" width="8" style="3"/>
    <col min="12288" max="12288" width="69.5703125" style="3" customWidth="1"/>
    <col min="12289" max="12291" width="23.42578125" style="3" customWidth="1"/>
    <col min="12292" max="12292" width="8" style="3"/>
    <col min="12293" max="12293" width="0" style="3" hidden="1" customWidth="1"/>
    <col min="12294" max="12543" width="8" style="3"/>
    <col min="12544" max="12544" width="69.5703125" style="3" customWidth="1"/>
    <col min="12545" max="12547" width="23.42578125" style="3" customWidth="1"/>
    <col min="12548" max="12548" width="8" style="3"/>
    <col min="12549" max="12549" width="0" style="3" hidden="1" customWidth="1"/>
    <col min="12550" max="12799" width="8" style="3"/>
    <col min="12800" max="12800" width="69.5703125" style="3" customWidth="1"/>
    <col min="12801" max="12803" width="23.42578125" style="3" customWidth="1"/>
    <col min="12804" max="12804" width="8" style="3"/>
    <col min="12805" max="12805" width="0" style="3" hidden="1" customWidth="1"/>
    <col min="12806" max="13055" width="8" style="3"/>
    <col min="13056" max="13056" width="69.5703125" style="3" customWidth="1"/>
    <col min="13057" max="13059" width="23.42578125" style="3" customWidth="1"/>
    <col min="13060" max="13060" width="8" style="3"/>
    <col min="13061" max="13061" width="0" style="3" hidden="1" customWidth="1"/>
    <col min="13062" max="13311" width="8" style="3"/>
    <col min="13312" max="13312" width="69.5703125" style="3" customWidth="1"/>
    <col min="13313" max="13315" width="23.42578125" style="3" customWidth="1"/>
    <col min="13316" max="13316" width="8" style="3"/>
    <col min="13317" max="13317" width="0" style="3" hidden="1" customWidth="1"/>
    <col min="13318" max="13567" width="8" style="3"/>
    <col min="13568" max="13568" width="69.5703125" style="3" customWidth="1"/>
    <col min="13569" max="13571" width="23.42578125" style="3" customWidth="1"/>
    <col min="13572" max="13572" width="8" style="3"/>
    <col min="13573" max="13573" width="0" style="3" hidden="1" customWidth="1"/>
    <col min="13574" max="13823" width="8" style="3"/>
    <col min="13824" max="13824" width="69.5703125" style="3" customWidth="1"/>
    <col min="13825" max="13827" width="23.42578125" style="3" customWidth="1"/>
    <col min="13828" max="13828" width="8" style="3"/>
    <col min="13829" max="13829" width="0" style="3" hidden="1" customWidth="1"/>
    <col min="13830" max="14079" width="8" style="3"/>
    <col min="14080" max="14080" width="69.5703125" style="3" customWidth="1"/>
    <col min="14081" max="14083" width="23.42578125" style="3" customWidth="1"/>
    <col min="14084" max="14084" width="8" style="3"/>
    <col min="14085" max="14085" width="0" style="3" hidden="1" customWidth="1"/>
    <col min="14086" max="14335" width="8" style="3"/>
    <col min="14336" max="14336" width="69.5703125" style="3" customWidth="1"/>
    <col min="14337" max="14339" width="23.42578125" style="3" customWidth="1"/>
    <col min="14340" max="14340" width="8" style="3"/>
    <col min="14341" max="14341" width="0" style="3" hidden="1" customWidth="1"/>
    <col min="14342" max="14591" width="8" style="3"/>
    <col min="14592" max="14592" width="69.5703125" style="3" customWidth="1"/>
    <col min="14593" max="14595" width="23.42578125" style="3" customWidth="1"/>
    <col min="14596" max="14596" width="8" style="3"/>
    <col min="14597" max="14597" width="0" style="3" hidden="1" customWidth="1"/>
    <col min="14598" max="14847" width="8" style="3"/>
    <col min="14848" max="14848" width="69.5703125" style="3" customWidth="1"/>
    <col min="14849" max="14851" width="23.42578125" style="3" customWidth="1"/>
    <col min="14852" max="14852" width="8" style="3"/>
    <col min="14853" max="14853" width="0" style="3" hidden="1" customWidth="1"/>
    <col min="14854" max="15103" width="8" style="3"/>
    <col min="15104" max="15104" width="69.5703125" style="3" customWidth="1"/>
    <col min="15105" max="15107" width="23.42578125" style="3" customWidth="1"/>
    <col min="15108" max="15108" width="8" style="3"/>
    <col min="15109" max="15109" width="0" style="3" hidden="1" customWidth="1"/>
    <col min="15110" max="15359" width="8" style="3"/>
    <col min="15360" max="15360" width="69.5703125" style="3" customWidth="1"/>
    <col min="15361" max="15363" width="23.42578125" style="3" customWidth="1"/>
    <col min="15364" max="15364" width="8" style="3"/>
    <col min="15365" max="15365" width="0" style="3" hidden="1" customWidth="1"/>
    <col min="15366" max="15615" width="8" style="3"/>
    <col min="15616" max="15616" width="69.5703125" style="3" customWidth="1"/>
    <col min="15617" max="15619" width="23.42578125" style="3" customWidth="1"/>
    <col min="15620" max="15620" width="8" style="3"/>
    <col min="15621" max="15621" width="0" style="3" hidden="1" customWidth="1"/>
    <col min="15622" max="15871" width="8" style="3"/>
    <col min="15872" max="15872" width="69.5703125" style="3" customWidth="1"/>
    <col min="15873" max="15875" width="23.42578125" style="3" customWidth="1"/>
    <col min="15876" max="15876" width="8" style="3"/>
    <col min="15877" max="15877" width="0" style="3" hidden="1" customWidth="1"/>
    <col min="15878" max="16127" width="8" style="3"/>
    <col min="16128" max="16128" width="69.5703125" style="3" customWidth="1"/>
    <col min="16129" max="16131" width="23.42578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 x14ac:dyDescent="0.2">
      <c r="A1" s="207" t="s">
        <v>65</v>
      </c>
      <c r="B1" s="207"/>
      <c r="C1" s="207"/>
      <c r="D1" s="207"/>
      <c r="E1" s="113"/>
      <c r="F1" s="113"/>
      <c r="G1" s="113"/>
      <c r="H1" s="113"/>
    </row>
    <row r="2" spans="1:11" s="4" customFormat="1" ht="25.5" customHeight="1" x14ac:dyDescent="0.25">
      <c r="A2" s="207" t="s">
        <v>71</v>
      </c>
      <c r="B2" s="207"/>
      <c r="C2" s="207"/>
      <c r="D2" s="207"/>
      <c r="E2" s="113"/>
      <c r="F2" s="113"/>
      <c r="G2" s="113"/>
      <c r="H2" s="113"/>
    </row>
    <row r="3" spans="1:11" s="4" customFormat="1" ht="23.25" customHeight="1" x14ac:dyDescent="0.2">
      <c r="A3" s="269" t="s">
        <v>137</v>
      </c>
      <c r="B3" s="269"/>
      <c r="C3" s="269"/>
      <c r="D3" s="269"/>
      <c r="E3" s="3"/>
      <c r="F3" s="3"/>
      <c r="G3" s="3"/>
      <c r="H3" s="3"/>
    </row>
    <row r="4" spans="1:11" s="4" customFormat="1" ht="23.25" customHeight="1" x14ac:dyDescent="0.25">
      <c r="A4" s="114"/>
      <c r="B4" s="115"/>
      <c r="C4" s="115"/>
      <c r="D4" s="116" t="s">
        <v>83</v>
      </c>
    </row>
    <row r="5" spans="1:11" s="117" customFormat="1" ht="21.6" customHeight="1" x14ac:dyDescent="0.25">
      <c r="A5" s="264" t="s">
        <v>0</v>
      </c>
      <c r="B5" s="265" t="s">
        <v>72</v>
      </c>
      <c r="C5" s="267" t="s">
        <v>73</v>
      </c>
      <c r="D5" s="268"/>
      <c r="E5" s="4"/>
      <c r="F5" s="4"/>
      <c r="G5" s="4"/>
      <c r="H5" s="4"/>
    </row>
    <row r="6" spans="1:11" s="117" customFormat="1" ht="27.75" customHeight="1" x14ac:dyDescent="0.25">
      <c r="A6" s="264"/>
      <c r="B6" s="266"/>
      <c r="C6" s="118" t="s">
        <v>74</v>
      </c>
      <c r="D6" s="119" t="s">
        <v>75</v>
      </c>
      <c r="E6" s="4"/>
      <c r="F6" s="4"/>
      <c r="G6" s="4"/>
      <c r="H6" s="4"/>
    </row>
    <row r="7" spans="1:11" s="4" customFormat="1" ht="14.25" customHeight="1" x14ac:dyDescent="0.25">
      <c r="A7" s="7" t="s">
        <v>3</v>
      </c>
      <c r="B7" s="8">
        <v>1</v>
      </c>
      <c r="C7" s="8">
        <v>2</v>
      </c>
      <c r="D7" s="8">
        <v>3</v>
      </c>
      <c r="E7" s="117"/>
      <c r="F7" s="117"/>
      <c r="G7" s="117"/>
      <c r="H7" s="117"/>
      <c r="I7" s="120"/>
      <c r="K7" s="120"/>
    </row>
    <row r="8" spans="1:11" s="4" customFormat="1" ht="30.6" customHeight="1" x14ac:dyDescent="0.25">
      <c r="A8" s="140" t="s">
        <v>84</v>
      </c>
      <c r="B8" s="139">
        <f>SUM(C8:D8)</f>
        <v>38023</v>
      </c>
      <c r="C8" s="139">
        <f>'!!12-жінки'!B7</f>
        <v>22958</v>
      </c>
      <c r="D8" s="139">
        <f>'!!13-чоловіки'!B7</f>
        <v>15065</v>
      </c>
      <c r="E8" s="117"/>
      <c r="F8" s="117"/>
      <c r="G8" s="117"/>
      <c r="H8" s="117"/>
      <c r="I8" s="120"/>
      <c r="K8" s="120"/>
    </row>
    <row r="9" spans="1:11" s="47" customFormat="1" ht="30.6" customHeight="1" x14ac:dyDescent="0.25">
      <c r="A9" s="140" t="s">
        <v>85</v>
      </c>
      <c r="B9" s="139">
        <f>SUM(C9:D9)</f>
        <v>32333</v>
      </c>
      <c r="C9" s="139">
        <f>'!!12-жінки'!C7</f>
        <v>20086</v>
      </c>
      <c r="D9" s="139">
        <f>'!!13-чоловіки'!C7</f>
        <v>12247</v>
      </c>
      <c r="E9" s="4"/>
      <c r="F9" s="4"/>
      <c r="G9" s="4"/>
      <c r="H9" s="4"/>
    </row>
    <row r="10" spans="1:11" s="4" customFormat="1" ht="30.6" customHeight="1" x14ac:dyDescent="0.25">
      <c r="A10" s="141" t="s">
        <v>86</v>
      </c>
      <c r="B10" s="139">
        <f t="shared" ref="B10:B13" si="0">SUM(C10:D10)</f>
        <v>9076</v>
      </c>
      <c r="C10" s="139">
        <f>'!!12-жінки'!D7</f>
        <v>4878</v>
      </c>
      <c r="D10" s="139">
        <f>'!!13-чоловіки'!D7</f>
        <v>4198</v>
      </c>
    </row>
    <row r="11" spans="1:11" s="4" customFormat="1" ht="30.6" customHeight="1" x14ac:dyDescent="0.25">
      <c r="A11" s="142" t="s">
        <v>87</v>
      </c>
      <c r="B11" s="139">
        <f t="shared" si="0"/>
        <v>1675</v>
      </c>
      <c r="C11" s="139">
        <f>'!!12-жінки'!F7</f>
        <v>1165</v>
      </c>
      <c r="D11" s="139">
        <f>'!!13-чоловіки'!F7</f>
        <v>510</v>
      </c>
      <c r="G11" s="121"/>
    </row>
    <row r="12" spans="1:11" s="4" customFormat="1" ht="56.25" customHeight="1" x14ac:dyDescent="0.25">
      <c r="A12" s="142" t="s">
        <v>88</v>
      </c>
      <c r="B12" s="139">
        <f t="shared" si="0"/>
        <v>186</v>
      </c>
      <c r="C12" s="139">
        <f>'!!12-жінки'!G7</f>
        <v>53</v>
      </c>
      <c r="D12" s="139">
        <f>'!!13-чоловіки'!G7</f>
        <v>133</v>
      </c>
    </row>
    <row r="13" spans="1:11" s="4" customFormat="1" ht="54.75" customHeight="1" x14ac:dyDescent="0.25">
      <c r="A13" s="142" t="s">
        <v>8</v>
      </c>
      <c r="B13" s="139">
        <f t="shared" si="0"/>
        <v>25787</v>
      </c>
      <c r="C13" s="139">
        <f>'!!12-жінки'!H7</f>
        <v>16012</v>
      </c>
      <c r="D13" s="139">
        <f>'!!13-чоловіки'!H7</f>
        <v>9775</v>
      </c>
      <c r="E13" s="121"/>
    </row>
    <row r="14" spans="1:11" s="4" customFormat="1" ht="23.1" customHeight="1" x14ac:dyDescent="0.25">
      <c r="A14" s="260" t="s">
        <v>145</v>
      </c>
      <c r="B14" s="261"/>
      <c r="C14" s="261"/>
      <c r="D14" s="261"/>
      <c r="E14" s="121"/>
    </row>
    <row r="15" spans="1:11" ht="25.5" customHeight="1" x14ac:dyDescent="0.2">
      <c r="A15" s="262"/>
      <c r="B15" s="263"/>
      <c r="C15" s="263"/>
      <c r="D15" s="263"/>
      <c r="E15" s="121"/>
      <c r="F15" s="4"/>
      <c r="G15" s="4"/>
      <c r="H15" s="4"/>
    </row>
    <row r="16" spans="1:11" ht="21.6" customHeight="1" x14ac:dyDescent="0.2">
      <c r="A16" s="264" t="s">
        <v>0</v>
      </c>
      <c r="B16" s="265" t="s">
        <v>72</v>
      </c>
      <c r="C16" s="267" t="s">
        <v>73</v>
      </c>
      <c r="D16" s="268"/>
      <c r="E16" s="4"/>
      <c r="F16" s="4"/>
      <c r="G16" s="4"/>
      <c r="H16" s="4"/>
    </row>
    <row r="17" spans="1:4" ht="27" customHeight="1" x14ac:dyDescent="0.2">
      <c r="A17" s="264"/>
      <c r="B17" s="266"/>
      <c r="C17" s="118" t="s">
        <v>74</v>
      </c>
      <c r="D17" s="119" t="s">
        <v>75</v>
      </c>
    </row>
    <row r="18" spans="1:4" ht="30.6" customHeight="1" x14ac:dyDescent="0.2">
      <c r="A18" s="140" t="s">
        <v>84</v>
      </c>
      <c r="B18" s="139">
        <f>C18+D18</f>
        <v>11192</v>
      </c>
      <c r="C18" s="143">
        <f>'!!12-жінки'!I7</f>
        <v>7039</v>
      </c>
      <c r="D18" s="144">
        <f>'!!13-чоловіки'!I7</f>
        <v>4153</v>
      </c>
    </row>
    <row r="19" spans="1:4" ht="30.6" customHeight="1" x14ac:dyDescent="0.2">
      <c r="A19" s="122" t="s">
        <v>85</v>
      </c>
      <c r="B19" s="139">
        <f t="shared" ref="B19:B20" si="1">C19+D19</f>
        <v>9383</v>
      </c>
      <c r="C19" s="145">
        <f>'!!12-жінки'!J7</f>
        <v>6116</v>
      </c>
      <c r="D19" s="145">
        <f>'!!13-чоловіки'!J7</f>
        <v>3267</v>
      </c>
    </row>
    <row r="20" spans="1:4" ht="30.6" customHeight="1" x14ac:dyDescent="0.2">
      <c r="A20" s="122" t="s">
        <v>89</v>
      </c>
      <c r="B20" s="139">
        <f t="shared" si="1"/>
        <v>8215</v>
      </c>
      <c r="C20" s="145">
        <f>'!!12-жінки'!K7</f>
        <v>5397</v>
      </c>
      <c r="D20" s="145">
        <f>'!!13-чоловіки'!K7</f>
        <v>2818</v>
      </c>
    </row>
    <row r="21" spans="1:4" x14ac:dyDescent="0.2">
      <c r="B21" s="19"/>
      <c r="C21" s="19"/>
      <c r="D21" s="19"/>
    </row>
    <row r="22" spans="1:4" x14ac:dyDescent="0.2">
      <c r="D22" s="19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85" zoomScaleSheetLayoutView="70" workbookViewId="0">
      <selection activeCell="B8" sqref="B8:K35"/>
    </sheetView>
  </sheetViews>
  <sheetFormatPr defaultRowHeight="15.75" x14ac:dyDescent="0.25"/>
  <cols>
    <col min="1" max="1" width="28.140625" style="138" customWidth="1"/>
    <col min="2" max="2" width="17" style="138" customWidth="1"/>
    <col min="3" max="3" width="12.42578125" style="137" customWidth="1"/>
    <col min="4" max="4" width="13.5703125" style="137" customWidth="1"/>
    <col min="5" max="5" width="11.5703125" style="137" customWidth="1"/>
    <col min="6" max="6" width="10.140625" style="137" customWidth="1"/>
    <col min="7" max="7" width="16.42578125" style="137" customWidth="1"/>
    <col min="8" max="8" width="14.42578125" style="137" customWidth="1"/>
    <col min="9" max="9" width="13.5703125" style="137" customWidth="1"/>
    <col min="10" max="10" width="12.140625" style="137" customWidth="1"/>
    <col min="11" max="11" width="11.42578125" style="137" customWidth="1"/>
    <col min="12" max="256" width="9" style="134"/>
    <col min="257" max="257" width="18" style="134" customWidth="1"/>
    <col min="258" max="258" width="10.42578125" style="134" customWidth="1"/>
    <col min="259" max="259" width="11.42578125" style="134" customWidth="1"/>
    <col min="260" max="260" width="15.5703125" style="134" customWidth="1"/>
    <col min="261" max="261" width="11.5703125" style="134" customWidth="1"/>
    <col min="262" max="262" width="10.140625" style="134" customWidth="1"/>
    <col min="263" max="263" width="17.85546875" style="134" customWidth="1"/>
    <col min="264" max="264" width="14.42578125" style="134" customWidth="1"/>
    <col min="265" max="267" width="11.42578125" style="134" customWidth="1"/>
    <col min="268" max="512" width="9" style="134"/>
    <col min="513" max="513" width="18" style="134" customWidth="1"/>
    <col min="514" max="514" width="10.42578125" style="134" customWidth="1"/>
    <col min="515" max="515" width="11.42578125" style="134" customWidth="1"/>
    <col min="516" max="516" width="15.5703125" style="134" customWidth="1"/>
    <col min="517" max="517" width="11.5703125" style="134" customWidth="1"/>
    <col min="518" max="518" width="10.140625" style="134" customWidth="1"/>
    <col min="519" max="519" width="17.85546875" style="134" customWidth="1"/>
    <col min="520" max="520" width="14.42578125" style="134" customWidth="1"/>
    <col min="521" max="523" width="11.42578125" style="134" customWidth="1"/>
    <col min="524" max="768" width="9" style="134"/>
    <col min="769" max="769" width="18" style="134" customWidth="1"/>
    <col min="770" max="770" width="10.42578125" style="134" customWidth="1"/>
    <col min="771" max="771" width="11.42578125" style="134" customWidth="1"/>
    <col min="772" max="772" width="15.5703125" style="134" customWidth="1"/>
    <col min="773" max="773" width="11.5703125" style="134" customWidth="1"/>
    <col min="774" max="774" width="10.140625" style="134" customWidth="1"/>
    <col min="775" max="775" width="17.85546875" style="134" customWidth="1"/>
    <col min="776" max="776" width="14.42578125" style="134" customWidth="1"/>
    <col min="777" max="779" width="11.42578125" style="134" customWidth="1"/>
    <col min="780" max="1024" width="9" style="134"/>
    <col min="1025" max="1025" width="18" style="134" customWidth="1"/>
    <col min="1026" max="1026" width="10.42578125" style="134" customWidth="1"/>
    <col min="1027" max="1027" width="11.42578125" style="134" customWidth="1"/>
    <col min="1028" max="1028" width="15.5703125" style="134" customWidth="1"/>
    <col min="1029" max="1029" width="11.5703125" style="134" customWidth="1"/>
    <col min="1030" max="1030" width="10.140625" style="134" customWidth="1"/>
    <col min="1031" max="1031" width="17.85546875" style="134" customWidth="1"/>
    <col min="1032" max="1032" width="14.42578125" style="134" customWidth="1"/>
    <col min="1033" max="1035" width="11.42578125" style="134" customWidth="1"/>
    <col min="1036" max="1280" width="9" style="134"/>
    <col min="1281" max="1281" width="18" style="134" customWidth="1"/>
    <col min="1282" max="1282" width="10.42578125" style="134" customWidth="1"/>
    <col min="1283" max="1283" width="11.42578125" style="134" customWidth="1"/>
    <col min="1284" max="1284" width="15.5703125" style="134" customWidth="1"/>
    <col min="1285" max="1285" width="11.5703125" style="134" customWidth="1"/>
    <col min="1286" max="1286" width="10.140625" style="134" customWidth="1"/>
    <col min="1287" max="1287" width="17.85546875" style="134" customWidth="1"/>
    <col min="1288" max="1288" width="14.42578125" style="134" customWidth="1"/>
    <col min="1289" max="1291" width="11.42578125" style="134" customWidth="1"/>
    <col min="1292" max="1536" width="9" style="134"/>
    <col min="1537" max="1537" width="18" style="134" customWidth="1"/>
    <col min="1538" max="1538" width="10.42578125" style="134" customWidth="1"/>
    <col min="1539" max="1539" width="11.42578125" style="134" customWidth="1"/>
    <col min="1540" max="1540" width="15.5703125" style="134" customWidth="1"/>
    <col min="1541" max="1541" width="11.5703125" style="134" customWidth="1"/>
    <col min="1542" max="1542" width="10.140625" style="134" customWidth="1"/>
    <col min="1543" max="1543" width="17.85546875" style="134" customWidth="1"/>
    <col min="1544" max="1544" width="14.42578125" style="134" customWidth="1"/>
    <col min="1545" max="1547" width="11.42578125" style="134" customWidth="1"/>
    <col min="1548" max="1792" width="9" style="134"/>
    <col min="1793" max="1793" width="18" style="134" customWidth="1"/>
    <col min="1794" max="1794" width="10.42578125" style="134" customWidth="1"/>
    <col min="1795" max="1795" width="11.42578125" style="134" customWidth="1"/>
    <col min="1796" max="1796" width="15.5703125" style="134" customWidth="1"/>
    <col min="1797" max="1797" width="11.5703125" style="134" customWidth="1"/>
    <col min="1798" max="1798" width="10.140625" style="134" customWidth="1"/>
    <col min="1799" max="1799" width="17.85546875" style="134" customWidth="1"/>
    <col min="1800" max="1800" width="14.42578125" style="134" customWidth="1"/>
    <col min="1801" max="1803" width="11.42578125" style="134" customWidth="1"/>
    <col min="1804" max="2048" width="9" style="134"/>
    <col min="2049" max="2049" width="18" style="134" customWidth="1"/>
    <col min="2050" max="2050" width="10.42578125" style="134" customWidth="1"/>
    <col min="2051" max="2051" width="11.42578125" style="134" customWidth="1"/>
    <col min="2052" max="2052" width="15.5703125" style="134" customWidth="1"/>
    <col min="2053" max="2053" width="11.5703125" style="134" customWidth="1"/>
    <col min="2054" max="2054" width="10.140625" style="134" customWidth="1"/>
    <col min="2055" max="2055" width="17.85546875" style="134" customWidth="1"/>
    <col min="2056" max="2056" width="14.42578125" style="134" customWidth="1"/>
    <col min="2057" max="2059" width="11.42578125" style="134" customWidth="1"/>
    <col min="2060" max="2304" width="9" style="134"/>
    <col min="2305" max="2305" width="18" style="134" customWidth="1"/>
    <col min="2306" max="2306" width="10.42578125" style="134" customWidth="1"/>
    <col min="2307" max="2307" width="11.42578125" style="134" customWidth="1"/>
    <col min="2308" max="2308" width="15.5703125" style="134" customWidth="1"/>
    <col min="2309" max="2309" width="11.5703125" style="134" customWidth="1"/>
    <col min="2310" max="2310" width="10.140625" style="134" customWidth="1"/>
    <col min="2311" max="2311" width="17.85546875" style="134" customWidth="1"/>
    <col min="2312" max="2312" width="14.42578125" style="134" customWidth="1"/>
    <col min="2313" max="2315" width="11.42578125" style="134" customWidth="1"/>
    <col min="2316" max="2560" width="9" style="134"/>
    <col min="2561" max="2561" width="18" style="134" customWidth="1"/>
    <col min="2562" max="2562" width="10.42578125" style="134" customWidth="1"/>
    <col min="2563" max="2563" width="11.42578125" style="134" customWidth="1"/>
    <col min="2564" max="2564" width="15.5703125" style="134" customWidth="1"/>
    <col min="2565" max="2565" width="11.5703125" style="134" customWidth="1"/>
    <col min="2566" max="2566" width="10.140625" style="134" customWidth="1"/>
    <col min="2567" max="2567" width="17.85546875" style="134" customWidth="1"/>
    <col min="2568" max="2568" width="14.42578125" style="134" customWidth="1"/>
    <col min="2569" max="2571" width="11.42578125" style="134" customWidth="1"/>
    <col min="2572" max="2816" width="9" style="134"/>
    <col min="2817" max="2817" width="18" style="134" customWidth="1"/>
    <col min="2818" max="2818" width="10.42578125" style="134" customWidth="1"/>
    <col min="2819" max="2819" width="11.42578125" style="134" customWidth="1"/>
    <col min="2820" max="2820" width="15.5703125" style="134" customWidth="1"/>
    <col min="2821" max="2821" width="11.5703125" style="134" customWidth="1"/>
    <col min="2822" max="2822" width="10.140625" style="134" customWidth="1"/>
    <col min="2823" max="2823" width="17.85546875" style="134" customWidth="1"/>
    <col min="2824" max="2824" width="14.42578125" style="134" customWidth="1"/>
    <col min="2825" max="2827" width="11.42578125" style="134" customWidth="1"/>
    <col min="2828" max="3072" width="9" style="134"/>
    <col min="3073" max="3073" width="18" style="134" customWidth="1"/>
    <col min="3074" max="3074" width="10.42578125" style="134" customWidth="1"/>
    <col min="3075" max="3075" width="11.42578125" style="134" customWidth="1"/>
    <col min="3076" max="3076" width="15.5703125" style="134" customWidth="1"/>
    <col min="3077" max="3077" width="11.5703125" style="134" customWidth="1"/>
    <col min="3078" max="3078" width="10.140625" style="134" customWidth="1"/>
    <col min="3079" max="3079" width="17.85546875" style="134" customWidth="1"/>
    <col min="3080" max="3080" width="14.42578125" style="134" customWidth="1"/>
    <col min="3081" max="3083" width="11.42578125" style="134" customWidth="1"/>
    <col min="3084" max="3328" width="9" style="134"/>
    <col min="3329" max="3329" width="18" style="134" customWidth="1"/>
    <col min="3330" max="3330" width="10.42578125" style="134" customWidth="1"/>
    <col min="3331" max="3331" width="11.42578125" style="134" customWidth="1"/>
    <col min="3332" max="3332" width="15.5703125" style="134" customWidth="1"/>
    <col min="3333" max="3333" width="11.5703125" style="134" customWidth="1"/>
    <col min="3334" max="3334" width="10.140625" style="134" customWidth="1"/>
    <col min="3335" max="3335" width="17.85546875" style="134" customWidth="1"/>
    <col min="3336" max="3336" width="14.42578125" style="134" customWidth="1"/>
    <col min="3337" max="3339" width="11.42578125" style="134" customWidth="1"/>
    <col min="3340" max="3584" width="9" style="134"/>
    <col min="3585" max="3585" width="18" style="134" customWidth="1"/>
    <col min="3586" max="3586" width="10.42578125" style="134" customWidth="1"/>
    <col min="3587" max="3587" width="11.42578125" style="134" customWidth="1"/>
    <col min="3588" max="3588" width="15.5703125" style="134" customWidth="1"/>
    <col min="3589" max="3589" width="11.5703125" style="134" customWidth="1"/>
    <col min="3590" max="3590" width="10.140625" style="134" customWidth="1"/>
    <col min="3591" max="3591" width="17.85546875" style="134" customWidth="1"/>
    <col min="3592" max="3592" width="14.42578125" style="134" customWidth="1"/>
    <col min="3593" max="3595" width="11.42578125" style="134" customWidth="1"/>
    <col min="3596" max="3840" width="9" style="134"/>
    <col min="3841" max="3841" width="18" style="134" customWidth="1"/>
    <col min="3842" max="3842" width="10.42578125" style="134" customWidth="1"/>
    <col min="3843" max="3843" width="11.42578125" style="134" customWidth="1"/>
    <col min="3844" max="3844" width="15.5703125" style="134" customWidth="1"/>
    <col min="3845" max="3845" width="11.5703125" style="134" customWidth="1"/>
    <col min="3846" max="3846" width="10.140625" style="134" customWidth="1"/>
    <col min="3847" max="3847" width="17.85546875" style="134" customWidth="1"/>
    <col min="3848" max="3848" width="14.42578125" style="134" customWidth="1"/>
    <col min="3849" max="3851" width="11.42578125" style="134" customWidth="1"/>
    <col min="3852" max="4096" width="9" style="134"/>
    <col min="4097" max="4097" width="18" style="134" customWidth="1"/>
    <col min="4098" max="4098" width="10.42578125" style="134" customWidth="1"/>
    <col min="4099" max="4099" width="11.42578125" style="134" customWidth="1"/>
    <col min="4100" max="4100" width="15.5703125" style="134" customWidth="1"/>
    <col min="4101" max="4101" width="11.5703125" style="134" customWidth="1"/>
    <col min="4102" max="4102" width="10.140625" style="134" customWidth="1"/>
    <col min="4103" max="4103" width="17.85546875" style="134" customWidth="1"/>
    <col min="4104" max="4104" width="14.42578125" style="134" customWidth="1"/>
    <col min="4105" max="4107" width="11.42578125" style="134" customWidth="1"/>
    <col min="4108" max="4352" width="9" style="134"/>
    <col min="4353" max="4353" width="18" style="134" customWidth="1"/>
    <col min="4354" max="4354" width="10.42578125" style="134" customWidth="1"/>
    <col min="4355" max="4355" width="11.42578125" style="134" customWidth="1"/>
    <col min="4356" max="4356" width="15.5703125" style="134" customWidth="1"/>
    <col min="4357" max="4357" width="11.5703125" style="134" customWidth="1"/>
    <col min="4358" max="4358" width="10.140625" style="134" customWidth="1"/>
    <col min="4359" max="4359" width="17.85546875" style="134" customWidth="1"/>
    <col min="4360" max="4360" width="14.42578125" style="134" customWidth="1"/>
    <col min="4361" max="4363" width="11.42578125" style="134" customWidth="1"/>
    <col min="4364" max="4608" width="9" style="134"/>
    <col min="4609" max="4609" width="18" style="134" customWidth="1"/>
    <col min="4610" max="4610" width="10.42578125" style="134" customWidth="1"/>
    <col min="4611" max="4611" width="11.42578125" style="134" customWidth="1"/>
    <col min="4612" max="4612" width="15.5703125" style="134" customWidth="1"/>
    <col min="4613" max="4613" width="11.5703125" style="134" customWidth="1"/>
    <col min="4614" max="4614" width="10.140625" style="134" customWidth="1"/>
    <col min="4615" max="4615" width="17.85546875" style="134" customWidth="1"/>
    <col min="4616" max="4616" width="14.42578125" style="134" customWidth="1"/>
    <col min="4617" max="4619" width="11.42578125" style="134" customWidth="1"/>
    <col min="4620" max="4864" width="9" style="134"/>
    <col min="4865" max="4865" width="18" style="134" customWidth="1"/>
    <col min="4866" max="4866" width="10.42578125" style="134" customWidth="1"/>
    <col min="4867" max="4867" width="11.42578125" style="134" customWidth="1"/>
    <col min="4868" max="4868" width="15.5703125" style="134" customWidth="1"/>
    <col min="4869" max="4869" width="11.5703125" style="134" customWidth="1"/>
    <col min="4870" max="4870" width="10.140625" style="134" customWidth="1"/>
    <col min="4871" max="4871" width="17.85546875" style="134" customWidth="1"/>
    <col min="4872" max="4872" width="14.42578125" style="134" customWidth="1"/>
    <col min="4873" max="4875" width="11.42578125" style="134" customWidth="1"/>
    <col min="4876" max="5120" width="9" style="134"/>
    <col min="5121" max="5121" width="18" style="134" customWidth="1"/>
    <col min="5122" max="5122" width="10.42578125" style="134" customWidth="1"/>
    <col min="5123" max="5123" width="11.42578125" style="134" customWidth="1"/>
    <col min="5124" max="5124" width="15.5703125" style="134" customWidth="1"/>
    <col min="5125" max="5125" width="11.5703125" style="134" customWidth="1"/>
    <col min="5126" max="5126" width="10.140625" style="134" customWidth="1"/>
    <col min="5127" max="5127" width="17.85546875" style="134" customWidth="1"/>
    <col min="5128" max="5128" width="14.42578125" style="134" customWidth="1"/>
    <col min="5129" max="5131" width="11.42578125" style="134" customWidth="1"/>
    <col min="5132" max="5376" width="9" style="134"/>
    <col min="5377" max="5377" width="18" style="134" customWidth="1"/>
    <col min="5378" max="5378" width="10.42578125" style="134" customWidth="1"/>
    <col min="5379" max="5379" width="11.42578125" style="134" customWidth="1"/>
    <col min="5380" max="5380" width="15.5703125" style="134" customWidth="1"/>
    <col min="5381" max="5381" width="11.5703125" style="134" customWidth="1"/>
    <col min="5382" max="5382" width="10.140625" style="134" customWidth="1"/>
    <col min="5383" max="5383" width="17.85546875" style="134" customWidth="1"/>
    <col min="5384" max="5384" width="14.42578125" style="134" customWidth="1"/>
    <col min="5385" max="5387" width="11.42578125" style="134" customWidth="1"/>
    <col min="5388" max="5632" width="9" style="134"/>
    <col min="5633" max="5633" width="18" style="134" customWidth="1"/>
    <col min="5634" max="5634" width="10.42578125" style="134" customWidth="1"/>
    <col min="5635" max="5635" width="11.42578125" style="134" customWidth="1"/>
    <col min="5636" max="5636" width="15.5703125" style="134" customWidth="1"/>
    <col min="5637" max="5637" width="11.5703125" style="134" customWidth="1"/>
    <col min="5638" max="5638" width="10.140625" style="134" customWidth="1"/>
    <col min="5639" max="5639" width="17.85546875" style="134" customWidth="1"/>
    <col min="5640" max="5640" width="14.42578125" style="134" customWidth="1"/>
    <col min="5641" max="5643" width="11.42578125" style="134" customWidth="1"/>
    <col min="5644" max="5888" width="9" style="134"/>
    <col min="5889" max="5889" width="18" style="134" customWidth="1"/>
    <col min="5890" max="5890" width="10.42578125" style="134" customWidth="1"/>
    <col min="5891" max="5891" width="11.42578125" style="134" customWidth="1"/>
    <col min="5892" max="5892" width="15.5703125" style="134" customWidth="1"/>
    <col min="5893" max="5893" width="11.5703125" style="134" customWidth="1"/>
    <col min="5894" max="5894" width="10.140625" style="134" customWidth="1"/>
    <col min="5895" max="5895" width="17.85546875" style="134" customWidth="1"/>
    <col min="5896" max="5896" width="14.42578125" style="134" customWidth="1"/>
    <col min="5897" max="5899" width="11.42578125" style="134" customWidth="1"/>
    <col min="5900" max="6144" width="9" style="134"/>
    <col min="6145" max="6145" width="18" style="134" customWidth="1"/>
    <col min="6146" max="6146" width="10.42578125" style="134" customWidth="1"/>
    <col min="6147" max="6147" width="11.42578125" style="134" customWidth="1"/>
    <col min="6148" max="6148" width="15.5703125" style="134" customWidth="1"/>
    <col min="6149" max="6149" width="11.5703125" style="134" customWidth="1"/>
    <col min="6150" max="6150" width="10.140625" style="134" customWidth="1"/>
    <col min="6151" max="6151" width="17.85546875" style="134" customWidth="1"/>
    <col min="6152" max="6152" width="14.42578125" style="134" customWidth="1"/>
    <col min="6153" max="6155" width="11.42578125" style="134" customWidth="1"/>
    <col min="6156" max="6400" width="9" style="134"/>
    <col min="6401" max="6401" width="18" style="134" customWidth="1"/>
    <col min="6402" max="6402" width="10.42578125" style="134" customWidth="1"/>
    <col min="6403" max="6403" width="11.42578125" style="134" customWidth="1"/>
    <col min="6404" max="6404" width="15.5703125" style="134" customWidth="1"/>
    <col min="6405" max="6405" width="11.5703125" style="134" customWidth="1"/>
    <col min="6406" max="6406" width="10.140625" style="134" customWidth="1"/>
    <col min="6407" max="6407" width="17.85546875" style="134" customWidth="1"/>
    <col min="6408" max="6408" width="14.42578125" style="134" customWidth="1"/>
    <col min="6409" max="6411" width="11.42578125" style="134" customWidth="1"/>
    <col min="6412" max="6656" width="9" style="134"/>
    <col min="6657" max="6657" width="18" style="134" customWidth="1"/>
    <col min="6658" max="6658" width="10.42578125" style="134" customWidth="1"/>
    <col min="6659" max="6659" width="11.42578125" style="134" customWidth="1"/>
    <col min="6660" max="6660" width="15.5703125" style="134" customWidth="1"/>
    <col min="6661" max="6661" width="11.5703125" style="134" customWidth="1"/>
    <col min="6662" max="6662" width="10.140625" style="134" customWidth="1"/>
    <col min="6663" max="6663" width="17.85546875" style="134" customWidth="1"/>
    <col min="6664" max="6664" width="14.42578125" style="134" customWidth="1"/>
    <col min="6665" max="6667" width="11.42578125" style="134" customWidth="1"/>
    <col min="6668" max="6912" width="9" style="134"/>
    <col min="6913" max="6913" width="18" style="134" customWidth="1"/>
    <col min="6914" max="6914" width="10.42578125" style="134" customWidth="1"/>
    <col min="6915" max="6915" width="11.42578125" style="134" customWidth="1"/>
    <col min="6916" max="6916" width="15.5703125" style="134" customWidth="1"/>
    <col min="6917" max="6917" width="11.5703125" style="134" customWidth="1"/>
    <col min="6918" max="6918" width="10.140625" style="134" customWidth="1"/>
    <col min="6919" max="6919" width="17.85546875" style="134" customWidth="1"/>
    <col min="6920" max="6920" width="14.42578125" style="134" customWidth="1"/>
    <col min="6921" max="6923" width="11.42578125" style="134" customWidth="1"/>
    <col min="6924" max="7168" width="9" style="134"/>
    <col min="7169" max="7169" width="18" style="134" customWidth="1"/>
    <col min="7170" max="7170" width="10.42578125" style="134" customWidth="1"/>
    <col min="7171" max="7171" width="11.42578125" style="134" customWidth="1"/>
    <col min="7172" max="7172" width="15.5703125" style="134" customWidth="1"/>
    <col min="7173" max="7173" width="11.5703125" style="134" customWidth="1"/>
    <col min="7174" max="7174" width="10.140625" style="134" customWidth="1"/>
    <col min="7175" max="7175" width="17.85546875" style="134" customWidth="1"/>
    <col min="7176" max="7176" width="14.42578125" style="134" customWidth="1"/>
    <col min="7177" max="7179" width="11.42578125" style="134" customWidth="1"/>
    <col min="7180" max="7424" width="9" style="134"/>
    <col min="7425" max="7425" width="18" style="134" customWidth="1"/>
    <col min="7426" max="7426" width="10.42578125" style="134" customWidth="1"/>
    <col min="7427" max="7427" width="11.42578125" style="134" customWidth="1"/>
    <col min="7428" max="7428" width="15.5703125" style="134" customWidth="1"/>
    <col min="7429" max="7429" width="11.5703125" style="134" customWidth="1"/>
    <col min="7430" max="7430" width="10.140625" style="134" customWidth="1"/>
    <col min="7431" max="7431" width="17.85546875" style="134" customWidth="1"/>
    <col min="7432" max="7432" width="14.42578125" style="134" customWidth="1"/>
    <col min="7433" max="7435" width="11.42578125" style="134" customWidth="1"/>
    <col min="7436" max="7680" width="9" style="134"/>
    <col min="7681" max="7681" width="18" style="134" customWidth="1"/>
    <col min="7682" max="7682" width="10.42578125" style="134" customWidth="1"/>
    <col min="7683" max="7683" width="11.42578125" style="134" customWidth="1"/>
    <col min="7684" max="7684" width="15.5703125" style="134" customWidth="1"/>
    <col min="7685" max="7685" width="11.5703125" style="134" customWidth="1"/>
    <col min="7686" max="7686" width="10.140625" style="134" customWidth="1"/>
    <col min="7687" max="7687" width="17.85546875" style="134" customWidth="1"/>
    <col min="7688" max="7688" width="14.42578125" style="134" customWidth="1"/>
    <col min="7689" max="7691" width="11.42578125" style="134" customWidth="1"/>
    <col min="7692" max="7936" width="9" style="134"/>
    <col min="7937" max="7937" width="18" style="134" customWidth="1"/>
    <col min="7938" max="7938" width="10.42578125" style="134" customWidth="1"/>
    <col min="7939" max="7939" width="11.42578125" style="134" customWidth="1"/>
    <col min="7940" max="7940" width="15.5703125" style="134" customWidth="1"/>
    <col min="7941" max="7941" width="11.5703125" style="134" customWidth="1"/>
    <col min="7942" max="7942" width="10.140625" style="134" customWidth="1"/>
    <col min="7943" max="7943" width="17.85546875" style="134" customWidth="1"/>
    <col min="7944" max="7944" width="14.42578125" style="134" customWidth="1"/>
    <col min="7945" max="7947" width="11.42578125" style="134" customWidth="1"/>
    <col min="7948" max="8192" width="9" style="134"/>
    <col min="8193" max="8193" width="18" style="134" customWidth="1"/>
    <col min="8194" max="8194" width="10.42578125" style="134" customWidth="1"/>
    <col min="8195" max="8195" width="11.42578125" style="134" customWidth="1"/>
    <col min="8196" max="8196" width="15.5703125" style="134" customWidth="1"/>
    <col min="8197" max="8197" width="11.5703125" style="134" customWidth="1"/>
    <col min="8198" max="8198" width="10.140625" style="134" customWidth="1"/>
    <col min="8199" max="8199" width="17.85546875" style="134" customWidth="1"/>
    <col min="8200" max="8200" width="14.42578125" style="134" customWidth="1"/>
    <col min="8201" max="8203" width="11.42578125" style="134" customWidth="1"/>
    <col min="8204" max="8448" width="9" style="134"/>
    <col min="8449" max="8449" width="18" style="134" customWidth="1"/>
    <col min="8450" max="8450" width="10.42578125" style="134" customWidth="1"/>
    <col min="8451" max="8451" width="11.42578125" style="134" customWidth="1"/>
    <col min="8452" max="8452" width="15.5703125" style="134" customWidth="1"/>
    <col min="8453" max="8453" width="11.5703125" style="134" customWidth="1"/>
    <col min="8454" max="8454" width="10.140625" style="134" customWidth="1"/>
    <col min="8455" max="8455" width="17.85546875" style="134" customWidth="1"/>
    <col min="8456" max="8456" width="14.42578125" style="134" customWidth="1"/>
    <col min="8457" max="8459" width="11.42578125" style="134" customWidth="1"/>
    <col min="8460" max="8704" width="9" style="134"/>
    <col min="8705" max="8705" width="18" style="134" customWidth="1"/>
    <col min="8706" max="8706" width="10.42578125" style="134" customWidth="1"/>
    <col min="8707" max="8707" width="11.42578125" style="134" customWidth="1"/>
    <col min="8708" max="8708" width="15.5703125" style="134" customWidth="1"/>
    <col min="8709" max="8709" width="11.5703125" style="134" customWidth="1"/>
    <col min="8710" max="8710" width="10.140625" style="134" customWidth="1"/>
    <col min="8711" max="8711" width="17.85546875" style="134" customWidth="1"/>
    <col min="8712" max="8712" width="14.42578125" style="134" customWidth="1"/>
    <col min="8713" max="8715" width="11.42578125" style="134" customWidth="1"/>
    <col min="8716" max="8960" width="9" style="134"/>
    <col min="8961" max="8961" width="18" style="134" customWidth="1"/>
    <col min="8962" max="8962" width="10.42578125" style="134" customWidth="1"/>
    <col min="8963" max="8963" width="11.42578125" style="134" customWidth="1"/>
    <col min="8964" max="8964" width="15.5703125" style="134" customWidth="1"/>
    <col min="8965" max="8965" width="11.5703125" style="134" customWidth="1"/>
    <col min="8966" max="8966" width="10.140625" style="134" customWidth="1"/>
    <col min="8967" max="8967" width="17.85546875" style="134" customWidth="1"/>
    <col min="8968" max="8968" width="14.42578125" style="134" customWidth="1"/>
    <col min="8969" max="8971" width="11.42578125" style="134" customWidth="1"/>
    <col min="8972" max="9216" width="9" style="134"/>
    <col min="9217" max="9217" width="18" style="134" customWidth="1"/>
    <col min="9218" max="9218" width="10.42578125" style="134" customWidth="1"/>
    <col min="9219" max="9219" width="11.42578125" style="134" customWidth="1"/>
    <col min="9220" max="9220" width="15.5703125" style="134" customWidth="1"/>
    <col min="9221" max="9221" width="11.5703125" style="134" customWidth="1"/>
    <col min="9222" max="9222" width="10.140625" style="134" customWidth="1"/>
    <col min="9223" max="9223" width="17.85546875" style="134" customWidth="1"/>
    <col min="9224" max="9224" width="14.42578125" style="134" customWidth="1"/>
    <col min="9225" max="9227" width="11.42578125" style="134" customWidth="1"/>
    <col min="9228" max="9472" width="9" style="134"/>
    <col min="9473" max="9473" width="18" style="134" customWidth="1"/>
    <col min="9474" max="9474" width="10.42578125" style="134" customWidth="1"/>
    <col min="9475" max="9475" width="11.42578125" style="134" customWidth="1"/>
    <col min="9476" max="9476" width="15.5703125" style="134" customWidth="1"/>
    <col min="9477" max="9477" width="11.5703125" style="134" customWidth="1"/>
    <col min="9478" max="9478" width="10.140625" style="134" customWidth="1"/>
    <col min="9479" max="9479" width="17.85546875" style="134" customWidth="1"/>
    <col min="9480" max="9480" width="14.42578125" style="134" customWidth="1"/>
    <col min="9481" max="9483" width="11.42578125" style="134" customWidth="1"/>
    <col min="9484" max="9728" width="9" style="134"/>
    <col min="9729" max="9729" width="18" style="134" customWidth="1"/>
    <col min="9730" max="9730" width="10.42578125" style="134" customWidth="1"/>
    <col min="9731" max="9731" width="11.42578125" style="134" customWidth="1"/>
    <col min="9732" max="9732" width="15.5703125" style="134" customWidth="1"/>
    <col min="9733" max="9733" width="11.5703125" style="134" customWidth="1"/>
    <col min="9734" max="9734" width="10.140625" style="134" customWidth="1"/>
    <col min="9735" max="9735" width="17.85546875" style="134" customWidth="1"/>
    <col min="9736" max="9736" width="14.42578125" style="134" customWidth="1"/>
    <col min="9737" max="9739" width="11.42578125" style="134" customWidth="1"/>
    <col min="9740" max="9984" width="9" style="134"/>
    <col min="9985" max="9985" width="18" style="134" customWidth="1"/>
    <col min="9986" max="9986" width="10.42578125" style="134" customWidth="1"/>
    <col min="9987" max="9987" width="11.42578125" style="134" customWidth="1"/>
    <col min="9988" max="9988" width="15.5703125" style="134" customWidth="1"/>
    <col min="9989" max="9989" width="11.5703125" style="134" customWidth="1"/>
    <col min="9990" max="9990" width="10.140625" style="134" customWidth="1"/>
    <col min="9991" max="9991" width="17.85546875" style="134" customWidth="1"/>
    <col min="9992" max="9992" width="14.42578125" style="134" customWidth="1"/>
    <col min="9993" max="9995" width="11.42578125" style="134" customWidth="1"/>
    <col min="9996" max="10240" width="9" style="134"/>
    <col min="10241" max="10241" width="18" style="134" customWidth="1"/>
    <col min="10242" max="10242" width="10.42578125" style="134" customWidth="1"/>
    <col min="10243" max="10243" width="11.42578125" style="134" customWidth="1"/>
    <col min="10244" max="10244" width="15.5703125" style="134" customWidth="1"/>
    <col min="10245" max="10245" width="11.5703125" style="134" customWidth="1"/>
    <col min="10246" max="10246" width="10.140625" style="134" customWidth="1"/>
    <col min="10247" max="10247" width="17.85546875" style="134" customWidth="1"/>
    <col min="10248" max="10248" width="14.42578125" style="134" customWidth="1"/>
    <col min="10249" max="10251" width="11.42578125" style="134" customWidth="1"/>
    <col min="10252" max="10496" width="9" style="134"/>
    <col min="10497" max="10497" width="18" style="134" customWidth="1"/>
    <col min="10498" max="10498" width="10.42578125" style="134" customWidth="1"/>
    <col min="10499" max="10499" width="11.42578125" style="134" customWidth="1"/>
    <col min="10500" max="10500" width="15.5703125" style="134" customWidth="1"/>
    <col min="10501" max="10501" width="11.5703125" style="134" customWidth="1"/>
    <col min="10502" max="10502" width="10.140625" style="134" customWidth="1"/>
    <col min="10503" max="10503" width="17.85546875" style="134" customWidth="1"/>
    <col min="10504" max="10504" width="14.42578125" style="134" customWidth="1"/>
    <col min="10505" max="10507" width="11.42578125" style="134" customWidth="1"/>
    <col min="10508" max="10752" width="9" style="134"/>
    <col min="10753" max="10753" width="18" style="134" customWidth="1"/>
    <col min="10754" max="10754" width="10.42578125" style="134" customWidth="1"/>
    <col min="10755" max="10755" width="11.42578125" style="134" customWidth="1"/>
    <col min="10756" max="10756" width="15.5703125" style="134" customWidth="1"/>
    <col min="10757" max="10757" width="11.5703125" style="134" customWidth="1"/>
    <col min="10758" max="10758" width="10.140625" style="134" customWidth="1"/>
    <col min="10759" max="10759" width="17.85546875" style="134" customWidth="1"/>
    <col min="10760" max="10760" width="14.42578125" style="134" customWidth="1"/>
    <col min="10761" max="10763" width="11.42578125" style="134" customWidth="1"/>
    <col min="10764" max="11008" width="9" style="134"/>
    <col min="11009" max="11009" width="18" style="134" customWidth="1"/>
    <col min="11010" max="11010" width="10.42578125" style="134" customWidth="1"/>
    <col min="11011" max="11011" width="11.42578125" style="134" customWidth="1"/>
    <col min="11012" max="11012" width="15.5703125" style="134" customWidth="1"/>
    <col min="11013" max="11013" width="11.5703125" style="134" customWidth="1"/>
    <col min="11014" max="11014" width="10.140625" style="134" customWidth="1"/>
    <col min="11015" max="11015" width="17.85546875" style="134" customWidth="1"/>
    <col min="11016" max="11016" width="14.42578125" style="134" customWidth="1"/>
    <col min="11017" max="11019" width="11.42578125" style="134" customWidth="1"/>
    <col min="11020" max="11264" width="9" style="134"/>
    <col min="11265" max="11265" width="18" style="134" customWidth="1"/>
    <col min="11266" max="11266" width="10.42578125" style="134" customWidth="1"/>
    <col min="11267" max="11267" width="11.42578125" style="134" customWidth="1"/>
    <col min="11268" max="11268" width="15.5703125" style="134" customWidth="1"/>
    <col min="11269" max="11269" width="11.5703125" style="134" customWidth="1"/>
    <col min="11270" max="11270" width="10.140625" style="134" customWidth="1"/>
    <col min="11271" max="11271" width="17.85546875" style="134" customWidth="1"/>
    <col min="11272" max="11272" width="14.42578125" style="134" customWidth="1"/>
    <col min="11273" max="11275" width="11.42578125" style="134" customWidth="1"/>
    <col min="11276" max="11520" width="9" style="134"/>
    <col min="11521" max="11521" width="18" style="134" customWidth="1"/>
    <col min="11522" max="11522" width="10.42578125" style="134" customWidth="1"/>
    <col min="11523" max="11523" width="11.42578125" style="134" customWidth="1"/>
    <col min="11524" max="11524" width="15.5703125" style="134" customWidth="1"/>
    <col min="11525" max="11525" width="11.5703125" style="134" customWidth="1"/>
    <col min="11526" max="11526" width="10.140625" style="134" customWidth="1"/>
    <col min="11527" max="11527" width="17.85546875" style="134" customWidth="1"/>
    <col min="11528" max="11528" width="14.42578125" style="134" customWidth="1"/>
    <col min="11529" max="11531" width="11.42578125" style="134" customWidth="1"/>
    <col min="11532" max="11776" width="9" style="134"/>
    <col min="11777" max="11777" width="18" style="134" customWidth="1"/>
    <col min="11778" max="11778" width="10.42578125" style="134" customWidth="1"/>
    <col min="11779" max="11779" width="11.42578125" style="134" customWidth="1"/>
    <col min="11780" max="11780" width="15.5703125" style="134" customWidth="1"/>
    <col min="11781" max="11781" width="11.5703125" style="134" customWidth="1"/>
    <col min="11782" max="11782" width="10.140625" style="134" customWidth="1"/>
    <col min="11783" max="11783" width="17.85546875" style="134" customWidth="1"/>
    <col min="11784" max="11784" width="14.42578125" style="134" customWidth="1"/>
    <col min="11785" max="11787" width="11.42578125" style="134" customWidth="1"/>
    <col min="11788" max="12032" width="9" style="134"/>
    <col min="12033" max="12033" width="18" style="134" customWidth="1"/>
    <col min="12034" max="12034" width="10.42578125" style="134" customWidth="1"/>
    <col min="12035" max="12035" width="11.42578125" style="134" customWidth="1"/>
    <col min="12036" max="12036" width="15.5703125" style="134" customWidth="1"/>
    <col min="12037" max="12037" width="11.5703125" style="134" customWidth="1"/>
    <col min="12038" max="12038" width="10.140625" style="134" customWidth="1"/>
    <col min="12039" max="12039" width="17.85546875" style="134" customWidth="1"/>
    <col min="12040" max="12040" width="14.42578125" style="134" customWidth="1"/>
    <col min="12041" max="12043" width="11.42578125" style="134" customWidth="1"/>
    <col min="12044" max="12288" width="9" style="134"/>
    <col min="12289" max="12289" width="18" style="134" customWidth="1"/>
    <col min="12290" max="12290" width="10.42578125" style="134" customWidth="1"/>
    <col min="12291" max="12291" width="11.42578125" style="134" customWidth="1"/>
    <col min="12292" max="12292" width="15.5703125" style="134" customWidth="1"/>
    <col min="12293" max="12293" width="11.5703125" style="134" customWidth="1"/>
    <col min="12294" max="12294" width="10.140625" style="134" customWidth="1"/>
    <col min="12295" max="12295" width="17.85546875" style="134" customWidth="1"/>
    <col min="12296" max="12296" width="14.42578125" style="134" customWidth="1"/>
    <col min="12297" max="12299" width="11.42578125" style="134" customWidth="1"/>
    <col min="12300" max="12544" width="9" style="134"/>
    <col min="12545" max="12545" width="18" style="134" customWidth="1"/>
    <col min="12546" max="12546" width="10.42578125" style="134" customWidth="1"/>
    <col min="12547" max="12547" width="11.42578125" style="134" customWidth="1"/>
    <col min="12548" max="12548" width="15.5703125" style="134" customWidth="1"/>
    <col min="12549" max="12549" width="11.5703125" style="134" customWidth="1"/>
    <col min="12550" max="12550" width="10.140625" style="134" customWidth="1"/>
    <col min="12551" max="12551" width="17.85546875" style="134" customWidth="1"/>
    <col min="12552" max="12552" width="14.42578125" style="134" customWidth="1"/>
    <col min="12553" max="12555" width="11.42578125" style="134" customWidth="1"/>
    <col min="12556" max="12800" width="9" style="134"/>
    <col min="12801" max="12801" width="18" style="134" customWidth="1"/>
    <col min="12802" max="12802" width="10.42578125" style="134" customWidth="1"/>
    <col min="12803" max="12803" width="11.42578125" style="134" customWidth="1"/>
    <col min="12804" max="12804" width="15.5703125" style="134" customWidth="1"/>
    <col min="12805" max="12805" width="11.5703125" style="134" customWidth="1"/>
    <col min="12806" max="12806" width="10.140625" style="134" customWidth="1"/>
    <col min="12807" max="12807" width="17.85546875" style="134" customWidth="1"/>
    <col min="12808" max="12808" width="14.42578125" style="134" customWidth="1"/>
    <col min="12809" max="12811" width="11.42578125" style="134" customWidth="1"/>
    <col min="12812" max="13056" width="9" style="134"/>
    <col min="13057" max="13057" width="18" style="134" customWidth="1"/>
    <col min="13058" max="13058" width="10.42578125" style="134" customWidth="1"/>
    <col min="13059" max="13059" width="11.42578125" style="134" customWidth="1"/>
    <col min="13060" max="13060" width="15.5703125" style="134" customWidth="1"/>
    <col min="13061" max="13061" width="11.5703125" style="134" customWidth="1"/>
    <col min="13062" max="13062" width="10.140625" style="134" customWidth="1"/>
    <col min="13063" max="13063" width="17.85546875" style="134" customWidth="1"/>
    <col min="13064" max="13064" width="14.42578125" style="134" customWidth="1"/>
    <col min="13065" max="13067" width="11.42578125" style="134" customWidth="1"/>
    <col min="13068" max="13312" width="9" style="134"/>
    <col min="13313" max="13313" width="18" style="134" customWidth="1"/>
    <col min="13314" max="13314" width="10.42578125" style="134" customWidth="1"/>
    <col min="13315" max="13315" width="11.42578125" style="134" customWidth="1"/>
    <col min="13316" max="13316" width="15.5703125" style="134" customWidth="1"/>
    <col min="13317" max="13317" width="11.5703125" style="134" customWidth="1"/>
    <col min="13318" max="13318" width="10.140625" style="134" customWidth="1"/>
    <col min="13319" max="13319" width="17.85546875" style="134" customWidth="1"/>
    <col min="13320" max="13320" width="14.42578125" style="134" customWidth="1"/>
    <col min="13321" max="13323" width="11.42578125" style="134" customWidth="1"/>
    <col min="13324" max="13568" width="9" style="134"/>
    <col min="13569" max="13569" width="18" style="134" customWidth="1"/>
    <col min="13570" max="13570" width="10.42578125" style="134" customWidth="1"/>
    <col min="13571" max="13571" width="11.42578125" style="134" customWidth="1"/>
    <col min="13572" max="13572" width="15.5703125" style="134" customWidth="1"/>
    <col min="13573" max="13573" width="11.5703125" style="134" customWidth="1"/>
    <col min="13574" max="13574" width="10.140625" style="134" customWidth="1"/>
    <col min="13575" max="13575" width="17.85546875" style="134" customWidth="1"/>
    <col min="13576" max="13576" width="14.42578125" style="134" customWidth="1"/>
    <col min="13577" max="13579" width="11.42578125" style="134" customWidth="1"/>
    <col min="13580" max="13824" width="9" style="134"/>
    <col min="13825" max="13825" width="18" style="134" customWidth="1"/>
    <col min="13826" max="13826" width="10.42578125" style="134" customWidth="1"/>
    <col min="13827" max="13827" width="11.42578125" style="134" customWidth="1"/>
    <col min="13828" max="13828" width="15.5703125" style="134" customWidth="1"/>
    <col min="13829" max="13829" width="11.5703125" style="134" customWidth="1"/>
    <col min="13830" max="13830" width="10.140625" style="134" customWidth="1"/>
    <col min="13831" max="13831" width="17.85546875" style="134" customWidth="1"/>
    <col min="13832" max="13832" width="14.42578125" style="134" customWidth="1"/>
    <col min="13833" max="13835" width="11.42578125" style="134" customWidth="1"/>
    <col min="13836" max="14080" width="9" style="134"/>
    <col min="14081" max="14081" width="18" style="134" customWidth="1"/>
    <col min="14082" max="14082" width="10.42578125" style="134" customWidth="1"/>
    <col min="14083" max="14083" width="11.42578125" style="134" customWidth="1"/>
    <col min="14084" max="14084" width="15.5703125" style="134" customWidth="1"/>
    <col min="14085" max="14085" width="11.5703125" style="134" customWidth="1"/>
    <col min="14086" max="14086" width="10.140625" style="134" customWidth="1"/>
    <col min="14087" max="14087" width="17.85546875" style="134" customWidth="1"/>
    <col min="14088" max="14088" width="14.42578125" style="134" customWidth="1"/>
    <col min="14089" max="14091" width="11.42578125" style="134" customWidth="1"/>
    <col min="14092" max="14336" width="9" style="134"/>
    <col min="14337" max="14337" width="18" style="134" customWidth="1"/>
    <col min="14338" max="14338" width="10.42578125" style="134" customWidth="1"/>
    <col min="14339" max="14339" width="11.42578125" style="134" customWidth="1"/>
    <col min="14340" max="14340" width="15.5703125" style="134" customWidth="1"/>
    <col min="14341" max="14341" width="11.5703125" style="134" customWidth="1"/>
    <col min="14342" max="14342" width="10.140625" style="134" customWidth="1"/>
    <col min="14343" max="14343" width="17.85546875" style="134" customWidth="1"/>
    <col min="14344" max="14344" width="14.42578125" style="134" customWidth="1"/>
    <col min="14345" max="14347" width="11.42578125" style="134" customWidth="1"/>
    <col min="14348" max="14592" width="9" style="134"/>
    <col min="14593" max="14593" width="18" style="134" customWidth="1"/>
    <col min="14594" max="14594" width="10.42578125" style="134" customWidth="1"/>
    <col min="14595" max="14595" width="11.42578125" style="134" customWidth="1"/>
    <col min="14596" max="14596" width="15.5703125" style="134" customWidth="1"/>
    <col min="14597" max="14597" width="11.5703125" style="134" customWidth="1"/>
    <col min="14598" max="14598" width="10.140625" style="134" customWidth="1"/>
    <col min="14599" max="14599" width="17.85546875" style="134" customWidth="1"/>
    <col min="14600" max="14600" width="14.42578125" style="134" customWidth="1"/>
    <col min="14601" max="14603" width="11.42578125" style="134" customWidth="1"/>
    <col min="14604" max="14848" width="9" style="134"/>
    <col min="14849" max="14849" width="18" style="134" customWidth="1"/>
    <col min="14850" max="14850" width="10.42578125" style="134" customWidth="1"/>
    <col min="14851" max="14851" width="11.42578125" style="134" customWidth="1"/>
    <col min="14852" max="14852" width="15.5703125" style="134" customWidth="1"/>
    <col min="14853" max="14853" width="11.5703125" style="134" customWidth="1"/>
    <col min="14854" max="14854" width="10.140625" style="134" customWidth="1"/>
    <col min="14855" max="14855" width="17.85546875" style="134" customWidth="1"/>
    <col min="14856" max="14856" width="14.42578125" style="134" customWidth="1"/>
    <col min="14857" max="14859" width="11.42578125" style="134" customWidth="1"/>
    <col min="14860" max="15104" width="9" style="134"/>
    <col min="15105" max="15105" width="18" style="134" customWidth="1"/>
    <col min="15106" max="15106" width="10.42578125" style="134" customWidth="1"/>
    <col min="15107" max="15107" width="11.42578125" style="134" customWidth="1"/>
    <col min="15108" max="15108" width="15.5703125" style="134" customWidth="1"/>
    <col min="15109" max="15109" width="11.5703125" style="134" customWidth="1"/>
    <col min="15110" max="15110" width="10.140625" style="134" customWidth="1"/>
    <col min="15111" max="15111" width="17.85546875" style="134" customWidth="1"/>
    <col min="15112" max="15112" width="14.42578125" style="134" customWidth="1"/>
    <col min="15113" max="15115" width="11.42578125" style="134" customWidth="1"/>
    <col min="15116" max="15360" width="9" style="134"/>
    <col min="15361" max="15361" width="18" style="134" customWidth="1"/>
    <col min="15362" max="15362" width="10.42578125" style="134" customWidth="1"/>
    <col min="15363" max="15363" width="11.42578125" style="134" customWidth="1"/>
    <col min="15364" max="15364" width="15.5703125" style="134" customWidth="1"/>
    <col min="15365" max="15365" width="11.5703125" style="134" customWidth="1"/>
    <col min="15366" max="15366" width="10.140625" style="134" customWidth="1"/>
    <col min="15367" max="15367" width="17.85546875" style="134" customWidth="1"/>
    <col min="15368" max="15368" width="14.42578125" style="134" customWidth="1"/>
    <col min="15369" max="15371" width="11.42578125" style="134" customWidth="1"/>
    <col min="15372" max="15616" width="9" style="134"/>
    <col min="15617" max="15617" width="18" style="134" customWidth="1"/>
    <col min="15618" max="15618" width="10.42578125" style="134" customWidth="1"/>
    <col min="15619" max="15619" width="11.42578125" style="134" customWidth="1"/>
    <col min="15620" max="15620" width="15.5703125" style="134" customWidth="1"/>
    <col min="15621" max="15621" width="11.5703125" style="134" customWidth="1"/>
    <col min="15622" max="15622" width="10.140625" style="134" customWidth="1"/>
    <col min="15623" max="15623" width="17.85546875" style="134" customWidth="1"/>
    <col min="15624" max="15624" width="14.42578125" style="134" customWidth="1"/>
    <col min="15625" max="15627" width="11.42578125" style="134" customWidth="1"/>
    <col min="15628" max="15872" width="9" style="134"/>
    <col min="15873" max="15873" width="18" style="134" customWidth="1"/>
    <col min="15874" max="15874" width="10.42578125" style="134" customWidth="1"/>
    <col min="15875" max="15875" width="11.42578125" style="134" customWidth="1"/>
    <col min="15876" max="15876" width="15.5703125" style="134" customWidth="1"/>
    <col min="15877" max="15877" width="11.5703125" style="134" customWidth="1"/>
    <col min="15878" max="15878" width="10.140625" style="134" customWidth="1"/>
    <col min="15879" max="15879" width="17.85546875" style="134" customWidth="1"/>
    <col min="15880" max="15880" width="14.42578125" style="134" customWidth="1"/>
    <col min="15881" max="15883" width="11.42578125" style="134" customWidth="1"/>
    <col min="15884" max="16128" width="9" style="134"/>
    <col min="16129" max="16129" width="18" style="134" customWidth="1"/>
    <col min="16130" max="16130" width="10.42578125" style="134" customWidth="1"/>
    <col min="16131" max="16131" width="11.42578125" style="134" customWidth="1"/>
    <col min="16132" max="16132" width="15.5703125" style="134" customWidth="1"/>
    <col min="16133" max="16133" width="11.5703125" style="134" customWidth="1"/>
    <col min="16134" max="16134" width="10.140625" style="134" customWidth="1"/>
    <col min="16135" max="16135" width="17.85546875" style="134" customWidth="1"/>
    <col min="16136" max="16136" width="14.42578125" style="134" customWidth="1"/>
    <col min="16137" max="16139" width="11.42578125" style="134" customWidth="1"/>
    <col min="16140" max="16384" width="9" style="134"/>
  </cols>
  <sheetData>
    <row r="1" spans="1:11" s="123" customFormat="1" ht="46.35" customHeight="1" x14ac:dyDescent="0.2">
      <c r="A1" s="276" t="s">
        <v>134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123" customFormat="1" ht="11.85" customHeight="1" x14ac:dyDescent="0.25">
      <c r="C2" s="124"/>
      <c r="D2" s="124"/>
      <c r="E2" s="124"/>
      <c r="G2" s="124"/>
      <c r="H2" s="124"/>
      <c r="I2" s="124"/>
      <c r="J2" s="125"/>
      <c r="K2" s="126" t="s">
        <v>76</v>
      </c>
    </row>
    <row r="3" spans="1:11" s="127" customFormat="1" ht="21.75" customHeight="1" x14ac:dyDescent="0.2">
      <c r="A3" s="277"/>
      <c r="B3" s="270" t="s">
        <v>21</v>
      </c>
      <c r="C3" s="279" t="s">
        <v>77</v>
      </c>
      <c r="D3" s="279" t="s">
        <v>78</v>
      </c>
      <c r="E3" s="279" t="s">
        <v>79</v>
      </c>
      <c r="F3" s="279" t="s">
        <v>80</v>
      </c>
      <c r="G3" s="279" t="s">
        <v>81</v>
      </c>
      <c r="H3" s="279" t="s">
        <v>8</v>
      </c>
      <c r="I3" s="273" t="s">
        <v>16</v>
      </c>
      <c r="J3" s="280" t="s">
        <v>82</v>
      </c>
      <c r="K3" s="279" t="s">
        <v>12</v>
      </c>
    </row>
    <row r="4" spans="1:11" s="128" customFormat="1" ht="9" customHeight="1" x14ac:dyDescent="0.2">
      <c r="A4" s="278"/>
      <c r="B4" s="271"/>
      <c r="C4" s="279"/>
      <c r="D4" s="279"/>
      <c r="E4" s="279"/>
      <c r="F4" s="279"/>
      <c r="G4" s="279"/>
      <c r="H4" s="279"/>
      <c r="I4" s="274"/>
      <c r="J4" s="280"/>
      <c r="K4" s="279"/>
    </row>
    <row r="5" spans="1:11" s="128" customFormat="1" ht="54.75" customHeight="1" x14ac:dyDescent="0.2">
      <c r="A5" s="278"/>
      <c r="B5" s="272"/>
      <c r="C5" s="279"/>
      <c r="D5" s="279"/>
      <c r="E5" s="279"/>
      <c r="F5" s="279"/>
      <c r="G5" s="279"/>
      <c r="H5" s="279"/>
      <c r="I5" s="275"/>
      <c r="J5" s="280"/>
      <c r="K5" s="279"/>
    </row>
    <row r="6" spans="1:11" s="130" customFormat="1" ht="12.75" customHeight="1" x14ac:dyDescent="0.2">
      <c r="A6" s="129" t="s">
        <v>3</v>
      </c>
      <c r="B6" s="129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</row>
    <row r="7" spans="1:11" s="132" customFormat="1" ht="17.850000000000001" customHeight="1" x14ac:dyDescent="0.25">
      <c r="A7" s="131" t="s">
        <v>72</v>
      </c>
      <c r="B7" s="131">
        <f>SUM(B8:B35)</f>
        <v>22958</v>
      </c>
      <c r="C7" s="131">
        <f t="shared" ref="C7:K7" si="0">SUM(C8:C35)</f>
        <v>20086</v>
      </c>
      <c r="D7" s="131">
        <f t="shared" si="0"/>
        <v>4878</v>
      </c>
      <c r="E7" s="131">
        <f t="shared" si="0"/>
        <v>4187</v>
      </c>
      <c r="F7" s="131">
        <f t="shared" si="0"/>
        <v>1165</v>
      </c>
      <c r="G7" s="131">
        <f t="shared" si="0"/>
        <v>53</v>
      </c>
      <c r="H7" s="131">
        <f t="shared" si="0"/>
        <v>16012</v>
      </c>
      <c r="I7" s="131">
        <f t="shared" si="0"/>
        <v>7039</v>
      </c>
      <c r="J7" s="131">
        <f t="shared" si="0"/>
        <v>6116</v>
      </c>
      <c r="K7" s="131">
        <f t="shared" si="0"/>
        <v>5397</v>
      </c>
    </row>
    <row r="8" spans="1:11" ht="15" customHeight="1" x14ac:dyDescent="0.25">
      <c r="A8" s="133" t="s">
        <v>34</v>
      </c>
      <c r="B8" s="39">
        <v>6545</v>
      </c>
      <c r="C8" s="39">
        <v>5471</v>
      </c>
      <c r="D8" s="39">
        <v>994</v>
      </c>
      <c r="E8" s="39">
        <v>925</v>
      </c>
      <c r="F8" s="39">
        <v>413</v>
      </c>
      <c r="G8" s="39">
        <v>0</v>
      </c>
      <c r="H8" s="39">
        <v>3668</v>
      </c>
      <c r="I8" s="39">
        <v>2066</v>
      </c>
      <c r="J8" s="39">
        <v>1620</v>
      </c>
      <c r="K8" s="39">
        <v>1406</v>
      </c>
    </row>
    <row r="9" spans="1:11" ht="15" customHeight="1" x14ac:dyDescent="0.25">
      <c r="A9" s="133" t="s">
        <v>35</v>
      </c>
      <c r="B9" s="39">
        <v>778</v>
      </c>
      <c r="C9" s="39">
        <v>699</v>
      </c>
      <c r="D9" s="39">
        <v>204</v>
      </c>
      <c r="E9" s="39">
        <v>184</v>
      </c>
      <c r="F9" s="39">
        <v>49</v>
      </c>
      <c r="G9" s="39">
        <v>1</v>
      </c>
      <c r="H9" s="39">
        <v>557</v>
      </c>
      <c r="I9" s="39">
        <v>246</v>
      </c>
      <c r="J9" s="39">
        <v>223</v>
      </c>
      <c r="K9" s="39">
        <v>180</v>
      </c>
    </row>
    <row r="10" spans="1:11" ht="15" customHeight="1" x14ac:dyDescent="0.25">
      <c r="A10" s="133" t="s">
        <v>36</v>
      </c>
      <c r="B10" s="39">
        <v>128</v>
      </c>
      <c r="C10" s="39">
        <v>115</v>
      </c>
      <c r="D10" s="39">
        <v>18</v>
      </c>
      <c r="E10" s="39">
        <v>13</v>
      </c>
      <c r="F10" s="39">
        <v>5</v>
      </c>
      <c r="G10" s="39">
        <v>0</v>
      </c>
      <c r="H10" s="39">
        <v>103</v>
      </c>
      <c r="I10" s="39">
        <v>45</v>
      </c>
      <c r="J10" s="39">
        <v>39</v>
      </c>
      <c r="K10" s="39">
        <v>31</v>
      </c>
    </row>
    <row r="11" spans="1:11" ht="15" customHeight="1" x14ac:dyDescent="0.25">
      <c r="A11" s="133" t="s">
        <v>37</v>
      </c>
      <c r="B11" s="39">
        <v>595</v>
      </c>
      <c r="C11" s="39">
        <v>515</v>
      </c>
      <c r="D11" s="39">
        <v>106</v>
      </c>
      <c r="E11" s="39">
        <v>100</v>
      </c>
      <c r="F11" s="39">
        <v>21</v>
      </c>
      <c r="G11" s="39">
        <v>0</v>
      </c>
      <c r="H11" s="39">
        <v>416</v>
      </c>
      <c r="I11" s="39">
        <v>216</v>
      </c>
      <c r="J11" s="39">
        <v>185</v>
      </c>
      <c r="K11" s="39">
        <v>141</v>
      </c>
    </row>
    <row r="12" spans="1:11" ht="15" customHeight="1" x14ac:dyDescent="0.25">
      <c r="A12" s="133" t="s">
        <v>38</v>
      </c>
      <c r="B12" s="39">
        <v>601</v>
      </c>
      <c r="C12" s="39">
        <v>535</v>
      </c>
      <c r="D12" s="39">
        <v>193</v>
      </c>
      <c r="E12" s="39">
        <v>165</v>
      </c>
      <c r="F12" s="39">
        <v>68</v>
      </c>
      <c r="G12" s="39">
        <v>2</v>
      </c>
      <c r="H12" s="39">
        <v>485</v>
      </c>
      <c r="I12" s="39">
        <v>174</v>
      </c>
      <c r="J12" s="39">
        <v>156</v>
      </c>
      <c r="K12" s="39">
        <v>135</v>
      </c>
    </row>
    <row r="13" spans="1:11" ht="15" customHeight="1" x14ac:dyDescent="0.25">
      <c r="A13" s="133" t="s">
        <v>39</v>
      </c>
      <c r="B13" s="39">
        <v>272</v>
      </c>
      <c r="C13" s="39">
        <v>251</v>
      </c>
      <c r="D13" s="39">
        <v>88</v>
      </c>
      <c r="E13" s="39">
        <v>75</v>
      </c>
      <c r="F13" s="39">
        <v>8</v>
      </c>
      <c r="G13" s="39">
        <v>0</v>
      </c>
      <c r="H13" s="39">
        <v>233</v>
      </c>
      <c r="I13" s="39">
        <v>63</v>
      </c>
      <c r="J13" s="39">
        <v>62</v>
      </c>
      <c r="K13" s="39">
        <v>51</v>
      </c>
    </row>
    <row r="14" spans="1:11" ht="15" customHeight="1" x14ac:dyDescent="0.25">
      <c r="A14" s="133" t="s">
        <v>40</v>
      </c>
      <c r="B14" s="39">
        <v>277</v>
      </c>
      <c r="C14" s="39">
        <v>255</v>
      </c>
      <c r="D14" s="39">
        <v>51</v>
      </c>
      <c r="E14" s="39">
        <v>40</v>
      </c>
      <c r="F14" s="39">
        <v>6</v>
      </c>
      <c r="G14" s="39">
        <v>0</v>
      </c>
      <c r="H14" s="39">
        <v>237</v>
      </c>
      <c r="I14" s="39">
        <v>71</v>
      </c>
      <c r="J14" s="39">
        <v>71</v>
      </c>
      <c r="K14" s="39">
        <v>48</v>
      </c>
    </row>
    <row r="15" spans="1:11" ht="15" customHeight="1" x14ac:dyDescent="0.25">
      <c r="A15" s="133" t="s">
        <v>41</v>
      </c>
      <c r="B15" s="39">
        <v>1046</v>
      </c>
      <c r="C15" s="39">
        <v>902</v>
      </c>
      <c r="D15" s="39">
        <v>298</v>
      </c>
      <c r="E15" s="39">
        <v>253</v>
      </c>
      <c r="F15" s="39">
        <v>46</v>
      </c>
      <c r="G15" s="39">
        <v>0</v>
      </c>
      <c r="H15" s="39">
        <v>775</v>
      </c>
      <c r="I15" s="39">
        <v>163</v>
      </c>
      <c r="J15" s="39">
        <v>122</v>
      </c>
      <c r="K15" s="39">
        <v>101</v>
      </c>
    </row>
    <row r="16" spans="1:11" ht="15" customHeight="1" x14ac:dyDescent="0.25">
      <c r="A16" s="133" t="s">
        <v>42</v>
      </c>
      <c r="B16" s="39">
        <v>1006</v>
      </c>
      <c r="C16" s="39">
        <v>912</v>
      </c>
      <c r="D16" s="39">
        <v>293</v>
      </c>
      <c r="E16" s="39">
        <v>256</v>
      </c>
      <c r="F16" s="39">
        <v>35</v>
      </c>
      <c r="G16" s="39">
        <v>31</v>
      </c>
      <c r="H16" s="39">
        <v>823</v>
      </c>
      <c r="I16" s="39">
        <v>200</v>
      </c>
      <c r="J16" s="39">
        <v>172</v>
      </c>
      <c r="K16" s="39">
        <v>144</v>
      </c>
    </row>
    <row r="17" spans="1:11" ht="15" customHeight="1" x14ac:dyDescent="0.25">
      <c r="A17" s="133" t="s">
        <v>43</v>
      </c>
      <c r="B17" s="39">
        <v>1185</v>
      </c>
      <c r="C17" s="39">
        <v>1084</v>
      </c>
      <c r="D17" s="39">
        <v>195</v>
      </c>
      <c r="E17" s="39">
        <v>158</v>
      </c>
      <c r="F17" s="39">
        <v>22</v>
      </c>
      <c r="G17" s="39">
        <v>0</v>
      </c>
      <c r="H17" s="39">
        <v>812</v>
      </c>
      <c r="I17" s="39">
        <v>387</v>
      </c>
      <c r="J17" s="39">
        <v>361</v>
      </c>
      <c r="K17" s="39">
        <v>338</v>
      </c>
    </row>
    <row r="18" spans="1:11" ht="15" customHeight="1" x14ac:dyDescent="0.25">
      <c r="A18" s="133" t="s">
        <v>44</v>
      </c>
      <c r="B18" s="39">
        <v>936</v>
      </c>
      <c r="C18" s="39">
        <v>834</v>
      </c>
      <c r="D18" s="39">
        <v>265</v>
      </c>
      <c r="E18" s="39">
        <v>223</v>
      </c>
      <c r="F18" s="39">
        <v>22</v>
      </c>
      <c r="G18" s="39">
        <v>1</v>
      </c>
      <c r="H18" s="39">
        <v>689</v>
      </c>
      <c r="I18" s="39">
        <v>220</v>
      </c>
      <c r="J18" s="39">
        <v>188</v>
      </c>
      <c r="K18" s="39">
        <v>176</v>
      </c>
    </row>
    <row r="19" spans="1:11" ht="15" customHeight="1" x14ac:dyDescent="0.25">
      <c r="A19" s="133" t="s">
        <v>45</v>
      </c>
      <c r="B19" s="39">
        <v>665</v>
      </c>
      <c r="C19" s="39">
        <v>568</v>
      </c>
      <c r="D19" s="39">
        <v>191</v>
      </c>
      <c r="E19" s="39">
        <v>142</v>
      </c>
      <c r="F19" s="39">
        <v>50</v>
      </c>
      <c r="G19" s="39">
        <v>7</v>
      </c>
      <c r="H19" s="39">
        <v>476</v>
      </c>
      <c r="I19" s="39">
        <v>205</v>
      </c>
      <c r="J19" s="39">
        <v>182</v>
      </c>
      <c r="K19" s="39">
        <v>164</v>
      </c>
    </row>
    <row r="20" spans="1:11" ht="15" customHeight="1" x14ac:dyDescent="0.25">
      <c r="A20" s="133" t="s">
        <v>46</v>
      </c>
      <c r="B20" s="39">
        <v>378</v>
      </c>
      <c r="C20" s="39">
        <v>334</v>
      </c>
      <c r="D20" s="39">
        <v>99</v>
      </c>
      <c r="E20" s="39">
        <v>78</v>
      </c>
      <c r="F20" s="39">
        <v>17</v>
      </c>
      <c r="G20" s="39">
        <v>0</v>
      </c>
      <c r="H20" s="39">
        <v>261</v>
      </c>
      <c r="I20" s="39">
        <v>130</v>
      </c>
      <c r="J20" s="39">
        <v>122</v>
      </c>
      <c r="K20" s="39">
        <v>111</v>
      </c>
    </row>
    <row r="21" spans="1:11" ht="15" customHeight="1" x14ac:dyDescent="0.25">
      <c r="A21" s="133" t="s">
        <v>47</v>
      </c>
      <c r="B21" s="39">
        <v>359</v>
      </c>
      <c r="C21" s="39">
        <v>308</v>
      </c>
      <c r="D21" s="39">
        <v>106</v>
      </c>
      <c r="E21" s="39">
        <v>80</v>
      </c>
      <c r="F21" s="39">
        <v>29</v>
      </c>
      <c r="G21" s="39">
        <v>0</v>
      </c>
      <c r="H21" s="39">
        <v>252</v>
      </c>
      <c r="I21" s="39">
        <v>87</v>
      </c>
      <c r="J21" s="39">
        <v>84</v>
      </c>
      <c r="K21" s="39">
        <v>73</v>
      </c>
    </row>
    <row r="22" spans="1:11" ht="15" customHeight="1" x14ac:dyDescent="0.25">
      <c r="A22" s="133" t="s">
        <v>48</v>
      </c>
      <c r="B22" s="39">
        <v>859</v>
      </c>
      <c r="C22" s="39">
        <v>772</v>
      </c>
      <c r="D22" s="39">
        <v>240</v>
      </c>
      <c r="E22" s="39">
        <v>205</v>
      </c>
      <c r="F22" s="39">
        <v>12</v>
      </c>
      <c r="G22" s="39">
        <v>7</v>
      </c>
      <c r="H22" s="39">
        <v>683</v>
      </c>
      <c r="I22" s="39">
        <v>270</v>
      </c>
      <c r="J22" s="39">
        <v>252</v>
      </c>
      <c r="K22" s="39">
        <v>217</v>
      </c>
    </row>
    <row r="23" spans="1:11" ht="15" customHeight="1" x14ac:dyDescent="0.25">
      <c r="A23" s="133" t="s">
        <v>49</v>
      </c>
      <c r="B23" s="39">
        <v>842</v>
      </c>
      <c r="C23" s="39">
        <v>805</v>
      </c>
      <c r="D23" s="39">
        <v>182</v>
      </c>
      <c r="E23" s="39">
        <v>176</v>
      </c>
      <c r="F23" s="39">
        <v>54</v>
      </c>
      <c r="G23" s="39">
        <v>0</v>
      </c>
      <c r="H23" s="39">
        <v>682</v>
      </c>
      <c r="I23" s="39">
        <v>242</v>
      </c>
      <c r="J23" s="39">
        <v>240</v>
      </c>
      <c r="K23" s="39">
        <v>214</v>
      </c>
    </row>
    <row r="24" spans="1:11" ht="15" customHeight="1" x14ac:dyDescent="0.25">
      <c r="A24" s="133" t="s">
        <v>50</v>
      </c>
      <c r="B24" s="39">
        <v>829</v>
      </c>
      <c r="C24" s="39">
        <v>680</v>
      </c>
      <c r="D24" s="39">
        <v>136</v>
      </c>
      <c r="E24" s="39">
        <v>81</v>
      </c>
      <c r="F24" s="39">
        <v>26</v>
      </c>
      <c r="G24" s="39">
        <v>0</v>
      </c>
      <c r="H24" s="39">
        <v>609</v>
      </c>
      <c r="I24" s="39">
        <v>284</v>
      </c>
      <c r="J24" s="39">
        <v>249</v>
      </c>
      <c r="K24" s="39">
        <v>235</v>
      </c>
    </row>
    <row r="25" spans="1:11" ht="15" customHeight="1" x14ac:dyDescent="0.25">
      <c r="A25" s="133" t="s">
        <v>51</v>
      </c>
      <c r="B25" s="39">
        <v>405</v>
      </c>
      <c r="C25" s="39">
        <v>371</v>
      </c>
      <c r="D25" s="39">
        <v>110</v>
      </c>
      <c r="E25" s="39">
        <v>93</v>
      </c>
      <c r="F25" s="39">
        <v>24</v>
      </c>
      <c r="G25" s="39">
        <v>0</v>
      </c>
      <c r="H25" s="39">
        <v>305</v>
      </c>
      <c r="I25" s="39">
        <v>153</v>
      </c>
      <c r="J25" s="39">
        <v>135</v>
      </c>
      <c r="K25" s="39">
        <v>126</v>
      </c>
    </row>
    <row r="26" spans="1:11" ht="15" customHeight="1" x14ac:dyDescent="0.25">
      <c r="A26" s="133" t="s">
        <v>52</v>
      </c>
      <c r="B26" s="39">
        <v>657</v>
      </c>
      <c r="C26" s="39">
        <v>576</v>
      </c>
      <c r="D26" s="39">
        <v>134</v>
      </c>
      <c r="E26" s="39">
        <v>108</v>
      </c>
      <c r="F26" s="39">
        <v>41</v>
      </c>
      <c r="G26" s="39">
        <v>1</v>
      </c>
      <c r="H26" s="39">
        <v>399</v>
      </c>
      <c r="I26" s="39">
        <v>247</v>
      </c>
      <c r="J26" s="39">
        <v>224</v>
      </c>
      <c r="K26" s="39">
        <v>198</v>
      </c>
    </row>
    <row r="27" spans="1:11" ht="15" customHeight="1" x14ac:dyDescent="0.25">
      <c r="A27" s="133" t="s">
        <v>53</v>
      </c>
      <c r="B27" s="39">
        <v>340</v>
      </c>
      <c r="C27" s="39">
        <v>327</v>
      </c>
      <c r="D27" s="39">
        <v>89</v>
      </c>
      <c r="E27" s="39">
        <v>87</v>
      </c>
      <c r="F27" s="39">
        <v>50</v>
      </c>
      <c r="G27" s="39">
        <v>0</v>
      </c>
      <c r="H27" s="39">
        <v>287</v>
      </c>
      <c r="I27" s="39">
        <v>106</v>
      </c>
      <c r="J27" s="39">
        <v>102</v>
      </c>
      <c r="K27" s="39">
        <v>93</v>
      </c>
    </row>
    <row r="28" spans="1:11" ht="15" customHeight="1" x14ac:dyDescent="0.25">
      <c r="A28" s="133" t="s">
        <v>54</v>
      </c>
      <c r="B28" s="39">
        <v>416</v>
      </c>
      <c r="C28" s="39">
        <v>373</v>
      </c>
      <c r="D28" s="39">
        <v>97</v>
      </c>
      <c r="E28" s="39">
        <v>70</v>
      </c>
      <c r="F28" s="39">
        <v>10</v>
      </c>
      <c r="G28" s="39">
        <v>0</v>
      </c>
      <c r="H28" s="39">
        <v>354</v>
      </c>
      <c r="I28" s="39">
        <v>149</v>
      </c>
      <c r="J28" s="39">
        <v>148</v>
      </c>
      <c r="K28" s="39">
        <v>144</v>
      </c>
    </row>
    <row r="29" spans="1:11" ht="15" customHeight="1" x14ac:dyDescent="0.25">
      <c r="A29" s="133" t="s">
        <v>55</v>
      </c>
      <c r="B29" s="39">
        <v>515</v>
      </c>
      <c r="C29" s="39">
        <v>480</v>
      </c>
      <c r="D29" s="39">
        <v>98</v>
      </c>
      <c r="E29" s="39">
        <v>98</v>
      </c>
      <c r="F29" s="39">
        <v>55</v>
      </c>
      <c r="G29" s="39">
        <v>0</v>
      </c>
      <c r="H29" s="39">
        <v>379</v>
      </c>
      <c r="I29" s="39">
        <v>192</v>
      </c>
      <c r="J29" s="39">
        <v>184</v>
      </c>
      <c r="K29" s="39">
        <v>168</v>
      </c>
    </row>
    <row r="30" spans="1:11" ht="15" customHeight="1" x14ac:dyDescent="0.25">
      <c r="A30" s="135" t="s">
        <v>56</v>
      </c>
      <c r="B30" s="39">
        <v>395</v>
      </c>
      <c r="C30" s="39">
        <v>363</v>
      </c>
      <c r="D30" s="39">
        <v>73</v>
      </c>
      <c r="E30" s="39">
        <v>67</v>
      </c>
      <c r="F30" s="39">
        <v>12</v>
      </c>
      <c r="G30" s="39">
        <v>0</v>
      </c>
      <c r="H30" s="39">
        <v>320</v>
      </c>
      <c r="I30" s="39">
        <v>136</v>
      </c>
      <c r="J30" s="39">
        <v>127</v>
      </c>
      <c r="K30" s="39">
        <v>113</v>
      </c>
    </row>
    <row r="31" spans="1:11" ht="15" customHeight="1" x14ac:dyDescent="0.25">
      <c r="A31" s="136" t="s">
        <v>57</v>
      </c>
      <c r="B31" s="39">
        <v>621</v>
      </c>
      <c r="C31" s="39">
        <v>446</v>
      </c>
      <c r="D31" s="39">
        <v>122</v>
      </c>
      <c r="E31" s="39">
        <v>109</v>
      </c>
      <c r="F31" s="39">
        <v>9</v>
      </c>
      <c r="G31" s="39">
        <v>0</v>
      </c>
      <c r="H31" s="39">
        <v>363</v>
      </c>
      <c r="I31" s="39">
        <v>190</v>
      </c>
      <c r="J31" s="39">
        <v>132</v>
      </c>
      <c r="K31" s="39">
        <v>119</v>
      </c>
    </row>
    <row r="32" spans="1:11" ht="15" customHeight="1" x14ac:dyDescent="0.25">
      <c r="A32" s="136" t="s">
        <v>58</v>
      </c>
      <c r="B32" s="39">
        <v>475</v>
      </c>
      <c r="C32" s="39">
        <v>383</v>
      </c>
      <c r="D32" s="39">
        <v>178</v>
      </c>
      <c r="E32" s="39">
        <v>147</v>
      </c>
      <c r="F32" s="39">
        <v>34</v>
      </c>
      <c r="G32" s="39">
        <v>0</v>
      </c>
      <c r="H32" s="39">
        <v>356</v>
      </c>
      <c r="I32" s="39">
        <v>131</v>
      </c>
      <c r="J32" s="39">
        <v>101</v>
      </c>
      <c r="K32" s="39">
        <v>93</v>
      </c>
    </row>
    <row r="33" spans="1:11" ht="15" customHeight="1" x14ac:dyDescent="0.25">
      <c r="A33" s="136" t="s">
        <v>59</v>
      </c>
      <c r="B33" s="39">
        <v>874</v>
      </c>
      <c r="C33" s="39">
        <v>843</v>
      </c>
      <c r="D33" s="39">
        <v>131</v>
      </c>
      <c r="E33" s="39">
        <v>116</v>
      </c>
      <c r="F33" s="39">
        <v>13</v>
      </c>
      <c r="G33" s="39">
        <v>0</v>
      </c>
      <c r="H33" s="39">
        <v>769</v>
      </c>
      <c r="I33" s="39">
        <v>350</v>
      </c>
      <c r="J33" s="39">
        <v>347</v>
      </c>
      <c r="K33" s="39">
        <v>319</v>
      </c>
    </row>
    <row r="34" spans="1:11" ht="15" customHeight="1" x14ac:dyDescent="0.25">
      <c r="A34" s="136" t="s">
        <v>60</v>
      </c>
      <c r="B34" s="39">
        <v>609</v>
      </c>
      <c r="C34" s="39">
        <v>552</v>
      </c>
      <c r="D34" s="39">
        <v>109</v>
      </c>
      <c r="E34" s="39">
        <v>72</v>
      </c>
      <c r="F34" s="39">
        <v>3</v>
      </c>
      <c r="G34" s="39">
        <v>3</v>
      </c>
      <c r="H34" s="39">
        <v>442</v>
      </c>
      <c r="I34" s="39">
        <v>220</v>
      </c>
      <c r="J34" s="39">
        <v>200</v>
      </c>
      <c r="K34" s="39">
        <v>185</v>
      </c>
    </row>
    <row r="35" spans="1:11" ht="15" customHeight="1" x14ac:dyDescent="0.25">
      <c r="A35" s="136" t="s">
        <v>61</v>
      </c>
      <c r="B35" s="39">
        <v>350</v>
      </c>
      <c r="C35" s="39">
        <v>332</v>
      </c>
      <c r="D35" s="39">
        <v>78</v>
      </c>
      <c r="E35" s="39">
        <v>66</v>
      </c>
      <c r="F35" s="39">
        <v>31</v>
      </c>
      <c r="G35" s="39">
        <v>0</v>
      </c>
      <c r="H35" s="39">
        <v>277</v>
      </c>
      <c r="I35" s="39">
        <v>96</v>
      </c>
      <c r="J35" s="39">
        <v>88</v>
      </c>
      <c r="K35" s="39">
        <v>74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85" zoomScaleSheetLayoutView="70" workbookViewId="0">
      <selection activeCell="J8" sqref="J8"/>
    </sheetView>
  </sheetViews>
  <sheetFormatPr defaultRowHeight="15.75" x14ac:dyDescent="0.25"/>
  <cols>
    <col min="1" max="1" width="28.140625" style="138" customWidth="1"/>
    <col min="2" max="2" width="17.42578125" style="138" customWidth="1"/>
    <col min="3" max="3" width="14.140625" style="137" customWidth="1"/>
    <col min="4" max="4" width="13.5703125" style="137" customWidth="1"/>
    <col min="5" max="5" width="13" style="137" customWidth="1"/>
    <col min="6" max="6" width="12.42578125" style="137" customWidth="1"/>
    <col min="7" max="7" width="19.85546875" style="137" customWidth="1"/>
    <col min="8" max="8" width="17.42578125" style="137" customWidth="1"/>
    <col min="9" max="9" width="12.42578125" style="137" customWidth="1"/>
    <col min="10" max="10" width="12.140625" style="137" customWidth="1"/>
    <col min="11" max="11" width="14" style="137" customWidth="1"/>
    <col min="12" max="256" width="9" style="134"/>
    <col min="257" max="257" width="18" style="134" customWidth="1"/>
    <col min="258" max="258" width="10.42578125" style="134" customWidth="1"/>
    <col min="259" max="259" width="11.42578125" style="134" customWidth="1"/>
    <col min="260" max="260" width="15.5703125" style="134" customWidth="1"/>
    <col min="261" max="261" width="11.5703125" style="134" customWidth="1"/>
    <col min="262" max="262" width="10.140625" style="134" customWidth="1"/>
    <col min="263" max="263" width="17.85546875" style="134" customWidth="1"/>
    <col min="264" max="264" width="14.42578125" style="134" customWidth="1"/>
    <col min="265" max="267" width="11.42578125" style="134" customWidth="1"/>
    <col min="268" max="512" width="9" style="134"/>
    <col min="513" max="513" width="18" style="134" customWidth="1"/>
    <col min="514" max="514" width="10.42578125" style="134" customWidth="1"/>
    <col min="515" max="515" width="11.42578125" style="134" customWidth="1"/>
    <col min="516" max="516" width="15.5703125" style="134" customWidth="1"/>
    <col min="517" max="517" width="11.5703125" style="134" customWidth="1"/>
    <col min="518" max="518" width="10.140625" style="134" customWidth="1"/>
    <col min="519" max="519" width="17.85546875" style="134" customWidth="1"/>
    <col min="520" max="520" width="14.42578125" style="134" customWidth="1"/>
    <col min="521" max="523" width="11.42578125" style="134" customWidth="1"/>
    <col min="524" max="768" width="9" style="134"/>
    <col min="769" max="769" width="18" style="134" customWidth="1"/>
    <col min="770" max="770" width="10.42578125" style="134" customWidth="1"/>
    <col min="771" max="771" width="11.42578125" style="134" customWidth="1"/>
    <col min="772" max="772" width="15.5703125" style="134" customWidth="1"/>
    <col min="773" max="773" width="11.5703125" style="134" customWidth="1"/>
    <col min="774" max="774" width="10.140625" style="134" customWidth="1"/>
    <col min="775" max="775" width="17.85546875" style="134" customWidth="1"/>
    <col min="776" max="776" width="14.42578125" style="134" customWidth="1"/>
    <col min="777" max="779" width="11.42578125" style="134" customWidth="1"/>
    <col min="780" max="1024" width="9" style="134"/>
    <col min="1025" max="1025" width="18" style="134" customWidth="1"/>
    <col min="1026" max="1026" width="10.42578125" style="134" customWidth="1"/>
    <col min="1027" max="1027" width="11.42578125" style="134" customWidth="1"/>
    <col min="1028" max="1028" width="15.5703125" style="134" customWidth="1"/>
    <col min="1029" max="1029" width="11.5703125" style="134" customWidth="1"/>
    <col min="1030" max="1030" width="10.140625" style="134" customWidth="1"/>
    <col min="1031" max="1031" width="17.85546875" style="134" customWidth="1"/>
    <col min="1032" max="1032" width="14.42578125" style="134" customWidth="1"/>
    <col min="1033" max="1035" width="11.42578125" style="134" customWidth="1"/>
    <col min="1036" max="1280" width="9" style="134"/>
    <col min="1281" max="1281" width="18" style="134" customWidth="1"/>
    <col min="1282" max="1282" width="10.42578125" style="134" customWidth="1"/>
    <col min="1283" max="1283" width="11.42578125" style="134" customWidth="1"/>
    <col min="1284" max="1284" width="15.5703125" style="134" customWidth="1"/>
    <col min="1285" max="1285" width="11.5703125" style="134" customWidth="1"/>
    <col min="1286" max="1286" width="10.140625" style="134" customWidth="1"/>
    <col min="1287" max="1287" width="17.85546875" style="134" customWidth="1"/>
    <col min="1288" max="1288" width="14.42578125" style="134" customWidth="1"/>
    <col min="1289" max="1291" width="11.42578125" style="134" customWidth="1"/>
    <col min="1292" max="1536" width="9" style="134"/>
    <col min="1537" max="1537" width="18" style="134" customWidth="1"/>
    <col min="1538" max="1538" width="10.42578125" style="134" customWidth="1"/>
    <col min="1539" max="1539" width="11.42578125" style="134" customWidth="1"/>
    <col min="1540" max="1540" width="15.5703125" style="134" customWidth="1"/>
    <col min="1541" max="1541" width="11.5703125" style="134" customWidth="1"/>
    <col min="1542" max="1542" width="10.140625" style="134" customWidth="1"/>
    <col min="1543" max="1543" width="17.85546875" style="134" customWidth="1"/>
    <col min="1544" max="1544" width="14.42578125" style="134" customWidth="1"/>
    <col min="1545" max="1547" width="11.42578125" style="134" customWidth="1"/>
    <col min="1548" max="1792" width="9" style="134"/>
    <col min="1793" max="1793" width="18" style="134" customWidth="1"/>
    <col min="1794" max="1794" width="10.42578125" style="134" customWidth="1"/>
    <col min="1795" max="1795" width="11.42578125" style="134" customWidth="1"/>
    <col min="1796" max="1796" width="15.5703125" style="134" customWidth="1"/>
    <col min="1797" max="1797" width="11.5703125" style="134" customWidth="1"/>
    <col min="1798" max="1798" width="10.140625" style="134" customWidth="1"/>
    <col min="1799" max="1799" width="17.85546875" style="134" customWidth="1"/>
    <col min="1800" max="1800" width="14.42578125" style="134" customWidth="1"/>
    <col min="1801" max="1803" width="11.42578125" style="134" customWidth="1"/>
    <col min="1804" max="2048" width="9" style="134"/>
    <col min="2049" max="2049" width="18" style="134" customWidth="1"/>
    <col min="2050" max="2050" width="10.42578125" style="134" customWidth="1"/>
    <col min="2051" max="2051" width="11.42578125" style="134" customWidth="1"/>
    <col min="2052" max="2052" width="15.5703125" style="134" customWidth="1"/>
    <col min="2053" max="2053" width="11.5703125" style="134" customWidth="1"/>
    <col min="2054" max="2054" width="10.140625" style="134" customWidth="1"/>
    <col min="2055" max="2055" width="17.85546875" style="134" customWidth="1"/>
    <col min="2056" max="2056" width="14.42578125" style="134" customWidth="1"/>
    <col min="2057" max="2059" width="11.42578125" style="134" customWidth="1"/>
    <col min="2060" max="2304" width="9" style="134"/>
    <col min="2305" max="2305" width="18" style="134" customWidth="1"/>
    <col min="2306" max="2306" width="10.42578125" style="134" customWidth="1"/>
    <col min="2307" max="2307" width="11.42578125" style="134" customWidth="1"/>
    <col min="2308" max="2308" width="15.5703125" style="134" customWidth="1"/>
    <col min="2309" max="2309" width="11.5703125" style="134" customWidth="1"/>
    <col min="2310" max="2310" width="10.140625" style="134" customWidth="1"/>
    <col min="2311" max="2311" width="17.85546875" style="134" customWidth="1"/>
    <col min="2312" max="2312" width="14.42578125" style="134" customWidth="1"/>
    <col min="2313" max="2315" width="11.42578125" style="134" customWidth="1"/>
    <col min="2316" max="2560" width="9" style="134"/>
    <col min="2561" max="2561" width="18" style="134" customWidth="1"/>
    <col min="2562" max="2562" width="10.42578125" style="134" customWidth="1"/>
    <col min="2563" max="2563" width="11.42578125" style="134" customWidth="1"/>
    <col min="2564" max="2564" width="15.5703125" style="134" customWidth="1"/>
    <col min="2565" max="2565" width="11.5703125" style="134" customWidth="1"/>
    <col min="2566" max="2566" width="10.140625" style="134" customWidth="1"/>
    <col min="2567" max="2567" width="17.85546875" style="134" customWidth="1"/>
    <col min="2568" max="2568" width="14.42578125" style="134" customWidth="1"/>
    <col min="2569" max="2571" width="11.42578125" style="134" customWidth="1"/>
    <col min="2572" max="2816" width="9" style="134"/>
    <col min="2817" max="2817" width="18" style="134" customWidth="1"/>
    <col min="2818" max="2818" width="10.42578125" style="134" customWidth="1"/>
    <col min="2819" max="2819" width="11.42578125" style="134" customWidth="1"/>
    <col min="2820" max="2820" width="15.5703125" style="134" customWidth="1"/>
    <col min="2821" max="2821" width="11.5703125" style="134" customWidth="1"/>
    <col min="2822" max="2822" width="10.140625" style="134" customWidth="1"/>
    <col min="2823" max="2823" width="17.85546875" style="134" customWidth="1"/>
    <col min="2824" max="2824" width="14.42578125" style="134" customWidth="1"/>
    <col min="2825" max="2827" width="11.42578125" style="134" customWidth="1"/>
    <col min="2828" max="3072" width="9" style="134"/>
    <col min="3073" max="3073" width="18" style="134" customWidth="1"/>
    <col min="3074" max="3074" width="10.42578125" style="134" customWidth="1"/>
    <col min="3075" max="3075" width="11.42578125" style="134" customWidth="1"/>
    <col min="3076" max="3076" width="15.5703125" style="134" customWidth="1"/>
    <col min="3077" max="3077" width="11.5703125" style="134" customWidth="1"/>
    <col min="3078" max="3078" width="10.140625" style="134" customWidth="1"/>
    <col min="3079" max="3079" width="17.85546875" style="134" customWidth="1"/>
    <col min="3080" max="3080" width="14.42578125" style="134" customWidth="1"/>
    <col min="3081" max="3083" width="11.42578125" style="134" customWidth="1"/>
    <col min="3084" max="3328" width="9" style="134"/>
    <col min="3329" max="3329" width="18" style="134" customWidth="1"/>
    <col min="3330" max="3330" width="10.42578125" style="134" customWidth="1"/>
    <col min="3331" max="3331" width="11.42578125" style="134" customWidth="1"/>
    <col min="3332" max="3332" width="15.5703125" style="134" customWidth="1"/>
    <col min="3333" max="3333" width="11.5703125" style="134" customWidth="1"/>
    <col min="3334" max="3334" width="10.140625" style="134" customWidth="1"/>
    <col min="3335" max="3335" width="17.85546875" style="134" customWidth="1"/>
    <col min="3336" max="3336" width="14.42578125" style="134" customWidth="1"/>
    <col min="3337" max="3339" width="11.42578125" style="134" customWidth="1"/>
    <col min="3340" max="3584" width="9" style="134"/>
    <col min="3585" max="3585" width="18" style="134" customWidth="1"/>
    <col min="3586" max="3586" width="10.42578125" style="134" customWidth="1"/>
    <col min="3587" max="3587" width="11.42578125" style="134" customWidth="1"/>
    <col min="3588" max="3588" width="15.5703125" style="134" customWidth="1"/>
    <col min="3589" max="3589" width="11.5703125" style="134" customWidth="1"/>
    <col min="3590" max="3590" width="10.140625" style="134" customWidth="1"/>
    <col min="3591" max="3591" width="17.85546875" style="134" customWidth="1"/>
    <col min="3592" max="3592" width="14.42578125" style="134" customWidth="1"/>
    <col min="3593" max="3595" width="11.42578125" style="134" customWidth="1"/>
    <col min="3596" max="3840" width="9" style="134"/>
    <col min="3841" max="3841" width="18" style="134" customWidth="1"/>
    <col min="3842" max="3842" width="10.42578125" style="134" customWidth="1"/>
    <col min="3843" max="3843" width="11.42578125" style="134" customWidth="1"/>
    <col min="3844" max="3844" width="15.5703125" style="134" customWidth="1"/>
    <col min="3845" max="3845" width="11.5703125" style="134" customWidth="1"/>
    <col min="3846" max="3846" width="10.140625" style="134" customWidth="1"/>
    <col min="3847" max="3847" width="17.85546875" style="134" customWidth="1"/>
    <col min="3848" max="3848" width="14.42578125" style="134" customWidth="1"/>
    <col min="3849" max="3851" width="11.42578125" style="134" customWidth="1"/>
    <col min="3852" max="4096" width="9" style="134"/>
    <col min="4097" max="4097" width="18" style="134" customWidth="1"/>
    <col min="4098" max="4098" width="10.42578125" style="134" customWidth="1"/>
    <col min="4099" max="4099" width="11.42578125" style="134" customWidth="1"/>
    <col min="4100" max="4100" width="15.5703125" style="134" customWidth="1"/>
    <col min="4101" max="4101" width="11.5703125" style="134" customWidth="1"/>
    <col min="4102" max="4102" width="10.140625" style="134" customWidth="1"/>
    <col min="4103" max="4103" width="17.85546875" style="134" customWidth="1"/>
    <col min="4104" max="4104" width="14.42578125" style="134" customWidth="1"/>
    <col min="4105" max="4107" width="11.42578125" style="134" customWidth="1"/>
    <col min="4108" max="4352" width="9" style="134"/>
    <col min="4353" max="4353" width="18" style="134" customWidth="1"/>
    <col min="4354" max="4354" width="10.42578125" style="134" customWidth="1"/>
    <col min="4355" max="4355" width="11.42578125" style="134" customWidth="1"/>
    <col min="4356" max="4356" width="15.5703125" style="134" customWidth="1"/>
    <col min="4357" max="4357" width="11.5703125" style="134" customWidth="1"/>
    <col min="4358" max="4358" width="10.140625" style="134" customWidth="1"/>
    <col min="4359" max="4359" width="17.85546875" style="134" customWidth="1"/>
    <col min="4360" max="4360" width="14.42578125" style="134" customWidth="1"/>
    <col min="4361" max="4363" width="11.42578125" style="134" customWidth="1"/>
    <col min="4364" max="4608" width="9" style="134"/>
    <col min="4609" max="4609" width="18" style="134" customWidth="1"/>
    <col min="4610" max="4610" width="10.42578125" style="134" customWidth="1"/>
    <col min="4611" max="4611" width="11.42578125" style="134" customWidth="1"/>
    <col min="4612" max="4612" width="15.5703125" style="134" customWidth="1"/>
    <col min="4613" max="4613" width="11.5703125" style="134" customWidth="1"/>
    <col min="4614" max="4614" width="10.140625" style="134" customWidth="1"/>
    <col min="4615" max="4615" width="17.85546875" style="134" customWidth="1"/>
    <col min="4616" max="4616" width="14.42578125" style="134" customWidth="1"/>
    <col min="4617" max="4619" width="11.42578125" style="134" customWidth="1"/>
    <col min="4620" max="4864" width="9" style="134"/>
    <col min="4865" max="4865" width="18" style="134" customWidth="1"/>
    <col min="4866" max="4866" width="10.42578125" style="134" customWidth="1"/>
    <col min="4867" max="4867" width="11.42578125" style="134" customWidth="1"/>
    <col min="4868" max="4868" width="15.5703125" style="134" customWidth="1"/>
    <col min="4869" max="4869" width="11.5703125" style="134" customWidth="1"/>
    <col min="4870" max="4870" width="10.140625" style="134" customWidth="1"/>
    <col min="4871" max="4871" width="17.85546875" style="134" customWidth="1"/>
    <col min="4872" max="4872" width="14.42578125" style="134" customWidth="1"/>
    <col min="4873" max="4875" width="11.42578125" style="134" customWidth="1"/>
    <col min="4876" max="5120" width="9" style="134"/>
    <col min="5121" max="5121" width="18" style="134" customWidth="1"/>
    <col min="5122" max="5122" width="10.42578125" style="134" customWidth="1"/>
    <col min="5123" max="5123" width="11.42578125" style="134" customWidth="1"/>
    <col min="5124" max="5124" width="15.5703125" style="134" customWidth="1"/>
    <col min="5125" max="5125" width="11.5703125" style="134" customWidth="1"/>
    <col min="5126" max="5126" width="10.140625" style="134" customWidth="1"/>
    <col min="5127" max="5127" width="17.85546875" style="134" customWidth="1"/>
    <col min="5128" max="5128" width="14.42578125" style="134" customWidth="1"/>
    <col min="5129" max="5131" width="11.42578125" style="134" customWidth="1"/>
    <col min="5132" max="5376" width="9" style="134"/>
    <col min="5377" max="5377" width="18" style="134" customWidth="1"/>
    <col min="5378" max="5378" width="10.42578125" style="134" customWidth="1"/>
    <col min="5379" max="5379" width="11.42578125" style="134" customWidth="1"/>
    <col min="5380" max="5380" width="15.5703125" style="134" customWidth="1"/>
    <col min="5381" max="5381" width="11.5703125" style="134" customWidth="1"/>
    <col min="5382" max="5382" width="10.140625" style="134" customWidth="1"/>
    <col min="5383" max="5383" width="17.85546875" style="134" customWidth="1"/>
    <col min="5384" max="5384" width="14.42578125" style="134" customWidth="1"/>
    <col min="5385" max="5387" width="11.42578125" style="134" customWidth="1"/>
    <col min="5388" max="5632" width="9" style="134"/>
    <col min="5633" max="5633" width="18" style="134" customWidth="1"/>
    <col min="5634" max="5634" width="10.42578125" style="134" customWidth="1"/>
    <col min="5635" max="5635" width="11.42578125" style="134" customWidth="1"/>
    <col min="5636" max="5636" width="15.5703125" style="134" customWidth="1"/>
    <col min="5637" max="5637" width="11.5703125" style="134" customWidth="1"/>
    <col min="5638" max="5638" width="10.140625" style="134" customWidth="1"/>
    <col min="5639" max="5639" width="17.85546875" style="134" customWidth="1"/>
    <col min="5640" max="5640" width="14.42578125" style="134" customWidth="1"/>
    <col min="5641" max="5643" width="11.42578125" style="134" customWidth="1"/>
    <col min="5644" max="5888" width="9" style="134"/>
    <col min="5889" max="5889" width="18" style="134" customWidth="1"/>
    <col min="5890" max="5890" width="10.42578125" style="134" customWidth="1"/>
    <col min="5891" max="5891" width="11.42578125" style="134" customWidth="1"/>
    <col min="5892" max="5892" width="15.5703125" style="134" customWidth="1"/>
    <col min="5893" max="5893" width="11.5703125" style="134" customWidth="1"/>
    <col min="5894" max="5894" width="10.140625" style="134" customWidth="1"/>
    <col min="5895" max="5895" width="17.85546875" style="134" customWidth="1"/>
    <col min="5896" max="5896" width="14.42578125" style="134" customWidth="1"/>
    <col min="5897" max="5899" width="11.42578125" style="134" customWidth="1"/>
    <col min="5900" max="6144" width="9" style="134"/>
    <col min="6145" max="6145" width="18" style="134" customWidth="1"/>
    <col min="6146" max="6146" width="10.42578125" style="134" customWidth="1"/>
    <col min="6147" max="6147" width="11.42578125" style="134" customWidth="1"/>
    <col min="6148" max="6148" width="15.5703125" style="134" customWidth="1"/>
    <col min="6149" max="6149" width="11.5703125" style="134" customWidth="1"/>
    <col min="6150" max="6150" width="10.140625" style="134" customWidth="1"/>
    <col min="6151" max="6151" width="17.85546875" style="134" customWidth="1"/>
    <col min="6152" max="6152" width="14.42578125" style="134" customWidth="1"/>
    <col min="6153" max="6155" width="11.42578125" style="134" customWidth="1"/>
    <col min="6156" max="6400" width="9" style="134"/>
    <col min="6401" max="6401" width="18" style="134" customWidth="1"/>
    <col min="6402" max="6402" width="10.42578125" style="134" customWidth="1"/>
    <col min="6403" max="6403" width="11.42578125" style="134" customWidth="1"/>
    <col min="6404" max="6404" width="15.5703125" style="134" customWidth="1"/>
    <col min="6405" max="6405" width="11.5703125" style="134" customWidth="1"/>
    <col min="6406" max="6406" width="10.140625" style="134" customWidth="1"/>
    <col min="6407" max="6407" width="17.85546875" style="134" customWidth="1"/>
    <col min="6408" max="6408" width="14.42578125" style="134" customWidth="1"/>
    <col min="6409" max="6411" width="11.42578125" style="134" customWidth="1"/>
    <col min="6412" max="6656" width="9" style="134"/>
    <col min="6657" max="6657" width="18" style="134" customWidth="1"/>
    <col min="6658" max="6658" width="10.42578125" style="134" customWidth="1"/>
    <col min="6659" max="6659" width="11.42578125" style="134" customWidth="1"/>
    <col min="6660" max="6660" width="15.5703125" style="134" customWidth="1"/>
    <col min="6661" max="6661" width="11.5703125" style="134" customWidth="1"/>
    <col min="6662" max="6662" width="10.140625" style="134" customWidth="1"/>
    <col min="6663" max="6663" width="17.85546875" style="134" customWidth="1"/>
    <col min="6664" max="6664" width="14.42578125" style="134" customWidth="1"/>
    <col min="6665" max="6667" width="11.42578125" style="134" customWidth="1"/>
    <col min="6668" max="6912" width="9" style="134"/>
    <col min="6913" max="6913" width="18" style="134" customWidth="1"/>
    <col min="6914" max="6914" width="10.42578125" style="134" customWidth="1"/>
    <col min="6915" max="6915" width="11.42578125" style="134" customWidth="1"/>
    <col min="6916" max="6916" width="15.5703125" style="134" customWidth="1"/>
    <col min="6917" max="6917" width="11.5703125" style="134" customWidth="1"/>
    <col min="6918" max="6918" width="10.140625" style="134" customWidth="1"/>
    <col min="6919" max="6919" width="17.85546875" style="134" customWidth="1"/>
    <col min="6920" max="6920" width="14.42578125" style="134" customWidth="1"/>
    <col min="6921" max="6923" width="11.42578125" style="134" customWidth="1"/>
    <col min="6924" max="7168" width="9" style="134"/>
    <col min="7169" max="7169" width="18" style="134" customWidth="1"/>
    <col min="7170" max="7170" width="10.42578125" style="134" customWidth="1"/>
    <col min="7171" max="7171" width="11.42578125" style="134" customWidth="1"/>
    <col min="7172" max="7172" width="15.5703125" style="134" customWidth="1"/>
    <col min="7173" max="7173" width="11.5703125" style="134" customWidth="1"/>
    <col min="7174" max="7174" width="10.140625" style="134" customWidth="1"/>
    <col min="7175" max="7175" width="17.85546875" style="134" customWidth="1"/>
    <col min="7176" max="7176" width="14.42578125" style="134" customWidth="1"/>
    <col min="7177" max="7179" width="11.42578125" style="134" customWidth="1"/>
    <col min="7180" max="7424" width="9" style="134"/>
    <col min="7425" max="7425" width="18" style="134" customWidth="1"/>
    <col min="7426" max="7426" width="10.42578125" style="134" customWidth="1"/>
    <col min="7427" max="7427" width="11.42578125" style="134" customWidth="1"/>
    <col min="7428" max="7428" width="15.5703125" style="134" customWidth="1"/>
    <col min="7429" max="7429" width="11.5703125" style="134" customWidth="1"/>
    <col min="7430" max="7430" width="10.140625" style="134" customWidth="1"/>
    <col min="7431" max="7431" width="17.85546875" style="134" customWidth="1"/>
    <col min="7432" max="7432" width="14.42578125" style="134" customWidth="1"/>
    <col min="7433" max="7435" width="11.42578125" style="134" customWidth="1"/>
    <col min="7436" max="7680" width="9" style="134"/>
    <col min="7681" max="7681" width="18" style="134" customWidth="1"/>
    <col min="7682" max="7682" width="10.42578125" style="134" customWidth="1"/>
    <col min="7683" max="7683" width="11.42578125" style="134" customWidth="1"/>
    <col min="7684" max="7684" width="15.5703125" style="134" customWidth="1"/>
    <col min="7685" max="7685" width="11.5703125" style="134" customWidth="1"/>
    <col min="7686" max="7686" width="10.140625" style="134" customWidth="1"/>
    <col min="7687" max="7687" width="17.85546875" style="134" customWidth="1"/>
    <col min="7688" max="7688" width="14.42578125" style="134" customWidth="1"/>
    <col min="7689" max="7691" width="11.42578125" style="134" customWidth="1"/>
    <col min="7692" max="7936" width="9" style="134"/>
    <col min="7937" max="7937" width="18" style="134" customWidth="1"/>
    <col min="7938" max="7938" width="10.42578125" style="134" customWidth="1"/>
    <col min="7939" max="7939" width="11.42578125" style="134" customWidth="1"/>
    <col min="7940" max="7940" width="15.5703125" style="134" customWidth="1"/>
    <col min="7941" max="7941" width="11.5703125" style="134" customWidth="1"/>
    <col min="7942" max="7942" width="10.140625" style="134" customWidth="1"/>
    <col min="7943" max="7943" width="17.85546875" style="134" customWidth="1"/>
    <col min="7944" max="7944" width="14.42578125" style="134" customWidth="1"/>
    <col min="7945" max="7947" width="11.42578125" style="134" customWidth="1"/>
    <col min="7948" max="8192" width="9" style="134"/>
    <col min="8193" max="8193" width="18" style="134" customWidth="1"/>
    <col min="8194" max="8194" width="10.42578125" style="134" customWidth="1"/>
    <col min="8195" max="8195" width="11.42578125" style="134" customWidth="1"/>
    <col min="8196" max="8196" width="15.5703125" style="134" customWidth="1"/>
    <col min="8197" max="8197" width="11.5703125" style="134" customWidth="1"/>
    <col min="8198" max="8198" width="10.140625" style="134" customWidth="1"/>
    <col min="8199" max="8199" width="17.85546875" style="134" customWidth="1"/>
    <col min="8200" max="8200" width="14.42578125" style="134" customWidth="1"/>
    <col min="8201" max="8203" width="11.42578125" style="134" customWidth="1"/>
    <col min="8204" max="8448" width="9" style="134"/>
    <col min="8449" max="8449" width="18" style="134" customWidth="1"/>
    <col min="8450" max="8450" width="10.42578125" style="134" customWidth="1"/>
    <col min="8451" max="8451" width="11.42578125" style="134" customWidth="1"/>
    <col min="8452" max="8452" width="15.5703125" style="134" customWidth="1"/>
    <col min="8453" max="8453" width="11.5703125" style="134" customWidth="1"/>
    <col min="8454" max="8454" width="10.140625" style="134" customWidth="1"/>
    <col min="8455" max="8455" width="17.85546875" style="134" customWidth="1"/>
    <col min="8456" max="8456" width="14.42578125" style="134" customWidth="1"/>
    <col min="8457" max="8459" width="11.42578125" style="134" customWidth="1"/>
    <col min="8460" max="8704" width="9" style="134"/>
    <col min="8705" max="8705" width="18" style="134" customWidth="1"/>
    <col min="8706" max="8706" width="10.42578125" style="134" customWidth="1"/>
    <col min="8707" max="8707" width="11.42578125" style="134" customWidth="1"/>
    <col min="8708" max="8708" width="15.5703125" style="134" customWidth="1"/>
    <col min="8709" max="8709" width="11.5703125" style="134" customWidth="1"/>
    <col min="8710" max="8710" width="10.140625" style="134" customWidth="1"/>
    <col min="8711" max="8711" width="17.85546875" style="134" customWidth="1"/>
    <col min="8712" max="8712" width="14.42578125" style="134" customWidth="1"/>
    <col min="8713" max="8715" width="11.42578125" style="134" customWidth="1"/>
    <col min="8716" max="8960" width="9" style="134"/>
    <col min="8961" max="8961" width="18" style="134" customWidth="1"/>
    <col min="8962" max="8962" width="10.42578125" style="134" customWidth="1"/>
    <col min="8963" max="8963" width="11.42578125" style="134" customWidth="1"/>
    <col min="8964" max="8964" width="15.5703125" style="134" customWidth="1"/>
    <col min="8965" max="8965" width="11.5703125" style="134" customWidth="1"/>
    <col min="8966" max="8966" width="10.140625" style="134" customWidth="1"/>
    <col min="8967" max="8967" width="17.85546875" style="134" customWidth="1"/>
    <col min="8968" max="8968" width="14.42578125" style="134" customWidth="1"/>
    <col min="8969" max="8971" width="11.42578125" style="134" customWidth="1"/>
    <col min="8972" max="9216" width="9" style="134"/>
    <col min="9217" max="9217" width="18" style="134" customWidth="1"/>
    <col min="9218" max="9218" width="10.42578125" style="134" customWidth="1"/>
    <col min="9219" max="9219" width="11.42578125" style="134" customWidth="1"/>
    <col min="9220" max="9220" width="15.5703125" style="134" customWidth="1"/>
    <col min="9221" max="9221" width="11.5703125" style="134" customWidth="1"/>
    <col min="9222" max="9222" width="10.140625" style="134" customWidth="1"/>
    <col min="9223" max="9223" width="17.85546875" style="134" customWidth="1"/>
    <col min="9224" max="9224" width="14.42578125" style="134" customWidth="1"/>
    <col min="9225" max="9227" width="11.42578125" style="134" customWidth="1"/>
    <col min="9228" max="9472" width="9" style="134"/>
    <col min="9473" max="9473" width="18" style="134" customWidth="1"/>
    <col min="9474" max="9474" width="10.42578125" style="134" customWidth="1"/>
    <col min="9475" max="9475" width="11.42578125" style="134" customWidth="1"/>
    <col min="9476" max="9476" width="15.5703125" style="134" customWidth="1"/>
    <col min="9477" max="9477" width="11.5703125" style="134" customWidth="1"/>
    <col min="9478" max="9478" width="10.140625" style="134" customWidth="1"/>
    <col min="9479" max="9479" width="17.85546875" style="134" customWidth="1"/>
    <col min="9480" max="9480" width="14.42578125" style="134" customWidth="1"/>
    <col min="9481" max="9483" width="11.42578125" style="134" customWidth="1"/>
    <col min="9484" max="9728" width="9" style="134"/>
    <col min="9729" max="9729" width="18" style="134" customWidth="1"/>
    <col min="9730" max="9730" width="10.42578125" style="134" customWidth="1"/>
    <col min="9731" max="9731" width="11.42578125" style="134" customWidth="1"/>
    <col min="9732" max="9732" width="15.5703125" style="134" customWidth="1"/>
    <col min="9733" max="9733" width="11.5703125" style="134" customWidth="1"/>
    <col min="9734" max="9734" width="10.140625" style="134" customWidth="1"/>
    <col min="9735" max="9735" width="17.85546875" style="134" customWidth="1"/>
    <col min="9736" max="9736" width="14.42578125" style="134" customWidth="1"/>
    <col min="9737" max="9739" width="11.42578125" style="134" customWidth="1"/>
    <col min="9740" max="9984" width="9" style="134"/>
    <col min="9985" max="9985" width="18" style="134" customWidth="1"/>
    <col min="9986" max="9986" width="10.42578125" style="134" customWidth="1"/>
    <col min="9987" max="9987" width="11.42578125" style="134" customWidth="1"/>
    <col min="9988" max="9988" width="15.5703125" style="134" customWidth="1"/>
    <col min="9989" max="9989" width="11.5703125" style="134" customWidth="1"/>
    <col min="9990" max="9990" width="10.140625" style="134" customWidth="1"/>
    <col min="9991" max="9991" width="17.85546875" style="134" customWidth="1"/>
    <col min="9992" max="9992" width="14.42578125" style="134" customWidth="1"/>
    <col min="9993" max="9995" width="11.42578125" style="134" customWidth="1"/>
    <col min="9996" max="10240" width="9" style="134"/>
    <col min="10241" max="10241" width="18" style="134" customWidth="1"/>
    <col min="10242" max="10242" width="10.42578125" style="134" customWidth="1"/>
    <col min="10243" max="10243" width="11.42578125" style="134" customWidth="1"/>
    <col min="10244" max="10244" width="15.5703125" style="134" customWidth="1"/>
    <col min="10245" max="10245" width="11.5703125" style="134" customWidth="1"/>
    <col min="10246" max="10246" width="10.140625" style="134" customWidth="1"/>
    <col min="10247" max="10247" width="17.85546875" style="134" customWidth="1"/>
    <col min="10248" max="10248" width="14.42578125" style="134" customWidth="1"/>
    <col min="10249" max="10251" width="11.42578125" style="134" customWidth="1"/>
    <col min="10252" max="10496" width="9" style="134"/>
    <col min="10497" max="10497" width="18" style="134" customWidth="1"/>
    <col min="10498" max="10498" width="10.42578125" style="134" customWidth="1"/>
    <col min="10499" max="10499" width="11.42578125" style="134" customWidth="1"/>
    <col min="10500" max="10500" width="15.5703125" style="134" customWidth="1"/>
    <col min="10501" max="10501" width="11.5703125" style="134" customWidth="1"/>
    <col min="10502" max="10502" width="10.140625" style="134" customWidth="1"/>
    <col min="10503" max="10503" width="17.85546875" style="134" customWidth="1"/>
    <col min="10504" max="10504" width="14.42578125" style="134" customWidth="1"/>
    <col min="10505" max="10507" width="11.42578125" style="134" customWidth="1"/>
    <col min="10508" max="10752" width="9" style="134"/>
    <col min="10753" max="10753" width="18" style="134" customWidth="1"/>
    <col min="10754" max="10754" width="10.42578125" style="134" customWidth="1"/>
    <col min="10755" max="10755" width="11.42578125" style="134" customWidth="1"/>
    <col min="10756" max="10756" width="15.5703125" style="134" customWidth="1"/>
    <col min="10757" max="10757" width="11.5703125" style="134" customWidth="1"/>
    <col min="10758" max="10758" width="10.140625" style="134" customWidth="1"/>
    <col min="10759" max="10759" width="17.85546875" style="134" customWidth="1"/>
    <col min="10760" max="10760" width="14.42578125" style="134" customWidth="1"/>
    <col min="10761" max="10763" width="11.42578125" style="134" customWidth="1"/>
    <col min="10764" max="11008" width="9" style="134"/>
    <col min="11009" max="11009" width="18" style="134" customWidth="1"/>
    <col min="11010" max="11010" width="10.42578125" style="134" customWidth="1"/>
    <col min="11011" max="11011" width="11.42578125" style="134" customWidth="1"/>
    <col min="11012" max="11012" width="15.5703125" style="134" customWidth="1"/>
    <col min="11013" max="11013" width="11.5703125" style="134" customWidth="1"/>
    <col min="11014" max="11014" width="10.140625" style="134" customWidth="1"/>
    <col min="11015" max="11015" width="17.85546875" style="134" customWidth="1"/>
    <col min="11016" max="11016" width="14.42578125" style="134" customWidth="1"/>
    <col min="11017" max="11019" width="11.42578125" style="134" customWidth="1"/>
    <col min="11020" max="11264" width="9" style="134"/>
    <col min="11265" max="11265" width="18" style="134" customWidth="1"/>
    <col min="11266" max="11266" width="10.42578125" style="134" customWidth="1"/>
    <col min="11267" max="11267" width="11.42578125" style="134" customWidth="1"/>
    <col min="11268" max="11268" width="15.5703125" style="134" customWidth="1"/>
    <col min="11269" max="11269" width="11.5703125" style="134" customWidth="1"/>
    <col min="11270" max="11270" width="10.140625" style="134" customWidth="1"/>
    <col min="11271" max="11271" width="17.85546875" style="134" customWidth="1"/>
    <col min="11272" max="11272" width="14.42578125" style="134" customWidth="1"/>
    <col min="11273" max="11275" width="11.42578125" style="134" customWidth="1"/>
    <col min="11276" max="11520" width="9" style="134"/>
    <col min="11521" max="11521" width="18" style="134" customWidth="1"/>
    <col min="11522" max="11522" width="10.42578125" style="134" customWidth="1"/>
    <col min="11523" max="11523" width="11.42578125" style="134" customWidth="1"/>
    <col min="11524" max="11524" width="15.5703125" style="134" customWidth="1"/>
    <col min="11525" max="11525" width="11.5703125" style="134" customWidth="1"/>
    <col min="11526" max="11526" width="10.140625" style="134" customWidth="1"/>
    <col min="11527" max="11527" width="17.85546875" style="134" customWidth="1"/>
    <col min="11528" max="11528" width="14.42578125" style="134" customWidth="1"/>
    <col min="11529" max="11531" width="11.42578125" style="134" customWidth="1"/>
    <col min="11532" max="11776" width="9" style="134"/>
    <col min="11777" max="11777" width="18" style="134" customWidth="1"/>
    <col min="11778" max="11778" width="10.42578125" style="134" customWidth="1"/>
    <col min="11779" max="11779" width="11.42578125" style="134" customWidth="1"/>
    <col min="11780" max="11780" width="15.5703125" style="134" customWidth="1"/>
    <col min="11781" max="11781" width="11.5703125" style="134" customWidth="1"/>
    <col min="11782" max="11782" width="10.140625" style="134" customWidth="1"/>
    <col min="11783" max="11783" width="17.85546875" style="134" customWidth="1"/>
    <col min="11784" max="11784" width="14.42578125" style="134" customWidth="1"/>
    <col min="11785" max="11787" width="11.42578125" style="134" customWidth="1"/>
    <col min="11788" max="12032" width="9" style="134"/>
    <col min="12033" max="12033" width="18" style="134" customWidth="1"/>
    <col min="12034" max="12034" width="10.42578125" style="134" customWidth="1"/>
    <col min="12035" max="12035" width="11.42578125" style="134" customWidth="1"/>
    <col min="12036" max="12036" width="15.5703125" style="134" customWidth="1"/>
    <col min="12037" max="12037" width="11.5703125" style="134" customWidth="1"/>
    <col min="12038" max="12038" width="10.140625" style="134" customWidth="1"/>
    <col min="12039" max="12039" width="17.85546875" style="134" customWidth="1"/>
    <col min="12040" max="12040" width="14.42578125" style="134" customWidth="1"/>
    <col min="12041" max="12043" width="11.42578125" style="134" customWidth="1"/>
    <col min="12044" max="12288" width="9" style="134"/>
    <col min="12289" max="12289" width="18" style="134" customWidth="1"/>
    <col min="12290" max="12290" width="10.42578125" style="134" customWidth="1"/>
    <col min="12291" max="12291" width="11.42578125" style="134" customWidth="1"/>
    <col min="12292" max="12292" width="15.5703125" style="134" customWidth="1"/>
    <col min="12293" max="12293" width="11.5703125" style="134" customWidth="1"/>
    <col min="12294" max="12294" width="10.140625" style="134" customWidth="1"/>
    <col min="12295" max="12295" width="17.85546875" style="134" customWidth="1"/>
    <col min="12296" max="12296" width="14.42578125" style="134" customWidth="1"/>
    <col min="12297" max="12299" width="11.42578125" style="134" customWidth="1"/>
    <col min="12300" max="12544" width="9" style="134"/>
    <col min="12545" max="12545" width="18" style="134" customWidth="1"/>
    <col min="12546" max="12546" width="10.42578125" style="134" customWidth="1"/>
    <col min="12547" max="12547" width="11.42578125" style="134" customWidth="1"/>
    <col min="12548" max="12548" width="15.5703125" style="134" customWidth="1"/>
    <col min="12549" max="12549" width="11.5703125" style="134" customWidth="1"/>
    <col min="12550" max="12550" width="10.140625" style="134" customWidth="1"/>
    <col min="12551" max="12551" width="17.85546875" style="134" customWidth="1"/>
    <col min="12552" max="12552" width="14.42578125" style="134" customWidth="1"/>
    <col min="12553" max="12555" width="11.42578125" style="134" customWidth="1"/>
    <col min="12556" max="12800" width="9" style="134"/>
    <col min="12801" max="12801" width="18" style="134" customWidth="1"/>
    <col min="12802" max="12802" width="10.42578125" style="134" customWidth="1"/>
    <col min="12803" max="12803" width="11.42578125" style="134" customWidth="1"/>
    <col min="12804" max="12804" width="15.5703125" style="134" customWidth="1"/>
    <col min="12805" max="12805" width="11.5703125" style="134" customWidth="1"/>
    <col min="12806" max="12806" width="10.140625" style="134" customWidth="1"/>
    <col min="12807" max="12807" width="17.85546875" style="134" customWidth="1"/>
    <col min="12808" max="12808" width="14.42578125" style="134" customWidth="1"/>
    <col min="12809" max="12811" width="11.42578125" style="134" customWidth="1"/>
    <col min="12812" max="13056" width="9" style="134"/>
    <col min="13057" max="13057" width="18" style="134" customWidth="1"/>
    <col min="13058" max="13058" width="10.42578125" style="134" customWidth="1"/>
    <col min="13059" max="13059" width="11.42578125" style="134" customWidth="1"/>
    <col min="13060" max="13060" width="15.5703125" style="134" customWidth="1"/>
    <col min="13061" max="13061" width="11.5703125" style="134" customWidth="1"/>
    <col min="13062" max="13062" width="10.140625" style="134" customWidth="1"/>
    <col min="13063" max="13063" width="17.85546875" style="134" customWidth="1"/>
    <col min="13064" max="13064" width="14.42578125" style="134" customWidth="1"/>
    <col min="13065" max="13067" width="11.42578125" style="134" customWidth="1"/>
    <col min="13068" max="13312" width="9" style="134"/>
    <col min="13313" max="13313" width="18" style="134" customWidth="1"/>
    <col min="13314" max="13314" width="10.42578125" style="134" customWidth="1"/>
    <col min="13315" max="13315" width="11.42578125" style="134" customWidth="1"/>
    <col min="13316" max="13316" width="15.5703125" style="134" customWidth="1"/>
    <col min="13317" max="13317" width="11.5703125" style="134" customWidth="1"/>
    <col min="13318" max="13318" width="10.140625" style="134" customWidth="1"/>
    <col min="13319" max="13319" width="17.85546875" style="134" customWidth="1"/>
    <col min="13320" max="13320" width="14.42578125" style="134" customWidth="1"/>
    <col min="13321" max="13323" width="11.42578125" style="134" customWidth="1"/>
    <col min="13324" max="13568" width="9" style="134"/>
    <col min="13569" max="13569" width="18" style="134" customWidth="1"/>
    <col min="13570" max="13570" width="10.42578125" style="134" customWidth="1"/>
    <col min="13571" max="13571" width="11.42578125" style="134" customWidth="1"/>
    <col min="13572" max="13572" width="15.5703125" style="134" customWidth="1"/>
    <col min="13573" max="13573" width="11.5703125" style="134" customWidth="1"/>
    <col min="13574" max="13574" width="10.140625" style="134" customWidth="1"/>
    <col min="13575" max="13575" width="17.85546875" style="134" customWidth="1"/>
    <col min="13576" max="13576" width="14.42578125" style="134" customWidth="1"/>
    <col min="13577" max="13579" width="11.42578125" style="134" customWidth="1"/>
    <col min="13580" max="13824" width="9" style="134"/>
    <col min="13825" max="13825" width="18" style="134" customWidth="1"/>
    <col min="13826" max="13826" width="10.42578125" style="134" customWidth="1"/>
    <col min="13827" max="13827" width="11.42578125" style="134" customWidth="1"/>
    <col min="13828" max="13828" width="15.5703125" style="134" customWidth="1"/>
    <col min="13829" max="13829" width="11.5703125" style="134" customWidth="1"/>
    <col min="13830" max="13830" width="10.140625" style="134" customWidth="1"/>
    <col min="13831" max="13831" width="17.85546875" style="134" customWidth="1"/>
    <col min="13832" max="13832" width="14.42578125" style="134" customWidth="1"/>
    <col min="13833" max="13835" width="11.42578125" style="134" customWidth="1"/>
    <col min="13836" max="14080" width="9" style="134"/>
    <col min="14081" max="14081" width="18" style="134" customWidth="1"/>
    <col min="14082" max="14082" width="10.42578125" style="134" customWidth="1"/>
    <col min="14083" max="14083" width="11.42578125" style="134" customWidth="1"/>
    <col min="14084" max="14084" width="15.5703125" style="134" customWidth="1"/>
    <col min="14085" max="14085" width="11.5703125" style="134" customWidth="1"/>
    <col min="14086" max="14086" width="10.140625" style="134" customWidth="1"/>
    <col min="14087" max="14087" width="17.85546875" style="134" customWidth="1"/>
    <col min="14088" max="14088" width="14.42578125" style="134" customWidth="1"/>
    <col min="14089" max="14091" width="11.42578125" style="134" customWidth="1"/>
    <col min="14092" max="14336" width="9" style="134"/>
    <col min="14337" max="14337" width="18" style="134" customWidth="1"/>
    <col min="14338" max="14338" width="10.42578125" style="134" customWidth="1"/>
    <col min="14339" max="14339" width="11.42578125" style="134" customWidth="1"/>
    <col min="14340" max="14340" width="15.5703125" style="134" customWidth="1"/>
    <col min="14341" max="14341" width="11.5703125" style="134" customWidth="1"/>
    <col min="14342" max="14342" width="10.140625" style="134" customWidth="1"/>
    <col min="14343" max="14343" width="17.85546875" style="134" customWidth="1"/>
    <col min="14344" max="14344" width="14.42578125" style="134" customWidth="1"/>
    <col min="14345" max="14347" width="11.42578125" style="134" customWidth="1"/>
    <col min="14348" max="14592" width="9" style="134"/>
    <col min="14593" max="14593" width="18" style="134" customWidth="1"/>
    <col min="14594" max="14594" width="10.42578125" style="134" customWidth="1"/>
    <col min="14595" max="14595" width="11.42578125" style="134" customWidth="1"/>
    <col min="14596" max="14596" width="15.5703125" style="134" customWidth="1"/>
    <col min="14597" max="14597" width="11.5703125" style="134" customWidth="1"/>
    <col min="14598" max="14598" width="10.140625" style="134" customWidth="1"/>
    <col min="14599" max="14599" width="17.85546875" style="134" customWidth="1"/>
    <col min="14600" max="14600" width="14.42578125" style="134" customWidth="1"/>
    <col min="14601" max="14603" width="11.42578125" style="134" customWidth="1"/>
    <col min="14604" max="14848" width="9" style="134"/>
    <col min="14849" max="14849" width="18" style="134" customWidth="1"/>
    <col min="14850" max="14850" width="10.42578125" style="134" customWidth="1"/>
    <col min="14851" max="14851" width="11.42578125" style="134" customWidth="1"/>
    <col min="14852" max="14852" width="15.5703125" style="134" customWidth="1"/>
    <col min="14853" max="14853" width="11.5703125" style="134" customWidth="1"/>
    <col min="14854" max="14854" width="10.140625" style="134" customWidth="1"/>
    <col min="14855" max="14855" width="17.85546875" style="134" customWidth="1"/>
    <col min="14856" max="14856" width="14.42578125" style="134" customWidth="1"/>
    <col min="14857" max="14859" width="11.42578125" style="134" customWidth="1"/>
    <col min="14860" max="15104" width="9" style="134"/>
    <col min="15105" max="15105" width="18" style="134" customWidth="1"/>
    <col min="15106" max="15106" width="10.42578125" style="134" customWidth="1"/>
    <col min="15107" max="15107" width="11.42578125" style="134" customWidth="1"/>
    <col min="15108" max="15108" width="15.5703125" style="134" customWidth="1"/>
    <col min="15109" max="15109" width="11.5703125" style="134" customWidth="1"/>
    <col min="15110" max="15110" width="10.140625" style="134" customWidth="1"/>
    <col min="15111" max="15111" width="17.85546875" style="134" customWidth="1"/>
    <col min="15112" max="15112" width="14.42578125" style="134" customWidth="1"/>
    <col min="15113" max="15115" width="11.42578125" style="134" customWidth="1"/>
    <col min="15116" max="15360" width="9" style="134"/>
    <col min="15361" max="15361" width="18" style="134" customWidth="1"/>
    <col min="15362" max="15362" width="10.42578125" style="134" customWidth="1"/>
    <col min="15363" max="15363" width="11.42578125" style="134" customWidth="1"/>
    <col min="15364" max="15364" width="15.5703125" style="134" customWidth="1"/>
    <col min="15365" max="15365" width="11.5703125" style="134" customWidth="1"/>
    <col min="15366" max="15366" width="10.140625" style="134" customWidth="1"/>
    <col min="15367" max="15367" width="17.85546875" style="134" customWidth="1"/>
    <col min="15368" max="15368" width="14.42578125" style="134" customWidth="1"/>
    <col min="15369" max="15371" width="11.42578125" style="134" customWidth="1"/>
    <col min="15372" max="15616" width="9" style="134"/>
    <col min="15617" max="15617" width="18" style="134" customWidth="1"/>
    <col min="15618" max="15618" width="10.42578125" style="134" customWidth="1"/>
    <col min="15619" max="15619" width="11.42578125" style="134" customWidth="1"/>
    <col min="15620" max="15620" width="15.5703125" style="134" customWidth="1"/>
    <col min="15621" max="15621" width="11.5703125" style="134" customWidth="1"/>
    <col min="15622" max="15622" width="10.140625" style="134" customWidth="1"/>
    <col min="15623" max="15623" width="17.85546875" style="134" customWidth="1"/>
    <col min="15624" max="15624" width="14.42578125" style="134" customWidth="1"/>
    <col min="15625" max="15627" width="11.42578125" style="134" customWidth="1"/>
    <col min="15628" max="15872" width="9" style="134"/>
    <col min="15873" max="15873" width="18" style="134" customWidth="1"/>
    <col min="15874" max="15874" width="10.42578125" style="134" customWidth="1"/>
    <col min="15875" max="15875" width="11.42578125" style="134" customWidth="1"/>
    <col min="15876" max="15876" width="15.5703125" style="134" customWidth="1"/>
    <col min="15877" max="15877" width="11.5703125" style="134" customWidth="1"/>
    <col min="15878" max="15878" width="10.140625" style="134" customWidth="1"/>
    <col min="15879" max="15879" width="17.85546875" style="134" customWidth="1"/>
    <col min="15880" max="15880" width="14.42578125" style="134" customWidth="1"/>
    <col min="15881" max="15883" width="11.42578125" style="134" customWidth="1"/>
    <col min="15884" max="16128" width="9" style="134"/>
    <col min="16129" max="16129" width="18" style="134" customWidth="1"/>
    <col min="16130" max="16130" width="10.42578125" style="134" customWidth="1"/>
    <col min="16131" max="16131" width="11.42578125" style="134" customWidth="1"/>
    <col min="16132" max="16132" width="15.5703125" style="134" customWidth="1"/>
    <col min="16133" max="16133" width="11.5703125" style="134" customWidth="1"/>
    <col min="16134" max="16134" width="10.140625" style="134" customWidth="1"/>
    <col min="16135" max="16135" width="17.85546875" style="134" customWidth="1"/>
    <col min="16136" max="16136" width="14.42578125" style="134" customWidth="1"/>
    <col min="16137" max="16139" width="11.42578125" style="134" customWidth="1"/>
    <col min="16140" max="16384" width="9" style="134"/>
  </cols>
  <sheetData>
    <row r="1" spans="1:11" s="123" customFormat="1" ht="46.35" customHeight="1" x14ac:dyDescent="0.2">
      <c r="A1" s="276" t="s">
        <v>136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123" customFormat="1" ht="11.85" customHeight="1" x14ac:dyDescent="0.25">
      <c r="C2" s="124"/>
      <c r="D2" s="124"/>
      <c r="E2" s="124"/>
      <c r="G2" s="124"/>
      <c r="H2" s="124"/>
      <c r="I2" s="124"/>
      <c r="J2" s="125"/>
      <c r="K2" s="126" t="s">
        <v>76</v>
      </c>
    </row>
    <row r="3" spans="1:11" s="127" customFormat="1" ht="21.75" customHeight="1" x14ac:dyDescent="0.2">
      <c r="A3" s="277"/>
      <c r="B3" s="270" t="s">
        <v>21</v>
      </c>
      <c r="C3" s="282" t="s">
        <v>77</v>
      </c>
      <c r="D3" s="282" t="s">
        <v>78</v>
      </c>
      <c r="E3" s="282" t="s">
        <v>79</v>
      </c>
      <c r="F3" s="282" t="s">
        <v>80</v>
      </c>
      <c r="G3" s="282" t="s">
        <v>81</v>
      </c>
      <c r="H3" s="282" t="s">
        <v>8</v>
      </c>
      <c r="I3" s="283" t="s">
        <v>16</v>
      </c>
      <c r="J3" s="281" t="s">
        <v>82</v>
      </c>
      <c r="K3" s="282" t="s">
        <v>12</v>
      </c>
    </row>
    <row r="4" spans="1:11" s="128" customFormat="1" ht="9" customHeight="1" x14ac:dyDescent="0.2">
      <c r="A4" s="278"/>
      <c r="B4" s="271"/>
      <c r="C4" s="282"/>
      <c r="D4" s="282"/>
      <c r="E4" s="282"/>
      <c r="F4" s="282"/>
      <c r="G4" s="282"/>
      <c r="H4" s="282"/>
      <c r="I4" s="284"/>
      <c r="J4" s="281"/>
      <c r="K4" s="282"/>
    </row>
    <row r="5" spans="1:11" s="128" customFormat="1" ht="54.75" customHeight="1" x14ac:dyDescent="0.2">
      <c r="A5" s="278"/>
      <c r="B5" s="272"/>
      <c r="C5" s="282"/>
      <c r="D5" s="282"/>
      <c r="E5" s="282"/>
      <c r="F5" s="282"/>
      <c r="G5" s="282"/>
      <c r="H5" s="282"/>
      <c r="I5" s="285"/>
      <c r="J5" s="281"/>
      <c r="K5" s="282"/>
    </row>
    <row r="6" spans="1:11" s="130" customFormat="1" ht="12.75" customHeight="1" x14ac:dyDescent="0.2">
      <c r="A6" s="129" t="s">
        <v>3</v>
      </c>
      <c r="B6" s="129">
        <v>1</v>
      </c>
      <c r="C6" s="129">
        <v>2</v>
      </c>
      <c r="D6" s="129">
        <v>3</v>
      </c>
      <c r="E6" s="129">
        <v>4</v>
      </c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</row>
    <row r="7" spans="1:11" s="132" customFormat="1" ht="17.850000000000001" customHeight="1" x14ac:dyDescent="0.25">
      <c r="A7" s="131" t="s">
        <v>72</v>
      </c>
      <c r="B7" s="188">
        <f>SUM(B8:B35)</f>
        <v>15065</v>
      </c>
      <c r="C7" s="188">
        <f t="shared" ref="C7:K7" si="0">SUM(C8:C35)</f>
        <v>12247</v>
      </c>
      <c r="D7" s="188">
        <f t="shared" si="0"/>
        <v>4198</v>
      </c>
      <c r="E7" s="188">
        <f t="shared" si="0"/>
        <v>3317</v>
      </c>
      <c r="F7" s="188">
        <f t="shared" si="0"/>
        <v>510</v>
      </c>
      <c r="G7" s="188">
        <f t="shared" si="0"/>
        <v>133</v>
      </c>
      <c r="H7" s="188">
        <f t="shared" si="0"/>
        <v>9775</v>
      </c>
      <c r="I7" s="188">
        <f t="shared" si="0"/>
        <v>4153</v>
      </c>
      <c r="J7" s="188">
        <f t="shared" si="0"/>
        <v>3267</v>
      </c>
      <c r="K7" s="188">
        <f t="shared" si="0"/>
        <v>2818</v>
      </c>
    </row>
    <row r="8" spans="1:11" ht="15" customHeight="1" x14ac:dyDescent="0.25">
      <c r="A8" s="133" t="s">
        <v>34</v>
      </c>
      <c r="B8" s="189">
        <f>УСЬОГО!C8-'!!12-жінки'!B8</f>
        <v>4067</v>
      </c>
      <c r="C8" s="189">
        <f>УСЬОГО!F8-'!!12-жінки'!C8</f>
        <v>3204</v>
      </c>
      <c r="D8" s="189">
        <f>УСЬОГО!I8-'!!12-жінки'!D8</f>
        <v>591</v>
      </c>
      <c r="E8" s="189">
        <f>УСЬОГО!L8-'!!12-жінки'!E8</f>
        <v>534</v>
      </c>
      <c r="F8" s="189">
        <f>УСЬОГО!O8-'!!12-жінки'!F8</f>
        <v>185</v>
      </c>
      <c r="G8" s="189">
        <f>УСЬОГО!R8-'!!12-жінки'!G8</f>
        <v>0</v>
      </c>
      <c r="H8" s="189">
        <f>УСЬОГО!U8-'!!12-жінки'!H8</f>
        <v>2029</v>
      </c>
      <c r="I8" s="189">
        <f>УСЬОГО!X8-'!!12-жінки'!I8</f>
        <v>1096</v>
      </c>
      <c r="J8" s="189">
        <f>УСЬОГО!AA8-'!!12-жінки'!J8</f>
        <v>778</v>
      </c>
      <c r="K8" s="189">
        <f>УСЬОГО!AD8-'!!12-жінки'!K8</f>
        <v>649</v>
      </c>
    </row>
    <row r="9" spans="1:11" ht="15" customHeight="1" x14ac:dyDescent="0.25">
      <c r="A9" s="133" t="s">
        <v>35</v>
      </c>
      <c r="B9" s="189">
        <f>УСЬОГО!C9-'!!12-жінки'!B9</f>
        <v>540</v>
      </c>
      <c r="C9" s="189">
        <f>УСЬОГО!F9-'!!12-жінки'!C9</f>
        <v>449</v>
      </c>
      <c r="D9" s="189">
        <f>УСЬОГО!I9-'!!12-жінки'!D9</f>
        <v>144</v>
      </c>
      <c r="E9" s="189">
        <f>УСЬОГО!L9-'!!12-жінки'!E9</f>
        <v>115</v>
      </c>
      <c r="F9" s="189">
        <f>УСЬОГО!O9-'!!12-жінки'!F9</f>
        <v>5</v>
      </c>
      <c r="G9" s="189">
        <f>УСЬОГО!R9-'!!12-жінки'!G9</f>
        <v>29</v>
      </c>
      <c r="H9" s="189">
        <f>УСЬОГО!U9-'!!12-жінки'!H9</f>
        <v>356</v>
      </c>
      <c r="I9" s="189">
        <f>УСЬОГО!X9-'!!12-жінки'!I9</f>
        <v>143</v>
      </c>
      <c r="J9" s="189">
        <f>УСЬОГО!AA9-'!!12-жінки'!J9</f>
        <v>122</v>
      </c>
      <c r="K9" s="189">
        <f>УСЬОГО!AD9-'!!12-жінки'!K9</f>
        <v>94</v>
      </c>
    </row>
    <row r="10" spans="1:11" ht="15" customHeight="1" x14ac:dyDescent="0.25">
      <c r="A10" s="133" t="s">
        <v>36</v>
      </c>
      <c r="B10" s="189">
        <f>УСЬОГО!C10-'!!12-жінки'!B10</f>
        <v>87</v>
      </c>
      <c r="C10" s="189">
        <f>УСЬОГО!F10-'!!12-жінки'!C10</f>
        <v>72</v>
      </c>
      <c r="D10" s="189">
        <f>УСЬОГО!I10-'!!12-жінки'!D10</f>
        <v>17</v>
      </c>
      <c r="E10" s="189">
        <f>УСЬОГО!L10-'!!12-жінки'!E10</f>
        <v>12</v>
      </c>
      <c r="F10" s="189">
        <f>УСЬОГО!O10-'!!12-жінки'!F10</f>
        <v>2</v>
      </c>
      <c r="G10" s="189">
        <f>УСЬОГО!R10-'!!12-жінки'!G10</f>
        <v>1</v>
      </c>
      <c r="H10" s="189">
        <f>УСЬОГО!U10-'!!12-жінки'!H10</f>
        <v>60</v>
      </c>
      <c r="I10" s="189">
        <f>УСЬОГО!X10-'!!12-жінки'!I10</f>
        <v>31</v>
      </c>
      <c r="J10" s="189">
        <f>УСЬОГО!AA10-'!!12-жінки'!J10</f>
        <v>27</v>
      </c>
      <c r="K10" s="189">
        <f>УСЬОГО!AD10-'!!12-жінки'!K10</f>
        <v>20</v>
      </c>
    </row>
    <row r="11" spans="1:11" ht="15" customHeight="1" x14ac:dyDescent="0.25">
      <c r="A11" s="133" t="s">
        <v>37</v>
      </c>
      <c r="B11" s="189">
        <f>УСЬОГО!C11-'!!12-жінки'!B11</f>
        <v>382</v>
      </c>
      <c r="C11" s="189">
        <f>УСЬОГО!F11-'!!12-жінки'!C11</f>
        <v>275</v>
      </c>
      <c r="D11" s="189">
        <f>УСЬОГО!I11-'!!12-жінки'!D11</f>
        <v>107</v>
      </c>
      <c r="E11" s="189">
        <f>УСЬОГО!L11-'!!12-жінки'!E11</f>
        <v>90</v>
      </c>
      <c r="F11" s="189">
        <f>УСЬОГО!O11-'!!12-жінки'!F11</f>
        <v>8</v>
      </c>
      <c r="G11" s="189">
        <f>УСЬОГО!R11-'!!12-жінки'!G11</f>
        <v>0</v>
      </c>
      <c r="H11" s="189">
        <f>УСЬОГО!U11-'!!12-жінки'!H11</f>
        <v>225</v>
      </c>
      <c r="I11" s="189">
        <f>УСЬОГО!X11-'!!12-жінки'!I11</f>
        <v>118</v>
      </c>
      <c r="J11" s="189">
        <f>УСЬОГО!AA11-'!!12-жінки'!J11</f>
        <v>74</v>
      </c>
      <c r="K11" s="189">
        <f>УСЬОГО!AD11-'!!12-жінки'!K11</f>
        <v>60</v>
      </c>
    </row>
    <row r="12" spans="1:11" ht="15" customHeight="1" x14ac:dyDescent="0.25">
      <c r="A12" s="133" t="s">
        <v>38</v>
      </c>
      <c r="B12" s="189">
        <f>УСЬОГО!C12-'!!12-жінки'!B12</f>
        <v>318</v>
      </c>
      <c r="C12" s="189">
        <f>УСЬОГО!F12-'!!12-жінки'!C12</f>
        <v>232</v>
      </c>
      <c r="D12" s="189">
        <f>УСЬОГО!I12-'!!12-жінки'!D12</f>
        <v>129</v>
      </c>
      <c r="E12" s="189">
        <f>УСЬОГО!L12-'!!12-жінки'!E12</f>
        <v>81</v>
      </c>
      <c r="F12" s="189">
        <f>УСЬОГО!O12-'!!12-жінки'!F12</f>
        <v>12</v>
      </c>
      <c r="G12" s="189">
        <f>УСЬОГО!R12-'!!12-жінки'!G12</f>
        <v>7</v>
      </c>
      <c r="H12" s="189">
        <f>УСЬОГО!U12-'!!12-жінки'!H12</f>
        <v>210</v>
      </c>
      <c r="I12" s="189">
        <f>УСЬОГО!X12-'!!12-жінки'!I12</f>
        <v>89</v>
      </c>
      <c r="J12" s="189">
        <f>УСЬОГО!AA12-'!!12-жінки'!J12</f>
        <v>68</v>
      </c>
      <c r="K12" s="189">
        <f>УСЬОГО!AD12-'!!12-жінки'!K12</f>
        <v>49</v>
      </c>
    </row>
    <row r="13" spans="1:11" ht="15" customHeight="1" x14ac:dyDescent="0.25">
      <c r="A13" s="133" t="s">
        <v>39</v>
      </c>
      <c r="B13" s="189">
        <f>УСЬОГО!C13-'!!12-жінки'!B13</f>
        <v>176</v>
      </c>
      <c r="C13" s="189">
        <f>УСЬОГО!F13-'!!12-жінки'!C13</f>
        <v>161</v>
      </c>
      <c r="D13" s="189">
        <f>УСЬОГО!I13-'!!12-жінки'!D13</f>
        <v>66</v>
      </c>
      <c r="E13" s="189">
        <f>УСЬОГО!L13-'!!12-жінки'!E13</f>
        <v>62</v>
      </c>
      <c r="F13" s="189">
        <f>УСЬОГО!O13-'!!12-жінки'!F13</f>
        <v>8</v>
      </c>
      <c r="G13" s="189">
        <f>УСЬОГО!R13-'!!12-жінки'!G13</f>
        <v>0</v>
      </c>
      <c r="H13" s="189">
        <f>УСЬОГО!U13-'!!12-жінки'!H13</f>
        <v>153</v>
      </c>
      <c r="I13" s="189">
        <f>УСЬОГО!X13-'!!12-жінки'!I13</f>
        <v>48</v>
      </c>
      <c r="J13" s="189">
        <f>УСЬОГО!AA13-'!!12-жінки'!J13</f>
        <v>46</v>
      </c>
      <c r="K13" s="189">
        <f>УСЬОГО!AD13-'!!12-жінки'!K13</f>
        <v>36</v>
      </c>
    </row>
    <row r="14" spans="1:11" ht="15" customHeight="1" x14ac:dyDescent="0.25">
      <c r="A14" s="133" t="s">
        <v>40</v>
      </c>
      <c r="B14" s="189">
        <f>УСЬОГО!C14-'!!12-жінки'!B14</f>
        <v>99</v>
      </c>
      <c r="C14" s="189">
        <f>УСЬОГО!F14-'!!12-жінки'!C14</f>
        <v>92</v>
      </c>
      <c r="D14" s="189">
        <f>УСЬОГО!I14-'!!12-жінки'!D14</f>
        <v>21</v>
      </c>
      <c r="E14" s="189">
        <f>УСЬОГО!L14-'!!12-жінки'!E14</f>
        <v>18</v>
      </c>
      <c r="F14" s="189">
        <f>УСЬОГО!O14-'!!12-жінки'!F14</f>
        <v>1</v>
      </c>
      <c r="G14" s="189">
        <f>УСЬОГО!R14-'!!12-жінки'!G14</f>
        <v>0</v>
      </c>
      <c r="H14" s="189">
        <f>УСЬОГО!U14-'!!12-жінки'!H14</f>
        <v>86</v>
      </c>
      <c r="I14" s="189">
        <f>УСЬОГО!X14-'!!12-жінки'!I14</f>
        <v>20</v>
      </c>
      <c r="J14" s="189">
        <f>УСЬОГО!AA14-'!!12-жінки'!J14</f>
        <v>20</v>
      </c>
      <c r="K14" s="189">
        <f>УСЬОГО!AD14-'!!12-жінки'!K14</f>
        <v>14</v>
      </c>
    </row>
    <row r="15" spans="1:11" ht="15" customHeight="1" x14ac:dyDescent="0.25">
      <c r="A15" s="133" t="s">
        <v>41</v>
      </c>
      <c r="B15" s="189">
        <f>УСЬОГО!C15-'!!12-жінки'!B15</f>
        <v>607</v>
      </c>
      <c r="C15" s="189">
        <f>УСЬОГО!F15-'!!12-жінки'!C15</f>
        <v>501</v>
      </c>
      <c r="D15" s="189">
        <f>УСЬОГО!I15-'!!12-жінки'!D15</f>
        <v>219</v>
      </c>
      <c r="E15" s="189">
        <f>УСЬОГО!L15-'!!12-жінки'!E15</f>
        <v>180</v>
      </c>
      <c r="F15" s="189">
        <f>УСЬОГО!O15-'!!12-жінки'!F15</f>
        <v>8</v>
      </c>
      <c r="G15" s="189">
        <f>УСЬОГО!R15-'!!12-жінки'!G15</f>
        <v>2</v>
      </c>
      <c r="H15" s="189">
        <f>УСЬОГО!U15-'!!12-жінки'!H15</f>
        <v>418</v>
      </c>
      <c r="I15" s="189">
        <f>УСЬОГО!X15-'!!12-жінки'!I15</f>
        <v>95</v>
      </c>
      <c r="J15" s="189">
        <f>УСЬОГО!AA15-'!!12-жінки'!J15</f>
        <v>65</v>
      </c>
      <c r="K15" s="189">
        <f>УСЬОГО!AD15-'!!12-жінки'!K15</f>
        <v>49</v>
      </c>
    </row>
    <row r="16" spans="1:11" ht="15" customHeight="1" x14ac:dyDescent="0.25">
      <c r="A16" s="133" t="s">
        <v>42</v>
      </c>
      <c r="B16" s="189">
        <f>УСЬОГО!C16-'!!12-жінки'!B16</f>
        <v>835</v>
      </c>
      <c r="C16" s="189">
        <f>УСЬОГО!F16-'!!12-жінки'!C16</f>
        <v>700</v>
      </c>
      <c r="D16" s="189">
        <f>УСЬОГО!I16-'!!12-жінки'!D16</f>
        <v>385</v>
      </c>
      <c r="E16" s="189">
        <f>УСЬОГО!L16-'!!12-жінки'!E16</f>
        <v>319</v>
      </c>
      <c r="F16" s="189">
        <f>УСЬОГО!O16-'!!12-жінки'!F16</f>
        <v>15</v>
      </c>
      <c r="G16" s="189">
        <f>УСЬОГО!R16-'!!12-жінки'!G16</f>
        <v>22</v>
      </c>
      <c r="H16" s="189">
        <f>УСЬОГО!U16-'!!12-жінки'!H16</f>
        <v>641</v>
      </c>
      <c r="I16" s="189">
        <f>УСЬОГО!X16-'!!12-жінки'!I16</f>
        <v>150</v>
      </c>
      <c r="J16" s="189">
        <f>УСЬОГО!AA16-'!!12-жінки'!J16</f>
        <v>93</v>
      </c>
      <c r="K16" s="189">
        <f>УСЬОГО!AD16-'!!12-жінки'!K16</f>
        <v>75</v>
      </c>
    </row>
    <row r="17" spans="1:20" ht="15" customHeight="1" x14ac:dyDescent="0.25">
      <c r="A17" s="133" t="s">
        <v>43</v>
      </c>
      <c r="B17" s="189">
        <f>УСЬОГО!C17-'!!12-жінки'!B17</f>
        <v>743</v>
      </c>
      <c r="C17" s="189">
        <f>УСЬОГО!F17-'!!12-жінки'!C17</f>
        <v>638</v>
      </c>
      <c r="D17" s="189">
        <f>УСЬОГО!I17-'!!12-жінки'!D17</f>
        <v>194</v>
      </c>
      <c r="E17" s="189">
        <f>УСЬОГО!L17-'!!12-жінки'!E17</f>
        <v>157</v>
      </c>
      <c r="F17" s="189">
        <f>УСЬОГО!O17-'!!12-жінки'!F17</f>
        <v>15</v>
      </c>
      <c r="G17" s="189">
        <f>УСЬОГО!R17-'!!12-жінки'!G17</f>
        <v>0</v>
      </c>
      <c r="H17" s="189">
        <f>УСЬОГО!U17-'!!12-жінки'!H17</f>
        <v>486</v>
      </c>
      <c r="I17" s="189">
        <f>УСЬОГО!X17-'!!12-жінки'!I17</f>
        <v>211</v>
      </c>
      <c r="J17" s="189">
        <f>УСЬОГО!AA17-'!!12-жінки'!J17</f>
        <v>179</v>
      </c>
      <c r="K17" s="189">
        <f>УСЬОГО!AD17-'!!12-жінки'!K17</f>
        <v>156</v>
      </c>
    </row>
    <row r="18" spans="1:20" ht="15" customHeight="1" x14ac:dyDescent="0.25">
      <c r="A18" s="133" t="s">
        <v>44</v>
      </c>
      <c r="B18" s="189">
        <f>УСЬОГО!C18-'!!12-жінки'!B18</f>
        <v>518</v>
      </c>
      <c r="C18" s="189">
        <f>УСЬОГО!F18-'!!12-жінки'!C18</f>
        <v>427</v>
      </c>
      <c r="D18" s="189">
        <f>УСЬОГО!I18-'!!12-жінки'!D18</f>
        <v>151</v>
      </c>
      <c r="E18" s="189">
        <f>УСЬОГО!L18-'!!12-жінки'!E18</f>
        <v>127</v>
      </c>
      <c r="F18" s="189">
        <f>УСЬОГО!O18-'!!12-жінки'!F18</f>
        <v>2</v>
      </c>
      <c r="G18" s="189">
        <f>УСЬОГО!R18-'!!12-жінки'!G18</f>
        <v>0</v>
      </c>
      <c r="H18" s="189">
        <f>УСЬОГО!U18-'!!12-жінки'!H18</f>
        <v>350</v>
      </c>
      <c r="I18" s="189">
        <f>УСЬОГО!X18-'!!12-жінки'!I18</f>
        <v>123</v>
      </c>
      <c r="J18" s="189">
        <f>УСЬОГО!AA18-'!!12-жінки'!J18</f>
        <v>103</v>
      </c>
      <c r="K18" s="189">
        <f>УСЬОГО!AD18-'!!12-жінки'!K18</f>
        <v>97</v>
      </c>
    </row>
    <row r="19" spans="1:20" ht="15" customHeight="1" x14ac:dyDescent="0.25">
      <c r="A19" s="133" t="s">
        <v>45</v>
      </c>
      <c r="B19" s="189">
        <f>УСЬОГО!C19-'!!12-жінки'!B19</f>
        <v>565</v>
      </c>
      <c r="C19" s="189">
        <f>УСЬОГО!F19-'!!12-жінки'!C19</f>
        <v>471</v>
      </c>
      <c r="D19" s="189">
        <f>УСЬОГО!I19-'!!12-жінки'!D19</f>
        <v>230</v>
      </c>
      <c r="E19" s="189">
        <f>УСЬОГО!L19-'!!12-жінки'!E19</f>
        <v>180</v>
      </c>
      <c r="F19" s="189">
        <f>УСЬОГО!O19-'!!12-жінки'!F19</f>
        <v>44</v>
      </c>
      <c r="G19" s="189">
        <f>УСЬОГО!R19-'!!12-жінки'!G19</f>
        <v>4</v>
      </c>
      <c r="H19" s="189">
        <f>УСЬОГО!U19-'!!12-жінки'!H19</f>
        <v>410</v>
      </c>
      <c r="I19" s="189">
        <f>УСЬОГО!X19-'!!12-жінки'!I19</f>
        <v>173</v>
      </c>
      <c r="J19" s="189">
        <f>УСЬОГО!AA19-'!!12-жінки'!J19</f>
        <v>152</v>
      </c>
      <c r="K19" s="189">
        <f>УСЬОГО!AD19-'!!12-жінки'!K19</f>
        <v>144</v>
      </c>
    </row>
    <row r="20" spans="1:20" ht="15" customHeight="1" x14ac:dyDescent="0.25">
      <c r="A20" s="133" t="s">
        <v>46</v>
      </c>
      <c r="B20" s="189">
        <f>УСЬОГО!C20-'!!12-жінки'!B20</f>
        <v>301</v>
      </c>
      <c r="C20" s="189">
        <f>УСЬОГО!F20-'!!12-жінки'!C20</f>
        <v>235</v>
      </c>
      <c r="D20" s="189">
        <f>УСЬОГО!I20-'!!12-жінки'!D20</f>
        <v>113</v>
      </c>
      <c r="E20" s="189">
        <f>УСЬОГО!L20-'!!12-жінки'!E20</f>
        <v>78</v>
      </c>
      <c r="F20" s="189">
        <f>УСЬОГО!O20-'!!12-жінки'!F20</f>
        <v>5</v>
      </c>
      <c r="G20" s="189">
        <f>УСЬОГО!R20-'!!12-жінки'!G20</f>
        <v>0</v>
      </c>
      <c r="H20" s="189">
        <f>УСЬОГО!U20-'!!12-жінки'!H20</f>
        <v>187</v>
      </c>
      <c r="I20" s="189">
        <f>УСЬОГО!X20-'!!12-жінки'!I20</f>
        <v>90</v>
      </c>
      <c r="J20" s="189">
        <f>УСЬОГО!AA20-'!!12-жінки'!J20</f>
        <v>70</v>
      </c>
      <c r="K20" s="189">
        <f>УСЬОГО!AD20-'!!12-жінки'!K20</f>
        <v>66</v>
      </c>
    </row>
    <row r="21" spans="1:20" ht="15" customHeight="1" x14ac:dyDescent="0.25">
      <c r="A21" s="133" t="s">
        <v>47</v>
      </c>
      <c r="B21" s="189">
        <f>УСЬОГО!C21-'!!12-жінки'!B21</f>
        <v>202</v>
      </c>
      <c r="C21" s="189">
        <f>УСЬОГО!F21-'!!12-жінки'!C21</f>
        <v>186</v>
      </c>
      <c r="D21" s="189">
        <f>УСЬОГО!I21-'!!12-жінки'!D21</f>
        <v>62</v>
      </c>
      <c r="E21" s="189">
        <f>УСЬОГО!L21-'!!12-жінки'!E21</f>
        <v>53</v>
      </c>
      <c r="F21" s="189">
        <f>УСЬОГО!O21-'!!12-жінки'!F21</f>
        <v>15</v>
      </c>
      <c r="G21" s="189">
        <f>УСЬОГО!R21-'!!12-жінки'!G21</f>
        <v>0</v>
      </c>
      <c r="H21" s="189">
        <f>УСЬОГО!U21-'!!12-жінки'!H21</f>
        <v>155</v>
      </c>
      <c r="I21" s="189">
        <f>УСЬОГО!X21-'!!12-жінки'!I21</f>
        <v>55</v>
      </c>
      <c r="J21" s="189">
        <f>УСЬОГО!AA21-'!!12-жінки'!J21</f>
        <v>55</v>
      </c>
      <c r="K21" s="189">
        <f>УСЬОГО!AD21-'!!12-жінки'!K21</f>
        <v>51</v>
      </c>
    </row>
    <row r="22" spans="1:20" ht="15" customHeight="1" x14ac:dyDescent="0.25">
      <c r="A22" s="133" t="s">
        <v>48</v>
      </c>
      <c r="B22" s="189">
        <f>УСЬОГО!C22-'!!12-жінки'!B22</f>
        <v>691</v>
      </c>
      <c r="C22" s="189">
        <f>УСЬОГО!F22-'!!12-жінки'!C22</f>
        <v>563</v>
      </c>
      <c r="D22" s="189">
        <f>УСЬОГО!I22-'!!12-жінки'!D22</f>
        <v>270</v>
      </c>
      <c r="E22" s="189">
        <f>УСЬОГО!L22-'!!12-жінки'!E22</f>
        <v>220</v>
      </c>
      <c r="F22" s="189">
        <f>УСЬОГО!O22-'!!12-жінки'!F22</f>
        <v>1</v>
      </c>
      <c r="G22" s="189">
        <f>УСЬОГО!R22-'!!12-жінки'!G22</f>
        <v>7</v>
      </c>
      <c r="H22" s="189">
        <f>УСЬОГО!U22-'!!12-жінки'!H22</f>
        <v>497</v>
      </c>
      <c r="I22" s="189">
        <f>УСЬОГО!X22-'!!12-жінки'!I22</f>
        <v>211</v>
      </c>
      <c r="J22" s="189">
        <f>УСЬОГО!AA22-'!!12-жінки'!J22</f>
        <v>178</v>
      </c>
      <c r="K22" s="189">
        <f>УСЬОГО!AD22-'!!12-жінки'!K22</f>
        <v>144</v>
      </c>
    </row>
    <row r="23" spans="1:20" ht="15" customHeight="1" x14ac:dyDescent="0.25">
      <c r="A23" s="133" t="s">
        <v>49</v>
      </c>
      <c r="B23" s="189">
        <f>УСЬОГО!C23-'!!12-жінки'!B23</f>
        <v>452</v>
      </c>
      <c r="C23" s="189">
        <f>УСЬОГО!F23-'!!12-жінки'!C23</f>
        <v>427</v>
      </c>
      <c r="D23" s="189">
        <f>УСЬОГО!I23-'!!12-жінки'!D23</f>
        <v>96</v>
      </c>
      <c r="E23" s="189">
        <f>УСЬОГО!L23-'!!12-жінки'!E23</f>
        <v>93</v>
      </c>
      <c r="F23" s="189">
        <f>УСЬОГО!O23-'!!12-жінки'!F23</f>
        <v>20</v>
      </c>
      <c r="G23" s="189">
        <f>УСЬОГО!R23-'!!12-жінки'!G23</f>
        <v>0</v>
      </c>
      <c r="H23" s="189">
        <f>УСЬОГО!U23-'!!12-жінки'!H23</f>
        <v>351</v>
      </c>
      <c r="I23" s="189">
        <f>УСЬОГО!X23-'!!12-жінки'!I23</f>
        <v>137</v>
      </c>
      <c r="J23" s="189">
        <f>УСЬОГО!AA23-'!!12-жінки'!J23</f>
        <v>133</v>
      </c>
      <c r="K23" s="189">
        <f>УСЬОГО!AD23-'!!12-жінки'!K23</f>
        <v>117</v>
      </c>
    </row>
    <row r="24" spans="1:20" ht="15" customHeight="1" x14ac:dyDescent="0.25">
      <c r="A24" s="133" t="s">
        <v>50</v>
      </c>
      <c r="B24" s="189">
        <f>УСЬОГО!C24-'!!12-жінки'!B24</f>
        <v>530</v>
      </c>
      <c r="C24" s="189">
        <f>УСЬОГО!F24-'!!12-жінки'!C24</f>
        <v>372</v>
      </c>
      <c r="D24" s="189">
        <f>УСЬОГО!I24-'!!12-жінки'!D24</f>
        <v>173</v>
      </c>
      <c r="E24" s="189">
        <f>УСЬОГО!L24-'!!12-жінки'!E24</f>
        <v>101</v>
      </c>
      <c r="F24" s="189">
        <f>УСЬОГО!O24-'!!12-жінки'!F24</f>
        <v>32</v>
      </c>
      <c r="G24" s="189">
        <f>УСЬОГО!R24-'!!12-жінки'!G24</f>
        <v>0</v>
      </c>
      <c r="H24" s="189">
        <f>УСЬОГО!U24-'!!12-жінки'!H24</f>
        <v>330</v>
      </c>
      <c r="I24" s="189">
        <f>УСЬОГО!X24-'!!12-жінки'!I24</f>
        <v>124</v>
      </c>
      <c r="J24" s="189">
        <f>УСЬОГО!AA24-'!!12-жінки'!J24</f>
        <v>82</v>
      </c>
      <c r="K24" s="189">
        <f>УСЬОГО!AD24-'!!12-жінки'!K24</f>
        <v>76</v>
      </c>
    </row>
    <row r="25" spans="1:20" ht="15" customHeight="1" x14ac:dyDescent="0.25">
      <c r="A25" s="133" t="s">
        <v>51</v>
      </c>
      <c r="B25" s="189">
        <f>УСЬОГО!C25-'!!12-жінки'!B25</f>
        <v>313</v>
      </c>
      <c r="C25" s="189">
        <f>УСЬОГО!F25-'!!12-жінки'!C25</f>
        <v>269</v>
      </c>
      <c r="D25" s="189">
        <f>УСЬОГО!I25-'!!12-жінки'!D25</f>
        <v>164</v>
      </c>
      <c r="E25" s="189">
        <f>УСЬОГО!L25-'!!12-жінки'!E25</f>
        <v>129</v>
      </c>
      <c r="F25" s="189">
        <f>УСЬОГО!O25-'!!12-жінки'!F25</f>
        <v>5</v>
      </c>
      <c r="G25" s="189">
        <f>УСЬОГО!R25-'!!12-жінки'!G25</f>
        <v>14</v>
      </c>
      <c r="H25" s="189">
        <f>УСЬОГО!U25-'!!12-жінки'!H25</f>
        <v>240</v>
      </c>
      <c r="I25" s="189">
        <f>УСЬОГО!X25-'!!12-жінки'!I25</f>
        <v>87</v>
      </c>
      <c r="J25" s="189">
        <f>УСЬОГО!AA25-'!!12-жінки'!J25</f>
        <v>63</v>
      </c>
      <c r="K25" s="189">
        <f>УСЬОГО!AD25-'!!12-жінки'!K25</f>
        <v>51</v>
      </c>
    </row>
    <row r="26" spans="1:20" ht="15" customHeight="1" x14ac:dyDescent="0.25">
      <c r="A26" s="133" t="s">
        <v>52</v>
      </c>
      <c r="B26" s="189">
        <f>УСЬОГО!C26-'!!12-жінки'!B26</f>
        <v>486</v>
      </c>
      <c r="C26" s="189">
        <f>УСЬОГО!F26-'!!12-жінки'!C26</f>
        <v>427</v>
      </c>
      <c r="D26" s="189">
        <f>УСЬОГО!I26-'!!12-жінки'!D26</f>
        <v>150</v>
      </c>
      <c r="E26" s="189">
        <f>УСЬОГО!L26-'!!12-жінки'!E26</f>
        <v>131</v>
      </c>
      <c r="F26" s="189">
        <f>УСЬОГО!O26-'!!12-жінки'!F26</f>
        <v>8</v>
      </c>
      <c r="G26" s="189">
        <f>УСЬОГО!R26-'!!12-жінки'!G26</f>
        <v>5</v>
      </c>
      <c r="H26" s="189">
        <f>УСЬОГО!U26-'!!12-жінки'!H26</f>
        <v>330</v>
      </c>
      <c r="I26" s="189">
        <f>УСЬОГО!X26-'!!12-жінки'!I26</f>
        <v>153</v>
      </c>
      <c r="J26" s="189">
        <f>УСЬОГО!AA26-'!!12-жінки'!J26</f>
        <v>137</v>
      </c>
      <c r="K26" s="189">
        <f>УСЬОГО!AD26-'!!12-жінки'!K26</f>
        <v>118</v>
      </c>
    </row>
    <row r="27" spans="1:20" ht="15" customHeight="1" x14ac:dyDescent="0.25">
      <c r="A27" s="133" t="s">
        <v>53</v>
      </c>
      <c r="B27" s="189">
        <f>УСЬОГО!C27-'!!12-жінки'!B27</f>
        <v>221</v>
      </c>
      <c r="C27" s="189">
        <f>УСЬОГО!F27-'!!12-жінки'!C27</f>
        <v>207</v>
      </c>
      <c r="D27" s="189">
        <f>УСЬОГО!I27-'!!12-жінки'!D27</f>
        <v>70</v>
      </c>
      <c r="E27" s="189">
        <f>УСЬОГО!L27-'!!12-жінки'!E27</f>
        <v>67</v>
      </c>
      <c r="F27" s="189">
        <f>УСЬОГО!O27-'!!12-жінки'!F27</f>
        <v>23</v>
      </c>
      <c r="G27" s="189">
        <f>УСЬОГО!R27-'!!12-жінки'!G27</f>
        <v>29</v>
      </c>
      <c r="H27" s="189">
        <f>УСЬОГО!U27-'!!12-жінки'!H27</f>
        <v>193</v>
      </c>
      <c r="I27" s="189">
        <f>УСЬОГО!X27-'!!12-жінки'!I27</f>
        <v>49</v>
      </c>
      <c r="J27" s="189">
        <f>УСЬОГО!AA27-'!!12-жінки'!J27</f>
        <v>48</v>
      </c>
      <c r="K27" s="189">
        <f>УСЬОГО!AD27-'!!12-жінки'!K27</f>
        <v>44</v>
      </c>
      <c r="T27" s="134" t="s">
        <v>101</v>
      </c>
    </row>
    <row r="28" spans="1:20" ht="15" customHeight="1" x14ac:dyDescent="0.25">
      <c r="A28" s="133" t="s">
        <v>54</v>
      </c>
      <c r="B28" s="189">
        <f>УСЬОГО!C28-'!!12-жінки'!B28</f>
        <v>272</v>
      </c>
      <c r="C28" s="189">
        <f>УСЬОГО!F28-'!!12-жінки'!C28</f>
        <v>223</v>
      </c>
      <c r="D28" s="189">
        <f>УСЬОГО!I28-'!!12-жінки'!D28</f>
        <v>83</v>
      </c>
      <c r="E28" s="189">
        <f>УСЬОГО!L28-'!!12-жінки'!E28</f>
        <v>58</v>
      </c>
      <c r="F28" s="189">
        <f>УСЬОГО!O28-'!!12-жінки'!F28</f>
        <v>22</v>
      </c>
      <c r="G28" s="189">
        <f>УСЬОГО!R28-'!!12-жінки'!G28</f>
        <v>7</v>
      </c>
      <c r="H28" s="189">
        <f>УСЬОГО!U28-'!!12-жінки'!H28</f>
        <v>217</v>
      </c>
      <c r="I28" s="189">
        <f>УСЬОГО!X28-'!!12-жінки'!I28</f>
        <v>89</v>
      </c>
      <c r="J28" s="189">
        <f>УСЬОГО!AA28-'!!12-жінки'!J28</f>
        <v>88</v>
      </c>
      <c r="K28" s="189">
        <f>УСЬОГО!AD28-'!!12-жінки'!K28</f>
        <v>87</v>
      </c>
    </row>
    <row r="29" spans="1:20" ht="15" customHeight="1" x14ac:dyDescent="0.25">
      <c r="A29" s="133" t="s">
        <v>55</v>
      </c>
      <c r="B29" s="189">
        <f>УСЬОГО!C29-'!!12-жінки'!B29</f>
        <v>297</v>
      </c>
      <c r="C29" s="189">
        <f>УСЬОГО!F29-'!!12-жінки'!C29</f>
        <v>261</v>
      </c>
      <c r="D29" s="189">
        <f>УСЬОГО!I29-'!!12-жінки'!D29</f>
        <v>49</v>
      </c>
      <c r="E29" s="189">
        <f>УСЬОГО!L29-'!!12-жінки'!E29</f>
        <v>44</v>
      </c>
      <c r="F29" s="189">
        <f>УСЬОГО!O29-'!!12-жінки'!F29</f>
        <v>22</v>
      </c>
      <c r="G29" s="189">
        <f>УСЬОГО!R29-'!!12-жінки'!G29</f>
        <v>0</v>
      </c>
      <c r="H29" s="189">
        <f>УСЬОГО!U29-'!!12-жінки'!H29</f>
        <v>212</v>
      </c>
      <c r="I29" s="189">
        <f>УСЬОГО!X29-'!!12-жінки'!I29</f>
        <v>79</v>
      </c>
      <c r="J29" s="189">
        <f>УСЬОГО!AA29-'!!12-жінки'!J29</f>
        <v>70</v>
      </c>
      <c r="K29" s="189">
        <f>УСЬОГО!AD29-'!!12-жінки'!K29</f>
        <v>61</v>
      </c>
    </row>
    <row r="30" spans="1:20" ht="15" customHeight="1" x14ac:dyDescent="0.25">
      <c r="A30" s="135" t="s">
        <v>56</v>
      </c>
      <c r="B30" s="189">
        <f>УСЬОГО!C30-'!!12-жінки'!B30</f>
        <v>312</v>
      </c>
      <c r="C30" s="189">
        <f>УСЬОГО!F30-'!!12-жінки'!C30</f>
        <v>248</v>
      </c>
      <c r="D30" s="189">
        <f>УСЬОГО!I30-'!!12-жінки'!D30</f>
        <v>128</v>
      </c>
      <c r="E30" s="189">
        <f>УСЬОГО!L30-'!!12-жінки'!E30</f>
        <v>98</v>
      </c>
      <c r="F30" s="189">
        <f>УСЬОГО!O30-'!!12-жінки'!F30</f>
        <v>3</v>
      </c>
      <c r="G30" s="189">
        <f>УСЬОГО!R30-'!!12-жінки'!G30</f>
        <v>0</v>
      </c>
      <c r="H30" s="189">
        <f>УСЬОГО!U30-'!!12-жінки'!H30</f>
        <v>218</v>
      </c>
      <c r="I30" s="189">
        <f>УСЬОГО!X30-'!!12-жінки'!I30</f>
        <v>100</v>
      </c>
      <c r="J30" s="189">
        <f>УСЬОГО!AA30-'!!12-жінки'!J30</f>
        <v>69</v>
      </c>
      <c r="K30" s="189">
        <f>УСЬОГО!AD30-'!!12-жінки'!K30</f>
        <v>56</v>
      </c>
    </row>
    <row r="31" spans="1:20" ht="15" customHeight="1" x14ac:dyDescent="0.25">
      <c r="A31" s="136" t="s">
        <v>57</v>
      </c>
      <c r="B31" s="189">
        <f>УСЬОГО!C31-'!!12-жінки'!B31</f>
        <v>394</v>
      </c>
      <c r="C31" s="189">
        <f>УСЬОГО!F31-'!!12-жінки'!C31</f>
        <v>260</v>
      </c>
      <c r="D31" s="189">
        <f>УСЬОГО!I31-'!!12-жінки'!D31</f>
        <v>112</v>
      </c>
      <c r="E31" s="189">
        <f>УСЬОГО!L31-'!!12-жінки'!E31</f>
        <v>75</v>
      </c>
      <c r="F31" s="189">
        <f>УСЬОГО!O31-'!!12-жінки'!F31</f>
        <v>0</v>
      </c>
      <c r="G31" s="189">
        <f>УСЬОГО!R31-'!!12-жінки'!G31</f>
        <v>0</v>
      </c>
      <c r="H31" s="189">
        <f>УСЬОГО!U31-'!!12-жінки'!H31</f>
        <v>232</v>
      </c>
      <c r="I31" s="189">
        <f>УСЬОГО!X31-'!!12-жінки'!I31</f>
        <v>122</v>
      </c>
      <c r="J31" s="189">
        <f>УСЬОГО!AA31-'!!12-жінки'!J31</f>
        <v>78</v>
      </c>
      <c r="K31" s="189">
        <f>УСЬОГО!AD31-'!!12-жінки'!K31</f>
        <v>73</v>
      </c>
    </row>
    <row r="32" spans="1:20" ht="15" customHeight="1" x14ac:dyDescent="0.25">
      <c r="A32" s="136" t="s">
        <v>58</v>
      </c>
      <c r="B32" s="189">
        <f>УСЬОГО!C32-'!!12-жінки'!B32</f>
        <v>356</v>
      </c>
      <c r="C32" s="189">
        <f>УСЬОГО!F32-'!!12-жінки'!C32</f>
        <v>233</v>
      </c>
      <c r="D32" s="189">
        <f>УСЬОГО!I32-'!!12-жінки'!D32</f>
        <v>162</v>
      </c>
      <c r="E32" s="189">
        <f>УСЬОГО!L32-'!!12-жінки'!E32</f>
        <v>100</v>
      </c>
      <c r="F32" s="189">
        <f>УСЬОГО!O32-'!!12-жінки'!F32</f>
        <v>13</v>
      </c>
      <c r="G32" s="189">
        <f>УСЬОГО!R32-'!!12-жінки'!G32</f>
        <v>0</v>
      </c>
      <c r="H32" s="189">
        <f>УСЬОГО!U32-'!!12-жінки'!H32</f>
        <v>224</v>
      </c>
      <c r="I32" s="189">
        <f>УСЬОГО!X32-'!!12-жінки'!I32</f>
        <v>107</v>
      </c>
      <c r="J32" s="189">
        <f>УСЬОГО!AA32-'!!12-жінки'!J32</f>
        <v>60</v>
      </c>
      <c r="K32" s="189">
        <f>УСЬОГО!AD32-'!!12-жінки'!K32</f>
        <v>51</v>
      </c>
    </row>
    <row r="33" spans="1:11" ht="15" customHeight="1" x14ac:dyDescent="0.25">
      <c r="A33" s="136" t="s">
        <v>59</v>
      </c>
      <c r="B33" s="189">
        <f>УСЬОГО!C33-'!!12-жінки'!B33</f>
        <v>561</v>
      </c>
      <c r="C33" s="189">
        <f>УСЬОГО!F33-'!!12-жінки'!C33</f>
        <v>510</v>
      </c>
      <c r="D33" s="189">
        <f>УСЬОГО!I33-'!!12-жінки'!D33</f>
        <v>132</v>
      </c>
      <c r="E33" s="189">
        <f>УСЬОГО!L33-'!!12-жінки'!E33</f>
        <v>106</v>
      </c>
      <c r="F33" s="189">
        <f>УСЬОГО!O33-'!!12-жінки'!F33</f>
        <v>17</v>
      </c>
      <c r="G33" s="189">
        <f>УСЬОГО!R33-'!!12-жінки'!G33</f>
        <v>0</v>
      </c>
      <c r="H33" s="189">
        <f>УСЬОГО!U33-'!!12-жінки'!H33</f>
        <v>454</v>
      </c>
      <c r="I33" s="189">
        <f>УСЬОГО!X33-'!!12-жінки'!I33</f>
        <v>173</v>
      </c>
      <c r="J33" s="189">
        <f>УСЬОГО!AA33-'!!12-жінки'!J33</f>
        <v>159</v>
      </c>
      <c r="K33" s="189">
        <f>УСЬОГО!AD33-'!!12-жінки'!K33</f>
        <v>145</v>
      </c>
    </row>
    <row r="34" spans="1:11" ht="15" customHeight="1" x14ac:dyDescent="0.25">
      <c r="A34" s="136" t="s">
        <v>60</v>
      </c>
      <c r="B34" s="189">
        <f>УСЬОГО!C34-'!!12-жінки'!B34</f>
        <v>477</v>
      </c>
      <c r="C34" s="189">
        <f>УСЬОГО!F34-'!!12-жінки'!C34</f>
        <v>384</v>
      </c>
      <c r="D34" s="189">
        <f>УСЬОГО!I34-'!!12-жінки'!D34</f>
        <v>103</v>
      </c>
      <c r="E34" s="189">
        <f>УСЬОГО!L34-'!!12-жінки'!E34</f>
        <v>40</v>
      </c>
      <c r="F34" s="189">
        <f>УСЬОГО!O34-'!!12-жінки'!F34</f>
        <v>1</v>
      </c>
      <c r="G34" s="189">
        <f>УСЬОГО!R34-'!!12-жінки'!G34</f>
        <v>0</v>
      </c>
      <c r="H34" s="189">
        <f>УСЬОГО!U34-'!!12-жінки'!H34</f>
        <v>313</v>
      </c>
      <c r="I34" s="189">
        <f>УСЬОГО!X34-'!!12-жінки'!I34</f>
        <v>208</v>
      </c>
      <c r="J34" s="189">
        <f>УСЬОГО!AA34-'!!12-жінки'!J34</f>
        <v>189</v>
      </c>
      <c r="K34" s="189">
        <f>УСЬОГО!AD34-'!!12-жінки'!K34</f>
        <v>179</v>
      </c>
    </row>
    <row r="35" spans="1:11" ht="15" customHeight="1" x14ac:dyDescent="0.25">
      <c r="A35" s="136" t="s">
        <v>61</v>
      </c>
      <c r="B35" s="189">
        <f>УСЬОГО!C35-'!!12-жінки'!B35</f>
        <v>263</v>
      </c>
      <c r="C35" s="189">
        <f>УСЬОГО!F35-'!!12-жінки'!C35</f>
        <v>220</v>
      </c>
      <c r="D35" s="189">
        <f>УСЬОГО!I35-'!!12-жінки'!D35</f>
        <v>77</v>
      </c>
      <c r="E35" s="189">
        <f>УСЬОГО!L35-'!!12-жінки'!E35</f>
        <v>49</v>
      </c>
      <c r="F35" s="189">
        <f>УСЬОГО!O35-'!!12-жінки'!F35</f>
        <v>18</v>
      </c>
      <c r="G35" s="189">
        <f>УСЬОГО!R35-'!!12-жінки'!G35</f>
        <v>6</v>
      </c>
      <c r="H35" s="189">
        <f>УСЬОГО!U35-'!!12-жінки'!H35</f>
        <v>198</v>
      </c>
      <c r="I35" s="189">
        <f>УСЬОГО!X35-'!!12-жінки'!I35</f>
        <v>72</v>
      </c>
      <c r="J35" s="189">
        <f>УСЬОГО!AA35-'!!12-жінки'!J35</f>
        <v>61</v>
      </c>
      <c r="K35" s="189">
        <f>УСЬОГО!AD35-'!!12-жінки'!K35</f>
        <v>56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zoomScale="80" zoomScaleNormal="70" zoomScaleSheetLayoutView="80" workbookViewId="0">
      <selection activeCell="G9" sqref="G9"/>
    </sheetView>
  </sheetViews>
  <sheetFormatPr defaultColWidth="8" defaultRowHeight="12.75" x14ac:dyDescent="0.2"/>
  <cols>
    <col min="1" max="1" width="52.5703125" style="3" customWidth="1"/>
    <col min="2" max="2" width="14.42578125" style="18" customWidth="1"/>
    <col min="3" max="3" width="14.5703125" style="18" customWidth="1"/>
    <col min="4" max="4" width="9.5703125" style="3" customWidth="1"/>
    <col min="5" max="5" width="12.140625" style="3" customWidth="1"/>
    <col min="6" max="7" width="14.42578125" style="3" customWidth="1"/>
    <col min="8" max="8" width="10" style="3" customWidth="1"/>
    <col min="9" max="9" width="12.1406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07" t="s">
        <v>65</v>
      </c>
      <c r="B1" s="207"/>
      <c r="C1" s="207"/>
      <c r="D1" s="207"/>
      <c r="E1" s="207"/>
      <c r="F1" s="207"/>
      <c r="G1" s="207"/>
      <c r="H1" s="207"/>
      <c r="I1" s="207"/>
    </row>
    <row r="2" spans="1:11" ht="23.25" customHeight="1" x14ac:dyDescent="0.2">
      <c r="A2" s="207" t="s">
        <v>66</v>
      </c>
      <c r="B2" s="207"/>
      <c r="C2" s="207"/>
      <c r="D2" s="207"/>
      <c r="E2" s="207"/>
      <c r="F2" s="207"/>
      <c r="G2" s="207"/>
      <c r="H2" s="207"/>
      <c r="I2" s="207"/>
    </row>
    <row r="3" spans="1:11" ht="3.6" customHeight="1" x14ac:dyDescent="0.2">
      <c r="A3" s="286"/>
      <c r="B3" s="286"/>
      <c r="C3" s="286"/>
      <c r="D3" s="286"/>
      <c r="E3" s="286"/>
    </row>
    <row r="4" spans="1:11" s="4" customFormat="1" ht="25.5" customHeight="1" x14ac:dyDescent="0.25">
      <c r="A4" s="212" t="s">
        <v>0</v>
      </c>
      <c r="B4" s="288" t="s">
        <v>5</v>
      </c>
      <c r="C4" s="288"/>
      <c r="D4" s="288"/>
      <c r="E4" s="288"/>
      <c r="F4" s="288" t="s">
        <v>6</v>
      </c>
      <c r="G4" s="288"/>
      <c r="H4" s="288"/>
      <c r="I4" s="288"/>
    </row>
    <row r="5" spans="1:11" s="4" customFormat="1" ht="23.25" customHeight="1" x14ac:dyDescent="0.25">
      <c r="A5" s="287"/>
      <c r="B5" s="208" t="s">
        <v>102</v>
      </c>
      <c r="C5" s="208" t="s">
        <v>103</v>
      </c>
      <c r="D5" s="250" t="s">
        <v>1</v>
      </c>
      <c r="E5" s="251"/>
      <c r="F5" s="208" t="s">
        <v>102</v>
      </c>
      <c r="G5" s="208" t="s">
        <v>103</v>
      </c>
      <c r="H5" s="250" t="s">
        <v>1</v>
      </c>
      <c r="I5" s="251"/>
    </row>
    <row r="6" spans="1:11" s="4" customFormat="1" ht="31.35" customHeight="1" x14ac:dyDescent="0.25">
      <c r="A6" s="213"/>
      <c r="B6" s="209"/>
      <c r="C6" s="209"/>
      <c r="D6" s="5" t="s">
        <v>2</v>
      </c>
      <c r="E6" s="6" t="s">
        <v>25</v>
      </c>
      <c r="F6" s="209"/>
      <c r="G6" s="209"/>
      <c r="H6" s="5" t="s">
        <v>2</v>
      </c>
      <c r="I6" s="6" t="s">
        <v>25</v>
      </c>
    </row>
    <row r="7" spans="1:11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25">
      <c r="A8" s="10" t="s">
        <v>26</v>
      </c>
      <c r="B8" s="82" t="s">
        <v>91</v>
      </c>
      <c r="C8" s="82">
        <f>'12-жінки-ЦЗ'!C7</f>
        <v>22958</v>
      </c>
      <c r="D8" s="82" t="s">
        <v>91</v>
      </c>
      <c r="E8" s="82" t="s">
        <v>91</v>
      </c>
      <c r="F8" s="82" t="s">
        <v>91</v>
      </c>
      <c r="G8" s="82">
        <f>'13-чоловіки-ЦЗ'!C7</f>
        <v>15065</v>
      </c>
      <c r="H8" s="82" t="s">
        <v>91</v>
      </c>
      <c r="I8" s="82" t="s">
        <v>91</v>
      </c>
      <c r="J8" s="25"/>
      <c r="K8" s="23"/>
    </row>
    <row r="9" spans="1:11" s="4" customFormat="1" ht="28.5" customHeight="1" x14ac:dyDescent="0.25">
      <c r="A9" s="10" t="s">
        <v>27</v>
      </c>
      <c r="B9" s="98">
        <f>'12-жінки-ЦЗ'!E7</f>
        <v>31572</v>
      </c>
      <c r="C9" s="74">
        <f>'12-жінки-ЦЗ'!F7</f>
        <v>20086</v>
      </c>
      <c r="D9" s="11">
        <f t="shared" ref="D9:D13" si="0">C9*100/B9</f>
        <v>63.619662992525022</v>
      </c>
      <c r="E9" s="90">
        <f t="shared" ref="E9:E13" si="1">C9-B9</f>
        <v>-11486</v>
      </c>
      <c r="F9" s="74">
        <f>'13-чоловіки-ЦЗ'!E7</f>
        <v>23864</v>
      </c>
      <c r="G9" s="74">
        <f>'13-чоловіки-ЦЗ'!F7</f>
        <v>12247</v>
      </c>
      <c r="H9" s="11">
        <f t="shared" ref="H9:H13" si="2">G9*100/F9</f>
        <v>51.319979886020782</v>
      </c>
      <c r="I9" s="90">
        <f t="shared" ref="I9:I13" si="3">G9-F9</f>
        <v>-11617</v>
      </c>
      <c r="J9" s="23"/>
      <c r="K9" s="23"/>
    </row>
    <row r="10" spans="1:11" s="4" customFormat="1" ht="52.5" customHeight="1" x14ac:dyDescent="0.25">
      <c r="A10" s="14" t="s">
        <v>28</v>
      </c>
      <c r="B10" s="98">
        <f>'12-жінки-ЦЗ'!H7</f>
        <v>8464</v>
      </c>
      <c r="C10" s="74">
        <f>'12-жінки-ЦЗ'!I7</f>
        <v>4878</v>
      </c>
      <c r="D10" s="11">
        <f t="shared" si="0"/>
        <v>57.632325141776938</v>
      </c>
      <c r="E10" s="90">
        <f t="shared" si="1"/>
        <v>-3586</v>
      </c>
      <c r="F10" s="74">
        <f>'13-чоловіки-ЦЗ'!H7</f>
        <v>9291</v>
      </c>
      <c r="G10" s="74">
        <f>'13-чоловіки-ЦЗ'!I7</f>
        <v>4198</v>
      </c>
      <c r="H10" s="11">
        <f t="shared" si="2"/>
        <v>45.183510924550639</v>
      </c>
      <c r="I10" s="90">
        <f t="shared" si="3"/>
        <v>-5093</v>
      </c>
      <c r="J10" s="23"/>
      <c r="K10" s="23"/>
    </row>
    <row r="11" spans="1:11" s="4" customFormat="1" ht="32.1" customHeight="1" x14ac:dyDescent="0.25">
      <c r="A11" s="15" t="s">
        <v>29</v>
      </c>
      <c r="B11" s="98">
        <f>'12-жінки-ЦЗ'!K7</f>
        <v>1629</v>
      </c>
      <c r="C11" s="74">
        <f>'12-жінки-ЦЗ'!L7</f>
        <v>1165</v>
      </c>
      <c r="D11" s="11">
        <f t="shared" si="0"/>
        <v>71.516267648864329</v>
      </c>
      <c r="E11" s="90">
        <f t="shared" si="1"/>
        <v>-464</v>
      </c>
      <c r="F11" s="74">
        <f>'13-чоловіки-ЦЗ'!K7</f>
        <v>1206</v>
      </c>
      <c r="G11" s="74">
        <f>'13-чоловіки-ЦЗ'!L7</f>
        <v>510</v>
      </c>
      <c r="H11" s="11">
        <f t="shared" si="2"/>
        <v>42.288557213930346</v>
      </c>
      <c r="I11" s="90">
        <f t="shared" si="3"/>
        <v>-696</v>
      </c>
      <c r="J11" s="23"/>
      <c r="K11" s="23"/>
    </row>
    <row r="12" spans="1:11" s="4" customFormat="1" ht="45.75" customHeight="1" x14ac:dyDescent="0.25">
      <c r="A12" s="15" t="s">
        <v>20</v>
      </c>
      <c r="B12" s="98">
        <f>'12-жінки-ЦЗ'!N7</f>
        <v>179</v>
      </c>
      <c r="C12" s="74">
        <f>'12-жінки-ЦЗ'!O7</f>
        <v>53</v>
      </c>
      <c r="D12" s="11">
        <f t="shared" si="0"/>
        <v>29.608938547486034</v>
      </c>
      <c r="E12" s="90">
        <f t="shared" si="1"/>
        <v>-126</v>
      </c>
      <c r="F12" s="74">
        <f>'13-чоловіки-ЦЗ'!N7</f>
        <v>257</v>
      </c>
      <c r="G12" s="74">
        <f>'13-чоловіки-ЦЗ'!O7</f>
        <v>133</v>
      </c>
      <c r="H12" s="11">
        <f t="shared" si="2"/>
        <v>51.750972762645915</v>
      </c>
      <c r="I12" s="90">
        <f t="shared" si="3"/>
        <v>-124</v>
      </c>
      <c r="J12" s="23"/>
      <c r="K12" s="23"/>
    </row>
    <row r="13" spans="1:11" s="4" customFormat="1" ht="55.5" customHeight="1" x14ac:dyDescent="0.25">
      <c r="A13" s="15" t="s">
        <v>30</v>
      </c>
      <c r="B13" s="98">
        <f>'12-жінки-ЦЗ'!Q7</f>
        <v>22541</v>
      </c>
      <c r="C13" s="74">
        <f>'12-жінки-ЦЗ'!R7</f>
        <v>16012</v>
      </c>
      <c r="D13" s="11">
        <f t="shared" si="0"/>
        <v>71.035002883634263</v>
      </c>
      <c r="E13" s="90">
        <f t="shared" si="1"/>
        <v>-6529</v>
      </c>
      <c r="F13" s="74">
        <f>'13-чоловіки-ЦЗ'!Q7</f>
        <v>18430</v>
      </c>
      <c r="G13" s="74">
        <f>'13-чоловіки-ЦЗ'!R7</f>
        <v>9775</v>
      </c>
      <c r="H13" s="11">
        <f t="shared" si="2"/>
        <v>53.038524145415082</v>
      </c>
      <c r="I13" s="90">
        <f t="shared" si="3"/>
        <v>-8655</v>
      </c>
      <c r="J13" s="23"/>
      <c r="K13" s="23"/>
    </row>
    <row r="14" spans="1:11" s="4" customFormat="1" ht="12.75" customHeight="1" x14ac:dyDescent="0.25">
      <c r="A14" s="214" t="s">
        <v>4</v>
      </c>
      <c r="B14" s="215"/>
      <c r="C14" s="215"/>
      <c r="D14" s="215"/>
      <c r="E14" s="215"/>
      <c r="F14" s="215"/>
      <c r="G14" s="215"/>
      <c r="H14" s="215"/>
      <c r="I14" s="215"/>
      <c r="J14" s="23"/>
      <c r="K14" s="23"/>
    </row>
    <row r="15" spans="1:11" s="4" customFormat="1" ht="18" customHeight="1" x14ac:dyDescent="0.25">
      <c r="A15" s="216"/>
      <c r="B15" s="217"/>
      <c r="C15" s="217"/>
      <c r="D15" s="217"/>
      <c r="E15" s="217"/>
      <c r="F15" s="217"/>
      <c r="G15" s="217"/>
      <c r="H15" s="217"/>
      <c r="I15" s="217"/>
      <c r="J15" s="23"/>
      <c r="K15" s="23"/>
    </row>
    <row r="16" spans="1:11" s="4" customFormat="1" ht="20.25" customHeight="1" x14ac:dyDescent="0.25">
      <c r="A16" s="212" t="s">
        <v>0</v>
      </c>
      <c r="B16" s="218" t="s">
        <v>104</v>
      </c>
      <c r="C16" s="218" t="s">
        <v>105</v>
      </c>
      <c r="D16" s="250" t="s">
        <v>1</v>
      </c>
      <c r="E16" s="251"/>
      <c r="F16" s="218" t="s">
        <v>104</v>
      </c>
      <c r="G16" s="218" t="s">
        <v>105</v>
      </c>
      <c r="H16" s="250" t="s">
        <v>1</v>
      </c>
      <c r="I16" s="251"/>
      <c r="J16" s="23"/>
      <c r="K16" s="23"/>
    </row>
    <row r="17" spans="1:11" ht="35.85" customHeight="1" x14ac:dyDescent="0.3">
      <c r="A17" s="213"/>
      <c r="B17" s="218"/>
      <c r="C17" s="218"/>
      <c r="D17" s="21" t="s">
        <v>2</v>
      </c>
      <c r="E17" s="6" t="s">
        <v>25</v>
      </c>
      <c r="F17" s="218"/>
      <c r="G17" s="218"/>
      <c r="H17" s="21" t="s">
        <v>2</v>
      </c>
      <c r="I17" s="6" t="s">
        <v>25</v>
      </c>
      <c r="J17" s="24"/>
      <c r="K17" s="24"/>
    </row>
    <row r="18" spans="1:11" ht="24" customHeight="1" x14ac:dyDescent="0.3">
      <c r="A18" s="10" t="s">
        <v>31</v>
      </c>
      <c r="B18" s="82" t="s">
        <v>91</v>
      </c>
      <c r="C18" s="82">
        <f>'12-жінки-ЦЗ'!U7</f>
        <v>7039</v>
      </c>
      <c r="D18" s="82" t="s">
        <v>91</v>
      </c>
      <c r="E18" s="82" t="s">
        <v>91</v>
      </c>
      <c r="F18" s="82" t="s">
        <v>91</v>
      </c>
      <c r="G18" s="83">
        <f>'13-чоловіки-ЦЗ'!U7</f>
        <v>4153</v>
      </c>
      <c r="H18" s="82" t="s">
        <v>91</v>
      </c>
      <c r="I18" s="82" t="s">
        <v>91</v>
      </c>
      <c r="J18" s="24"/>
      <c r="K18" s="24"/>
    </row>
    <row r="19" spans="1:11" ht="25.5" customHeight="1" x14ac:dyDescent="0.3">
      <c r="A19" s="1" t="s">
        <v>27</v>
      </c>
      <c r="B19" s="99">
        <f>'12-жінки-ЦЗ'!W7</f>
        <v>13168</v>
      </c>
      <c r="C19" s="82">
        <f>'12-жінки-ЦЗ'!X7</f>
        <v>6116</v>
      </c>
      <c r="D19" s="17">
        <f t="shared" ref="D19:D20" si="4">C19*100/B19</f>
        <v>46.445929526123933</v>
      </c>
      <c r="E19" s="90">
        <f t="shared" ref="E19:E20" si="5">C19-B19</f>
        <v>-7052</v>
      </c>
      <c r="F19" s="83">
        <f>'13-чоловіки-ЦЗ'!W7</f>
        <v>6297</v>
      </c>
      <c r="G19" s="83">
        <f>'13-чоловіки-ЦЗ'!X7</f>
        <v>3267</v>
      </c>
      <c r="H19" s="16">
        <f t="shared" ref="H19:H20" si="6">G19*100/F19</f>
        <v>51.881848499285375</v>
      </c>
      <c r="I19" s="90">
        <f t="shared" ref="I19:I20" si="7">G19-F19</f>
        <v>-3030</v>
      </c>
      <c r="J19" s="24"/>
      <c r="K19" s="24"/>
    </row>
    <row r="20" spans="1:11" ht="20.25" x14ac:dyDescent="0.3">
      <c r="A20" s="1" t="s">
        <v>32</v>
      </c>
      <c r="B20" s="99">
        <f>'12-жінки-ЦЗ'!Z7</f>
        <v>11272</v>
      </c>
      <c r="C20" s="82">
        <f>'12-жінки-ЦЗ'!AA7</f>
        <v>5397</v>
      </c>
      <c r="D20" s="17">
        <f t="shared" si="4"/>
        <v>47.879701916252664</v>
      </c>
      <c r="E20" s="90">
        <f t="shared" si="5"/>
        <v>-5875</v>
      </c>
      <c r="F20" s="83">
        <f>'13-чоловіки-ЦЗ'!Z7</f>
        <v>5422</v>
      </c>
      <c r="G20" s="83">
        <f>'13-чоловіки-ЦЗ'!AA7</f>
        <v>2818</v>
      </c>
      <c r="H20" s="16">
        <f t="shared" si="6"/>
        <v>51.973441534489119</v>
      </c>
      <c r="I20" s="90">
        <f t="shared" si="7"/>
        <v>-2604</v>
      </c>
      <c r="J20" s="24"/>
      <c r="K20" s="24"/>
    </row>
    <row r="21" spans="1:11" ht="20.25" x14ac:dyDescent="0.3">
      <c r="C21" s="19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88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Z8" sqref="Z8:Z35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6.570312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4" width="10" style="44" customWidth="1"/>
    <col min="15" max="15" width="9.140625" style="44" customWidth="1"/>
    <col min="16" max="16" width="8.140625" style="44" customWidth="1"/>
    <col min="17" max="18" width="9.5703125" style="44" customWidth="1"/>
    <col min="19" max="19" width="8.140625" style="44" customWidth="1"/>
    <col min="20" max="20" width="10.5703125" style="44" hidden="1" customWidth="1"/>
    <col min="21" max="21" width="24.140625" style="44" customWidth="1"/>
    <col min="22" max="22" width="13.57031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41.25" customHeight="1" x14ac:dyDescent="0.35">
      <c r="B1" s="219" t="s">
        <v>106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68.099999999999994" customHeight="1" x14ac:dyDescent="0.25">
      <c r="A3" s="221"/>
      <c r="B3" s="166"/>
      <c r="C3" s="162" t="s">
        <v>95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166" t="s">
        <v>16</v>
      </c>
      <c r="U3" s="162" t="s">
        <v>98</v>
      </c>
      <c r="V3" s="166"/>
      <c r="W3" s="254" t="s">
        <v>11</v>
      </c>
      <c r="X3" s="254"/>
      <c r="Y3" s="254"/>
      <c r="Z3" s="254" t="s">
        <v>12</v>
      </c>
      <c r="AA3" s="254"/>
      <c r="AB3" s="254"/>
    </row>
    <row r="4" spans="1:32" s="33" customFormat="1" ht="19.5" customHeight="1" x14ac:dyDescent="0.25">
      <c r="A4" s="221"/>
      <c r="B4" s="258" t="s">
        <v>62</v>
      </c>
      <c r="C4" s="258" t="s">
        <v>93</v>
      </c>
      <c r="D4" s="226" t="s">
        <v>2</v>
      </c>
      <c r="E4" s="258" t="s">
        <v>62</v>
      </c>
      <c r="F4" s="258" t="s">
        <v>93</v>
      </c>
      <c r="G4" s="226" t="s">
        <v>2</v>
      </c>
      <c r="H4" s="258" t="s">
        <v>62</v>
      </c>
      <c r="I4" s="258" t="s">
        <v>93</v>
      </c>
      <c r="J4" s="226" t="s">
        <v>2</v>
      </c>
      <c r="K4" s="258" t="s">
        <v>62</v>
      </c>
      <c r="L4" s="258" t="s">
        <v>93</v>
      </c>
      <c r="M4" s="226" t="s">
        <v>2</v>
      </c>
      <c r="N4" s="258" t="s">
        <v>62</v>
      </c>
      <c r="O4" s="258" t="s">
        <v>93</v>
      </c>
      <c r="P4" s="226" t="s">
        <v>2</v>
      </c>
      <c r="Q4" s="258" t="s">
        <v>62</v>
      </c>
      <c r="R4" s="258" t="s">
        <v>93</v>
      </c>
      <c r="S4" s="226" t="s">
        <v>2</v>
      </c>
      <c r="T4" s="289" t="s">
        <v>62</v>
      </c>
      <c r="U4" s="258" t="s">
        <v>93</v>
      </c>
      <c r="V4" s="226" t="s">
        <v>2</v>
      </c>
      <c r="W4" s="258" t="s">
        <v>62</v>
      </c>
      <c r="X4" s="258" t="s">
        <v>93</v>
      </c>
      <c r="Y4" s="226" t="s">
        <v>2</v>
      </c>
      <c r="Z4" s="258" t="s">
        <v>62</v>
      </c>
      <c r="AA4" s="258" t="s">
        <v>93</v>
      </c>
      <c r="AB4" s="226" t="s">
        <v>2</v>
      </c>
    </row>
    <row r="5" spans="1:32" s="33" customFormat="1" ht="4.5" customHeight="1" x14ac:dyDescent="0.25">
      <c r="A5" s="221"/>
      <c r="B5" s="258"/>
      <c r="C5" s="258"/>
      <c r="D5" s="226"/>
      <c r="E5" s="258"/>
      <c r="F5" s="258"/>
      <c r="G5" s="226"/>
      <c r="H5" s="258"/>
      <c r="I5" s="258"/>
      <c r="J5" s="226"/>
      <c r="K5" s="258"/>
      <c r="L5" s="258"/>
      <c r="M5" s="226"/>
      <c r="N5" s="258"/>
      <c r="O5" s="258"/>
      <c r="P5" s="226"/>
      <c r="Q5" s="258"/>
      <c r="R5" s="258"/>
      <c r="S5" s="226"/>
      <c r="T5" s="289"/>
      <c r="U5" s="258"/>
      <c r="V5" s="226"/>
      <c r="W5" s="258"/>
      <c r="X5" s="258"/>
      <c r="Y5" s="226"/>
      <c r="Z5" s="258"/>
      <c r="AA5" s="258"/>
      <c r="AB5" s="226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158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52192</v>
      </c>
      <c r="C7" s="35">
        <f>SUM(C8:C35)</f>
        <v>22958</v>
      </c>
      <c r="D7" s="36">
        <f>C7*100/B7</f>
        <v>43.987584304107912</v>
      </c>
      <c r="E7" s="35">
        <f>SUM(E8:E35)</f>
        <v>31572</v>
      </c>
      <c r="F7" s="35">
        <f>SUM(F8:F35)</f>
        <v>20086</v>
      </c>
      <c r="G7" s="36">
        <f>F7*100/E7</f>
        <v>63.619662992525022</v>
      </c>
      <c r="H7" s="35">
        <f>SUM(H8:H35)</f>
        <v>8464</v>
      </c>
      <c r="I7" s="35">
        <f>SUM(I8:I35)</f>
        <v>4878</v>
      </c>
      <c r="J7" s="36">
        <f>I7*100/H7</f>
        <v>57.632325141776938</v>
      </c>
      <c r="K7" s="35">
        <f>SUM(K8:K35)</f>
        <v>1629</v>
      </c>
      <c r="L7" s="35">
        <f>SUM(L8:L35)</f>
        <v>1165</v>
      </c>
      <c r="M7" s="36">
        <f>L7*100/K7</f>
        <v>71.516267648864329</v>
      </c>
      <c r="N7" s="35">
        <f>SUM(N8:N35)</f>
        <v>179</v>
      </c>
      <c r="O7" s="35">
        <f>SUM(O8:O35)</f>
        <v>53</v>
      </c>
      <c r="P7" s="36">
        <f>O7*100/N7</f>
        <v>29.608938547486034</v>
      </c>
      <c r="Q7" s="35">
        <f>SUM(Q8:Q35)</f>
        <v>22541</v>
      </c>
      <c r="R7" s="35">
        <f>SUM(R8:R35)</f>
        <v>16012</v>
      </c>
      <c r="S7" s="36">
        <f>R7*100/Q7</f>
        <v>71.035002883634263</v>
      </c>
      <c r="T7" s="159">
        <f>SUM(T8:T35)</f>
        <v>0</v>
      </c>
      <c r="U7" s="35">
        <f>SUM(U8:U35)</f>
        <v>7039</v>
      </c>
      <c r="V7" s="36" t="e">
        <f>U7*100/T7</f>
        <v>#DIV/0!</v>
      </c>
      <c r="W7" s="35">
        <f>SUM(W8:W35)</f>
        <v>13168</v>
      </c>
      <c r="X7" s="35">
        <f>SUM(X8:X35)</f>
        <v>6116</v>
      </c>
      <c r="Y7" s="36">
        <f>X7*100/W7</f>
        <v>46.445929526123933</v>
      </c>
      <c r="Z7" s="35">
        <f>SUM(Z8:Z35)</f>
        <v>11272</v>
      </c>
      <c r="AA7" s="35">
        <f>SUM(AA8:AA35)</f>
        <v>5397</v>
      </c>
      <c r="AB7" s="36">
        <f>AA7*100/Z7</f>
        <v>47.879701916252664</v>
      </c>
      <c r="AC7" s="37"/>
      <c r="AF7" s="42"/>
    </row>
    <row r="8" spans="1:32" s="42" customFormat="1" ht="17.100000000000001" customHeight="1" x14ac:dyDescent="0.25">
      <c r="A8" s="61" t="s">
        <v>34</v>
      </c>
      <c r="B8" s="39">
        <v>13636</v>
      </c>
      <c r="C8" s="39">
        <f>'!!12-жінки'!B8</f>
        <v>6545</v>
      </c>
      <c r="D8" s="40">
        <f t="shared" ref="D8:D35" si="0">C8*100/B8</f>
        <v>47.997946611909654</v>
      </c>
      <c r="E8" s="39">
        <v>8733</v>
      </c>
      <c r="F8" s="39">
        <f>'!!12-жінки'!C8</f>
        <v>5471</v>
      </c>
      <c r="G8" s="40">
        <f t="shared" ref="G8:G35" si="1">F8*100/E8</f>
        <v>62.647429291194321</v>
      </c>
      <c r="H8" s="192">
        <v>1381</v>
      </c>
      <c r="I8" s="39">
        <f>'!!12-жінки'!D8</f>
        <v>994</v>
      </c>
      <c r="J8" s="40">
        <f t="shared" ref="J8:J35" si="2">I8*100/H8</f>
        <v>71.976828385228089</v>
      </c>
      <c r="K8" s="39">
        <v>420</v>
      </c>
      <c r="L8" s="39">
        <f>'!!12-жінки'!F8</f>
        <v>413</v>
      </c>
      <c r="M8" s="40">
        <f t="shared" ref="M8" si="3">L8*100/K8</f>
        <v>98.333333333333329</v>
      </c>
      <c r="N8" s="39">
        <v>57</v>
      </c>
      <c r="O8" s="39">
        <f>'!!12-жінки'!G8</f>
        <v>0</v>
      </c>
      <c r="P8" s="91">
        <f>IF(ISERROR(O8*100/N8),"-",(O8*100/N8))</f>
        <v>0</v>
      </c>
      <c r="Q8" s="39">
        <v>4362</v>
      </c>
      <c r="R8" s="60">
        <f>'!!12-жінки'!H8</f>
        <v>3668</v>
      </c>
      <c r="S8" s="40">
        <f t="shared" ref="S8:S35" si="4">R8*100/Q8</f>
        <v>84.089867033470881</v>
      </c>
      <c r="T8" s="39"/>
      <c r="U8" s="60">
        <f>'!!12-жінки'!I8</f>
        <v>2066</v>
      </c>
      <c r="V8" s="40" t="e">
        <f t="shared" ref="V8:V35" si="5">U8*100/T8</f>
        <v>#DIV/0!</v>
      </c>
      <c r="W8" s="39">
        <v>3736</v>
      </c>
      <c r="X8" s="60">
        <f>'!!12-жінки'!J8</f>
        <v>1620</v>
      </c>
      <c r="Y8" s="40">
        <f t="shared" ref="Y8:Y35" si="6">X8*100/W8</f>
        <v>43.361884368308353</v>
      </c>
      <c r="Z8" s="39">
        <v>3133</v>
      </c>
      <c r="AA8" s="60">
        <f>'!!12-жінки'!K8</f>
        <v>1406</v>
      </c>
      <c r="AB8" s="40">
        <f t="shared" ref="AB8:AB35" si="7">AA8*100/Z8</f>
        <v>44.877114586658152</v>
      </c>
      <c r="AC8" s="37"/>
      <c r="AD8" s="41"/>
    </row>
    <row r="9" spans="1:32" s="43" customFormat="1" ht="17.100000000000001" customHeight="1" x14ac:dyDescent="0.25">
      <c r="A9" s="61" t="s">
        <v>35</v>
      </c>
      <c r="B9" s="39">
        <v>2055</v>
      </c>
      <c r="C9" s="39">
        <f>'!!12-жінки'!B9</f>
        <v>778</v>
      </c>
      <c r="D9" s="40">
        <f t="shared" si="0"/>
        <v>37.858880778588805</v>
      </c>
      <c r="E9" s="39">
        <v>1208</v>
      </c>
      <c r="F9" s="39">
        <f>'!!12-жінки'!C9</f>
        <v>699</v>
      </c>
      <c r="G9" s="40">
        <f t="shared" si="1"/>
        <v>57.864238410596023</v>
      </c>
      <c r="H9" s="192">
        <v>298</v>
      </c>
      <c r="I9" s="39">
        <f>'!!12-жінки'!D9</f>
        <v>204</v>
      </c>
      <c r="J9" s="40">
        <f t="shared" si="2"/>
        <v>68.456375838926178</v>
      </c>
      <c r="K9" s="39">
        <v>52</v>
      </c>
      <c r="L9" s="39">
        <f>'!!12-жінки'!F9</f>
        <v>49</v>
      </c>
      <c r="M9" s="40">
        <f t="shared" ref="M9:M35" si="8">IF(ISERROR(L9*100/K9),"-",(L9*100/K9))</f>
        <v>94.230769230769226</v>
      </c>
      <c r="N9" s="39">
        <v>1</v>
      </c>
      <c r="O9" s="39">
        <f>'!!12-жінки'!G9</f>
        <v>1</v>
      </c>
      <c r="P9" s="40">
        <f t="shared" ref="P9:P35" si="9">IF(ISERROR(O9*100/N9),"-",(O9*100/N9))</f>
        <v>100</v>
      </c>
      <c r="Q9" s="39">
        <v>925</v>
      </c>
      <c r="R9" s="60">
        <f>'!!12-жінки'!H9</f>
        <v>557</v>
      </c>
      <c r="S9" s="40">
        <f t="shared" si="4"/>
        <v>60.216216216216218</v>
      </c>
      <c r="T9" s="39"/>
      <c r="U9" s="60">
        <f>'!!12-жінки'!I9</f>
        <v>246</v>
      </c>
      <c r="V9" s="40" t="e">
        <f t="shared" si="5"/>
        <v>#DIV/0!</v>
      </c>
      <c r="W9" s="39">
        <v>468</v>
      </c>
      <c r="X9" s="60">
        <f>'!!12-жінки'!J9</f>
        <v>223</v>
      </c>
      <c r="Y9" s="40">
        <f t="shared" si="6"/>
        <v>47.649572649572647</v>
      </c>
      <c r="Z9" s="39">
        <v>302</v>
      </c>
      <c r="AA9" s="60">
        <f>'!!12-жінки'!K9</f>
        <v>180</v>
      </c>
      <c r="AB9" s="40">
        <f t="shared" si="7"/>
        <v>59.602649006622514</v>
      </c>
      <c r="AC9" s="37"/>
      <c r="AD9" s="41"/>
    </row>
    <row r="10" spans="1:32" s="42" customFormat="1" ht="17.100000000000001" customHeight="1" x14ac:dyDescent="0.25">
      <c r="A10" s="61" t="s">
        <v>36</v>
      </c>
      <c r="B10" s="39">
        <v>225</v>
      </c>
      <c r="C10" s="39">
        <f>'!!12-жінки'!B10</f>
        <v>128</v>
      </c>
      <c r="D10" s="40">
        <f t="shared" si="0"/>
        <v>56.888888888888886</v>
      </c>
      <c r="E10" s="39">
        <v>202</v>
      </c>
      <c r="F10" s="39">
        <f>'!!12-жінки'!C10</f>
        <v>115</v>
      </c>
      <c r="G10" s="40">
        <f t="shared" si="1"/>
        <v>56.930693069306933</v>
      </c>
      <c r="H10" s="192">
        <v>36</v>
      </c>
      <c r="I10" s="39">
        <f>'!!12-жінки'!D10</f>
        <v>18</v>
      </c>
      <c r="J10" s="40">
        <f t="shared" si="2"/>
        <v>50</v>
      </c>
      <c r="K10" s="39">
        <v>8</v>
      </c>
      <c r="L10" s="39">
        <f>'!!12-жінки'!F10</f>
        <v>5</v>
      </c>
      <c r="M10" s="40">
        <f t="shared" si="8"/>
        <v>62.5</v>
      </c>
      <c r="N10" s="39">
        <v>15</v>
      </c>
      <c r="O10" s="39">
        <f>'!!12-жінки'!G10</f>
        <v>0</v>
      </c>
      <c r="P10" s="91">
        <f t="shared" si="9"/>
        <v>0</v>
      </c>
      <c r="Q10" s="39">
        <v>164</v>
      </c>
      <c r="R10" s="60">
        <f>'!!12-жінки'!H10</f>
        <v>103</v>
      </c>
      <c r="S10" s="40">
        <f t="shared" si="4"/>
        <v>62.804878048780488</v>
      </c>
      <c r="T10" s="39"/>
      <c r="U10" s="60">
        <f>'!!12-жінки'!I10</f>
        <v>45</v>
      </c>
      <c r="V10" s="40" t="e">
        <f t="shared" si="5"/>
        <v>#DIV/0!</v>
      </c>
      <c r="W10" s="39">
        <v>56</v>
      </c>
      <c r="X10" s="60">
        <f>'!!12-жінки'!J10</f>
        <v>39</v>
      </c>
      <c r="Y10" s="40">
        <f t="shared" si="6"/>
        <v>69.642857142857139</v>
      </c>
      <c r="Z10" s="39">
        <v>49</v>
      </c>
      <c r="AA10" s="60">
        <f>'!!12-жінки'!K10</f>
        <v>31</v>
      </c>
      <c r="AB10" s="40">
        <f t="shared" si="7"/>
        <v>63.265306122448976</v>
      </c>
      <c r="AC10" s="37"/>
      <c r="AD10" s="41"/>
    </row>
    <row r="11" spans="1:32" s="42" customFormat="1" ht="17.100000000000001" customHeight="1" x14ac:dyDescent="0.25">
      <c r="A11" s="61" t="s">
        <v>37</v>
      </c>
      <c r="B11" s="39">
        <v>964</v>
      </c>
      <c r="C11" s="39">
        <f>'!!12-жінки'!B11</f>
        <v>595</v>
      </c>
      <c r="D11" s="40">
        <f t="shared" si="0"/>
        <v>61.721991701244811</v>
      </c>
      <c r="E11" s="39">
        <v>545</v>
      </c>
      <c r="F11" s="39">
        <f>'!!12-жінки'!C11</f>
        <v>515</v>
      </c>
      <c r="G11" s="40">
        <f t="shared" si="1"/>
        <v>94.495412844036693</v>
      </c>
      <c r="H11" s="192">
        <v>159</v>
      </c>
      <c r="I11" s="39">
        <f>'!!12-жінки'!D11</f>
        <v>106</v>
      </c>
      <c r="J11" s="40">
        <f t="shared" si="2"/>
        <v>66.666666666666671</v>
      </c>
      <c r="K11" s="39">
        <v>23</v>
      </c>
      <c r="L11" s="39">
        <f>'!!12-жінки'!F11</f>
        <v>21</v>
      </c>
      <c r="M11" s="40">
        <f t="shared" si="8"/>
        <v>91.304347826086953</v>
      </c>
      <c r="N11" s="39">
        <v>2</v>
      </c>
      <c r="O11" s="39">
        <f>'!!12-жінки'!G11</f>
        <v>0</v>
      </c>
      <c r="P11" s="40">
        <f t="shared" si="9"/>
        <v>0</v>
      </c>
      <c r="Q11" s="39">
        <v>481</v>
      </c>
      <c r="R11" s="60">
        <f>'!!12-жінки'!H11</f>
        <v>416</v>
      </c>
      <c r="S11" s="40">
        <f t="shared" si="4"/>
        <v>86.486486486486484</v>
      </c>
      <c r="T11" s="39"/>
      <c r="U11" s="60">
        <f>'!!12-жінки'!I11</f>
        <v>216</v>
      </c>
      <c r="V11" s="40" t="e">
        <f t="shared" si="5"/>
        <v>#DIV/0!</v>
      </c>
      <c r="W11" s="39">
        <v>225</v>
      </c>
      <c r="X11" s="60">
        <f>'!!12-жінки'!J11</f>
        <v>185</v>
      </c>
      <c r="Y11" s="40">
        <f t="shared" si="6"/>
        <v>82.222222222222229</v>
      </c>
      <c r="Z11" s="39">
        <v>182</v>
      </c>
      <c r="AA11" s="60">
        <f>'!!12-жінки'!K11</f>
        <v>141</v>
      </c>
      <c r="AB11" s="40">
        <f t="shared" si="7"/>
        <v>77.472527472527474</v>
      </c>
      <c r="AC11" s="37"/>
      <c r="AD11" s="41"/>
    </row>
    <row r="12" spans="1:32" s="42" customFormat="1" ht="17.100000000000001" customHeight="1" x14ac:dyDescent="0.25">
      <c r="A12" s="61" t="s">
        <v>38</v>
      </c>
      <c r="B12" s="39">
        <v>2066</v>
      </c>
      <c r="C12" s="39">
        <f>'!!12-жінки'!B12</f>
        <v>601</v>
      </c>
      <c r="D12" s="40">
        <f t="shared" si="0"/>
        <v>29.09002904162633</v>
      </c>
      <c r="E12" s="39">
        <v>920</v>
      </c>
      <c r="F12" s="39">
        <f>'!!12-жінки'!C12</f>
        <v>535</v>
      </c>
      <c r="G12" s="40">
        <f t="shared" si="1"/>
        <v>58.152173913043477</v>
      </c>
      <c r="H12" s="192">
        <v>340</v>
      </c>
      <c r="I12" s="39">
        <f>'!!12-жінки'!D12</f>
        <v>193</v>
      </c>
      <c r="J12" s="40">
        <f t="shared" si="2"/>
        <v>56.764705882352942</v>
      </c>
      <c r="K12" s="39">
        <v>115</v>
      </c>
      <c r="L12" s="39">
        <f>'!!12-жінки'!F12</f>
        <v>68</v>
      </c>
      <c r="M12" s="40">
        <f t="shared" si="8"/>
        <v>59.130434782608695</v>
      </c>
      <c r="N12" s="39">
        <v>4</v>
      </c>
      <c r="O12" s="39">
        <f>'!!12-жінки'!G12</f>
        <v>2</v>
      </c>
      <c r="P12" s="91">
        <f t="shared" si="9"/>
        <v>50</v>
      </c>
      <c r="Q12" s="39">
        <v>779</v>
      </c>
      <c r="R12" s="60">
        <f>'!!12-жінки'!H12</f>
        <v>485</v>
      </c>
      <c r="S12" s="40">
        <f t="shared" si="4"/>
        <v>62.259306803594349</v>
      </c>
      <c r="T12" s="39"/>
      <c r="U12" s="60">
        <f>'!!12-жінки'!I12</f>
        <v>174</v>
      </c>
      <c r="V12" s="40" t="e">
        <f t="shared" si="5"/>
        <v>#DIV/0!</v>
      </c>
      <c r="W12" s="39">
        <v>319</v>
      </c>
      <c r="X12" s="60">
        <f>'!!12-жінки'!J12</f>
        <v>156</v>
      </c>
      <c r="Y12" s="40">
        <f t="shared" si="6"/>
        <v>48.902821316614421</v>
      </c>
      <c r="Z12" s="39">
        <v>266</v>
      </c>
      <c r="AA12" s="60">
        <f>'!!12-жінки'!K12</f>
        <v>135</v>
      </c>
      <c r="AB12" s="40">
        <f t="shared" si="7"/>
        <v>50.751879699248121</v>
      </c>
      <c r="AC12" s="37"/>
      <c r="AD12" s="41"/>
    </row>
    <row r="13" spans="1:32" s="42" customFormat="1" ht="17.100000000000001" customHeight="1" x14ac:dyDescent="0.25">
      <c r="A13" s="61" t="s">
        <v>39</v>
      </c>
      <c r="B13" s="39">
        <v>778</v>
      </c>
      <c r="C13" s="39">
        <f>'!!12-жінки'!B13</f>
        <v>272</v>
      </c>
      <c r="D13" s="40">
        <f t="shared" si="0"/>
        <v>34.961439588688947</v>
      </c>
      <c r="E13" s="39">
        <v>468</v>
      </c>
      <c r="F13" s="39">
        <f>'!!12-жінки'!C13</f>
        <v>251</v>
      </c>
      <c r="G13" s="40">
        <f t="shared" si="1"/>
        <v>53.63247863247863</v>
      </c>
      <c r="H13" s="192">
        <v>128</v>
      </c>
      <c r="I13" s="39">
        <f>'!!12-жінки'!D13</f>
        <v>88</v>
      </c>
      <c r="J13" s="40">
        <f t="shared" si="2"/>
        <v>68.75</v>
      </c>
      <c r="K13" s="39">
        <v>20</v>
      </c>
      <c r="L13" s="39">
        <f>'!!12-жінки'!F13</f>
        <v>8</v>
      </c>
      <c r="M13" s="40">
        <f t="shared" si="8"/>
        <v>40</v>
      </c>
      <c r="N13" s="39">
        <v>2</v>
      </c>
      <c r="O13" s="39">
        <f>'!!12-жінки'!G13</f>
        <v>0</v>
      </c>
      <c r="P13" s="91">
        <f t="shared" si="9"/>
        <v>0</v>
      </c>
      <c r="Q13" s="39">
        <v>399</v>
      </c>
      <c r="R13" s="60">
        <f>'!!12-жінки'!H13</f>
        <v>233</v>
      </c>
      <c r="S13" s="40">
        <f t="shared" si="4"/>
        <v>58.395989974937343</v>
      </c>
      <c r="T13" s="39"/>
      <c r="U13" s="60">
        <f>'!!12-жінки'!I13</f>
        <v>63</v>
      </c>
      <c r="V13" s="40" t="e">
        <f t="shared" si="5"/>
        <v>#DIV/0!</v>
      </c>
      <c r="W13" s="39">
        <v>144</v>
      </c>
      <c r="X13" s="60">
        <f>'!!12-жінки'!J13</f>
        <v>62</v>
      </c>
      <c r="Y13" s="40">
        <f t="shared" si="6"/>
        <v>43.055555555555557</v>
      </c>
      <c r="Z13" s="39">
        <v>122</v>
      </c>
      <c r="AA13" s="60">
        <f>'!!12-жінки'!K13</f>
        <v>51</v>
      </c>
      <c r="AB13" s="40">
        <f t="shared" si="7"/>
        <v>41.803278688524593</v>
      </c>
      <c r="AC13" s="37"/>
      <c r="AD13" s="41"/>
    </row>
    <row r="14" spans="1:32" s="42" customFormat="1" ht="17.100000000000001" customHeight="1" x14ac:dyDescent="0.25">
      <c r="A14" s="61" t="s">
        <v>40</v>
      </c>
      <c r="B14" s="39">
        <v>555</v>
      </c>
      <c r="C14" s="39">
        <f>'!!12-жінки'!B14</f>
        <v>277</v>
      </c>
      <c r="D14" s="40">
        <f t="shared" si="0"/>
        <v>49.909909909909906</v>
      </c>
      <c r="E14" s="39">
        <v>419</v>
      </c>
      <c r="F14" s="39">
        <f>'!!12-жінки'!C14</f>
        <v>255</v>
      </c>
      <c r="G14" s="40">
        <f t="shared" si="1"/>
        <v>60.859188544152744</v>
      </c>
      <c r="H14" s="192">
        <v>112</v>
      </c>
      <c r="I14" s="39">
        <f>'!!12-жінки'!D14</f>
        <v>51</v>
      </c>
      <c r="J14" s="40">
        <f t="shared" si="2"/>
        <v>45.535714285714285</v>
      </c>
      <c r="K14" s="39">
        <v>10</v>
      </c>
      <c r="L14" s="39">
        <f>'!!12-жінки'!F14</f>
        <v>6</v>
      </c>
      <c r="M14" s="40">
        <f t="shared" si="8"/>
        <v>60</v>
      </c>
      <c r="N14" s="39">
        <v>0</v>
      </c>
      <c r="O14" s="39">
        <f>'!!12-жінки'!G14</f>
        <v>0</v>
      </c>
      <c r="P14" s="40" t="str">
        <f t="shared" si="9"/>
        <v>-</v>
      </c>
      <c r="Q14" s="39">
        <v>366</v>
      </c>
      <c r="R14" s="60">
        <f>'!!12-жінки'!H14</f>
        <v>237</v>
      </c>
      <c r="S14" s="40">
        <f t="shared" si="4"/>
        <v>64.754098360655732</v>
      </c>
      <c r="T14" s="39"/>
      <c r="U14" s="60">
        <f>'!!12-жінки'!I14</f>
        <v>71</v>
      </c>
      <c r="V14" s="40" t="e">
        <f t="shared" si="5"/>
        <v>#DIV/0!</v>
      </c>
      <c r="W14" s="39">
        <v>131</v>
      </c>
      <c r="X14" s="60">
        <f>'!!12-жінки'!J14</f>
        <v>71</v>
      </c>
      <c r="Y14" s="40">
        <f t="shared" si="6"/>
        <v>54.198473282442748</v>
      </c>
      <c r="Z14" s="39">
        <v>101</v>
      </c>
      <c r="AA14" s="60">
        <f>'!!12-жінки'!K14</f>
        <v>48</v>
      </c>
      <c r="AB14" s="40">
        <f t="shared" si="7"/>
        <v>47.524752475247524</v>
      </c>
      <c r="AC14" s="37"/>
      <c r="AD14" s="41"/>
    </row>
    <row r="15" spans="1:32" s="42" customFormat="1" ht="17.100000000000001" customHeight="1" x14ac:dyDescent="0.25">
      <c r="A15" s="61" t="s">
        <v>41</v>
      </c>
      <c r="B15" s="39">
        <v>3730</v>
      </c>
      <c r="C15" s="39">
        <f>'!!12-жінки'!B15</f>
        <v>1046</v>
      </c>
      <c r="D15" s="40">
        <f t="shared" si="0"/>
        <v>28.042895442359249</v>
      </c>
      <c r="E15" s="39">
        <v>1208</v>
      </c>
      <c r="F15" s="39">
        <f>'!!12-жінки'!C15</f>
        <v>902</v>
      </c>
      <c r="G15" s="40">
        <f t="shared" si="1"/>
        <v>74.668874172185426</v>
      </c>
      <c r="H15" s="192">
        <v>354</v>
      </c>
      <c r="I15" s="39">
        <f>'!!12-жінки'!D15</f>
        <v>298</v>
      </c>
      <c r="J15" s="40">
        <f t="shared" si="2"/>
        <v>84.180790960451972</v>
      </c>
      <c r="K15" s="39">
        <v>82</v>
      </c>
      <c r="L15" s="39">
        <f>'!!12-жінки'!F15</f>
        <v>46</v>
      </c>
      <c r="M15" s="40">
        <f t="shared" si="8"/>
        <v>56.097560975609753</v>
      </c>
      <c r="N15" s="39">
        <v>1</v>
      </c>
      <c r="O15" s="39">
        <f>'!!12-жінки'!G15</f>
        <v>0</v>
      </c>
      <c r="P15" s="91">
        <f t="shared" si="9"/>
        <v>0</v>
      </c>
      <c r="Q15" s="39">
        <v>880</v>
      </c>
      <c r="R15" s="60">
        <f>'!!12-жінки'!H15</f>
        <v>775</v>
      </c>
      <c r="S15" s="40">
        <f t="shared" si="4"/>
        <v>88.068181818181813</v>
      </c>
      <c r="T15" s="39"/>
      <c r="U15" s="60">
        <f>'!!12-жінки'!I15</f>
        <v>163</v>
      </c>
      <c r="V15" s="40" t="e">
        <f t="shared" si="5"/>
        <v>#DIV/0!</v>
      </c>
      <c r="W15" s="39">
        <v>395</v>
      </c>
      <c r="X15" s="60">
        <f>'!!12-жінки'!J15</f>
        <v>122</v>
      </c>
      <c r="Y15" s="40">
        <f t="shared" si="6"/>
        <v>30.88607594936709</v>
      </c>
      <c r="Z15" s="39">
        <v>309</v>
      </c>
      <c r="AA15" s="60">
        <f>'!!12-жінки'!K15</f>
        <v>101</v>
      </c>
      <c r="AB15" s="40">
        <f t="shared" si="7"/>
        <v>32.686084142394819</v>
      </c>
      <c r="AC15" s="37"/>
      <c r="AD15" s="41"/>
    </row>
    <row r="16" spans="1:32" s="42" customFormat="1" ht="17.100000000000001" customHeight="1" x14ac:dyDescent="0.25">
      <c r="A16" s="61" t="s">
        <v>42</v>
      </c>
      <c r="B16" s="39">
        <v>1827</v>
      </c>
      <c r="C16" s="39">
        <f>'!!12-жінки'!B16</f>
        <v>1006</v>
      </c>
      <c r="D16" s="40">
        <f t="shared" si="0"/>
        <v>55.06294471811713</v>
      </c>
      <c r="E16" s="39">
        <v>1379</v>
      </c>
      <c r="F16" s="39">
        <f>'!!12-жінки'!C16</f>
        <v>912</v>
      </c>
      <c r="G16" s="40">
        <f t="shared" si="1"/>
        <v>66.134880348078312</v>
      </c>
      <c r="H16" s="192">
        <v>512</v>
      </c>
      <c r="I16" s="39">
        <f>'!!12-жінки'!D16</f>
        <v>293</v>
      </c>
      <c r="J16" s="40">
        <f t="shared" si="2"/>
        <v>57.2265625</v>
      </c>
      <c r="K16" s="39">
        <v>110</v>
      </c>
      <c r="L16" s="39">
        <f>'!!12-жінки'!F16</f>
        <v>35</v>
      </c>
      <c r="M16" s="40">
        <f t="shared" si="8"/>
        <v>31.818181818181817</v>
      </c>
      <c r="N16" s="39">
        <v>37</v>
      </c>
      <c r="O16" s="39">
        <f>'!!12-жінки'!G16</f>
        <v>31</v>
      </c>
      <c r="P16" s="40">
        <f t="shared" si="9"/>
        <v>83.78378378378379</v>
      </c>
      <c r="Q16" s="39">
        <v>1150</v>
      </c>
      <c r="R16" s="60">
        <f>'!!12-жінки'!H16</f>
        <v>823</v>
      </c>
      <c r="S16" s="40">
        <f t="shared" si="4"/>
        <v>71.565217391304344</v>
      </c>
      <c r="T16" s="39"/>
      <c r="U16" s="60">
        <f>'!!12-жінки'!I16</f>
        <v>200</v>
      </c>
      <c r="V16" s="40" t="e">
        <f t="shared" si="5"/>
        <v>#DIV/0!</v>
      </c>
      <c r="W16" s="39">
        <v>385</v>
      </c>
      <c r="X16" s="60">
        <f>'!!12-жінки'!J16</f>
        <v>172</v>
      </c>
      <c r="Y16" s="40">
        <f t="shared" si="6"/>
        <v>44.675324675324674</v>
      </c>
      <c r="Z16" s="39">
        <v>325</v>
      </c>
      <c r="AA16" s="60">
        <f>'!!12-жінки'!K16</f>
        <v>144</v>
      </c>
      <c r="AB16" s="40">
        <f t="shared" si="7"/>
        <v>44.307692307692307</v>
      </c>
      <c r="AC16" s="37"/>
      <c r="AD16" s="41"/>
    </row>
    <row r="17" spans="1:30" s="42" customFormat="1" ht="17.100000000000001" customHeight="1" x14ac:dyDescent="0.25">
      <c r="A17" s="61" t="s">
        <v>43</v>
      </c>
      <c r="B17" s="39">
        <v>3954</v>
      </c>
      <c r="C17" s="39">
        <f>'!!12-жінки'!B17</f>
        <v>1185</v>
      </c>
      <c r="D17" s="40">
        <f t="shared" si="0"/>
        <v>29.969650986342945</v>
      </c>
      <c r="E17" s="39">
        <v>1559</v>
      </c>
      <c r="F17" s="39">
        <f>'!!12-жінки'!C17</f>
        <v>1084</v>
      </c>
      <c r="G17" s="40">
        <f t="shared" si="1"/>
        <v>69.531751122514436</v>
      </c>
      <c r="H17" s="192">
        <v>354</v>
      </c>
      <c r="I17" s="39">
        <f>'!!12-жінки'!D17</f>
        <v>195</v>
      </c>
      <c r="J17" s="40">
        <f t="shared" si="2"/>
        <v>55.084745762711862</v>
      </c>
      <c r="K17" s="39">
        <v>67</v>
      </c>
      <c r="L17" s="39">
        <f>'!!12-жінки'!F17</f>
        <v>22</v>
      </c>
      <c r="M17" s="40">
        <f t="shared" si="8"/>
        <v>32.835820895522389</v>
      </c>
      <c r="N17" s="39">
        <v>2</v>
      </c>
      <c r="O17" s="39">
        <f>'!!12-жінки'!G17</f>
        <v>0</v>
      </c>
      <c r="P17" s="91">
        <f t="shared" si="9"/>
        <v>0</v>
      </c>
      <c r="Q17" s="39">
        <v>881</v>
      </c>
      <c r="R17" s="60">
        <f>'!!12-жінки'!H17</f>
        <v>812</v>
      </c>
      <c r="S17" s="40">
        <f t="shared" si="4"/>
        <v>92.16799091940976</v>
      </c>
      <c r="T17" s="39"/>
      <c r="U17" s="60">
        <f>'!!12-жінки'!I17</f>
        <v>387</v>
      </c>
      <c r="V17" s="40" t="e">
        <f t="shared" si="5"/>
        <v>#DIV/0!</v>
      </c>
      <c r="W17" s="39">
        <v>785</v>
      </c>
      <c r="X17" s="60">
        <f>'!!12-жінки'!J17</f>
        <v>361</v>
      </c>
      <c r="Y17" s="40">
        <f t="shared" si="6"/>
        <v>45.987261146496813</v>
      </c>
      <c r="Z17" s="39">
        <v>706</v>
      </c>
      <c r="AA17" s="60">
        <f>'!!12-жінки'!K17</f>
        <v>338</v>
      </c>
      <c r="AB17" s="40">
        <f t="shared" si="7"/>
        <v>47.875354107648725</v>
      </c>
      <c r="AC17" s="37"/>
      <c r="AD17" s="41"/>
    </row>
    <row r="18" spans="1:30" s="42" customFormat="1" ht="17.100000000000001" customHeight="1" x14ac:dyDescent="0.25">
      <c r="A18" s="61" t="s">
        <v>44</v>
      </c>
      <c r="B18" s="39">
        <v>1127</v>
      </c>
      <c r="C18" s="39">
        <f>'!!12-жінки'!B18</f>
        <v>936</v>
      </c>
      <c r="D18" s="40">
        <f t="shared" si="0"/>
        <v>83.052351375332748</v>
      </c>
      <c r="E18" s="39">
        <v>1184</v>
      </c>
      <c r="F18" s="39">
        <f>'!!12-жінки'!C18</f>
        <v>834</v>
      </c>
      <c r="G18" s="40">
        <f t="shared" si="1"/>
        <v>70.439189189189193</v>
      </c>
      <c r="H18" s="192">
        <v>468</v>
      </c>
      <c r="I18" s="39">
        <f>'!!12-жінки'!D18</f>
        <v>265</v>
      </c>
      <c r="J18" s="40">
        <f t="shared" si="2"/>
        <v>56.623931623931625</v>
      </c>
      <c r="K18" s="39">
        <v>53</v>
      </c>
      <c r="L18" s="39">
        <f>'!!12-жінки'!F18</f>
        <v>22</v>
      </c>
      <c r="M18" s="40">
        <f t="shared" si="8"/>
        <v>41.509433962264154</v>
      </c>
      <c r="N18" s="39">
        <v>5</v>
      </c>
      <c r="O18" s="39">
        <f>'!!12-жінки'!G18</f>
        <v>1</v>
      </c>
      <c r="P18" s="40">
        <f t="shared" si="9"/>
        <v>20</v>
      </c>
      <c r="Q18" s="39">
        <v>843</v>
      </c>
      <c r="R18" s="60">
        <f>'!!12-жінки'!H18</f>
        <v>689</v>
      </c>
      <c r="S18" s="40">
        <f t="shared" si="4"/>
        <v>81.731909845788849</v>
      </c>
      <c r="T18" s="39"/>
      <c r="U18" s="60">
        <f>'!!12-жінки'!I18</f>
        <v>220</v>
      </c>
      <c r="V18" s="40" t="e">
        <f t="shared" si="5"/>
        <v>#DIV/0!</v>
      </c>
      <c r="W18" s="39">
        <v>377</v>
      </c>
      <c r="X18" s="60">
        <f>'!!12-жінки'!J18</f>
        <v>188</v>
      </c>
      <c r="Y18" s="40">
        <f t="shared" si="6"/>
        <v>49.867374005305038</v>
      </c>
      <c r="Z18" s="39">
        <v>343</v>
      </c>
      <c r="AA18" s="60">
        <f>'!!12-жінки'!K18</f>
        <v>176</v>
      </c>
      <c r="AB18" s="40">
        <f t="shared" si="7"/>
        <v>51.311953352769677</v>
      </c>
      <c r="AC18" s="37"/>
      <c r="AD18" s="41"/>
    </row>
    <row r="19" spans="1:30" s="42" customFormat="1" ht="17.100000000000001" customHeight="1" x14ac:dyDescent="0.25">
      <c r="A19" s="61" t="s">
        <v>45</v>
      </c>
      <c r="B19" s="39">
        <v>2020</v>
      </c>
      <c r="C19" s="39">
        <f>'!!12-жінки'!B19</f>
        <v>665</v>
      </c>
      <c r="D19" s="40">
        <f t="shared" si="0"/>
        <v>32.920792079207921</v>
      </c>
      <c r="E19" s="39">
        <v>999</v>
      </c>
      <c r="F19" s="39">
        <f>'!!12-жінки'!C19</f>
        <v>568</v>
      </c>
      <c r="G19" s="40">
        <f t="shared" si="1"/>
        <v>56.856856856856858</v>
      </c>
      <c r="H19" s="192">
        <v>470</v>
      </c>
      <c r="I19" s="39">
        <f>'!!12-жінки'!D19</f>
        <v>191</v>
      </c>
      <c r="J19" s="40">
        <f t="shared" si="2"/>
        <v>40.638297872340424</v>
      </c>
      <c r="K19" s="39">
        <v>73</v>
      </c>
      <c r="L19" s="39">
        <f>'!!12-жінки'!F19</f>
        <v>50</v>
      </c>
      <c r="M19" s="40">
        <f t="shared" si="8"/>
        <v>68.493150684931507</v>
      </c>
      <c r="N19" s="39">
        <v>16</v>
      </c>
      <c r="O19" s="39">
        <f>'!!12-жінки'!G19</f>
        <v>7</v>
      </c>
      <c r="P19" s="40">
        <f t="shared" si="9"/>
        <v>43.75</v>
      </c>
      <c r="Q19" s="39">
        <v>836</v>
      </c>
      <c r="R19" s="60">
        <f>'!!12-жінки'!H19</f>
        <v>476</v>
      </c>
      <c r="S19" s="40">
        <f t="shared" si="4"/>
        <v>56.937799043062199</v>
      </c>
      <c r="T19" s="39"/>
      <c r="U19" s="60">
        <f>'!!12-жінки'!I19</f>
        <v>205</v>
      </c>
      <c r="V19" s="40" t="e">
        <f t="shared" si="5"/>
        <v>#DIV/0!</v>
      </c>
      <c r="W19" s="39">
        <v>422</v>
      </c>
      <c r="X19" s="60">
        <f>'!!12-жінки'!J19</f>
        <v>182</v>
      </c>
      <c r="Y19" s="40">
        <f t="shared" si="6"/>
        <v>43.127962085308056</v>
      </c>
      <c r="Z19" s="39">
        <v>367</v>
      </c>
      <c r="AA19" s="60">
        <f>'!!12-жінки'!K19</f>
        <v>164</v>
      </c>
      <c r="AB19" s="40">
        <f t="shared" si="7"/>
        <v>44.686648501362399</v>
      </c>
      <c r="AC19" s="37"/>
      <c r="AD19" s="41"/>
    </row>
    <row r="20" spans="1:30" s="42" customFormat="1" ht="17.100000000000001" customHeight="1" x14ac:dyDescent="0.25">
      <c r="A20" s="61" t="s">
        <v>46</v>
      </c>
      <c r="B20" s="39">
        <v>1136</v>
      </c>
      <c r="C20" s="39">
        <f>'!!12-жінки'!B20</f>
        <v>378</v>
      </c>
      <c r="D20" s="40">
        <f t="shared" si="0"/>
        <v>33.274647887323944</v>
      </c>
      <c r="E20" s="39">
        <v>573</v>
      </c>
      <c r="F20" s="39">
        <f>'!!12-жінки'!C20</f>
        <v>334</v>
      </c>
      <c r="G20" s="40">
        <f t="shared" si="1"/>
        <v>58.289703315881326</v>
      </c>
      <c r="H20" s="192">
        <v>126</v>
      </c>
      <c r="I20" s="39">
        <f>'!!12-жінки'!D20</f>
        <v>99</v>
      </c>
      <c r="J20" s="40">
        <f t="shared" si="2"/>
        <v>78.571428571428569</v>
      </c>
      <c r="K20" s="39">
        <v>16</v>
      </c>
      <c r="L20" s="39">
        <f>'!!12-жінки'!F20</f>
        <v>17</v>
      </c>
      <c r="M20" s="40">
        <f t="shared" si="8"/>
        <v>106.25</v>
      </c>
      <c r="N20" s="39">
        <v>2</v>
      </c>
      <c r="O20" s="39">
        <f>'!!12-жінки'!G20</f>
        <v>0</v>
      </c>
      <c r="P20" s="40">
        <f t="shared" si="9"/>
        <v>0</v>
      </c>
      <c r="Q20" s="39">
        <v>397</v>
      </c>
      <c r="R20" s="60">
        <f>'!!12-жінки'!H20</f>
        <v>261</v>
      </c>
      <c r="S20" s="40">
        <f t="shared" si="4"/>
        <v>65.743073047858942</v>
      </c>
      <c r="T20" s="39"/>
      <c r="U20" s="60">
        <f>'!!12-жінки'!I20</f>
        <v>130</v>
      </c>
      <c r="V20" s="40" t="e">
        <f t="shared" si="5"/>
        <v>#DIV/0!</v>
      </c>
      <c r="W20" s="39">
        <v>307</v>
      </c>
      <c r="X20" s="60">
        <f>'!!12-жінки'!J20</f>
        <v>122</v>
      </c>
      <c r="Y20" s="40">
        <f t="shared" si="6"/>
        <v>39.739413680781759</v>
      </c>
      <c r="Z20" s="39">
        <v>274</v>
      </c>
      <c r="AA20" s="60">
        <f>'!!12-жінки'!K20</f>
        <v>111</v>
      </c>
      <c r="AB20" s="40">
        <f t="shared" si="7"/>
        <v>40.510948905109487</v>
      </c>
      <c r="AC20" s="37"/>
      <c r="AD20" s="41"/>
    </row>
    <row r="21" spans="1:30" s="42" customFormat="1" ht="17.100000000000001" customHeight="1" x14ac:dyDescent="0.25">
      <c r="A21" s="61" t="s">
        <v>47</v>
      </c>
      <c r="B21" s="39">
        <v>759</v>
      </c>
      <c r="C21" s="39">
        <f>'!!12-жінки'!B21</f>
        <v>359</v>
      </c>
      <c r="D21" s="40">
        <f t="shared" si="0"/>
        <v>47.299077733860344</v>
      </c>
      <c r="E21" s="39">
        <v>654</v>
      </c>
      <c r="F21" s="39">
        <f>'!!12-жінки'!C21</f>
        <v>308</v>
      </c>
      <c r="G21" s="40">
        <f t="shared" si="1"/>
        <v>47.094801223241589</v>
      </c>
      <c r="H21" s="192">
        <v>197</v>
      </c>
      <c r="I21" s="39">
        <f>'!!12-жінки'!D21</f>
        <v>106</v>
      </c>
      <c r="J21" s="40">
        <f t="shared" si="2"/>
        <v>53.807106598984774</v>
      </c>
      <c r="K21" s="39">
        <v>23</v>
      </c>
      <c r="L21" s="39">
        <f>'!!12-жінки'!F21</f>
        <v>29</v>
      </c>
      <c r="M21" s="40">
        <f t="shared" si="8"/>
        <v>126.08695652173913</v>
      </c>
      <c r="N21" s="39">
        <v>0</v>
      </c>
      <c r="O21" s="39">
        <f>'!!12-жінки'!G21</f>
        <v>0</v>
      </c>
      <c r="P21" s="91" t="str">
        <f t="shared" si="9"/>
        <v>-</v>
      </c>
      <c r="Q21" s="39">
        <v>570</v>
      </c>
      <c r="R21" s="60">
        <f>'!!12-жінки'!H21</f>
        <v>252</v>
      </c>
      <c r="S21" s="40">
        <f t="shared" si="4"/>
        <v>44.210526315789473</v>
      </c>
      <c r="T21" s="39"/>
      <c r="U21" s="60">
        <f>'!!12-жінки'!I21</f>
        <v>87</v>
      </c>
      <c r="V21" s="40" t="e">
        <f t="shared" si="5"/>
        <v>#DIV/0!</v>
      </c>
      <c r="W21" s="39">
        <v>319</v>
      </c>
      <c r="X21" s="60">
        <f>'!!12-жінки'!J21</f>
        <v>84</v>
      </c>
      <c r="Y21" s="40">
        <f t="shared" si="6"/>
        <v>26.332288401253919</v>
      </c>
      <c r="Z21" s="39">
        <v>275</v>
      </c>
      <c r="AA21" s="60">
        <f>'!!12-жінки'!K21</f>
        <v>73</v>
      </c>
      <c r="AB21" s="40">
        <f t="shared" si="7"/>
        <v>26.545454545454547</v>
      </c>
      <c r="AC21" s="37"/>
      <c r="AD21" s="41"/>
    </row>
    <row r="22" spans="1:30" s="42" customFormat="1" ht="17.100000000000001" customHeight="1" x14ac:dyDescent="0.25">
      <c r="A22" s="61" t="s">
        <v>48</v>
      </c>
      <c r="B22" s="39">
        <v>1912</v>
      </c>
      <c r="C22" s="39">
        <f>'!!12-жінки'!B22</f>
        <v>859</v>
      </c>
      <c r="D22" s="40">
        <f t="shared" si="0"/>
        <v>44.926778242677827</v>
      </c>
      <c r="E22" s="39">
        <v>1087</v>
      </c>
      <c r="F22" s="39">
        <f>'!!12-жінки'!C22</f>
        <v>772</v>
      </c>
      <c r="G22" s="40">
        <f t="shared" si="1"/>
        <v>71.02115915363386</v>
      </c>
      <c r="H22" s="192">
        <v>412</v>
      </c>
      <c r="I22" s="39">
        <f>'!!12-жінки'!D22</f>
        <v>240</v>
      </c>
      <c r="J22" s="40">
        <f t="shared" si="2"/>
        <v>58.252427184466022</v>
      </c>
      <c r="K22" s="39">
        <v>47</v>
      </c>
      <c r="L22" s="39">
        <f>'!!12-жінки'!F22</f>
        <v>12</v>
      </c>
      <c r="M22" s="40">
        <f t="shared" si="8"/>
        <v>25.531914893617021</v>
      </c>
      <c r="N22" s="39">
        <v>2</v>
      </c>
      <c r="O22" s="39">
        <f>'!!12-жінки'!G22</f>
        <v>7</v>
      </c>
      <c r="P22" s="91">
        <f t="shared" si="9"/>
        <v>350</v>
      </c>
      <c r="Q22" s="39">
        <v>906</v>
      </c>
      <c r="R22" s="60">
        <f>'!!12-жінки'!H22</f>
        <v>683</v>
      </c>
      <c r="S22" s="40">
        <f t="shared" si="4"/>
        <v>75.386313465783658</v>
      </c>
      <c r="T22" s="39"/>
      <c r="U22" s="60">
        <f>'!!12-жінки'!I22</f>
        <v>270</v>
      </c>
      <c r="V22" s="40" t="e">
        <f t="shared" si="5"/>
        <v>#DIV/0!</v>
      </c>
      <c r="W22" s="39">
        <v>443</v>
      </c>
      <c r="X22" s="60">
        <f>'!!12-жінки'!J22</f>
        <v>252</v>
      </c>
      <c r="Y22" s="40">
        <f t="shared" si="6"/>
        <v>56.884875846501131</v>
      </c>
      <c r="Z22" s="39">
        <v>381</v>
      </c>
      <c r="AA22" s="60">
        <f>'!!12-жінки'!K22</f>
        <v>217</v>
      </c>
      <c r="AB22" s="40">
        <f t="shared" si="7"/>
        <v>56.955380577427825</v>
      </c>
      <c r="AC22" s="37"/>
      <c r="AD22" s="41"/>
    </row>
    <row r="23" spans="1:30" s="42" customFormat="1" ht="17.100000000000001" customHeight="1" x14ac:dyDescent="0.25">
      <c r="A23" s="61" t="s">
        <v>49</v>
      </c>
      <c r="B23" s="39">
        <v>1216</v>
      </c>
      <c r="C23" s="39">
        <f>'!!12-жінки'!B23</f>
        <v>842</v>
      </c>
      <c r="D23" s="40">
        <f t="shared" si="0"/>
        <v>69.243421052631575</v>
      </c>
      <c r="E23" s="39">
        <v>1370</v>
      </c>
      <c r="F23" s="39">
        <f>'!!12-жінки'!C23</f>
        <v>805</v>
      </c>
      <c r="G23" s="40">
        <f t="shared" si="1"/>
        <v>58.759124087591239</v>
      </c>
      <c r="H23" s="192">
        <v>303</v>
      </c>
      <c r="I23" s="39">
        <f>'!!12-жінки'!D23</f>
        <v>182</v>
      </c>
      <c r="J23" s="40">
        <f t="shared" si="2"/>
        <v>60.066006600660067</v>
      </c>
      <c r="K23" s="39">
        <v>66</v>
      </c>
      <c r="L23" s="39">
        <f>'!!12-жінки'!F23</f>
        <v>54</v>
      </c>
      <c r="M23" s="40">
        <f t="shared" si="8"/>
        <v>81.818181818181813</v>
      </c>
      <c r="N23" s="39">
        <v>0</v>
      </c>
      <c r="O23" s="39">
        <f>'!!12-жінки'!G23</f>
        <v>0</v>
      </c>
      <c r="P23" s="40" t="str">
        <f t="shared" si="9"/>
        <v>-</v>
      </c>
      <c r="Q23" s="39">
        <v>1132</v>
      </c>
      <c r="R23" s="60">
        <f>'!!12-жінки'!H23</f>
        <v>682</v>
      </c>
      <c r="S23" s="40">
        <f t="shared" si="4"/>
        <v>60.247349823321557</v>
      </c>
      <c r="T23" s="39"/>
      <c r="U23" s="60">
        <f>'!!12-жінки'!I23</f>
        <v>242</v>
      </c>
      <c r="V23" s="40" t="e">
        <f t="shared" si="5"/>
        <v>#DIV/0!</v>
      </c>
      <c r="W23" s="39">
        <v>618</v>
      </c>
      <c r="X23" s="60">
        <f>'!!12-жінки'!J23</f>
        <v>240</v>
      </c>
      <c r="Y23" s="40">
        <f t="shared" si="6"/>
        <v>38.834951456310677</v>
      </c>
      <c r="Z23" s="39">
        <v>529</v>
      </c>
      <c r="AA23" s="60">
        <f>'!!12-жінки'!K23</f>
        <v>214</v>
      </c>
      <c r="AB23" s="40">
        <f t="shared" si="7"/>
        <v>40.453686200378073</v>
      </c>
      <c r="AC23" s="37"/>
      <c r="AD23" s="41"/>
    </row>
    <row r="24" spans="1:30" s="42" customFormat="1" ht="17.100000000000001" customHeight="1" x14ac:dyDescent="0.25">
      <c r="A24" s="61" t="s">
        <v>50</v>
      </c>
      <c r="B24" s="39">
        <v>901</v>
      </c>
      <c r="C24" s="39">
        <f>'!!12-жінки'!B24</f>
        <v>829</v>
      </c>
      <c r="D24" s="40">
        <f t="shared" si="0"/>
        <v>92.008879023307429</v>
      </c>
      <c r="E24" s="39">
        <v>1070</v>
      </c>
      <c r="F24" s="39">
        <f>'!!12-жінки'!C24</f>
        <v>680</v>
      </c>
      <c r="G24" s="40">
        <f t="shared" si="1"/>
        <v>63.55140186915888</v>
      </c>
      <c r="H24" s="192">
        <v>285</v>
      </c>
      <c r="I24" s="39">
        <f>'!!12-жінки'!D24</f>
        <v>136</v>
      </c>
      <c r="J24" s="40">
        <f t="shared" si="2"/>
        <v>47.719298245614034</v>
      </c>
      <c r="K24" s="39">
        <v>48</v>
      </c>
      <c r="L24" s="39">
        <f>'!!12-жінки'!F24</f>
        <v>26</v>
      </c>
      <c r="M24" s="40">
        <f t="shared" si="8"/>
        <v>54.166666666666664</v>
      </c>
      <c r="N24" s="39">
        <v>2</v>
      </c>
      <c r="O24" s="39">
        <f>'!!12-жінки'!G24</f>
        <v>0</v>
      </c>
      <c r="P24" s="91">
        <f t="shared" si="9"/>
        <v>0</v>
      </c>
      <c r="Q24" s="39">
        <v>954</v>
      </c>
      <c r="R24" s="60">
        <f>'!!12-жінки'!H24</f>
        <v>609</v>
      </c>
      <c r="S24" s="40">
        <f t="shared" si="4"/>
        <v>63.836477987421382</v>
      </c>
      <c r="T24" s="39"/>
      <c r="U24" s="60">
        <f>'!!12-жінки'!I24</f>
        <v>284</v>
      </c>
      <c r="V24" s="40" t="e">
        <f t="shared" si="5"/>
        <v>#DIV/0!</v>
      </c>
      <c r="W24" s="39">
        <v>443</v>
      </c>
      <c r="X24" s="60">
        <f>'!!12-жінки'!J24</f>
        <v>249</v>
      </c>
      <c r="Y24" s="40">
        <f t="shared" si="6"/>
        <v>56.207674943566595</v>
      </c>
      <c r="Z24" s="39">
        <v>419</v>
      </c>
      <c r="AA24" s="60">
        <f>'!!12-жінки'!K24</f>
        <v>235</v>
      </c>
      <c r="AB24" s="40">
        <f t="shared" si="7"/>
        <v>56.085918854415276</v>
      </c>
      <c r="AC24" s="37"/>
      <c r="AD24" s="41"/>
    </row>
    <row r="25" spans="1:30" s="42" customFormat="1" ht="17.100000000000001" customHeight="1" x14ac:dyDescent="0.25">
      <c r="A25" s="61" t="s">
        <v>51</v>
      </c>
      <c r="B25" s="39">
        <v>2130</v>
      </c>
      <c r="C25" s="39">
        <f>'!!12-жінки'!B25</f>
        <v>405</v>
      </c>
      <c r="D25" s="40">
        <f t="shared" si="0"/>
        <v>19.014084507042252</v>
      </c>
      <c r="E25" s="39">
        <v>555</v>
      </c>
      <c r="F25" s="39">
        <f>'!!12-жінки'!C25</f>
        <v>371</v>
      </c>
      <c r="G25" s="40">
        <f t="shared" si="1"/>
        <v>66.846846846846844</v>
      </c>
      <c r="H25" s="192">
        <v>241</v>
      </c>
      <c r="I25" s="39">
        <f>'!!12-жінки'!D25</f>
        <v>110</v>
      </c>
      <c r="J25" s="40">
        <f t="shared" si="2"/>
        <v>45.643153526970956</v>
      </c>
      <c r="K25" s="39">
        <v>25</v>
      </c>
      <c r="L25" s="39">
        <f>'!!12-жінки'!F25</f>
        <v>24</v>
      </c>
      <c r="M25" s="40">
        <f t="shared" si="8"/>
        <v>96</v>
      </c>
      <c r="N25" s="39">
        <v>0</v>
      </c>
      <c r="O25" s="39">
        <f>'!!12-жінки'!G25</f>
        <v>0</v>
      </c>
      <c r="P25" s="91" t="str">
        <f t="shared" si="9"/>
        <v>-</v>
      </c>
      <c r="Q25" s="39">
        <v>436</v>
      </c>
      <c r="R25" s="60">
        <f>'!!12-жінки'!H25</f>
        <v>305</v>
      </c>
      <c r="S25" s="40">
        <f t="shared" si="4"/>
        <v>69.954128440366972</v>
      </c>
      <c r="T25" s="39"/>
      <c r="U25" s="60">
        <f>'!!12-жінки'!I25</f>
        <v>153</v>
      </c>
      <c r="V25" s="40" t="e">
        <f t="shared" si="5"/>
        <v>#DIV/0!</v>
      </c>
      <c r="W25" s="39">
        <v>247</v>
      </c>
      <c r="X25" s="60">
        <f>'!!12-жінки'!J25</f>
        <v>135</v>
      </c>
      <c r="Y25" s="40">
        <f t="shared" si="6"/>
        <v>54.655870445344128</v>
      </c>
      <c r="Z25" s="39">
        <v>214</v>
      </c>
      <c r="AA25" s="60">
        <f>'!!12-жінки'!K25</f>
        <v>126</v>
      </c>
      <c r="AB25" s="40">
        <f t="shared" si="7"/>
        <v>58.878504672897193</v>
      </c>
      <c r="AC25" s="37"/>
      <c r="AD25" s="41"/>
    </row>
    <row r="26" spans="1:30" s="42" customFormat="1" ht="17.100000000000001" customHeight="1" x14ac:dyDescent="0.25">
      <c r="A26" s="61" t="s">
        <v>52</v>
      </c>
      <c r="B26" s="39">
        <v>1034</v>
      </c>
      <c r="C26" s="39">
        <f>'!!12-жінки'!B26</f>
        <v>657</v>
      </c>
      <c r="D26" s="40">
        <f t="shared" si="0"/>
        <v>63.539651837524175</v>
      </c>
      <c r="E26" s="39">
        <v>718</v>
      </c>
      <c r="F26" s="39">
        <f>'!!12-жінки'!C26</f>
        <v>576</v>
      </c>
      <c r="G26" s="40">
        <f t="shared" si="1"/>
        <v>80.222841225626738</v>
      </c>
      <c r="H26" s="192">
        <v>165</v>
      </c>
      <c r="I26" s="39">
        <f>'!!12-жінки'!D26</f>
        <v>134</v>
      </c>
      <c r="J26" s="40">
        <f t="shared" si="2"/>
        <v>81.212121212121218</v>
      </c>
      <c r="K26" s="39">
        <v>23</v>
      </c>
      <c r="L26" s="39">
        <f>'!!12-жінки'!F26</f>
        <v>41</v>
      </c>
      <c r="M26" s="40">
        <f t="shared" si="8"/>
        <v>178.2608695652174</v>
      </c>
      <c r="N26" s="39">
        <v>0</v>
      </c>
      <c r="O26" s="39">
        <f>'!!12-жінки'!G26</f>
        <v>1</v>
      </c>
      <c r="P26" s="91" t="str">
        <f t="shared" si="9"/>
        <v>-</v>
      </c>
      <c r="Q26" s="39">
        <v>562</v>
      </c>
      <c r="R26" s="60">
        <f>'!!12-жінки'!H26</f>
        <v>399</v>
      </c>
      <c r="S26" s="40">
        <f t="shared" si="4"/>
        <v>70.996441281138786</v>
      </c>
      <c r="T26" s="39"/>
      <c r="U26" s="60">
        <f>'!!12-жінки'!I26</f>
        <v>247</v>
      </c>
      <c r="V26" s="40" t="e">
        <f t="shared" si="5"/>
        <v>#DIV/0!</v>
      </c>
      <c r="W26" s="39">
        <v>351</v>
      </c>
      <c r="X26" s="60">
        <f>'!!12-жінки'!J26</f>
        <v>224</v>
      </c>
      <c r="Y26" s="40">
        <f t="shared" si="6"/>
        <v>63.817663817663821</v>
      </c>
      <c r="Z26" s="39">
        <v>302</v>
      </c>
      <c r="AA26" s="60">
        <f>'!!12-жінки'!K26</f>
        <v>198</v>
      </c>
      <c r="AB26" s="40">
        <f t="shared" si="7"/>
        <v>65.562913907284766</v>
      </c>
      <c r="AC26" s="37"/>
      <c r="AD26" s="41"/>
    </row>
    <row r="27" spans="1:30" s="42" customFormat="1" ht="17.100000000000001" customHeight="1" x14ac:dyDescent="0.25">
      <c r="A27" s="61" t="s">
        <v>53</v>
      </c>
      <c r="B27" s="39">
        <v>1019</v>
      </c>
      <c r="C27" s="39">
        <f>'!!12-жінки'!B27</f>
        <v>340</v>
      </c>
      <c r="D27" s="40">
        <f t="shared" si="0"/>
        <v>33.366045142296372</v>
      </c>
      <c r="E27" s="39">
        <v>659</v>
      </c>
      <c r="F27" s="39">
        <f>'!!12-жінки'!C27</f>
        <v>327</v>
      </c>
      <c r="G27" s="40">
        <f t="shared" si="1"/>
        <v>49.620637329286801</v>
      </c>
      <c r="H27" s="192">
        <v>198</v>
      </c>
      <c r="I27" s="39">
        <f>'!!12-жінки'!D27</f>
        <v>89</v>
      </c>
      <c r="J27" s="40">
        <f t="shared" si="2"/>
        <v>44.949494949494948</v>
      </c>
      <c r="K27" s="39">
        <v>76</v>
      </c>
      <c r="L27" s="39">
        <f>'!!12-жінки'!F27</f>
        <v>50</v>
      </c>
      <c r="M27" s="40">
        <f t="shared" si="8"/>
        <v>65.78947368421052</v>
      </c>
      <c r="N27" s="39">
        <v>3</v>
      </c>
      <c r="O27" s="39">
        <f>'!!12-жінки'!G27</f>
        <v>0</v>
      </c>
      <c r="P27" s="91">
        <f t="shared" si="9"/>
        <v>0</v>
      </c>
      <c r="Q27" s="39">
        <v>492</v>
      </c>
      <c r="R27" s="60">
        <f>'!!12-жінки'!H27</f>
        <v>287</v>
      </c>
      <c r="S27" s="40">
        <f t="shared" si="4"/>
        <v>58.333333333333336</v>
      </c>
      <c r="T27" s="39"/>
      <c r="U27" s="60">
        <f>'!!12-жінки'!I27</f>
        <v>106</v>
      </c>
      <c r="V27" s="40" t="e">
        <f t="shared" si="5"/>
        <v>#DIV/0!</v>
      </c>
      <c r="W27" s="39">
        <v>262</v>
      </c>
      <c r="X27" s="60">
        <f>'!!12-жінки'!J27</f>
        <v>102</v>
      </c>
      <c r="Y27" s="40">
        <f t="shared" si="6"/>
        <v>38.931297709923662</v>
      </c>
      <c r="Z27" s="39">
        <v>242</v>
      </c>
      <c r="AA27" s="60">
        <f>'!!12-жінки'!K27</f>
        <v>93</v>
      </c>
      <c r="AB27" s="40">
        <f t="shared" si="7"/>
        <v>38.429752066115704</v>
      </c>
      <c r="AC27" s="37"/>
      <c r="AD27" s="41"/>
    </row>
    <row r="28" spans="1:30" s="42" customFormat="1" ht="17.100000000000001" customHeight="1" x14ac:dyDescent="0.25">
      <c r="A28" s="61" t="s">
        <v>54</v>
      </c>
      <c r="B28" s="39">
        <v>725</v>
      </c>
      <c r="C28" s="39">
        <f>'!!12-жінки'!B28</f>
        <v>416</v>
      </c>
      <c r="D28" s="40">
        <f t="shared" si="0"/>
        <v>57.379310344827587</v>
      </c>
      <c r="E28" s="39">
        <v>504</v>
      </c>
      <c r="F28" s="39">
        <f>'!!12-жінки'!C28</f>
        <v>373</v>
      </c>
      <c r="G28" s="40">
        <f t="shared" si="1"/>
        <v>74.007936507936506</v>
      </c>
      <c r="H28" s="192">
        <v>221</v>
      </c>
      <c r="I28" s="39">
        <f>'!!12-жінки'!D28</f>
        <v>97</v>
      </c>
      <c r="J28" s="40">
        <f t="shared" si="2"/>
        <v>43.891402714932127</v>
      </c>
      <c r="K28" s="39">
        <v>23</v>
      </c>
      <c r="L28" s="39">
        <f>'!!12-жінки'!F28</f>
        <v>10</v>
      </c>
      <c r="M28" s="40">
        <f t="shared" si="8"/>
        <v>43.478260869565219</v>
      </c>
      <c r="N28" s="39">
        <v>1</v>
      </c>
      <c r="O28" s="39">
        <f>'!!12-жінки'!G28</f>
        <v>0</v>
      </c>
      <c r="P28" s="40">
        <f t="shared" si="9"/>
        <v>0</v>
      </c>
      <c r="Q28" s="39">
        <v>465</v>
      </c>
      <c r="R28" s="60">
        <f>'!!12-жінки'!H28</f>
        <v>354</v>
      </c>
      <c r="S28" s="40">
        <f t="shared" si="4"/>
        <v>76.129032258064512</v>
      </c>
      <c r="T28" s="39"/>
      <c r="U28" s="60">
        <f>'!!12-жінки'!I28</f>
        <v>149</v>
      </c>
      <c r="V28" s="40" t="e">
        <f t="shared" si="5"/>
        <v>#DIV/0!</v>
      </c>
      <c r="W28" s="39">
        <v>243</v>
      </c>
      <c r="X28" s="60">
        <f>'!!12-жінки'!J28</f>
        <v>148</v>
      </c>
      <c r="Y28" s="40">
        <f t="shared" si="6"/>
        <v>60.905349794238681</v>
      </c>
      <c r="Z28" s="39">
        <v>232</v>
      </c>
      <c r="AA28" s="60">
        <f>'!!12-жінки'!K28</f>
        <v>144</v>
      </c>
      <c r="AB28" s="40">
        <f t="shared" si="7"/>
        <v>62.068965517241381</v>
      </c>
      <c r="AC28" s="37"/>
      <c r="AD28" s="41"/>
    </row>
    <row r="29" spans="1:30" s="42" customFormat="1" ht="17.100000000000001" customHeight="1" x14ac:dyDescent="0.25">
      <c r="A29" s="61" t="s">
        <v>55</v>
      </c>
      <c r="B29" s="39">
        <v>1099</v>
      </c>
      <c r="C29" s="39">
        <f>'!!12-жінки'!B29</f>
        <v>515</v>
      </c>
      <c r="D29" s="40">
        <f t="shared" si="0"/>
        <v>46.86078252957234</v>
      </c>
      <c r="E29" s="39">
        <v>1017</v>
      </c>
      <c r="F29" s="39">
        <f>'!!12-жінки'!C29</f>
        <v>480</v>
      </c>
      <c r="G29" s="40">
        <f t="shared" si="1"/>
        <v>47.197640117994098</v>
      </c>
      <c r="H29" s="192">
        <v>233</v>
      </c>
      <c r="I29" s="39">
        <f>'!!12-жінки'!D29</f>
        <v>98</v>
      </c>
      <c r="J29" s="40">
        <f t="shared" si="2"/>
        <v>42.06008583690987</v>
      </c>
      <c r="K29" s="39">
        <v>67</v>
      </c>
      <c r="L29" s="39">
        <f>'!!12-жінки'!F29</f>
        <v>55</v>
      </c>
      <c r="M29" s="40">
        <f t="shared" si="8"/>
        <v>82.089552238805965</v>
      </c>
      <c r="N29" s="39">
        <v>1</v>
      </c>
      <c r="O29" s="39">
        <f>'!!12-жінки'!G29</f>
        <v>0</v>
      </c>
      <c r="P29" s="40">
        <f t="shared" si="9"/>
        <v>0</v>
      </c>
      <c r="Q29" s="39">
        <v>789</v>
      </c>
      <c r="R29" s="60">
        <f>'!!12-жінки'!H29</f>
        <v>379</v>
      </c>
      <c r="S29" s="40">
        <f t="shared" si="4"/>
        <v>48.035487959442335</v>
      </c>
      <c r="T29" s="39"/>
      <c r="U29" s="60">
        <f>'!!12-жінки'!I29</f>
        <v>192</v>
      </c>
      <c r="V29" s="40" t="e">
        <f t="shared" si="5"/>
        <v>#DIV/0!</v>
      </c>
      <c r="W29" s="39">
        <v>409</v>
      </c>
      <c r="X29" s="60">
        <f>'!!12-жінки'!J29</f>
        <v>184</v>
      </c>
      <c r="Y29" s="40">
        <f t="shared" si="6"/>
        <v>44.987775061124694</v>
      </c>
      <c r="Z29" s="39">
        <v>370</v>
      </c>
      <c r="AA29" s="60">
        <f>'!!12-жінки'!K29</f>
        <v>168</v>
      </c>
      <c r="AB29" s="40">
        <f t="shared" si="7"/>
        <v>45.405405405405403</v>
      </c>
      <c r="AC29" s="37"/>
      <c r="AD29" s="41"/>
    </row>
    <row r="30" spans="1:30" s="42" customFormat="1" ht="17.100000000000001" customHeight="1" x14ac:dyDescent="0.25">
      <c r="A30" s="61" t="s">
        <v>56</v>
      </c>
      <c r="B30" s="39">
        <v>1360</v>
      </c>
      <c r="C30" s="39">
        <f>'!!12-жінки'!B30</f>
        <v>395</v>
      </c>
      <c r="D30" s="40">
        <f t="shared" si="0"/>
        <v>29.044117647058822</v>
      </c>
      <c r="E30" s="39">
        <v>468</v>
      </c>
      <c r="F30" s="39">
        <f>'!!12-жінки'!C30</f>
        <v>363</v>
      </c>
      <c r="G30" s="40">
        <f t="shared" si="1"/>
        <v>77.564102564102569</v>
      </c>
      <c r="H30" s="192">
        <v>154</v>
      </c>
      <c r="I30" s="39">
        <f>'!!12-жінки'!D30</f>
        <v>73</v>
      </c>
      <c r="J30" s="40">
        <f t="shared" si="2"/>
        <v>47.402597402597401</v>
      </c>
      <c r="K30" s="39">
        <v>12</v>
      </c>
      <c r="L30" s="39">
        <f>'!!12-жінки'!F30</f>
        <v>12</v>
      </c>
      <c r="M30" s="40">
        <f t="shared" si="8"/>
        <v>100</v>
      </c>
      <c r="N30" s="39">
        <v>0</v>
      </c>
      <c r="O30" s="39">
        <f>'!!12-жінки'!G30</f>
        <v>0</v>
      </c>
      <c r="P30" s="91" t="str">
        <f t="shared" si="9"/>
        <v>-</v>
      </c>
      <c r="Q30" s="39">
        <v>428</v>
      </c>
      <c r="R30" s="60">
        <f>'!!12-жінки'!H30</f>
        <v>320</v>
      </c>
      <c r="S30" s="40">
        <f t="shared" si="4"/>
        <v>74.766355140186917</v>
      </c>
      <c r="T30" s="39"/>
      <c r="U30" s="60">
        <f>'!!12-жінки'!I30</f>
        <v>136</v>
      </c>
      <c r="V30" s="40" t="e">
        <f t="shared" si="5"/>
        <v>#DIV/0!</v>
      </c>
      <c r="W30" s="39">
        <v>245</v>
      </c>
      <c r="X30" s="60">
        <f>'!!12-жінки'!J30</f>
        <v>127</v>
      </c>
      <c r="Y30" s="40">
        <f t="shared" si="6"/>
        <v>51.836734693877553</v>
      </c>
      <c r="Z30" s="39">
        <v>217</v>
      </c>
      <c r="AA30" s="60">
        <f>'!!12-жінки'!K30</f>
        <v>113</v>
      </c>
      <c r="AB30" s="40">
        <f t="shared" si="7"/>
        <v>52.073732718894007</v>
      </c>
      <c r="AC30" s="37"/>
      <c r="AD30" s="41"/>
    </row>
    <row r="31" spans="1:30" s="42" customFormat="1" ht="17.100000000000001" customHeight="1" x14ac:dyDescent="0.25">
      <c r="A31" s="61" t="s">
        <v>57</v>
      </c>
      <c r="B31" s="39">
        <v>1278</v>
      </c>
      <c r="C31" s="39">
        <f>'!!12-жінки'!B31</f>
        <v>621</v>
      </c>
      <c r="D31" s="40">
        <f t="shared" si="0"/>
        <v>48.591549295774648</v>
      </c>
      <c r="E31" s="39">
        <v>628</v>
      </c>
      <c r="F31" s="39">
        <f>'!!12-жінки'!C31</f>
        <v>446</v>
      </c>
      <c r="G31" s="40">
        <f t="shared" si="1"/>
        <v>71.019108280254784</v>
      </c>
      <c r="H31" s="192">
        <v>296</v>
      </c>
      <c r="I31" s="39">
        <f>'!!12-жінки'!D31</f>
        <v>122</v>
      </c>
      <c r="J31" s="40">
        <f t="shared" si="2"/>
        <v>41.216216216216218</v>
      </c>
      <c r="K31" s="39">
        <v>23</v>
      </c>
      <c r="L31" s="39">
        <f>'!!12-жінки'!F31</f>
        <v>9</v>
      </c>
      <c r="M31" s="40">
        <f t="shared" si="8"/>
        <v>39.130434782608695</v>
      </c>
      <c r="N31" s="39">
        <v>8</v>
      </c>
      <c r="O31" s="39">
        <f>'!!12-жінки'!G31</f>
        <v>0</v>
      </c>
      <c r="P31" s="91">
        <f t="shared" si="9"/>
        <v>0</v>
      </c>
      <c r="Q31" s="39">
        <v>572</v>
      </c>
      <c r="R31" s="60">
        <f>'!!12-жінки'!H31</f>
        <v>363</v>
      </c>
      <c r="S31" s="40">
        <f t="shared" si="4"/>
        <v>63.46153846153846</v>
      </c>
      <c r="T31" s="39"/>
      <c r="U31" s="60">
        <f>'!!12-жінки'!I31</f>
        <v>190</v>
      </c>
      <c r="V31" s="40" t="e">
        <f t="shared" si="5"/>
        <v>#DIV/0!</v>
      </c>
      <c r="W31" s="39">
        <v>321</v>
      </c>
      <c r="X31" s="60">
        <f>'!!12-жінки'!J31</f>
        <v>132</v>
      </c>
      <c r="Y31" s="40">
        <f t="shared" si="6"/>
        <v>41.121495327102807</v>
      </c>
      <c r="Z31" s="39">
        <v>269</v>
      </c>
      <c r="AA31" s="60">
        <f>'!!12-жінки'!K31</f>
        <v>119</v>
      </c>
      <c r="AB31" s="40">
        <f t="shared" si="7"/>
        <v>44.237918215613384</v>
      </c>
      <c r="AC31" s="37"/>
      <c r="AD31" s="41"/>
    </row>
    <row r="32" spans="1:30" s="42" customFormat="1" ht="17.100000000000001" customHeight="1" x14ac:dyDescent="0.25">
      <c r="A32" s="61" t="s">
        <v>58</v>
      </c>
      <c r="B32" s="39">
        <v>1702</v>
      </c>
      <c r="C32" s="39">
        <f>'!!12-жінки'!B32</f>
        <v>475</v>
      </c>
      <c r="D32" s="40">
        <f t="shared" si="0"/>
        <v>27.908343125734429</v>
      </c>
      <c r="E32" s="39">
        <v>672</v>
      </c>
      <c r="F32" s="39">
        <f>'!!12-жінки'!C32</f>
        <v>383</v>
      </c>
      <c r="G32" s="40">
        <f t="shared" si="1"/>
        <v>56.99404761904762</v>
      </c>
      <c r="H32" s="192">
        <v>263</v>
      </c>
      <c r="I32" s="39">
        <f>'!!12-жінки'!D32</f>
        <v>178</v>
      </c>
      <c r="J32" s="40">
        <f t="shared" si="2"/>
        <v>67.680608365019012</v>
      </c>
      <c r="K32" s="39">
        <v>73</v>
      </c>
      <c r="L32" s="39">
        <f>'!!12-жінки'!F32</f>
        <v>34</v>
      </c>
      <c r="M32" s="40">
        <f t="shared" si="8"/>
        <v>46.575342465753423</v>
      </c>
      <c r="N32" s="39">
        <v>12</v>
      </c>
      <c r="O32" s="39">
        <f>'!!12-жінки'!G32</f>
        <v>0</v>
      </c>
      <c r="P32" s="91">
        <f t="shared" si="9"/>
        <v>0</v>
      </c>
      <c r="Q32" s="39">
        <v>522</v>
      </c>
      <c r="R32" s="60">
        <f>'!!12-жінки'!H32</f>
        <v>356</v>
      </c>
      <c r="S32" s="40">
        <f t="shared" si="4"/>
        <v>68.199233716475092</v>
      </c>
      <c r="T32" s="39"/>
      <c r="U32" s="60">
        <f>'!!12-жінки'!I32</f>
        <v>131</v>
      </c>
      <c r="V32" s="40" t="e">
        <f t="shared" si="5"/>
        <v>#DIV/0!</v>
      </c>
      <c r="W32" s="39">
        <v>204</v>
      </c>
      <c r="X32" s="60">
        <f>'!!12-жінки'!J32</f>
        <v>101</v>
      </c>
      <c r="Y32" s="40">
        <f t="shared" si="6"/>
        <v>49.509803921568626</v>
      </c>
      <c r="Z32" s="39">
        <v>181</v>
      </c>
      <c r="AA32" s="60">
        <f>'!!12-жінки'!K32</f>
        <v>93</v>
      </c>
      <c r="AB32" s="40">
        <f t="shared" si="7"/>
        <v>51.381215469613259</v>
      </c>
      <c r="AC32" s="37"/>
      <c r="AD32" s="41"/>
    </row>
    <row r="33" spans="1:30" s="42" customFormat="1" ht="17.100000000000001" customHeight="1" x14ac:dyDescent="0.25">
      <c r="A33" s="61" t="s">
        <v>59</v>
      </c>
      <c r="B33" s="39">
        <v>1270</v>
      </c>
      <c r="C33" s="39">
        <f>'!!12-жінки'!B33</f>
        <v>874</v>
      </c>
      <c r="D33" s="40">
        <f t="shared" si="0"/>
        <v>68.818897637795274</v>
      </c>
      <c r="E33" s="39">
        <v>1153</v>
      </c>
      <c r="F33" s="39">
        <f>'!!12-жінки'!C33</f>
        <v>843</v>
      </c>
      <c r="G33" s="40">
        <f t="shared" si="1"/>
        <v>73.113616652211618</v>
      </c>
      <c r="H33" s="192">
        <v>285</v>
      </c>
      <c r="I33" s="39">
        <f>'!!12-жінки'!D33</f>
        <v>131</v>
      </c>
      <c r="J33" s="40">
        <f t="shared" si="2"/>
        <v>45.964912280701753</v>
      </c>
      <c r="K33" s="39">
        <v>23</v>
      </c>
      <c r="L33" s="39">
        <f>'!!12-жінки'!F33</f>
        <v>13</v>
      </c>
      <c r="M33" s="40">
        <f t="shared" si="8"/>
        <v>56.521739130434781</v>
      </c>
      <c r="N33" s="39">
        <v>1</v>
      </c>
      <c r="O33" s="39">
        <f>'!!12-жінки'!G33</f>
        <v>0</v>
      </c>
      <c r="P33" s="40">
        <f t="shared" si="9"/>
        <v>0</v>
      </c>
      <c r="Q33" s="39">
        <v>1021</v>
      </c>
      <c r="R33" s="60">
        <f>'!!12-жінки'!H33</f>
        <v>769</v>
      </c>
      <c r="S33" s="40">
        <f t="shared" si="4"/>
        <v>75.318315377081291</v>
      </c>
      <c r="T33" s="39"/>
      <c r="U33" s="60">
        <f>'!!12-жінки'!I33</f>
        <v>350</v>
      </c>
      <c r="V33" s="40" t="e">
        <f t="shared" si="5"/>
        <v>#DIV/0!</v>
      </c>
      <c r="W33" s="39">
        <v>543</v>
      </c>
      <c r="X33" s="60">
        <f>'!!12-жінки'!J33</f>
        <v>347</v>
      </c>
      <c r="Y33" s="40">
        <f t="shared" si="6"/>
        <v>63.904235727440145</v>
      </c>
      <c r="Z33" s="39">
        <v>499</v>
      </c>
      <c r="AA33" s="60">
        <f>'!!12-жінки'!K33</f>
        <v>319</v>
      </c>
      <c r="AB33" s="40">
        <f t="shared" si="7"/>
        <v>63.927855711422843</v>
      </c>
      <c r="AC33" s="37"/>
      <c r="AD33" s="41"/>
    </row>
    <row r="34" spans="1:30" s="42" customFormat="1" ht="17.100000000000001" customHeight="1" x14ac:dyDescent="0.25">
      <c r="A34" s="61" t="s">
        <v>60</v>
      </c>
      <c r="B34" s="39">
        <v>970</v>
      </c>
      <c r="C34" s="39">
        <f>'!!12-жінки'!B34</f>
        <v>609</v>
      </c>
      <c r="D34" s="40">
        <f t="shared" si="0"/>
        <v>62.783505154639172</v>
      </c>
      <c r="E34" s="39">
        <v>981</v>
      </c>
      <c r="F34" s="39">
        <f>'!!12-жінки'!C34</f>
        <v>552</v>
      </c>
      <c r="G34" s="40">
        <f t="shared" si="1"/>
        <v>56.269113149847094</v>
      </c>
      <c r="H34" s="192">
        <v>291</v>
      </c>
      <c r="I34" s="39">
        <f>'!!12-жінки'!D34</f>
        <v>109</v>
      </c>
      <c r="J34" s="40">
        <f t="shared" si="2"/>
        <v>37.457044673539521</v>
      </c>
      <c r="K34" s="39">
        <v>13</v>
      </c>
      <c r="L34" s="39">
        <f>'!!12-жінки'!F34</f>
        <v>3</v>
      </c>
      <c r="M34" s="40">
        <f t="shared" si="8"/>
        <v>23.076923076923077</v>
      </c>
      <c r="N34" s="39">
        <v>3</v>
      </c>
      <c r="O34" s="39">
        <f>'!!12-жінки'!G34</f>
        <v>3</v>
      </c>
      <c r="P34" s="91">
        <f t="shared" si="9"/>
        <v>100</v>
      </c>
      <c r="Q34" s="39">
        <v>824</v>
      </c>
      <c r="R34" s="60">
        <f>'!!12-жінки'!H34</f>
        <v>442</v>
      </c>
      <c r="S34" s="40">
        <f t="shared" si="4"/>
        <v>53.640776699029125</v>
      </c>
      <c r="T34" s="39"/>
      <c r="U34" s="60">
        <f>'!!12-жінки'!I34</f>
        <v>220</v>
      </c>
      <c r="V34" s="40" t="e">
        <f t="shared" si="5"/>
        <v>#DIV/0!</v>
      </c>
      <c r="W34" s="39">
        <v>563</v>
      </c>
      <c r="X34" s="60">
        <f>'!!12-жінки'!J34</f>
        <v>200</v>
      </c>
      <c r="Y34" s="40">
        <f t="shared" si="6"/>
        <v>35.523978685612789</v>
      </c>
      <c r="Z34" s="39">
        <v>472</v>
      </c>
      <c r="AA34" s="60">
        <f>'!!12-жінки'!K34</f>
        <v>185</v>
      </c>
      <c r="AB34" s="40">
        <f t="shared" si="7"/>
        <v>39.194915254237287</v>
      </c>
      <c r="AC34" s="37"/>
      <c r="AD34" s="41"/>
    </row>
    <row r="35" spans="1:30" s="42" customFormat="1" ht="17.100000000000001" customHeight="1" x14ac:dyDescent="0.25">
      <c r="A35" s="61" t="s">
        <v>61</v>
      </c>
      <c r="B35" s="39">
        <v>744</v>
      </c>
      <c r="C35" s="39">
        <f>'!!12-жінки'!B35</f>
        <v>350</v>
      </c>
      <c r="D35" s="40">
        <f t="shared" si="0"/>
        <v>47.043010752688176</v>
      </c>
      <c r="E35" s="39">
        <v>639</v>
      </c>
      <c r="F35" s="39">
        <f>'!!12-жінки'!C35</f>
        <v>332</v>
      </c>
      <c r="G35" s="40">
        <f t="shared" si="1"/>
        <v>51.956181533646323</v>
      </c>
      <c r="H35" s="192">
        <v>182</v>
      </c>
      <c r="I35" s="39">
        <f>'!!12-жінки'!D35</f>
        <v>78</v>
      </c>
      <c r="J35" s="40">
        <f t="shared" si="2"/>
        <v>42.857142857142854</v>
      </c>
      <c r="K35" s="39">
        <v>38</v>
      </c>
      <c r="L35" s="39">
        <f>'!!12-жінки'!F35</f>
        <v>31</v>
      </c>
      <c r="M35" s="40">
        <f t="shared" si="8"/>
        <v>81.578947368421055</v>
      </c>
      <c r="N35" s="39">
        <v>2</v>
      </c>
      <c r="O35" s="39">
        <f>'!!12-жінки'!G35</f>
        <v>0</v>
      </c>
      <c r="P35" s="40">
        <f t="shared" si="9"/>
        <v>0</v>
      </c>
      <c r="Q35" s="39">
        <v>405</v>
      </c>
      <c r="R35" s="60">
        <f>'!!12-жінки'!H35</f>
        <v>277</v>
      </c>
      <c r="S35" s="40">
        <f t="shared" si="4"/>
        <v>68.395061728395063</v>
      </c>
      <c r="T35" s="39"/>
      <c r="U35" s="60">
        <f>'!!12-жінки'!I35</f>
        <v>96</v>
      </c>
      <c r="V35" s="40" t="e">
        <f t="shared" si="5"/>
        <v>#DIV/0!</v>
      </c>
      <c r="W35" s="39">
        <v>207</v>
      </c>
      <c r="X35" s="60">
        <f>'!!12-жінки'!J35</f>
        <v>88</v>
      </c>
      <c r="Y35" s="40">
        <f t="shared" si="6"/>
        <v>42.512077294685987</v>
      </c>
      <c r="Z35" s="39">
        <v>191</v>
      </c>
      <c r="AA35" s="60">
        <f>'!!12-жінки'!K35</f>
        <v>74</v>
      </c>
      <c r="AB35" s="40">
        <f t="shared" si="7"/>
        <v>38.7434554973822</v>
      </c>
      <c r="AC35" s="37"/>
      <c r="AD35" s="41"/>
    </row>
    <row r="36" spans="1:30" ht="15" customHeight="1" x14ac:dyDescent="0.2">
      <c r="A36" s="45"/>
      <c r="B36" s="45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"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0">
    <mergeCell ref="C36:M39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3333FF"/>
  </sheetPr>
  <dimension ref="A1:AF85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4.570312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4" width="10" style="44" customWidth="1"/>
    <col min="15" max="15" width="9.140625" style="44" customWidth="1"/>
    <col min="16" max="16" width="8.140625" style="44" customWidth="1"/>
    <col min="17" max="18" width="9.5703125" style="44" customWidth="1"/>
    <col min="19" max="19" width="8.140625" style="44" customWidth="1"/>
    <col min="20" max="20" width="10.5703125" style="44" hidden="1" customWidth="1"/>
    <col min="21" max="21" width="23.14062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40.5" customHeight="1" x14ac:dyDescent="0.35">
      <c r="B1" s="219" t="s">
        <v>107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68.099999999999994" customHeight="1" x14ac:dyDescent="0.25">
      <c r="A3" s="221"/>
      <c r="B3" s="166"/>
      <c r="C3" s="162" t="s">
        <v>95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166" t="s">
        <v>16</v>
      </c>
      <c r="U3" s="162" t="s">
        <v>98</v>
      </c>
      <c r="V3" s="166"/>
      <c r="W3" s="254" t="s">
        <v>11</v>
      </c>
      <c r="X3" s="254"/>
      <c r="Y3" s="254"/>
      <c r="Z3" s="254" t="s">
        <v>12</v>
      </c>
      <c r="AA3" s="254"/>
      <c r="AB3" s="254"/>
    </row>
    <row r="4" spans="1:32" s="33" customFormat="1" ht="18.75" customHeight="1" x14ac:dyDescent="0.25">
      <c r="A4" s="221"/>
      <c r="B4" s="258" t="s">
        <v>62</v>
      </c>
      <c r="C4" s="258" t="s">
        <v>93</v>
      </c>
      <c r="D4" s="226" t="s">
        <v>2</v>
      </c>
      <c r="E4" s="258" t="s">
        <v>62</v>
      </c>
      <c r="F4" s="258" t="s">
        <v>93</v>
      </c>
      <c r="G4" s="226" t="s">
        <v>2</v>
      </c>
      <c r="H4" s="258" t="s">
        <v>62</v>
      </c>
      <c r="I4" s="258" t="s">
        <v>93</v>
      </c>
      <c r="J4" s="226" t="s">
        <v>2</v>
      </c>
      <c r="K4" s="258" t="s">
        <v>62</v>
      </c>
      <c r="L4" s="258" t="s">
        <v>93</v>
      </c>
      <c r="M4" s="226" t="s">
        <v>2</v>
      </c>
      <c r="N4" s="258" t="s">
        <v>62</v>
      </c>
      <c r="O4" s="258" t="s">
        <v>93</v>
      </c>
      <c r="P4" s="226" t="s">
        <v>2</v>
      </c>
      <c r="Q4" s="258" t="s">
        <v>62</v>
      </c>
      <c r="R4" s="258" t="s">
        <v>93</v>
      </c>
      <c r="S4" s="226" t="s">
        <v>2</v>
      </c>
      <c r="T4" s="258" t="s">
        <v>62</v>
      </c>
      <c r="U4" s="258" t="s">
        <v>93</v>
      </c>
      <c r="V4" s="226" t="s">
        <v>2</v>
      </c>
      <c r="W4" s="258" t="s">
        <v>62</v>
      </c>
      <c r="X4" s="258" t="s">
        <v>93</v>
      </c>
      <c r="Y4" s="226" t="s">
        <v>2</v>
      </c>
      <c r="Z4" s="258" t="s">
        <v>62</v>
      </c>
      <c r="AA4" s="258" t="s">
        <v>93</v>
      </c>
      <c r="AB4" s="226" t="s">
        <v>2</v>
      </c>
    </row>
    <row r="5" spans="1:32" s="33" customFormat="1" ht="15.75" hidden="1" customHeight="1" x14ac:dyDescent="0.25">
      <c r="A5" s="221"/>
      <c r="B5" s="258"/>
      <c r="C5" s="258"/>
      <c r="D5" s="226"/>
      <c r="E5" s="258"/>
      <c r="F5" s="258"/>
      <c r="G5" s="226"/>
      <c r="H5" s="258"/>
      <c r="I5" s="258"/>
      <c r="J5" s="226"/>
      <c r="K5" s="258"/>
      <c r="L5" s="258"/>
      <c r="M5" s="226"/>
      <c r="N5" s="258"/>
      <c r="O5" s="258"/>
      <c r="P5" s="226"/>
      <c r="Q5" s="258"/>
      <c r="R5" s="258"/>
      <c r="S5" s="226"/>
      <c r="T5" s="258"/>
      <c r="U5" s="258"/>
      <c r="V5" s="226"/>
      <c r="W5" s="258"/>
      <c r="X5" s="258"/>
      <c r="Y5" s="226"/>
      <c r="Z5" s="258"/>
      <c r="AA5" s="258"/>
      <c r="AB5" s="226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96">
        <f>SUM(B8:B35)</f>
        <v>-52192</v>
      </c>
      <c r="C7" s="96">
        <f>SUM(C8:C35)</f>
        <v>15065</v>
      </c>
      <c r="D7" s="36">
        <f>C7*100/B7</f>
        <v>-28.864576946658492</v>
      </c>
      <c r="E7" s="96">
        <f>SUM(E8:E35)</f>
        <v>23864</v>
      </c>
      <c r="F7" s="96">
        <f>SUM(F8:F35)</f>
        <v>12247</v>
      </c>
      <c r="G7" s="36">
        <f>F7*100/E7</f>
        <v>51.319979886020782</v>
      </c>
      <c r="H7" s="96">
        <f>SUM(H8:H35)</f>
        <v>9291</v>
      </c>
      <c r="I7" s="96">
        <f>SUM(I8:I35)</f>
        <v>4198</v>
      </c>
      <c r="J7" s="36">
        <f>I7*100/H7</f>
        <v>45.183510924550639</v>
      </c>
      <c r="K7" s="96">
        <f>SUM(K8:K35)</f>
        <v>1206</v>
      </c>
      <c r="L7" s="96">
        <f>SUM(L8:L35)</f>
        <v>510</v>
      </c>
      <c r="M7" s="36">
        <f>L7*100/K7</f>
        <v>42.288557213930346</v>
      </c>
      <c r="N7" s="96">
        <f>SUM(N8:N35)</f>
        <v>257</v>
      </c>
      <c r="O7" s="96">
        <f>SUM(O8:O35)</f>
        <v>133</v>
      </c>
      <c r="P7" s="36">
        <f>O7*100/N7</f>
        <v>51.750972762645915</v>
      </c>
      <c r="Q7" s="96">
        <f>SUM(Q8:Q35)</f>
        <v>18430</v>
      </c>
      <c r="R7" s="96">
        <f>SUM(R8:R35)</f>
        <v>9775</v>
      </c>
      <c r="S7" s="36">
        <f>R7*100/Q7</f>
        <v>53.038524145415082</v>
      </c>
      <c r="T7" s="96">
        <f>SUM(T8:T35)</f>
        <v>0</v>
      </c>
      <c r="U7" s="96">
        <f>SUM(U8:U35)</f>
        <v>4153</v>
      </c>
      <c r="V7" s="36" t="e">
        <f>U7*100/T7</f>
        <v>#DIV/0!</v>
      </c>
      <c r="W7" s="96">
        <f>SUM(W8:W35)</f>
        <v>6297</v>
      </c>
      <c r="X7" s="96">
        <f>SUM(X8:X35)</f>
        <v>3267</v>
      </c>
      <c r="Y7" s="36">
        <f>X7*100/W7</f>
        <v>51.881848499285375</v>
      </c>
      <c r="Z7" s="96">
        <f>SUM(Z8:Z35)</f>
        <v>5422</v>
      </c>
      <c r="AA7" s="96">
        <f>SUM(AA8:AA35)</f>
        <v>2818</v>
      </c>
      <c r="AB7" s="36">
        <f>AA7*100/Z7</f>
        <v>51.973441534489119</v>
      </c>
      <c r="AC7" s="37"/>
      <c r="AF7" s="42"/>
    </row>
    <row r="8" spans="1:32" s="42" customFormat="1" ht="15.75" customHeight="1" x14ac:dyDescent="0.25">
      <c r="A8" s="61" t="s">
        <v>34</v>
      </c>
      <c r="B8" s="100">
        <f>УСЬОГО!B8-'12-жінки-ЦЗ'!B8</f>
        <v>-13636</v>
      </c>
      <c r="C8" s="100">
        <f>УСЬОГО!C8-'12-жінки-ЦЗ'!C8</f>
        <v>4067</v>
      </c>
      <c r="D8" s="101">
        <f t="shared" ref="D8:D35" si="0">C8*100/B8</f>
        <v>-29.82546201232033</v>
      </c>
      <c r="E8" s="100">
        <f>УСЬОГО!E8-'12-жінки-ЦЗ'!E8</f>
        <v>6244</v>
      </c>
      <c r="F8" s="100">
        <f>УСЬОГО!F8-'12-жінки-ЦЗ'!F8</f>
        <v>3204</v>
      </c>
      <c r="G8" s="102">
        <f t="shared" ref="G8:G35" si="1">F8*100/E8</f>
        <v>51.313260730301089</v>
      </c>
      <c r="H8" s="100">
        <f>УСЬОГО!H8-'12-жінки-ЦЗ'!H8</f>
        <v>1205</v>
      </c>
      <c r="I8" s="100">
        <f>УСЬОГО!I8-'12-жінки-ЦЗ'!I8</f>
        <v>591</v>
      </c>
      <c r="J8" s="102">
        <f t="shared" ref="J8:J35" si="2">I8*100/H8</f>
        <v>49.045643153526974</v>
      </c>
      <c r="K8" s="100">
        <f>УСЬОГО!N8-'12-жінки-ЦЗ'!K8</f>
        <v>296</v>
      </c>
      <c r="L8" s="100">
        <f>УСЬОГО!O8-'12-жінки-ЦЗ'!L8</f>
        <v>185</v>
      </c>
      <c r="M8" s="102">
        <f t="shared" ref="M8:M35" si="3">L8*100/K8</f>
        <v>62.5</v>
      </c>
      <c r="N8" s="100">
        <f>УСЬОГО!Q8-'12-жінки-ЦЗ'!N8</f>
        <v>64</v>
      </c>
      <c r="O8" s="100">
        <f>УСЬОГО!R8-'12-жінки-ЦЗ'!O8</f>
        <v>0</v>
      </c>
      <c r="P8" s="102">
        <f>IF(ISERROR(O8*100/N8),"-",(O8*100/N8))</f>
        <v>0</v>
      </c>
      <c r="Q8" s="100">
        <f>УСЬОГО!T8-'12-жінки-ЦЗ'!Q8</f>
        <v>3883</v>
      </c>
      <c r="R8" s="103">
        <f>УСЬОГО!U8-'12-жінки-ЦЗ'!R8</f>
        <v>2029</v>
      </c>
      <c r="S8" s="102">
        <f t="shared" ref="S8:S35" si="4">R8*100/Q8</f>
        <v>52.253412310069535</v>
      </c>
      <c r="T8" s="100">
        <f>УСЬОГО!W8-'12-жінки-ЦЗ'!T8</f>
        <v>0</v>
      </c>
      <c r="U8" s="103">
        <f>УСЬОГО!X8-'12-жінки-ЦЗ'!U8</f>
        <v>1096</v>
      </c>
      <c r="V8" s="102" t="e">
        <f t="shared" ref="V8:V35" si="5">U8*100/T8</f>
        <v>#DIV/0!</v>
      </c>
      <c r="W8" s="100">
        <f>УСЬОГО!Z8-'12-жінки-ЦЗ'!W8</f>
        <v>1676</v>
      </c>
      <c r="X8" s="103">
        <f>УСЬОГО!AA8-'12-жінки-ЦЗ'!X8</f>
        <v>778</v>
      </c>
      <c r="Y8" s="102">
        <f t="shared" ref="Y8:Y35" si="6">X8*100/W8</f>
        <v>46.420047732696901</v>
      </c>
      <c r="Z8" s="100">
        <f>УСЬОГО!AC8-'12-жінки-ЦЗ'!Z8</f>
        <v>1396</v>
      </c>
      <c r="AA8" s="103">
        <f>УСЬОГО!AD8-'12-жінки-ЦЗ'!AA8</f>
        <v>649</v>
      </c>
      <c r="AB8" s="102">
        <f t="shared" ref="AB8:AB35" si="7">AA8*100/Z8</f>
        <v>46.48997134670487</v>
      </c>
      <c r="AC8" s="37"/>
      <c r="AD8" s="41"/>
    </row>
    <row r="9" spans="1:32" s="43" customFormat="1" ht="15.75" customHeight="1" x14ac:dyDescent="0.25">
      <c r="A9" s="61" t="s">
        <v>35</v>
      </c>
      <c r="B9" s="100">
        <f>УСЬОГО!B9-'12-жінки-ЦЗ'!B9</f>
        <v>-2055</v>
      </c>
      <c r="C9" s="100">
        <f>УСЬОГО!C9-'12-жінки-ЦЗ'!C9</f>
        <v>540</v>
      </c>
      <c r="D9" s="101">
        <f t="shared" si="0"/>
        <v>-26.277372262773724</v>
      </c>
      <c r="E9" s="100">
        <f>УСЬОГО!E9-'12-жінки-ЦЗ'!E9</f>
        <v>901</v>
      </c>
      <c r="F9" s="100">
        <f>УСЬОГО!F9-'12-жінки-ЦЗ'!F9</f>
        <v>449</v>
      </c>
      <c r="G9" s="102">
        <f t="shared" si="1"/>
        <v>49.833518312985575</v>
      </c>
      <c r="H9" s="100">
        <f>УСЬОГО!H9-'12-жінки-ЦЗ'!H9</f>
        <v>317</v>
      </c>
      <c r="I9" s="100">
        <f>УСЬОГО!I9-'12-жінки-ЦЗ'!I9</f>
        <v>144</v>
      </c>
      <c r="J9" s="102">
        <f t="shared" si="2"/>
        <v>45.425867507886437</v>
      </c>
      <c r="K9" s="100">
        <f>УСЬОГО!N9-'12-жінки-ЦЗ'!K9</f>
        <v>18</v>
      </c>
      <c r="L9" s="100">
        <f>УСЬОГО!O9-'12-жінки-ЦЗ'!L9</f>
        <v>5</v>
      </c>
      <c r="M9" s="102" t="s">
        <v>67</v>
      </c>
      <c r="N9" s="100">
        <f>УСЬОГО!Q9-'12-жінки-ЦЗ'!N9</f>
        <v>5</v>
      </c>
      <c r="O9" s="100">
        <f>УСЬОГО!R9-'12-жінки-ЦЗ'!O9</f>
        <v>29</v>
      </c>
      <c r="P9" s="102">
        <f t="shared" ref="P9:P35" si="8">IF(ISERROR(O9*100/N9),"-",(O9*100/N9))</f>
        <v>580</v>
      </c>
      <c r="Q9" s="100">
        <f>УСЬОГО!T9-'12-жінки-ЦЗ'!Q9</f>
        <v>702</v>
      </c>
      <c r="R9" s="103">
        <f>УСЬОГО!U9-'12-жінки-ЦЗ'!R9</f>
        <v>356</v>
      </c>
      <c r="S9" s="102">
        <f t="shared" si="4"/>
        <v>50.712250712250714</v>
      </c>
      <c r="T9" s="100">
        <f>УСЬОГО!W9-'12-жінки-ЦЗ'!T9</f>
        <v>0</v>
      </c>
      <c r="U9" s="103">
        <f>УСЬОГО!X9-'12-жінки-ЦЗ'!U9</f>
        <v>143</v>
      </c>
      <c r="V9" s="102" t="e">
        <f t="shared" si="5"/>
        <v>#DIV/0!</v>
      </c>
      <c r="W9" s="100">
        <f>УСЬОГО!Z9-'12-жінки-ЦЗ'!W9</f>
        <v>188</v>
      </c>
      <c r="X9" s="103">
        <f>УСЬОГО!AA9-'12-жінки-ЦЗ'!X9</f>
        <v>122</v>
      </c>
      <c r="Y9" s="102">
        <f t="shared" si="6"/>
        <v>64.893617021276597</v>
      </c>
      <c r="Z9" s="100">
        <f>УСЬОГО!AC9-'12-жінки-ЦЗ'!Z9</f>
        <v>120</v>
      </c>
      <c r="AA9" s="103">
        <f>УСЬОГО!AD9-'12-жінки-ЦЗ'!AA9</f>
        <v>94</v>
      </c>
      <c r="AB9" s="102">
        <f t="shared" si="7"/>
        <v>78.333333333333329</v>
      </c>
      <c r="AC9" s="37"/>
      <c r="AD9" s="41"/>
    </row>
    <row r="10" spans="1:32" s="42" customFormat="1" ht="15.75" customHeight="1" x14ac:dyDescent="0.25">
      <c r="A10" s="61" t="s">
        <v>36</v>
      </c>
      <c r="B10" s="100">
        <f>УСЬОГО!B10-'12-жінки-ЦЗ'!B10</f>
        <v>-225</v>
      </c>
      <c r="C10" s="100">
        <f>УСЬОГО!C10-'12-жінки-ЦЗ'!C10</f>
        <v>87</v>
      </c>
      <c r="D10" s="101">
        <f t="shared" si="0"/>
        <v>-38.666666666666664</v>
      </c>
      <c r="E10" s="100">
        <f>УСЬОГО!E10-'12-жінки-ЦЗ'!E10</f>
        <v>157</v>
      </c>
      <c r="F10" s="100">
        <f>УСЬОГО!F10-'12-жінки-ЦЗ'!F10</f>
        <v>72</v>
      </c>
      <c r="G10" s="102">
        <f t="shared" si="1"/>
        <v>45.859872611464965</v>
      </c>
      <c r="H10" s="100">
        <f>УСЬОГО!H10-'12-жінки-ЦЗ'!H10</f>
        <v>54</v>
      </c>
      <c r="I10" s="100">
        <f>УСЬОГО!I10-'12-жінки-ЦЗ'!I10</f>
        <v>17</v>
      </c>
      <c r="J10" s="102">
        <f t="shared" si="2"/>
        <v>31.481481481481481</v>
      </c>
      <c r="K10" s="100">
        <f>УСЬОГО!N10-'12-жінки-ЦЗ'!K10</f>
        <v>4</v>
      </c>
      <c r="L10" s="100">
        <f>УСЬОГО!O10-'12-жінки-ЦЗ'!L10</f>
        <v>2</v>
      </c>
      <c r="M10" s="102" t="s">
        <v>67</v>
      </c>
      <c r="N10" s="100">
        <f>УСЬОГО!Q10-'12-жінки-ЦЗ'!N10</f>
        <v>7</v>
      </c>
      <c r="O10" s="100">
        <f>УСЬОГО!R10-'12-жінки-ЦЗ'!O10</f>
        <v>1</v>
      </c>
      <c r="P10" s="104">
        <f t="shared" si="8"/>
        <v>14.285714285714286</v>
      </c>
      <c r="Q10" s="100">
        <f>УСЬОГО!T10-'12-жінки-ЦЗ'!Q10</f>
        <v>134</v>
      </c>
      <c r="R10" s="103">
        <f>УСЬОГО!U10-'12-жінки-ЦЗ'!R10</f>
        <v>60</v>
      </c>
      <c r="S10" s="102">
        <f t="shared" si="4"/>
        <v>44.776119402985074</v>
      </c>
      <c r="T10" s="100">
        <f>УСЬОГО!W10-'12-жінки-ЦЗ'!T10</f>
        <v>0</v>
      </c>
      <c r="U10" s="103">
        <f>УСЬОГО!X10-'12-жінки-ЦЗ'!U10</f>
        <v>31</v>
      </c>
      <c r="V10" s="102" t="e">
        <f t="shared" si="5"/>
        <v>#DIV/0!</v>
      </c>
      <c r="W10" s="100">
        <f>УСЬОГО!Z10-'12-жінки-ЦЗ'!W10</f>
        <v>27</v>
      </c>
      <c r="X10" s="103">
        <f>УСЬОГО!AA10-'12-жінки-ЦЗ'!X10</f>
        <v>27</v>
      </c>
      <c r="Y10" s="102">
        <f t="shared" si="6"/>
        <v>100</v>
      </c>
      <c r="Z10" s="100">
        <f>УСЬОГО!AC10-'12-жінки-ЦЗ'!Z10</f>
        <v>21</v>
      </c>
      <c r="AA10" s="103">
        <f>УСЬОГО!AD10-'12-жінки-ЦЗ'!AA10</f>
        <v>20</v>
      </c>
      <c r="AB10" s="102">
        <f t="shared" si="7"/>
        <v>95.238095238095241</v>
      </c>
      <c r="AC10" s="37"/>
      <c r="AD10" s="41"/>
    </row>
    <row r="11" spans="1:32" s="42" customFormat="1" ht="15.75" customHeight="1" x14ac:dyDescent="0.25">
      <c r="A11" s="61" t="s">
        <v>37</v>
      </c>
      <c r="B11" s="100">
        <f>УСЬОГО!B11-'12-жінки-ЦЗ'!B11</f>
        <v>-964</v>
      </c>
      <c r="C11" s="100">
        <f>УСЬОГО!C11-'12-жінки-ЦЗ'!C11</f>
        <v>382</v>
      </c>
      <c r="D11" s="101">
        <f t="shared" si="0"/>
        <v>-39.626556016597512</v>
      </c>
      <c r="E11" s="100">
        <f>УСЬОГО!E11-'12-жінки-ЦЗ'!E11</f>
        <v>518</v>
      </c>
      <c r="F11" s="100">
        <f>УСЬОГО!F11-'12-жінки-ЦЗ'!F11</f>
        <v>275</v>
      </c>
      <c r="G11" s="102">
        <f t="shared" si="1"/>
        <v>53.08880308880309</v>
      </c>
      <c r="H11" s="100">
        <f>УСЬОГО!H11-'12-жінки-ЦЗ'!H11</f>
        <v>132</v>
      </c>
      <c r="I11" s="100">
        <f>УСЬОГО!I11-'12-жінки-ЦЗ'!I11</f>
        <v>107</v>
      </c>
      <c r="J11" s="102">
        <f t="shared" si="2"/>
        <v>81.060606060606062</v>
      </c>
      <c r="K11" s="100">
        <f>УСЬОГО!N11-'12-жінки-ЦЗ'!K11</f>
        <v>4</v>
      </c>
      <c r="L11" s="100">
        <f>УСЬОГО!O11-'12-жінки-ЦЗ'!L11</f>
        <v>8</v>
      </c>
      <c r="M11" s="102">
        <f t="shared" si="3"/>
        <v>200</v>
      </c>
      <c r="N11" s="100">
        <f>УСЬОГО!Q11-'12-жінки-ЦЗ'!N11</f>
        <v>1</v>
      </c>
      <c r="O11" s="100">
        <f>УСЬОГО!R11-'12-жінки-ЦЗ'!O11</f>
        <v>0</v>
      </c>
      <c r="P11" s="104">
        <f t="shared" si="8"/>
        <v>0</v>
      </c>
      <c r="Q11" s="100">
        <f>УСЬОГО!T11-'12-жінки-ЦЗ'!Q11</f>
        <v>427</v>
      </c>
      <c r="R11" s="103">
        <f>УСЬОГО!U11-'12-жінки-ЦЗ'!R11</f>
        <v>225</v>
      </c>
      <c r="S11" s="102">
        <f t="shared" si="4"/>
        <v>52.693208430913351</v>
      </c>
      <c r="T11" s="100">
        <f>УСЬОГО!W11-'12-жінки-ЦЗ'!T11</f>
        <v>0</v>
      </c>
      <c r="U11" s="103">
        <f>УСЬОГО!X11-'12-жінки-ЦЗ'!U11</f>
        <v>118</v>
      </c>
      <c r="V11" s="102" t="e">
        <f t="shared" si="5"/>
        <v>#DIV/0!</v>
      </c>
      <c r="W11" s="100">
        <f>УСЬОГО!Z11-'12-жінки-ЦЗ'!W11</f>
        <v>120</v>
      </c>
      <c r="X11" s="103">
        <f>УСЬОГО!AA11-'12-жінки-ЦЗ'!X11</f>
        <v>74</v>
      </c>
      <c r="Y11" s="102">
        <f t="shared" si="6"/>
        <v>61.666666666666664</v>
      </c>
      <c r="Z11" s="100">
        <f>УСЬОГО!AC11-'12-жінки-ЦЗ'!Z11</f>
        <v>92</v>
      </c>
      <c r="AA11" s="103">
        <f>УСЬОГО!AD11-'12-жінки-ЦЗ'!AA11</f>
        <v>60</v>
      </c>
      <c r="AB11" s="102">
        <f t="shared" si="7"/>
        <v>65.217391304347828</v>
      </c>
      <c r="AC11" s="37"/>
      <c r="AD11" s="41"/>
    </row>
    <row r="12" spans="1:32" s="42" customFormat="1" ht="15.75" customHeight="1" x14ac:dyDescent="0.25">
      <c r="A12" s="61" t="s">
        <v>38</v>
      </c>
      <c r="B12" s="100">
        <f>УСЬОГО!B12-'12-жінки-ЦЗ'!B12</f>
        <v>-2066</v>
      </c>
      <c r="C12" s="100">
        <f>УСЬОГО!C12-'12-жінки-ЦЗ'!C12</f>
        <v>318</v>
      </c>
      <c r="D12" s="101">
        <f t="shared" si="0"/>
        <v>-15.392061955469506</v>
      </c>
      <c r="E12" s="100">
        <f>УСЬОГО!E12-'12-жінки-ЦЗ'!E12</f>
        <v>543</v>
      </c>
      <c r="F12" s="100">
        <f>УСЬОГО!F12-'12-жінки-ЦЗ'!F12</f>
        <v>232</v>
      </c>
      <c r="G12" s="102">
        <f t="shared" si="1"/>
        <v>42.7255985267035</v>
      </c>
      <c r="H12" s="100">
        <f>УСЬОГО!H12-'12-жінки-ЦЗ'!H12</f>
        <v>260</v>
      </c>
      <c r="I12" s="100">
        <f>УСЬОГО!I12-'12-жінки-ЦЗ'!I12</f>
        <v>129</v>
      </c>
      <c r="J12" s="102">
        <f t="shared" si="2"/>
        <v>49.615384615384613</v>
      </c>
      <c r="K12" s="100">
        <f>УСЬОГО!N12-'12-жінки-ЦЗ'!K12</f>
        <v>35</v>
      </c>
      <c r="L12" s="100">
        <f>УСЬОГО!O12-'12-жінки-ЦЗ'!L12</f>
        <v>12</v>
      </c>
      <c r="M12" s="102">
        <f t="shared" si="3"/>
        <v>34.285714285714285</v>
      </c>
      <c r="N12" s="100">
        <f>УСЬОГО!Q12-'12-жінки-ЦЗ'!N12</f>
        <v>7</v>
      </c>
      <c r="O12" s="100">
        <f>УСЬОГО!R12-'12-жінки-ЦЗ'!O12</f>
        <v>7</v>
      </c>
      <c r="P12" s="102">
        <f t="shared" si="8"/>
        <v>100</v>
      </c>
      <c r="Q12" s="100">
        <f>УСЬОГО!T12-'12-жінки-ЦЗ'!Q12</f>
        <v>461</v>
      </c>
      <c r="R12" s="103">
        <f>УСЬОГО!U12-'12-жінки-ЦЗ'!R12</f>
        <v>210</v>
      </c>
      <c r="S12" s="102">
        <f t="shared" si="4"/>
        <v>45.553145336225597</v>
      </c>
      <c r="T12" s="100">
        <f>УСЬОГО!W12-'12-жінки-ЦЗ'!T12</f>
        <v>0</v>
      </c>
      <c r="U12" s="103">
        <f>УСЬОГО!X12-'12-жінки-ЦЗ'!U12</f>
        <v>89</v>
      </c>
      <c r="V12" s="102" t="e">
        <f t="shared" si="5"/>
        <v>#DIV/0!</v>
      </c>
      <c r="W12" s="100">
        <f>УСЬОГО!Z12-'12-жінки-ЦЗ'!W12</f>
        <v>116</v>
      </c>
      <c r="X12" s="103">
        <f>УСЬОГО!AA12-'12-жінки-ЦЗ'!X12</f>
        <v>68</v>
      </c>
      <c r="Y12" s="102">
        <f t="shared" si="6"/>
        <v>58.620689655172413</v>
      </c>
      <c r="Z12" s="100">
        <f>УСЬОГО!AC12-'12-жінки-ЦЗ'!Z12</f>
        <v>100</v>
      </c>
      <c r="AA12" s="103">
        <f>УСЬОГО!AD12-'12-жінки-ЦЗ'!AA12</f>
        <v>49</v>
      </c>
      <c r="AB12" s="102">
        <f t="shared" si="7"/>
        <v>49</v>
      </c>
      <c r="AC12" s="37"/>
      <c r="AD12" s="41"/>
    </row>
    <row r="13" spans="1:32" s="42" customFormat="1" ht="15.75" customHeight="1" x14ac:dyDescent="0.25">
      <c r="A13" s="61" t="s">
        <v>39</v>
      </c>
      <c r="B13" s="100">
        <f>УСЬОГО!B13-'12-жінки-ЦЗ'!B13</f>
        <v>-778</v>
      </c>
      <c r="C13" s="100">
        <f>УСЬОГО!C13-'12-жінки-ЦЗ'!C13</f>
        <v>176</v>
      </c>
      <c r="D13" s="101">
        <f t="shared" si="0"/>
        <v>-22.622107969151671</v>
      </c>
      <c r="E13" s="100">
        <f>УСЬОГО!E13-'12-жінки-ЦЗ'!E13</f>
        <v>365</v>
      </c>
      <c r="F13" s="100">
        <f>УСЬОГО!F13-'12-жінки-ЦЗ'!F13</f>
        <v>161</v>
      </c>
      <c r="G13" s="102">
        <f t="shared" si="1"/>
        <v>44.109589041095887</v>
      </c>
      <c r="H13" s="100">
        <f>УСЬОГО!H13-'12-жінки-ЦЗ'!H13</f>
        <v>168</v>
      </c>
      <c r="I13" s="100">
        <f>УСЬОГО!I13-'12-жінки-ЦЗ'!I13</f>
        <v>66</v>
      </c>
      <c r="J13" s="102">
        <f t="shared" si="2"/>
        <v>39.285714285714285</v>
      </c>
      <c r="K13" s="100">
        <f>УСЬОГО!N13-'12-жінки-ЦЗ'!K13</f>
        <v>21</v>
      </c>
      <c r="L13" s="100">
        <f>УСЬОГО!O13-'12-жінки-ЦЗ'!L13</f>
        <v>8</v>
      </c>
      <c r="M13" s="102">
        <f t="shared" si="3"/>
        <v>38.095238095238095</v>
      </c>
      <c r="N13" s="100">
        <f>УСЬОГО!Q13-'12-жінки-ЦЗ'!N13</f>
        <v>2</v>
      </c>
      <c r="O13" s="100">
        <f>УСЬОГО!R13-'12-жінки-ЦЗ'!O13</f>
        <v>0</v>
      </c>
      <c r="P13" s="104">
        <f t="shared" si="8"/>
        <v>0</v>
      </c>
      <c r="Q13" s="100">
        <f>УСЬОГО!T13-'12-жінки-ЦЗ'!Q13</f>
        <v>323</v>
      </c>
      <c r="R13" s="103">
        <f>УСЬОГО!U13-'12-жінки-ЦЗ'!R13</f>
        <v>153</v>
      </c>
      <c r="S13" s="102">
        <f t="shared" si="4"/>
        <v>47.368421052631582</v>
      </c>
      <c r="T13" s="100">
        <f>УСЬОГО!W13-'12-жінки-ЦЗ'!T13</f>
        <v>0</v>
      </c>
      <c r="U13" s="103">
        <f>УСЬОГО!X13-'12-жінки-ЦЗ'!U13</f>
        <v>48</v>
      </c>
      <c r="V13" s="102" t="e">
        <f t="shared" si="5"/>
        <v>#DIV/0!</v>
      </c>
      <c r="W13" s="100">
        <f>УСЬОГО!Z13-'12-жінки-ЦЗ'!W13</f>
        <v>42</v>
      </c>
      <c r="X13" s="103">
        <f>УСЬОГО!AA13-'12-жінки-ЦЗ'!X13</f>
        <v>46</v>
      </c>
      <c r="Y13" s="102">
        <f t="shared" si="6"/>
        <v>109.52380952380952</v>
      </c>
      <c r="Z13" s="100">
        <f>УСЬОГО!AC13-'12-жінки-ЦЗ'!Z13</f>
        <v>23</v>
      </c>
      <c r="AA13" s="103">
        <f>УСЬОГО!AD13-'12-жінки-ЦЗ'!AA13</f>
        <v>36</v>
      </c>
      <c r="AB13" s="102">
        <f t="shared" si="7"/>
        <v>156.52173913043478</v>
      </c>
      <c r="AC13" s="37"/>
      <c r="AD13" s="41"/>
    </row>
    <row r="14" spans="1:32" s="42" customFormat="1" ht="15.75" customHeight="1" x14ac:dyDescent="0.25">
      <c r="A14" s="61" t="s">
        <v>40</v>
      </c>
      <c r="B14" s="100">
        <f>УСЬОГО!B14-'12-жінки-ЦЗ'!B14</f>
        <v>-555</v>
      </c>
      <c r="C14" s="100">
        <f>УСЬОГО!C14-'12-жінки-ЦЗ'!C14</f>
        <v>99</v>
      </c>
      <c r="D14" s="101">
        <f t="shared" si="0"/>
        <v>-17.837837837837839</v>
      </c>
      <c r="E14" s="100">
        <f>УСЬОГО!E14-'12-жінки-ЦЗ'!E14</f>
        <v>339</v>
      </c>
      <c r="F14" s="100">
        <f>УСЬОГО!F14-'12-жінки-ЦЗ'!F14</f>
        <v>92</v>
      </c>
      <c r="G14" s="102">
        <f t="shared" si="1"/>
        <v>27.138643067846608</v>
      </c>
      <c r="H14" s="100">
        <f>УСЬОГО!H14-'12-жінки-ЦЗ'!H14</f>
        <v>117</v>
      </c>
      <c r="I14" s="100">
        <f>УСЬОГО!I14-'12-жінки-ЦЗ'!I14</f>
        <v>21</v>
      </c>
      <c r="J14" s="102">
        <f t="shared" si="2"/>
        <v>17.948717948717949</v>
      </c>
      <c r="K14" s="100">
        <f>УСЬОГО!N14-'12-жінки-ЦЗ'!K14</f>
        <v>4</v>
      </c>
      <c r="L14" s="100">
        <f>УСЬОГО!O14-'12-жінки-ЦЗ'!L14</f>
        <v>1</v>
      </c>
      <c r="M14" s="102">
        <f t="shared" si="3"/>
        <v>25</v>
      </c>
      <c r="N14" s="100">
        <f>УСЬОГО!Q14-'12-жінки-ЦЗ'!N14</f>
        <v>2</v>
      </c>
      <c r="O14" s="100">
        <f>УСЬОГО!R14-'12-жінки-ЦЗ'!O14</f>
        <v>0</v>
      </c>
      <c r="P14" s="104">
        <f t="shared" si="8"/>
        <v>0</v>
      </c>
      <c r="Q14" s="100">
        <f>УСЬОГО!T14-'12-жінки-ЦЗ'!Q14</f>
        <v>306</v>
      </c>
      <c r="R14" s="103">
        <f>УСЬОГО!U14-'12-жінки-ЦЗ'!R14</f>
        <v>86</v>
      </c>
      <c r="S14" s="102">
        <f t="shared" si="4"/>
        <v>28.104575163398692</v>
      </c>
      <c r="T14" s="100">
        <f>УСЬОГО!W14-'12-жінки-ЦЗ'!T14</f>
        <v>0</v>
      </c>
      <c r="U14" s="103">
        <f>УСЬОГО!X14-'12-жінки-ЦЗ'!U14</f>
        <v>20</v>
      </c>
      <c r="V14" s="102" t="e">
        <f t="shared" si="5"/>
        <v>#DIV/0!</v>
      </c>
      <c r="W14" s="100">
        <f>УСЬОГО!Z14-'12-жінки-ЦЗ'!W14</f>
        <v>39</v>
      </c>
      <c r="X14" s="103">
        <f>УСЬОГО!AA14-'12-жінки-ЦЗ'!X14</f>
        <v>20</v>
      </c>
      <c r="Y14" s="102">
        <f t="shared" si="6"/>
        <v>51.282051282051285</v>
      </c>
      <c r="Z14" s="100">
        <f>УСЬОГО!AC14-'12-жінки-ЦЗ'!Z14</f>
        <v>44</v>
      </c>
      <c r="AA14" s="103">
        <f>УСЬОГО!AD14-'12-жінки-ЦЗ'!AA14</f>
        <v>14</v>
      </c>
      <c r="AB14" s="102">
        <f t="shared" si="7"/>
        <v>31.818181818181817</v>
      </c>
      <c r="AC14" s="37"/>
      <c r="AD14" s="41"/>
    </row>
    <row r="15" spans="1:32" s="42" customFormat="1" ht="15.75" customHeight="1" x14ac:dyDescent="0.25">
      <c r="A15" s="61" t="s">
        <v>41</v>
      </c>
      <c r="B15" s="100">
        <f>УСЬОГО!B15-'12-жінки-ЦЗ'!B15</f>
        <v>-3730</v>
      </c>
      <c r="C15" s="100">
        <f>УСЬОГО!C15-'12-жінки-ЦЗ'!C15</f>
        <v>607</v>
      </c>
      <c r="D15" s="101">
        <f t="shared" si="0"/>
        <v>-16.273458445040216</v>
      </c>
      <c r="E15" s="100">
        <f>УСЬОГО!E15-'12-жінки-ЦЗ'!E15</f>
        <v>635</v>
      </c>
      <c r="F15" s="100">
        <f>УСЬОГО!F15-'12-жінки-ЦЗ'!F15</f>
        <v>501</v>
      </c>
      <c r="G15" s="102">
        <f t="shared" si="1"/>
        <v>78.897637795275585</v>
      </c>
      <c r="H15" s="100">
        <f>УСЬОГО!H15-'12-жінки-ЦЗ'!H15</f>
        <v>483</v>
      </c>
      <c r="I15" s="100">
        <f>УСЬОГО!I15-'12-жінки-ЦЗ'!I15</f>
        <v>219</v>
      </c>
      <c r="J15" s="102">
        <f t="shared" si="2"/>
        <v>45.341614906832298</v>
      </c>
      <c r="K15" s="100">
        <f>УСЬОГО!N15-'12-жінки-ЦЗ'!K15</f>
        <v>23</v>
      </c>
      <c r="L15" s="100">
        <f>УСЬОГО!O15-'12-жінки-ЦЗ'!L15</f>
        <v>8</v>
      </c>
      <c r="M15" s="102">
        <f t="shared" si="3"/>
        <v>34.782608695652172</v>
      </c>
      <c r="N15" s="100">
        <f>УСЬОГО!Q15-'12-жінки-ЦЗ'!N15</f>
        <v>5</v>
      </c>
      <c r="O15" s="100">
        <f>УСЬОГО!R15-'12-жінки-ЦЗ'!O15</f>
        <v>2</v>
      </c>
      <c r="P15" s="104">
        <f t="shared" si="8"/>
        <v>40</v>
      </c>
      <c r="Q15" s="100">
        <f>УСЬОГО!T15-'12-жінки-ЦЗ'!Q15</f>
        <v>485</v>
      </c>
      <c r="R15" s="103">
        <f>УСЬОГО!U15-'12-жінки-ЦЗ'!R15</f>
        <v>418</v>
      </c>
      <c r="S15" s="102">
        <f t="shared" si="4"/>
        <v>86.185567010309285</v>
      </c>
      <c r="T15" s="100">
        <f>УСЬОГО!W15-'12-жінки-ЦЗ'!T15</f>
        <v>0</v>
      </c>
      <c r="U15" s="103">
        <f>УСЬОГО!X15-'12-жінки-ЦЗ'!U15</f>
        <v>95</v>
      </c>
      <c r="V15" s="102" t="e">
        <f t="shared" si="5"/>
        <v>#DIV/0!</v>
      </c>
      <c r="W15" s="100">
        <f>УСЬОГО!Z15-'12-жінки-ЦЗ'!W15</f>
        <v>165</v>
      </c>
      <c r="X15" s="103">
        <f>УСЬОГО!AA15-'12-жінки-ЦЗ'!X15</f>
        <v>65</v>
      </c>
      <c r="Y15" s="102">
        <f t="shared" si="6"/>
        <v>39.393939393939391</v>
      </c>
      <c r="Z15" s="100">
        <f>УСЬОГО!AC15-'12-жінки-ЦЗ'!Z15</f>
        <v>157</v>
      </c>
      <c r="AA15" s="103">
        <f>УСЬОГО!AD15-'12-жінки-ЦЗ'!AA15</f>
        <v>49</v>
      </c>
      <c r="AB15" s="102">
        <f t="shared" si="7"/>
        <v>31.210191082802549</v>
      </c>
      <c r="AC15" s="37"/>
      <c r="AD15" s="41"/>
    </row>
    <row r="16" spans="1:32" s="42" customFormat="1" ht="15.75" customHeight="1" x14ac:dyDescent="0.25">
      <c r="A16" s="61" t="s">
        <v>42</v>
      </c>
      <c r="B16" s="100">
        <f>УСЬОГО!B16-'12-жінки-ЦЗ'!B16</f>
        <v>-1827</v>
      </c>
      <c r="C16" s="100">
        <f>УСЬОГО!C16-'12-жінки-ЦЗ'!C16</f>
        <v>835</v>
      </c>
      <c r="D16" s="101">
        <f t="shared" si="0"/>
        <v>-45.70333880678708</v>
      </c>
      <c r="E16" s="100">
        <f>УСЬОГО!E16-'12-жінки-ЦЗ'!E16</f>
        <v>1093</v>
      </c>
      <c r="F16" s="100">
        <f>УСЬОГО!F16-'12-жінки-ЦЗ'!F16</f>
        <v>700</v>
      </c>
      <c r="G16" s="102">
        <f t="shared" si="1"/>
        <v>64.043915827996344</v>
      </c>
      <c r="H16" s="100">
        <f>УСЬОГО!H16-'12-жінки-ЦЗ'!H16</f>
        <v>693</v>
      </c>
      <c r="I16" s="100">
        <f>УСЬОГО!I16-'12-жінки-ЦЗ'!I16</f>
        <v>385</v>
      </c>
      <c r="J16" s="102">
        <f t="shared" si="2"/>
        <v>55.555555555555557</v>
      </c>
      <c r="K16" s="100">
        <f>УСЬОГО!N16-'12-жінки-ЦЗ'!K16</f>
        <v>78</v>
      </c>
      <c r="L16" s="100">
        <f>УСЬОГО!O16-'12-жінки-ЦЗ'!L16</f>
        <v>15</v>
      </c>
      <c r="M16" s="102">
        <f t="shared" si="3"/>
        <v>19.23076923076923</v>
      </c>
      <c r="N16" s="100">
        <f>УСЬОГО!Q16-'12-жінки-ЦЗ'!N16</f>
        <v>53</v>
      </c>
      <c r="O16" s="100">
        <f>УСЬОГО!R16-'12-жінки-ЦЗ'!O16</f>
        <v>22</v>
      </c>
      <c r="P16" s="102">
        <f t="shared" si="8"/>
        <v>41.509433962264154</v>
      </c>
      <c r="Q16" s="100">
        <f>УСЬОГО!T16-'12-жінки-ЦЗ'!Q16</f>
        <v>939</v>
      </c>
      <c r="R16" s="103">
        <f>УСЬОГО!U16-'12-жінки-ЦЗ'!R16</f>
        <v>641</v>
      </c>
      <c r="S16" s="102">
        <f t="shared" si="4"/>
        <v>68.264110756123529</v>
      </c>
      <c r="T16" s="100">
        <f>УСЬОГО!W16-'12-жінки-ЦЗ'!T16</f>
        <v>0</v>
      </c>
      <c r="U16" s="103">
        <f>УСЬОГО!X16-'12-жінки-ЦЗ'!U16</f>
        <v>150</v>
      </c>
      <c r="V16" s="102" t="e">
        <f t="shared" si="5"/>
        <v>#DIV/0!</v>
      </c>
      <c r="W16" s="100">
        <f>УСЬОГО!Z16-'12-жінки-ЦЗ'!W16</f>
        <v>129</v>
      </c>
      <c r="X16" s="103">
        <f>УСЬОГО!AA16-'12-жінки-ЦЗ'!X16</f>
        <v>93</v>
      </c>
      <c r="Y16" s="102">
        <f t="shared" si="6"/>
        <v>72.093023255813947</v>
      </c>
      <c r="Z16" s="100">
        <f>УСЬОГО!AC16-'12-жінки-ЦЗ'!Z16</f>
        <v>83</v>
      </c>
      <c r="AA16" s="103">
        <f>УСЬОГО!AD16-'12-жінки-ЦЗ'!AA16</f>
        <v>75</v>
      </c>
      <c r="AB16" s="102">
        <f t="shared" si="7"/>
        <v>90.361445783132524</v>
      </c>
      <c r="AC16" s="37"/>
      <c r="AD16" s="41"/>
    </row>
    <row r="17" spans="1:30" s="42" customFormat="1" ht="15.75" customHeight="1" x14ac:dyDescent="0.25">
      <c r="A17" s="61" t="s">
        <v>43</v>
      </c>
      <c r="B17" s="100">
        <f>УСЬОГО!B17-'12-жінки-ЦЗ'!B17</f>
        <v>-3954</v>
      </c>
      <c r="C17" s="100">
        <f>УСЬОГО!C17-'12-жінки-ЦЗ'!C17</f>
        <v>743</v>
      </c>
      <c r="D17" s="101">
        <f t="shared" si="0"/>
        <v>-18.791097622660597</v>
      </c>
      <c r="E17" s="100">
        <f>УСЬОГО!E17-'12-жінки-ЦЗ'!E17</f>
        <v>1151</v>
      </c>
      <c r="F17" s="100">
        <f>УСЬОГО!F17-'12-жінки-ЦЗ'!F17</f>
        <v>638</v>
      </c>
      <c r="G17" s="102">
        <f t="shared" si="1"/>
        <v>55.430060816681149</v>
      </c>
      <c r="H17" s="100">
        <f>УСЬОГО!H17-'12-жінки-ЦЗ'!H17</f>
        <v>429</v>
      </c>
      <c r="I17" s="100">
        <f>УСЬОГО!I17-'12-жінки-ЦЗ'!I17</f>
        <v>194</v>
      </c>
      <c r="J17" s="102">
        <f t="shared" si="2"/>
        <v>45.221445221445222</v>
      </c>
      <c r="K17" s="100">
        <f>УСЬОГО!N17-'12-жінки-ЦЗ'!K17</f>
        <v>59</v>
      </c>
      <c r="L17" s="100">
        <f>УСЬОГО!O17-'12-жінки-ЦЗ'!L17</f>
        <v>15</v>
      </c>
      <c r="M17" s="102">
        <f t="shared" si="3"/>
        <v>25.423728813559322</v>
      </c>
      <c r="N17" s="100">
        <f>УСЬОГО!Q17-'12-жінки-ЦЗ'!N17</f>
        <v>6</v>
      </c>
      <c r="O17" s="100">
        <f>УСЬОГО!R17-'12-жінки-ЦЗ'!O17</f>
        <v>0</v>
      </c>
      <c r="P17" s="104">
        <f t="shared" si="8"/>
        <v>0</v>
      </c>
      <c r="Q17" s="100">
        <f>УСЬОГО!T17-'12-жінки-ЦЗ'!Q17</f>
        <v>738</v>
      </c>
      <c r="R17" s="103">
        <f>УСЬОГО!U17-'12-жінки-ЦЗ'!R17</f>
        <v>486</v>
      </c>
      <c r="S17" s="102">
        <f t="shared" si="4"/>
        <v>65.853658536585371</v>
      </c>
      <c r="T17" s="100">
        <f>УСЬОГО!W17-'12-жінки-ЦЗ'!T17</f>
        <v>0</v>
      </c>
      <c r="U17" s="103">
        <f>УСЬОГО!X17-'12-жінки-ЦЗ'!U17</f>
        <v>211</v>
      </c>
      <c r="V17" s="102" t="e">
        <f t="shared" si="5"/>
        <v>#DIV/0!</v>
      </c>
      <c r="W17" s="100">
        <f>УСЬОГО!Z17-'12-жінки-ЦЗ'!W17</f>
        <v>347</v>
      </c>
      <c r="X17" s="103">
        <f>УСЬОГО!AA17-'12-жінки-ЦЗ'!X17</f>
        <v>179</v>
      </c>
      <c r="Y17" s="102">
        <f t="shared" si="6"/>
        <v>51.585014409221905</v>
      </c>
      <c r="Z17" s="100">
        <f>УСЬОГО!AC17-'12-жінки-ЦЗ'!Z17</f>
        <v>278</v>
      </c>
      <c r="AA17" s="103">
        <f>УСЬОГО!AD17-'12-жінки-ЦЗ'!AA17</f>
        <v>156</v>
      </c>
      <c r="AB17" s="102">
        <f t="shared" si="7"/>
        <v>56.115107913669064</v>
      </c>
      <c r="AC17" s="37"/>
      <c r="AD17" s="41"/>
    </row>
    <row r="18" spans="1:30" s="42" customFormat="1" ht="15.75" customHeight="1" x14ac:dyDescent="0.25">
      <c r="A18" s="61" t="s">
        <v>44</v>
      </c>
      <c r="B18" s="100">
        <f>УСЬОГО!B18-'12-жінки-ЦЗ'!B18</f>
        <v>-1127</v>
      </c>
      <c r="C18" s="100">
        <f>УСЬОГО!C18-'12-жінки-ЦЗ'!C18</f>
        <v>518</v>
      </c>
      <c r="D18" s="101">
        <f t="shared" si="0"/>
        <v>-45.962732919254655</v>
      </c>
      <c r="E18" s="100">
        <f>УСЬОГО!E18-'12-жінки-ЦЗ'!E18</f>
        <v>1017</v>
      </c>
      <c r="F18" s="100">
        <f>УСЬОГО!F18-'12-жінки-ЦЗ'!F18</f>
        <v>427</v>
      </c>
      <c r="G18" s="102">
        <f t="shared" si="1"/>
        <v>41.986234021632249</v>
      </c>
      <c r="H18" s="100">
        <f>УСЬОГО!H18-'12-жінки-ЦЗ'!H18</f>
        <v>425</v>
      </c>
      <c r="I18" s="100">
        <f>УСЬОГО!I18-'12-жінки-ЦЗ'!I18</f>
        <v>151</v>
      </c>
      <c r="J18" s="102">
        <f t="shared" si="2"/>
        <v>35.529411764705884</v>
      </c>
      <c r="K18" s="100">
        <f>УСЬОГО!N18-'12-жінки-ЦЗ'!K18</f>
        <v>31</v>
      </c>
      <c r="L18" s="100">
        <f>УСЬОГО!O18-'12-жінки-ЦЗ'!L18</f>
        <v>2</v>
      </c>
      <c r="M18" s="102">
        <f t="shared" si="3"/>
        <v>6.4516129032258061</v>
      </c>
      <c r="N18" s="100">
        <f>УСЬОГО!Q18-'12-жінки-ЦЗ'!N18</f>
        <v>7</v>
      </c>
      <c r="O18" s="100">
        <f>УСЬОГО!R18-'12-жінки-ЦЗ'!O18</f>
        <v>0</v>
      </c>
      <c r="P18" s="102">
        <f t="shared" si="8"/>
        <v>0</v>
      </c>
      <c r="Q18" s="100">
        <f>УСЬОГО!T18-'12-жінки-ЦЗ'!Q18</f>
        <v>705</v>
      </c>
      <c r="R18" s="103">
        <f>УСЬОГО!U18-'12-жінки-ЦЗ'!R18</f>
        <v>350</v>
      </c>
      <c r="S18" s="102">
        <f t="shared" si="4"/>
        <v>49.645390070921984</v>
      </c>
      <c r="T18" s="100">
        <f>УСЬОГО!W18-'12-жінки-ЦЗ'!T18</f>
        <v>0</v>
      </c>
      <c r="U18" s="103">
        <f>УСЬОГО!X18-'12-жінки-ЦЗ'!U18</f>
        <v>123</v>
      </c>
      <c r="V18" s="102" t="e">
        <f t="shared" si="5"/>
        <v>#DIV/0!</v>
      </c>
      <c r="W18" s="100">
        <f>УСЬОГО!Z18-'12-жінки-ЦЗ'!W18</f>
        <v>236</v>
      </c>
      <c r="X18" s="103">
        <f>УСЬОГО!AA18-'12-жінки-ЦЗ'!X18</f>
        <v>103</v>
      </c>
      <c r="Y18" s="102">
        <f t="shared" si="6"/>
        <v>43.644067796610166</v>
      </c>
      <c r="Z18" s="100">
        <f>УСЬОГО!AC18-'12-жінки-ЦЗ'!Z18</f>
        <v>204</v>
      </c>
      <c r="AA18" s="103">
        <f>УСЬОГО!AD18-'12-жінки-ЦЗ'!AA18</f>
        <v>97</v>
      </c>
      <c r="AB18" s="102">
        <f t="shared" si="7"/>
        <v>47.549019607843135</v>
      </c>
      <c r="AC18" s="37"/>
      <c r="AD18" s="41"/>
    </row>
    <row r="19" spans="1:30" s="42" customFormat="1" ht="15.75" customHeight="1" x14ac:dyDescent="0.25">
      <c r="A19" s="61" t="s">
        <v>45</v>
      </c>
      <c r="B19" s="100">
        <f>УСЬОГО!B19-'12-жінки-ЦЗ'!B19</f>
        <v>-2020</v>
      </c>
      <c r="C19" s="100">
        <f>УСЬОГО!C19-'12-жінки-ЦЗ'!C19</f>
        <v>565</v>
      </c>
      <c r="D19" s="101">
        <f t="shared" si="0"/>
        <v>-27.970297029702969</v>
      </c>
      <c r="E19" s="100">
        <f>УСЬОГО!E19-'12-жінки-ЦЗ'!E19</f>
        <v>918</v>
      </c>
      <c r="F19" s="100">
        <f>УСЬОГО!F19-'12-жінки-ЦЗ'!F19</f>
        <v>471</v>
      </c>
      <c r="G19" s="102">
        <f t="shared" si="1"/>
        <v>51.307189542483663</v>
      </c>
      <c r="H19" s="100">
        <f>УСЬОГО!H19-'12-жінки-ЦЗ'!H19</f>
        <v>561</v>
      </c>
      <c r="I19" s="100">
        <f>УСЬОГО!I19-'12-жінки-ЦЗ'!I19</f>
        <v>230</v>
      </c>
      <c r="J19" s="102">
        <f t="shared" si="2"/>
        <v>40.998217468805706</v>
      </c>
      <c r="K19" s="100">
        <f>УСЬОГО!N19-'12-жінки-ЦЗ'!K19</f>
        <v>73</v>
      </c>
      <c r="L19" s="100">
        <f>УСЬОГО!O19-'12-жінки-ЦЗ'!L19</f>
        <v>44</v>
      </c>
      <c r="M19" s="102">
        <f t="shared" si="3"/>
        <v>60.273972602739725</v>
      </c>
      <c r="N19" s="100">
        <f>УСЬОГО!Q19-'12-жінки-ЦЗ'!N19</f>
        <v>0</v>
      </c>
      <c r="O19" s="100">
        <f>УСЬОГО!R19-'12-жінки-ЦЗ'!O19</f>
        <v>4</v>
      </c>
      <c r="P19" s="102" t="str">
        <f t="shared" si="8"/>
        <v>-</v>
      </c>
      <c r="Q19" s="100">
        <f>УСЬОГО!T19-'12-жінки-ЦЗ'!Q19</f>
        <v>824</v>
      </c>
      <c r="R19" s="103">
        <f>УСЬОГО!U19-'12-жінки-ЦЗ'!R19</f>
        <v>410</v>
      </c>
      <c r="S19" s="102">
        <f t="shared" si="4"/>
        <v>49.757281553398059</v>
      </c>
      <c r="T19" s="100">
        <f>УСЬОГО!W19-'12-жінки-ЦЗ'!T19</f>
        <v>0</v>
      </c>
      <c r="U19" s="103">
        <f>УСЬОГО!X19-'12-жінки-ЦЗ'!U19</f>
        <v>173</v>
      </c>
      <c r="V19" s="102" t="e">
        <f t="shared" si="5"/>
        <v>#DIV/0!</v>
      </c>
      <c r="W19" s="100">
        <f>УСЬОГО!Z19-'12-жінки-ЦЗ'!W19</f>
        <v>289</v>
      </c>
      <c r="X19" s="103">
        <f>УСЬОГО!AA19-'12-жінки-ЦЗ'!X19</f>
        <v>152</v>
      </c>
      <c r="Y19" s="102">
        <f t="shared" si="6"/>
        <v>52.595155709342563</v>
      </c>
      <c r="Z19" s="100">
        <f>УСЬОГО!AC19-'12-жінки-ЦЗ'!Z19</f>
        <v>269</v>
      </c>
      <c r="AA19" s="103">
        <f>УСЬОГО!AD19-'12-жінки-ЦЗ'!AA19</f>
        <v>144</v>
      </c>
      <c r="AB19" s="102">
        <f t="shared" si="7"/>
        <v>53.531598513011154</v>
      </c>
      <c r="AC19" s="37"/>
      <c r="AD19" s="41"/>
    </row>
    <row r="20" spans="1:30" s="42" customFormat="1" ht="15.75" customHeight="1" x14ac:dyDescent="0.25">
      <c r="A20" s="61" t="s">
        <v>46</v>
      </c>
      <c r="B20" s="100">
        <f>УСЬОГО!B20-'12-жінки-ЦЗ'!B20</f>
        <v>-1136</v>
      </c>
      <c r="C20" s="100">
        <f>УСЬОГО!C20-'12-жінки-ЦЗ'!C20</f>
        <v>301</v>
      </c>
      <c r="D20" s="101">
        <f t="shared" si="0"/>
        <v>-26.496478873239436</v>
      </c>
      <c r="E20" s="100">
        <f>УСЬОГО!E20-'12-жінки-ЦЗ'!E20</f>
        <v>483</v>
      </c>
      <c r="F20" s="100">
        <f>УСЬОГО!F20-'12-жінки-ЦЗ'!F20</f>
        <v>235</v>
      </c>
      <c r="G20" s="102">
        <f t="shared" si="1"/>
        <v>48.654244306418221</v>
      </c>
      <c r="H20" s="100">
        <f>УСЬОГО!H20-'12-жінки-ЦЗ'!H20</f>
        <v>276</v>
      </c>
      <c r="I20" s="100">
        <f>УСЬОГО!I20-'12-жінки-ЦЗ'!I20</f>
        <v>113</v>
      </c>
      <c r="J20" s="102">
        <f t="shared" si="2"/>
        <v>40.94202898550725</v>
      </c>
      <c r="K20" s="100">
        <f>УСЬОГО!N20-'12-жінки-ЦЗ'!K20</f>
        <v>48</v>
      </c>
      <c r="L20" s="100">
        <f>УСЬОГО!O20-'12-жінки-ЦЗ'!L20</f>
        <v>5</v>
      </c>
      <c r="M20" s="102">
        <f t="shared" si="3"/>
        <v>10.416666666666666</v>
      </c>
      <c r="N20" s="100">
        <f>УСЬОГО!Q20-'12-жінки-ЦЗ'!N20</f>
        <v>1</v>
      </c>
      <c r="O20" s="100">
        <f>УСЬОГО!R20-'12-жінки-ЦЗ'!O20</f>
        <v>0</v>
      </c>
      <c r="P20" s="102">
        <f t="shared" si="8"/>
        <v>0</v>
      </c>
      <c r="Q20" s="100">
        <f>УСЬОГО!T20-'12-жінки-ЦЗ'!Q20</f>
        <v>368</v>
      </c>
      <c r="R20" s="103">
        <f>УСЬОГО!U20-'12-жінки-ЦЗ'!R20</f>
        <v>187</v>
      </c>
      <c r="S20" s="102">
        <f t="shared" si="4"/>
        <v>50.815217391304351</v>
      </c>
      <c r="T20" s="100">
        <f>УСЬОГО!W20-'12-жінки-ЦЗ'!T20</f>
        <v>0</v>
      </c>
      <c r="U20" s="103">
        <f>УСЬОГО!X20-'12-жінки-ЦЗ'!U20</f>
        <v>90</v>
      </c>
      <c r="V20" s="102" t="e">
        <f t="shared" si="5"/>
        <v>#DIV/0!</v>
      </c>
      <c r="W20" s="100">
        <f>УСЬОГО!Z20-'12-жінки-ЦЗ'!W20</f>
        <v>141</v>
      </c>
      <c r="X20" s="103">
        <f>УСЬОГО!AA20-'12-жінки-ЦЗ'!X20</f>
        <v>70</v>
      </c>
      <c r="Y20" s="102">
        <f t="shared" si="6"/>
        <v>49.645390070921984</v>
      </c>
      <c r="Z20" s="100">
        <f>УСЬОГО!AC20-'12-жінки-ЦЗ'!Z20</f>
        <v>130</v>
      </c>
      <c r="AA20" s="103">
        <f>УСЬОГО!AD20-'12-жінки-ЦЗ'!AA20</f>
        <v>66</v>
      </c>
      <c r="AB20" s="102">
        <f t="shared" si="7"/>
        <v>50.769230769230766</v>
      </c>
      <c r="AC20" s="37"/>
      <c r="AD20" s="41"/>
    </row>
    <row r="21" spans="1:30" s="42" customFormat="1" ht="15.75" customHeight="1" x14ac:dyDescent="0.25">
      <c r="A21" s="61" t="s">
        <v>47</v>
      </c>
      <c r="B21" s="100">
        <f>УСЬОГО!B21-'12-жінки-ЦЗ'!B21</f>
        <v>-759</v>
      </c>
      <c r="C21" s="100">
        <f>УСЬОГО!C21-'12-жінки-ЦЗ'!C21</f>
        <v>202</v>
      </c>
      <c r="D21" s="101">
        <f t="shared" si="0"/>
        <v>-26.613965744400527</v>
      </c>
      <c r="E21" s="100">
        <f>УСЬОГО!E21-'12-жінки-ЦЗ'!E21</f>
        <v>478</v>
      </c>
      <c r="F21" s="100">
        <f>УСЬОГО!F21-'12-жінки-ЦЗ'!F21</f>
        <v>186</v>
      </c>
      <c r="G21" s="102">
        <f t="shared" si="1"/>
        <v>38.912133891213387</v>
      </c>
      <c r="H21" s="100">
        <f>УСЬОГО!H21-'12-жінки-ЦЗ'!H21</f>
        <v>216</v>
      </c>
      <c r="I21" s="100">
        <f>УСЬОГО!I21-'12-жінки-ЦЗ'!I21</f>
        <v>62</v>
      </c>
      <c r="J21" s="102">
        <f t="shared" si="2"/>
        <v>28.703703703703702</v>
      </c>
      <c r="K21" s="100">
        <f>УСЬОГО!N21-'12-жінки-ЦЗ'!K21</f>
        <v>23</v>
      </c>
      <c r="L21" s="100">
        <f>УСЬОГО!O21-'12-жінки-ЦЗ'!L21</f>
        <v>15</v>
      </c>
      <c r="M21" s="102">
        <f t="shared" si="3"/>
        <v>65.217391304347828</v>
      </c>
      <c r="N21" s="100">
        <f>УСЬОГО!Q21-'12-жінки-ЦЗ'!N21</f>
        <v>0</v>
      </c>
      <c r="O21" s="100">
        <f>УСЬОГО!R21-'12-жінки-ЦЗ'!O21</f>
        <v>0</v>
      </c>
      <c r="P21" s="104" t="str">
        <f t="shared" si="8"/>
        <v>-</v>
      </c>
      <c r="Q21" s="100">
        <f>УСЬОГО!T21-'12-жінки-ЦЗ'!Q21</f>
        <v>423</v>
      </c>
      <c r="R21" s="103">
        <f>УСЬОГО!U21-'12-жінки-ЦЗ'!R21</f>
        <v>155</v>
      </c>
      <c r="S21" s="102">
        <f t="shared" si="4"/>
        <v>36.643026004728135</v>
      </c>
      <c r="T21" s="100">
        <f>УСЬОГО!W21-'12-жінки-ЦЗ'!T21</f>
        <v>0</v>
      </c>
      <c r="U21" s="103">
        <f>УСЬОГО!X21-'12-жінки-ЦЗ'!U21</f>
        <v>55</v>
      </c>
      <c r="V21" s="102" t="e">
        <f t="shared" si="5"/>
        <v>#DIV/0!</v>
      </c>
      <c r="W21" s="100">
        <f>УСЬОГО!Z21-'12-жінки-ЦЗ'!W21</f>
        <v>120</v>
      </c>
      <c r="X21" s="103">
        <f>УСЬОГО!AA21-'12-жінки-ЦЗ'!X21</f>
        <v>55</v>
      </c>
      <c r="Y21" s="102">
        <f t="shared" si="6"/>
        <v>45.833333333333336</v>
      </c>
      <c r="Z21" s="100">
        <f>УСЬОГО!AC21-'12-жінки-ЦЗ'!Z21</f>
        <v>115</v>
      </c>
      <c r="AA21" s="103">
        <f>УСЬОГО!AD21-'12-жінки-ЦЗ'!AA21</f>
        <v>51</v>
      </c>
      <c r="AB21" s="102">
        <f t="shared" si="7"/>
        <v>44.347826086956523</v>
      </c>
      <c r="AC21" s="37"/>
      <c r="AD21" s="41"/>
    </row>
    <row r="22" spans="1:30" s="42" customFormat="1" ht="15.75" customHeight="1" x14ac:dyDescent="0.25">
      <c r="A22" s="61" t="s">
        <v>48</v>
      </c>
      <c r="B22" s="100">
        <f>УСЬОГО!B22-'12-жінки-ЦЗ'!B22</f>
        <v>-1912</v>
      </c>
      <c r="C22" s="100">
        <f>УСЬОГО!C22-'12-жінки-ЦЗ'!C22</f>
        <v>691</v>
      </c>
      <c r="D22" s="101">
        <f t="shared" si="0"/>
        <v>-36.140167364016733</v>
      </c>
      <c r="E22" s="100">
        <f>УСЬОГО!E22-'12-жінки-ЦЗ'!E22</f>
        <v>1005</v>
      </c>
      <c r="F22" s="100">
        <f>УСЬОГО!F22-'12-жінки-ЦЗ'!F22</f>
        <v>563</v>
      </c>
      <c r="G22" s="102">
        <f t="shared" si="1"/>
        <v>56.019900497512438</v>
      </c>
      <c r="H22" s="100">
        <f>УСЬОГО!H22-'12-жінки-ЦЗ'!H22</f>
        <v>604</v>
      </c>
      <c r="I22" s="100">
        <f>УСЬОГО!I22-'12-жінки-ЦЗ'!I22</f>
        <v>270</v>
      </c>
      <c r="J22" s="102">
        <f t="shared" si="2"/>
        <v>44.701986754966889</v>
      </c>
      <c r="K22" s="100">
        <f>УСЬОГО!N22-'12-жінки-ЦЗ'!K22</f>
        <v>35</v>
      </c>
      <c r="L22" s="100">
        <f>УСЬОГО!O22-'12-жінки-ЦЗ'!L22</f>
        <v>1</v>
      </c>
      <c r="M22" s="102">
        <f t="shared" si="3"/>
        <v>2.8571428571428572</v>
      </c>
      <c r="N22" s="100">
        <f>УСЬОГО!Q22-'12-жінки-ЦЗ'!N22</f>
        <v>2</v>
      </c>
      <c r="O22" s="100">
        <f>УСЬОГО!R22-'12-жінки-ЦЗ'!O22</f>
        <v>7</v>
      </c>
      <c r="P22" s="102">
        <f t="shared" si="8"/>
        <v>350</v>
      </c>
      <c r="Q22" s="100">
        <f>УСЬОГО!T22-'12-жінки-ЦЗ'!Q22</f>
        <v>863</v>
      </c>
      <c r="R22" s="103">
        <f>УСЬОГО!U22-'12-жінки-ЦЗ'!R22</f>
        <v>497</v>
      </c>
      <c r="S22" s="102">
        <f t="shared" si="4"/>
        <v>57.589803012746231</v>
      </c>
      <c r="T22" s="100">
        <f>УСЬОГО!W22-'12-жінки-ЦЗ'!T22</f>
        <v>0</v>
      </c>
      <c r="U22" s="103">
        <f>УСЬОГО!X22-'12-жінки-ЦЗ'!U22</f>
        <v>211</v>
      </c>
      <c r="V22" s="102" t="e">
        <f t="shared" si="5"/>
        <v>#DIV/0!</v>
      </c>
      <c r="W22" s="100">
        <f>УСЬОГО!Z22-'12-жінки-ЦЗ'!W22</f>
        <v>289</v>
      </c>
      <c r="X22" s="103">
        <f>УСЬОГО!AA22-'12-жінки-ЦЗ'!X22</f>
        <v>178</v>
      </c>
      <c r="Y22" s="102">
        <f t="shared" si="6"/>
        <v>61.591695501730101</v>
      </c>
      <c r="Z22" s="100">
        <f>УСЬОГО!AC22-'12-жінки-ЦЗ'!Z22</f>
        <v>251</v>
      </c>
      <c r="AA22" s="103">
        <f>УСЬОГО!AD22-'12-жінки-ЦЗ'!AA22</f>
        <v>144</v>
      </c>
      <c r="AB22" s="102">
        <f t="shared" si="7"/>
        <v>57.370517928286851</v>
      </c>
      <c r="AC22" s="37"/>
      <c r="AD22" s="41"/>
    </row>
    <row r="23" spans="1:30" s="42" customFormat="1" ht="15.75" customHeight="1" x14ac:dyDescent="0.25">
      <c r="A23" s="61" t="s">
        <v>49</v>
      </c>
      <c r="B23" s="100">
        <f>УСЬОГО!B23-'12-жінки-ЦЗ'!B23</f>
        <v>-1216</v>
      </c>
      <c r="C23" s="100">
        <f>УСЬОГО!C23-'12-жінки-ЦЗ'!C23</f>
        <v>452</v>
      </c>
      <c r="D23" s="101">
        <f t="shared" si="0"/>
        <v>-37.171052631578945</v>
      </c>
      <c r="E23" s="100">
        <f>УСЬОГО!E23-'12-жінки-ЦЗ'!E23</f>
        <v>960</v>
      </c>
      <c r="F23" s="100">
        <f>УСЬОГО!F23-'12-жінки-ЦЗ'!F23</f>
        <v>427</v>
      </c>
      <c r="G23" s="102">
        <f t="shared" si="1"/>
        <v>44.479166666666664</v>
      </c>
      <c r="H23" s="100">
        <f>УСЬОГО!H23-'12-жінки-ЦЗ'!H23</f>
        <v>253</v>
      </c>
      <c r="I23" s="100">
        <f>УСЬОГО!I23-'12-жінки-ЦЗ'!I23</f>
        <v>96</v>
      </c>
      <c r="J23" s="102">
        <f t="shared" si="2"/>
        <v>37.944664031620555</v>
      </c>
      <c r="K23" s="100">
        <f>УСЬОГО!N23-'12-жінки-ЦЗ'!K23</f>
        <v>28</v>
      </c>
      <c r="L23" s="100">
        <f>УСЬОГО!O23-'12-жінки-ЦЗ'!L23</f>
        <v>20</v>
      </c>
      <c r="M23" s="102">
        <f t="shared" si="3"/>
        <v>71.428571428571431</v>
      </c>
      <c r="N23" s="100">
        <f>УСЬОГО!Q23-'12-жінки-ЦЗ'!N23</f>
        <v>3</v>
      </c>
      <c r="O23" s="100">
        <f>УСЬОГО!R23-'12-жінки-ЦЗ'!O23</f>
        <v>0</v>
      </c>
      <c r="P23" s="102">
        <f t="shared" si="8"/>
        <v>0</v>
      </c>
      <c r="Q23" s="100">
        <f>УСЬОГО!T23-'12-жінки-ЦЗ'!Q23</f>
        <v>792</v>
      </c>
      <c r="R23" s="103">
        <f>УСЬОГО!U23-'12-жінки-ЦЗ'!R23</f>
        <v>351</v>
      </c>
      <c r="S23" s="102">
        <f t="shared" si="4"/>
        <v>44.31818181818182</v>
      </c>
      <c r="T23" s="100">
        <f>УСЬОГО!W23-'12-жінки-ЦЗ'!T23</f>
        <v>0</v>
      </c>
      <c r="U23" s="103">
        <f>УСЬОГО!X23-'12-жінки-ЦЗ'!U23</f>
        <v>137</v>
      </c>
      <c r="V23" s="102" t="e">
        <f t="shared" si="5"/>
        <v>#DIV/0!</v>
      </c>
      <c r="W23" s="100">
        <f>УСЬОГО!Z23-'12-жінки-ЦЗ'!W23</f>
        <v>288</v>
      </c>
      <c r="X23" s="103">
        <f>УСЬОГО!AA23-'12-жінки-ЦЗ'!X23</f>
        <v>133</v>
      </c>
      <c r="Y23" s="102">
        <f t="shared" si="6"/>
        <v>46.180555555555557</v>
      </c>
      <c r="Z23" s="100">
        <f>УСЬОГО!AC23-'12-жінки-ЦЗ'!Z23</f>
        <v>251</v>
      </c>
      <c r="AA23" s="103">
        <f>УСЬОГО!AD23-'12-жінки-ЦЗ'!AA23</f>
        <v>117</v>
      </c>
      <c r="AB23" s="102">
        <f t="shared" si="7"/>
        <v>46.613545816733065</v>
      </c>
      <c r="AC23" s="37"/>
      <c r="AD23" s="41"/>
    </row>
    <row r="24" spans="1:30" s="42" customFormat="1" ht="15.75" customHeight="1" x14ac:dyDescent="0.25">
      <c r="A24" s="61" t="s">
        <v>50</v>
      </c>
      <c r="B24" s="100">
        <f>УСЬОГО!B24-'12-жінки-ЦЗ'!B24</f>
        <v>-901</v>
      </c>
      <c r="C24" s="100">
        <f>УСЬОГО!C24-'12-жінки-ЦЗ'!C24</f>
        <v>530</v>
      </c>
      <c r="D24" s="101">
        <f t="shared" si="0"/>
        <v>-58.823529411764703</v>
      </c>
      <c r="E24" s="100">
        <f>УСЬОГО!E24-'12-жінки-ЦЗ'!E24</f>
        <v>843</v>
      </c>
      <c r="F24" s="100">
        <f>УСЬОГО!F24-'12-жінки-ЦЗ'!F24</f>
        <v>372</v>
      </c>
      <c r="G24" s="102">
        <f t="shared" si="1"/>
        <v>44.128113879003557</v>
      </c>
      <c r="H24" s="100">
        <f>УСЬОГО!H24-'12-жінки-ЦЗ'!H24</f>
        <v>363</v>
      </c>
      <c r="I24" s="100">
        <f>УСЬОГО!I24-'12-жінки-ЦЗ'!I24</f>
        <v>173</v>
      </c>
      <c r="J24" s="102">
        <f t="shared" si="2"/>
        <v>47.658402203856753</v>
      </c>
      <c r="K24" s="100">
        <f>УСЬОГО!N24-'12-жінки-ЦЗ'!K24</f>
        <v>41</v>
      </c>
      <c r="L24" s="100">
        <f>УСЬОГО!O24-'12-жінки-ЦЗ'!L24</f>
        <v>32</v>
      </c>
      <c r="M24" s="102">
        <f t="shared" si="3"/>
        <v>78.048780487804876</v>
      </c>
      <c r="N24" s="100">
        <f>УСЬОГО!Q24-'12-жінки-ЦЗ'!N24</f>
        <v>3</v>
      </c>
      <c r="O24" s="100">
        <f>УСЬОГО!R24-'12-жінки-ЦЗ'!O24</f>
        <v>0</v>
      </c>
      <c r="P24" s="104">
        <f t="shared" si="8"/>
        <v>0</v>
      </c>
      <c r="Q24" s="100">
        <f>УСЬОГО!T24-'12-жінки-ЦЗ'!Q24</f>
        <v>768</v>
      </c>
      <c r="R24" s="103">
        <f>УСЬОГО!U24-'12-жінки-ЦЗ'!R24</f>
        <v>330</v>
      </c>
      <c r="S24" s="102">
        <f t="shared" si="4"/>
        <v>42.96875</v>
      </c>
      <c r="T24" s="100">
        <f>УСЬОГО!W24-'12-жінки-ЦЗ'!T24</f>
        <v>0</v>
      </c>
      <c r="U24" s="103">
        <f>УСЬОГО!X24-'12-жінки-ЦЗ'!U24</f>
        <v>124</v>
      </c>
      <c r="V24" s="102" t="e">
        <f t="shared" si="5"/>
        <v>#DIV/0!</v>
      </c>
      <c r="W24" s="100">
        <f>УСЬОГО!Z24-'12-жінки-ЦЗ'!W24</f>
        <v>275</v>
      </c>
      <c r="X24" s="103">
        <f>УСЬОГО!AA24-'12-жінки-ЦЗ'!X24</f>
        <v>82</v>
      </c>
      <c r="Y24" s="102">
        <f t="shared" si="6"/>
        <v>29.818181818181817</v>
      </c>
      <c r="Z24" s="100">
        <f>УСЬОГО!AC24-'12-жінки-ЦЗ'!Z24</f>
        <v>266</v>
      </c>
      <c r="AA24" s="103">
        <f>УСЬОГО!AD24-'12-жінки-ЦЗ'!AA24</f>
        <v>76</v>
      </c>
      <c r="AB24" s="102">
        <f t="shared" si="7"/>
        <v>28.571428571428573</v>
      </c>
      <c r="AC24" s="37"/>
      <c r="AD24" s="41"/>
    </row>
    <row r="25" spans="1:30" s="42" customFormat="1" ht="15.75" customHeight="1" x14ac:dyDescent="0.25">
      <c r="A25" s="61" t="s">
        <v>51</v>
      </c>
      <c r="B25" s="100">
        <f>УСЬОГО!B25-'12-жінки-ЦЗ'!B25</f>
        <v>-2130</v>
      </c>
      <c r="C25" s="100">
        <f>УСЬОГО!C25-'12-жінки-ЦЗ'!C25</f>
        <v>313</v>
      </c>
      <c r="D25" s="101">
        <f t="shared" si="0"/>
        <v>-14.694835680751174</v>
      </c>
      <c r="E25" s="100">
        <f>УСЬОГО!E25-'12-жінки-ЦЗ'!E25</f>
        <v>416</v>
      </c>
      <c r="F25" s="100">
        <f>УСЬОГО!F25-'12-жінки-ЦЗ'!F25</f>
        <v>269</v>
      </c>
      <c r="G25" s="102">
        <f t="shared" si="1"/>
        <v>64.663461538461533</v>
      </c>
      <c r="H25" s="100">
        <f>УСЬОГО!H25-'12-жінки-ЦЗ'!H25</f>
        <v>250</v>
      </c>
      <c r="I25" s="100">
        <f>УСЬОГО!I25-'12-жінки-ЦЗ'!I25</f>
        <v>164</v>
      </c>
      <c r="J25" s="102">
        <f t="shared" si="2"/>
        <v>65.599999999999994</v>
      </c>
      <c r="K25" s="100">
        <f>УСЬОГО!N25-'12-жінки-ЦЗ'!K25</f>
        <v>16</v>
      </c>
      <c r="L25" s="100">
        <f>УСЬОГО!O25-'12-жінки-ЦЗ'!L25</f>
        <v>5</v>
      </c>
      <c r="M25" s="102">
        <f t="shared" si="3"/>
        <v>31.25</v>
      </c>
      <c r="N25" s="100">
        <f>УСЬОГО!Q25-'12-жінки-ЦЗ'!N25</f>
        <v>5</v>
      </c>
      <c r="O25" s="100">
        <f>УСЬОГО!R25-'12-жінки-ЦЗ'!O25</f>
        <v>14</v>
      </c>
      <c r="P25" s="104">
        <f t="shared" si="8"/>
        <v>280</v>
      </c>
      <c r="Q25" s="100">
        <f>УСЬОГО!T25-'12-жінки-ЦЗ'!Q25</f>
        <v>341</v>
      </c>
      <c r="R25" s="103">
        <f>УСЬОГО!U25-'12-жінки-ЦЗ'!R25</f>
        <v>240</v>
      </c>
      <c r="S25" s="102">
        <f t="shared" si="4"/>
        <v>70.381231671554247</v>
      </c>
      <c r="T25" s="100">
        <f>УСЬОГО!W25-'12-жінки-ЦЗ'!T25</f>
        <v>0</v>
      </c>
      <c r="U25" s="103">
        <f>УСЬОГО!X25-'12-жінки-ЦЗ'!U25</f>
        <v>87</v>
      </c>
      <c r="V25" s="102" t="e">
        <f t="shared" si="5"/>
        <v>#DIV/0!</v>
      </c>
      <c r="W25" s="100">
        <f>УСЬОГО!Z25-'12-жінки-ЦЗ'!W25</f>
        <v>108</v>
      </c>
      <c r="X25" s="103">
        <f>УСЬОГО!AA25-'12-жінки-ЦЗ'!X25</f>
        <v>63</v>
      </c>
      <c r="Y25" s="102">
        <f t="shared" si="6"/>
        <v>58.333333333333336</v>
      </c>
      <c r="Z25" s="100">
        <f>УСЬОГО!AC25-'12-жінки-ЦЗ'!Z25</f>
        <v>87</v>
      </c>
      <c r="AA25" s="103">
        <f>УСЬОГО!AD25-'12-жінки-ЦЗ'!AA25</f>
        <v>51</v>
      </c>
      <c r="AB25" s="102">
        <f t="shared" si="7"/>
        <v>58.620689655172413</v>
      </c>
      <c r="AC25" s="37"/>
      <c r="AD25" s="41"/>
    </row>
    <row r="26" spans="1:30" s="42" customFormat="1" ht="15.75" customHeight="1" x14ac:dyDescent="0.25">
      <c r="A26" s="61" t="s">
        <v>52</v>
      </c>
      <c r="B26" s="100">
        <f>УСЬОГО!B26-'12-жінки-ЦЗ'!B26</f>
        <v>-1034</v>
      </c>
      <c r="C26" s="100">
        <f>УСЬОГО!C26-'12-жінки-ЦЗ'!C26</f>
        <v>486</v>
      </c>
      <c r="D26" s="101">
        <f t="shared" si="0"/>
        <v>-47.00193423597679</v>
      </c>
      <c r="E26" s="100">
        <f>УСЬОГО!E26-'12-жінки-ЦЗ'!E26</f>
        <v>748</v>
      </c>
      <c r="F26" s="100">
        <f>УСЬОГО!F26-'12-жінки-ЦЗ'!F26</f>
        <v>427</v>
      </c>
      <c r="G26" s="102">
        <f t="shared" si="1"/>
        <v>57.085561497326204</v>
      </c>
      <c r="H26" s="100">
        <f>УСЬОГО!H26-'12-жінки-ЦЗ'!H26</f>
        <v>303</v>
      </c>
      <c r="I26" s="100">
        <f>УСЬОГО!I26-'12-жінки-ЦЗ'!I26</f>
        <v>150</v>
      </c>
      <c r="J26" s="102">
        <f t="shared" si="2"/>
        <v>49.504950495049506</v>
      </c>
      <c r="K26" s="100">
        <f>УСЬОГО!N26-'12-жінки-ЦЗ'!K26</f>
        <v>19</v>
      </c>
      <c r="L26" s="100">
        <f>УСЬОГО!O26-'12-жінки-ЦЗ'!L26</f>
        <v>8</v>
      </c>
      <c r="M26" s="102">
        <f t="shared" si="3"/>
        <v>42.10526315789474</v>
      </c>
      <c r="N26" s="100">
        <f>УСЬОГО!Q26-'12-жінки-ЦЗ'!N26</f>
        <v>0</v>
      </c>
      <c r="O26" s="100">
        <f>УСЬОГО!R26-'12-жінки-ЦЗ'!O26</f>
        <v>5</v>
      </c>
      <c r="P26" s="102" t="str">
        <f t="shared" si="8"/>
        <v>-</v>
      </c>
      <c r="Q26" s="100">
        <f>УСЬОГО!T26-'12-жінки-ЦЗ'!Q26</f>
        <v>614</v>
      </c>
      <c r="R26" s="103">
        <f>УСЬОГО!U26-'12-жінки-ЦЗ'!R26</f>
        <v>330</v>
      </c>
      <c r="S26" s="102">
        <f t="shared" si="4"/>
        <v>53.745928338762212</v>
      </c>
      <c r="T26" s="100">
        <f>УСЬОГО!W26-'12-жінки-ЦЗ'!T26</f>
        <v>0</v>
      </c>
      <c r="U26" s="103">
        <f>УСЬОГО!X26-'12-жінки-ЦЗ'!U26</f>
        <v>153</v>
      </c>
      <c r="V26" s="102" t="e">
        <f t="shared" si="5"/>
        <v>#DIV/0!</v>
      </c>
      <c r="W26" s="100">
        <f>УСЬОГО!Z26-'12-жінки-ЦЗ'!W26</f>
        <v>227</v>
      </c>
      <c r="X26" s="103">
        <f>УСЬОГО!AA26-'12-жінки-ЦЗ'!X26</f>
        <v>137</v>
      </c>
      <c r="Y26" s="102">
        <f t="shared" si="6"/>
        <v>60.352422907488986</v>
      </c>
      <c r="Z26" s="100">
        <f>УСЬОГО!AC26-'12-жінки-ЦЗ'!Z26</f>
        <v>199</v>
      </c>
      <c r="AA26" s="103">
        <f>УСЬОГО!AD26-'12-жінки-ЦЗ'!AA26</f>
        <v>118</v>
      </c>
      <c r="AB26" s="102">
        <f t="shared" si="7"/>
        <v>59.2964824120603</v>
      </c>
      <c r="AC26" s="37"/>
      <c r="AD26" s="41"/>
    </row>
    <row r="27" spans="1:30" s="42" customFormat="1" ht="15.75" customHeight="1" x14ac:dyDescent="0.25">
      <c r="A27" s="61" t="s">
        <v>53</v>
      </c>
      <c r="B27" s="100">
        <f>УСЬОГО!B27-'12-жінки-ЦЗ'!B27</f>
        <v>-1019</v>
      </c>
      <c r="C27" s="100">
        <f>УСЬОГО!C27-'12-жінки-ЦЗ'!C27</f>
        <v>221</v>
      </c>
      <c r="D27" s="101">
        <f t="shared" si="0"/>
        <v>-21.687929342492641</v>
      </c>
      <c r="E27" s="100">
        <f>УСЬОГО!E27-'12-жінки-ЦЗ'!E27</f>
        <v>428</v>
      </c>
      <c r="F27" s="100">
        <f>УСЬОГО!F27-'12-жінки-ЦЗ'!F27</f>
        <v>207</v>
      </c>
      <c r="G27" s="102">
        <f t="shared" si="1"/>
        <v>48.364485981308412</v>
      </c>
      <c r="H27" s="100">
        <f>УСЬОГО!H27-'12-жінки-ЦЗ'!H27</f>
        <v>191</v>
      </c>
      <c r="I27" s="100">
        <f>УСЬОГО!I27-'12-жінки-ЦЗ'!I27</f>
        <v>70</v>
      </c>
      <c r="J27" s="102">
        <f t="shared" si="2"/>
        <v>36.64921465968586</v>
      </c>
      <c r="K27" s="100">
        <f>УСЬОГО!N27-'12-жінки-ЦЗ'!K27</f>
        <v>59</v>
      </c>
      <c r="L27" s="100">
        <f>УСЬОГО!O27-'12-жінки-ЦЗ'!L27</f>
        <v>23</v>
      </c>
      <c r="M27" s="102">
        <f t="shared" si="3"/>
        <v>38.983050847457626</v>
      </c>
      <c r="N27" s="100">
        <f>УСЬОГО!Q27-'12-жінки-ЦЗ'!N27</f>
        <v>39</v>
      </c>
      <c r="O27" s="100">
        <f>УСЬОГО!R27-'12-жінки-ЦЗ'!O27</f>
        <v>29</v>
      </c>
      <c r="P27" s="102">
        <f t="shared" si="8"/>
        <v>74.358974358974365</v>
      </c>
      <c r="Q27" s="100">
        <f>УСЬОГО!T27-'12-жінки-ЦЗ'!Q27</f>
        <v>353</v>
      </c>
      <c r="R27" s="103">
        <f>УСЬОГО!U27-'12-жінки-ЦЗ'!R27</f>
        <v>193</v>
      </c>
      <c r="S27" s="102">
        <f t="shared" si="4"/>
        <v>54.674220963172807</v>
      </c>
      <c r="T27" s="100">
        <f>УСЬОГО!W27-'12-жінки-ЦЗ'!T27</f>
        <v>0</v>
      </c>
      <c r="U27" s="103">
        <f>УСЬОГО!X27-'12-жінки-ЦЗ'!U27</f>
        <v>49</v>
      </c>
      <c r="V27" s="102" t="e">
        <f t="shared" si="5"/>
        <v>#DIV/0!</v>
      </c>
      <c r="W27" s="100">
        <f>УСЬОГО!Z27-'12-жінки-ЦЗ'!W27</f>
        <v>78</v>
      </c>
      <c r="X27" s="103">
        <f>УСЬОГО!AA27-'12-жінки-ЦЗ'!X27</f>
        <v>48</v>
      </c>
      <c r="Y27" s="102">
        <f t="shared" si="6"/>
        <v>61.53846153846154</v>
      </c>
      <c r="Z27" s="100">
        <f>УСЬОГО!AC27-'12-жінки-ЦЗ'!Z27</f>
        <v>75</v>
      </c>
      <c r="AA27" s="103">
        <f>УСЬОГО!AD27-'12-жінки-ЦЗ'!AA27</f>
        <v>44</v>
      </c>
      <c r="AB27" s="102">
        <f t="shared" si="7"/>
        <v>58.666666666666664</v>
      </c>
      <c r="AC27" s="37"/>
      <c r="AD27" s="41"/>
    </row>
    <row r="28" spans="1:30" s="42" customFormat="1" ht="15.75" customHeight="1" x14ac:dyDescent="0.25">
      <c r="A28" s="61" t="s">
        <v>54</v>
      </c>
      <c r="B28" s="100">
        <f>УСЬОГО!B28-'12-жінки-ЦЗ'!B28</f>
        <v>-725</v>
      </c>
      <c r="C28" s="100">
        <f>УСЬОГО!C28-'12-жінки-ЦЗ'!C28</f>
        <v>272</v>
      </c>
      <c r="D28" s="101">
        <f t="shared" si="0"/>
        <v>-37.517241379310342</v>
      </c>
      <c r="E28" s="100">
        <f>УСЬОГО!E28-'12-жінки-ЦЗ'!E28</f>
        <v>441</v>
      </c>
      <c r="F28" s="100">
        <f>УСЬОГО!F28-'12-жінки-ЦЗ'!F28</f>
        <v>223</v>
      </c>
      <c r="G28" s="102">
        <f t="shared" si="1"/>
        <v>50.56689342403628</v>
      </c>
      <c r="H28" s="100">
        <f>УСЬОГО!H28-'12-жінки-ЦЗ'!H28</f>
        <v>212</v>
      </c>
      <c r="I28" s="100">
        <f>УСЬОГО!I28-'12-жінки-ЦЗ'!I28</f>
        <v>83</v>
      </c>
      <c r="J28" s="102">
        <f t="shared" si="2"/>
        <v>39.150943396226417</v>
      </c>
      <c r="K28" s="100">
        <f>УСЬОГО!N28-'12-жінки-ЦЗ'!K28</f>
        <v>16</v>
      </c>
      <c r="L28" s="100">
        <f>УСЬОГО!O28-'12-жінки-ЦЗ'!L28</f>
        <v>22</v>
      </c>
      <c r="M28" s="102">
        <f t="shared" si="3"/>
        <v>137.5</v>
      </c>
      <c r="N28" s="100">
        <f>УСЬОГО!Q28-'12-жінки-ЦЗ'!N28</f>
        <v>10</v>
      </c>
      <c r="O28" s="100">
        <f>УСЬОГО!R28-'12-жінки-ЦЗ'!O28</f>
        <v>7</v>
      </c>
      <c r="P28" s="102">
        <f t="shared" si="8"/>
        <v>70</v>
      </c>
      <c r="Q28" s="100">
        <f>УСЬОГО!T28-'12-жінки-ЦЗ'!Q28</f>
        <v>420</v>
      </c>
      <c r="R28" s="103">
        <f>УСЬОГО!U28-'12-жінки-ЦЗ'!R28</f>
        <v>217</v>
      </c>
      <c r="S28" s="102">
        <f t="shared" si="4"/>
        <v>51.666666666666664</v>
      </c>
      <c r="T28" s="100">
        <f>УСЬОГО!W28-'12-жінки-ЦЗ'!T28</f>
        <v>0</v>
      </c>
      <c r="U28" s="103">
        <f>УСЬОГО!X28-'12-жінки-ЦЗ'!U28</f>
        <v>89</v>
      </c>
      <c r="V28" s="102" t="e">
        <f t="shared" si="5"/>
        <v>#DIV/0!</v>
      </c>
      <c r="W28" s="100">
        <f>УСЬОГО!Z28-'12-жінки-ЦЗ'!W28</f>
        <v>186</v>
      </c>
      <c r="X28" s="103">
        <f>УСЬОГО!AA28-'12-жінки-ЦЗ'!X28</f>
        <v>88</v>
      </c>
      <c r="Y28" s="102">
        <f t="shared" si="6"/>
        <v>47.311827956989248</v>
      </c>
      <c r="Z28" s="100">
        <f>УСЬОГО!AC28-'12-жінки-ЦЗ'!Z28</f>
        <v>184</v>
      </c>
      <c r="AA28" s="103">
        <f>УСЬОГО!AD28-'12-жінки-ЦЗ'!AA28</f>
        <v>87</v>
      </c>
      <c r="AB28" s="102">
        <f t="shared" si="7"/>
        <v>47.282608695652172</v>
      </c>
      <c r="AC28" s="37"/>
      <c r="AD28" s="41"/>
    </row>
    <row r="29" spans="1:30" s="42" customFormat="1" ht="15.75" customHeight="1" x14ac:dyDescent="0.25">
      <c r="A29" s="61" t="s">
        <v>55</v>
      </c>
      <c r="B29" s="100">
        <f>УСЬОГО!B29-'12-жінки-ЦЗ'!B29</f>
        <v>-1099</v>
      </c>
      <c r="C29" s="100">
        <f>УСЬОГО!C29-'12-жінки-ЦЗ'!C29</f>
        <v>297</v>
      </c>
      <c r="D29" s="101">
        <f t="shared" si="0"/>
        <v>-27.024567788898999</v>
      </c>
      <c r="E29" s="100">
        <f>УСЬОГО!E29-'12-жінки-ЦЗ'!E29</f>
        <v>633</v>
      </c>
      <c r="F29" s="100">
        <f>УСЬОГО!F29-'12-жінки-ЦЗ'!F29</f>
        <v>261</v>
      </c>
      <c r="G29" s="102">
        <f t="shared" si="1"/>
        <v>41.232227488151658</v>
      </c>
      <c r="H29" s="100">
        <f>УСЬОГО!H29-'12-жінки-ЦЗ'!H29</f>
        <v>212</v>
      </c>
      <c r="I29" s="100">
        <f>УСЬОГО!I29-'12-жінки-ЦЗ'!I29</f>
        <v>49</v>
      </c>
      <c r="J29" s="102">
        <f t="shared" si="2"/>
        <v>23.113207547169811</v>
      </c>
      <c r="K29" s="100">
        <f>УСЬОГО!N29-'12-жінки-ЦЗ'!K29</f>
        <v>36</v>
      </c>
      <c r="L29" s="100">
        <f>УСЬОГО!O29-'12-жінки-ЦЗ'!L29</f>
        <v>22</v>
      </c>
      <c r="M29" s="102">
        <f t="shared" si="3"/>
        <v>61.111111111111114</v>
      </c>
      <c r="N29" s="100">
        <f>УСЬОГО!Q29-'12-жінки-ЦЗ'!N29</f>
        <v>0</v>
      </c>
      <c r="O29" s="100">
        <f>УСЬОГО!R29-'12-жінки-ЦЗ'!O29</f>
        <v>0</v>
      </c>
      <c r="P29" s="102" t="str">
        <f t="shared" si="8"/>
        <v>-</v>
      </c>
      <c r="Q29" s="100">
        <f>УСЬОГО!T29-'12-жінки-ЦЗ'!Q29</f>
        <v>515</v>
      </c>
      <c r="R29" s="103">
        <f>УСЬОГО!U29-'12-жінки-ЦЗ'!R29</f>
        <v>212</v>
      </c>
      <c r="S29" s="102">
        <f t="shared" si="4"/>
        <v>41.165048543689323</v>
      </c>
      <c r="T29" s="100">
        <f>УСЬОГО!W29-'12-жінки-ЦЗ'!T29</f>
        <v>0</v>
      </c>
      <c r="U29" s="103">
        <f>УСЬОГО!X29-'12-жінки-ЦЗ'!U29</f>
        <v>79</v>
      </c>
      <c r="V29" s="102" t="e">
        <f t="shared" si="5"/>
        <v>#DIV/0!</v>
      </c>
      <c r="W29" s="100">
        <f>УСЬОГО!Z29-'12-жінки-ЦЗ'!W29</f>
        <v>123</v>
      </c>
      <c r="X29" s="103">
        <f>УСЬОГО!AA29-'12-жінки-ЦЗ'!X29</f>
        <v>70</v>
      </c>
      <c r="Y29" s="102">
        <f t="shared" si="6"/>
        <v>56.91056910569106</v>
      </c>
      <c r="Z29" s="100">
        <f>УСЬОГО!AC29-'12-жінки-ЦЗ'!Z29</f>
        <v>105</v>
      </c>
      <c r="AA29" s="103">
        <f>УСЬОГО!AD29-'12-жінки-ЦЗ'!AA29</f>
        <v>61</v>
      </c>
      <c r="AB29" s="102">
        <f t="shared" si="7"/>
        <v>58.095238095238095</v>
      </c>
      <c r="AC29" s="37"/>
      <c r="AD29" s="41"/>
    </row>
    <row r="30" spans="1:30" s="42" customFormat="1" ht="15.75" customHeight="1" x14ac:dyDescent="0.25">
      <c r="A30" s="61" t="s">
        <v>56</v>
      </c>
      <c r="B30" s="100">
        <f>УСЬОГО!B30-'12-жінки-ЦЗ'!B30</f>
        <v>-1360</v>
      </c>
      <c r="C30" s="100">
        <f>УСЬОГО!C30-'12-жінки-ЦЗ'!C30</f>
        <v>312</v>
      </c>
      <c r="D30" s="101">
        <f t="shared" si="0"/>
        <v>-22.941176470588236</v>
      </c>
      <c r="E30" s="100">
        <f>УСЬОГО!E30-'12-жінки-ЦЗ'!E30</f>
        <v>481</v>
      </c>
      <c r="F30" s="100">
        <f>УСЬОГО!F30-'12-жінки-ЦЗ'!F30</f>
        <v>248</v>
      </c>
      <c r="G30" s="102">
        <f t="shared" si="1"/>
        <v>51.559251559251557</v>
      </c>
      <c r="H30" s="100">
        <f>УСЬОГО!H30-'12-жінки-ЦЗ'!H30</f>
        <v>241</v>
      </c>
      <c r="I30" s="100">
        <f>УСЬОГО!I30-'12-жінки-ЦЗ'!I30</f>
        <v>128</v>
      </c>
      <c r="J30" s="102">
        <f t="shared" si="2"/>
        <v>53.11203319502075</v>
      </c>
      <c r="K30" s="100">
        <f>УСЬОГО!N30-'12-жінки-ЦЗ'!K30</f>
        <v>71</v>
      </c>
      <c r="L30" s="100">
        <f>УСЬОГО!O30-'12-жінки-ЦЗ'!L30</f>
        <v>3</v>
      </c>
      <c r="M30" s="104" t="s">
        <v>67</v>
      </c>
      <c r="N30" s="100">
        <f>УСЬОГО!Q30-'12-жінки-ЦЗ'!N30</f>
        <v>9</v>
      </c>
      <c r="O30" s="100">
        <f>УСЬОГО!R30-'12-жінки-ЦЗ'!O30</f>
        <v>0</v>
      </c>
      <c r="P30" s="102">
        <f t="shared" si="8"/>
        <v>0</v>
      </c>
      <c r="Q30" s="100">
        <f>УСЬОГО!T30-'12-жінки-ЦЗ'!Q30</f>
        <v>433</v>
      </c>
      <c r="R30" s="103">
        <f>УСЬОГО!U30-'12-жінки-ЦЗ'!R30</f>
        <v>218</v>
      </c>
      <c r="S30" s="102">
        <f t="shared" si="4"/>
        <v>50.346420323325638</v>
      </c>
      <c r="T30" s="100">
        <f>УСЬОГО!W30-'12-жінки-ЦЗ'!T30</f>
        <v>0</v>
      </c>
      <c r="U30" s="103">
        <f>УСЬОГО!X30-'12-жінки-ЦЗ'!U30</f>
        <v>100</v>
      </c>
      <c r="V30" s="102" t="e">
        <f t="shared" si="5"/>
        <v>#DIV/0!</v>
      </c>
      <c r="W30" s="100">
        <f>УСЬОГО!Z30-'12-жінки-ЦЗ'!W30</f>
        <v>165</v>
      </c>
      <c r="X30" s="103">
        <f>УСЬОГО!AA30-'12-жінки-ЦЗ'!X30</f>
        <v>69</v>
      </c>
      <c r="Y30" s="102">
        <f t="shared" si="6"/>
        <v>41.81818181818182</v>
      </c>
      <c r="Z30" s="100">
        <f>УСЬОГО!AC30-'12-жінки-ЦЗ'!Z30</f>
        <v>152</v>
      </c>
      <c r="AA30" s="103">
        <f>УСЬОГО!AD30-'12-жінки-ЦЗ'!AA30</f>
        <v>56</v>
      </c>
      <c r="AB30" s="102">
        <f t="shared" si="7"/>
        <v>36.842105263157897</v>
      </c>
      <c r="AC30" s="37"/>
      <c r="AD30" s="41"/>
    </row>
    <row r="31" spans="1:30" s="42" customFormat="1" ht="15.75" customHeight="1" x14ac:dyDescent="0.25">
      <c r="A31" s="61" t="s">
        <v>57</v>
      </c>
      <c r="B31" s="100">
        <f>УСЬОГО!B31-'12-жінки-ЦЗ'!B31</f>
        <v>-1278</v>
      </c>
      <c r="C31" s="100">
        <f>УСЬОГО!C31-'12-жінки-ЦЗ'!C31</f>
        <v>394</v>
      </c>
      <c r="D31" s="101">
        <f t="shared" si="0"/>
        <v>-30.829420970266042</v>
      </c>
      <c r="E31" s="100">
        <f>УСЬОГО!E31-'12-жінки-ЦЗ'!E31</f>
        <v>472</v>
      </c>
      <c r="F31" s="100">
        <f>УСЬОГО!F31-'12-жінки-ЦЗ'!F31</f>
        <v>260</v>
      </c>
      <c r="G31" s="102">
        <f t="shared" si="1"/>
        <v>55.084745762711862</v>
      </c>
      <c r="H31" s="100">
        <f>УСЬОГО!H31-'12-жінки-ЦЗ'!H31</f>
        <v>359</v>
      </c>
      <c r="I31" s="100">
        <f>УСЬОГО!I31-'12-жінки-ЦЗ'!I31</f>
        <v>112</v>
      </c>
      <c r="J31" s="102">
        <f t="shared" si="2"/>
        <v>31.197771587743734</v>
      </c>
      <c r="K31" s="100">
        <f>УСЬОГО!N31-'12-жінки-ЦЗ'!K31</f>
        <v>12</v>
      </c>
      <c r="L31" s="100">
        <f>УСЬОГО!O31-'12-жінки-ЦЗ'!L31</f>
        <v>0</v>
      </c>
      <c r="M31" s="102">
        <f t="shared" si="3"/>
        <v>0</v>
      </c>
      <c r="N31" s="100">
        <f>УСЬОГО!Q31-'12-жінки-ЦЗ'!N31</f>
        <v>12</v>
      </c>
      <c r="O31" s="100">
        <f>УСЬОГО!R31-'12-жінки-ЦЗ'!O31</f>
        <v>0</v>
      </c>
      <c r="P31" s="104">
        <f t="shared" si="8"/>
        <v>0</v>
      </c>
      <c r="Q31" s="100">
        <f>УСЬОГО!T31-'12-жінки-ЦЗ'!Q31</f>
        <v>423</v>
      </c>
      <c r="R31" s="103">
        <f>УСЬОГО!U31-'12-жінки-ЦЗ'!R31</f>
        <v>232</v>
      </c>
      <c r="S31" s="102">
        <f t="shared" si="4"/>
        <v>54.846335697399525</v>
      </c>
      <c r="T31" s="100">
        <f>УСЬОГО!W31-'12-жінки-ЦЗ'!T31</f>
        <v>0</v>
      </c>
      <c r="U31" s="103">
        <f>УСЬОГО!X31-'12-жінки-ЦЗ'!U31</f>
        <v>122</v>
      </c>
      <c r="V31" s="102" t="e">
        <f t="shared" si="5"/>
        <v>#DIV/0!</v>
      </c>
      <c r="W31" s="100">
        <f>УСЬОГО!Z31-'12-жінки-ЦЗ'!W31</f>
        <v>126</v>
      </c>
      <c r="X31" s="103">
        <f>УСЬОГО!AA31-'12-жінки-ЦЗ'!X31</f>
        <v>78</v>
      </c>
      <c r="Y31" s="102">
        <f t="shared" si="6"/>
        <v>61.904761904761905</v>
      </c>
      <c r="Z31" s="100">
        <f>УСЬОГО!AC31-'12-жінки-ЦЗ'!Z31</f>
        <v>117</v>
      </c>
      <c r="AA31" s="103">
        <f>УСЬОГО!AD31-'12-жінки-ЦЗ'!AA31</f>
        <v>73</v>
      </c>
      <c r="AB31" s="102">
        <f t="shared" si="7"/>
        <v>62.393162393162392</v>
      </c>
      <c r="AC31" s="37"/>
      <c r="AD31" s="41"/>
    </row>
    <row r="32" spans="1:30" s="42" customFormat="1" ht="15.75" customHeight="1" x14ac:dyDescent="0.25">
      <c r="A32" s="61" t="s">
        <v>58</v>
      </c>
      <c r="B32" s="100">
        <f>УСЬОГО!B32-'12-жінки-ЦЗ'!B32</f>
        <v>-1702</v>
      </c>
      <c r="C32" s="100">
        <f>УСЬОГО!C32-'12-жінки-ЦЗ'!C32</f>
        <v>356</v>
      </c>
      <c r="D32" s="101">
        <f t="shared" si="0"/>
        <v>-20.916568742655699</v>
      </c>
      <c r="E32" s="100">
        <f>УСЬОГО!E32-'12-жінки-ЦЗ'!E32</f>
        <v>466</v>
      </c>
      <c r="F32" s="100">
        <f>УСЬОГО!F32-'12-жінки-ЦЗ'!F32</f>
        <v>233</v>
      </c>
      <c r="G32" s="102">
        <f t="shared" si="1"/>
        <v>50</v>
      </c>
      <c r="H32" s="100">
        <f>УСЬОГО!H32-'12-жінки-ЦЗ'!H32</f>
        <v>244</v>
      </c>
      <c r="I32" s="100">
        <f>УСЬОГО!I32-'12-жінки-ЦЗ'!I32</f>
        <v>162</v>
      </c>
      <c r="J32" s="102">
        <f t="shared" si="2"/>
        <v>66.393442622950815</v>
      </c>
      <c r="K32" s="100">
        <f>УСЬОГО!N32-'12-жінки-ЦЗ'!K32</f>
        <v>47</v>
      </c>
      <c r="L32" s="100">
        <f>УСЬОГО!O32-'12-жінки-ЦЗ'!L32</f>
        <v>13</v>
      </c>
      <c r="M32" s="102">
        <f t="shared" si="3"/>
        <v>27.659574468085108</v>
      </c>
      <c r="N32" s="100">
        <f>УСЬОГО!Q32-'12-жінки-ЦЗ'!N32</f>
        <v>13</v>
      </c>
      <c r="O32" s="100">
        <f>УСЬОГО!R32-'12-жінки-ЦЗ'!O32</f>
        <v>0</v>
      </c>
      <c r="P32" s="104">
        <f t="shared" si="8"/>
        <v>0</v>
      </c>
      <c r="Q32" s="100">
        <f>УСЬОГО!T32-'12-жінки-ЦЗ'!Q32</f>
        <v>379</v>
      </c>
      <c r="R32" s="103">
        <f>УСЬОГО!U32-'12-жінки-ЦЗ'!R32</f>
        <v>224</v>
      </c>
      <c r="S32" s="102">
        <f t="shared" si="4"/>
        <v>59.102902374670187</v>
      </c>
      <c r="T32" s="100">
        <f>УСЬОГО!W32-'12-жінки-ЦЗ'!T32</f>
        <v>0</v>
      </c>
      <c r="U32" s="103">
        <f>УСЬОГО!X32-'12-жінки-ЦЗ'!U32</f>
        <v>107</v>
      </c>
      <c r="V32" s="102" t="e">
        <f t="shared" si="5"/>
        <v>#DIV/0!</v>
      </c>
      <c r="W32" s="100">
        <f>УСЬОГО!Z32-'12-жінки-ЦЗ'!W32</f>
        <v>70</v>
      </c>
      <c r="X32" s="103">
        <f>УСЬОГО!AA32-'12-жінки-ЦЗ'!X32</f>
        <v>60</v>
      </c>
      <c r="Y32" s="102">
        <f t="shared" si="6"/>
        <v>85.714285714285708</v>
      </c>
      <c r="Z32" s="100">
        <f>УСЬОГО!AC32-'12-жінки-ЦЗ'!Z32</f>
        <v>63</v>
      </c>
      <c r="AA32" s="103">
        <f>УСЬОГО!AD32-'12-жінки-ЦЗ'!AA32</f>
        <v>51</v>
      </c>
      <c r="AB32" s="102">
        <f t="shared" si="7"/>
        <v>80.952380952380949</v>
      </c>
      <c r="AC32" s="37"/>
      <c r="AD32" s="41"/>
    </row>
    <row r="33" spans="1:30" s="42" customFormat="1" ht="15.75" customHeight="1" x14ac:dyDescent="0.25">
      <c r="A33" s="61" t="s">
        <v>59</v>
      </c>
      <c r="B33" s="100">
        <f>УСЬОГО!B33-'12-жінки-ЦЗ'!B33</f>
        <v>-1270</v>
      </c>
      <c r="C33" s="100">
        <f>УСЬОГО!C33-'12-жінки-ЦЗ'!C33</f>
        <v>561</v>
      </c>
      <c r="D33" s="101">
        <f t="shared" si="0"/>
        <v>-44.173228346456696</v>
      </c>
      <c r="E33" s="100">
        <f>УСЬОГО!E33-'12-жінки-ЦЗ'!E33</f>
        <v>902</v>
      </c>
      <c r="F33" s="100">
        <f>УСЬОГО!F33-'12-жінки-ЦЗ'!F33</f>
        <v>510</v>
      </c>
      <c r="G33" s="102">
        <f t="shared" si="1"/>
        <v>56.5410199556541</v>
      </c>
      <c r="H33" s="100">
        <f>УСЬОГО!H33-'12-жінки-ЦЗ'!H33</f>
        <v>265</v>
      </c>
      <c r="I33" s="100">
        <f>УСЬОГО!I33-'12-жінки-ЦЗ'!I33</f>
        <v>132</v>
      </c>
      <c r="J33" s="102">
        <f t="shared" si="2"/>
        <v>49.811320754716981</v>
      </c>
      <c r="K33" s="100">
        <f>УСЬОГО!N33-'12-жінки-ЦЗ'!K33</f>
        <v>83</v>
      </c>
      <c r="L33" s="100">
        <f>УСЬОГО!O33-'12-жінки-ЦЗ'!L33</f>
        <v>17</v>
      </c>
      <c r="M33" s="102">
        <f t="shared" si="3"/>
        <v>20.481927710843372</v>
      </c>
      <c r="N33" s="100">
        <f>УСЬОГО!Q33-'12-жінки-ЦЗ'!N33</f>
        <v>1</v>
      </c>
      <c r="O33" s="100">
        <f>УСЬОГО!R33-'12-жінки-ЦЗ'!O33</f>
        <v>0</v>
      </c>
      <c r="P33" s="104">
        <f t="shared" si="8"/>
        <v>0</v>
      </c>
      <c r="Q33" s="100">
        <f>УСЬОГО!T33-'12-жінки-ЦЗ'!Q33</f>
        <v>818</v>
      </c>
      <c r="R33" s="103">
        <f>УСЬОГО!U33-'12-жінки-ЦЗ'!R33</f>
        <v>454</v>
      </c>
      <c r="S33" s="102">
        <f t="shared" si="4"/>
        <v>55.501222493887532</v>
      </c>
      <c r="T33" s="100">
        <f>УСЬОГО!W33-'12-жінки-ЦЗ'!T33</f>
        <v>0</v>
      </c>
      <c r="U33" s="103">
        <f>УСЬОГО!X33-'12-жінки-ЦЗ'!U33</f>
        <v>173</v>
      </c>
      <c r="V33" s="102" t="e">
        <f t="shared" si="5"/>
        <v>#DIV/0!</v>
      </c>
      <c r="W33" s="100">
        <f>УСЬОГО!Z33-'12-жінки-ЦЗ'!W33</f>
        <v>349</v>
      </c>
      <c r="X33" s="103">
        <f>УСЬОГО!AA33-'12-жінки-ЦЗ'!X33</f>
        <v>159</v>
      </c>
      <c r="Y33" s="102">
        <f t="shared" si="6"/>
        <v>45.558739255014324</v>
      </c>
      <c r="Z33" s="100">
        <f>УСЬОГО!AC33-'12-жінки-ЦЗ'!Z33</f>
        <v>316</v>
      </c>
      <c r="AA33" s="103">
        <f>УСЬОГО!AD33-'12-жінки-ЦЗ'!AA33</f>
        <v>145</v>
      </c>
      <c r="AB33" s="102">
        <f t="shared" si="7"/>
        <v>45.88607594936709</v>
      </c>
      <c r="AC33" s="37"/>
      <c r="AD33" s="41"/>
    </row>
    <row r="34" spans="1:30" s="42" customFormat="1" ht="15.75" customHeight="1" x14ac:dyDescent="0.25">
      <c r="A34" s="61" t="s">
        <v>60</v>
      </c>
      <c r="B34" s="100">
        <f>УСЬОГО!B34-'12-жінки-ЦЗ'!B34</f>
        <v>-970</v>
      </c>
      <c r="C34" s="100">
        <f>УСЬОГО!C34-'12-жінки-ЦЗ'!C34</f>
        <v>477</v>
      </c>
      <c r="D34" s="101">
        <f t="shared" si="0"/>
        <v>-49.175257731958766</v>
      </c>
      <c r="E34" s="100">
        <f>УСЬОГО!E34-'12-жінки-ЦЗ'!E34</f>
        <v>796</v>
      </c>
      <c r="F34" s="100">
        <f>УСЬОГО!F34-'12-жінки-ЦЗ'!F34</f>
        <v>384</v>
      </c>
      <c r="G34" s="102">
        <f t="shared" si="1"/>
        <v>48.241206030150757</v>
      </c>
      <c r="H34" s="100">
        <f>УСЬОГО!H34-'12-жінки-ЦЗ'!H34</f>
        <v>305</v>
      </c>
      <c r="I34" s="100">
        <f>УСЬОГО!I34-'12-жінки-ЦЗ'!I34</f>
        <v>103</v>
      </c>
      <c r="J34" s="102">
        <f t="shared" si="2"/>
        <v>33.770491803278688</v>
      </c>
      <c r="K34" s="100">
        <f>УСЬОГО!N34-'12-жінки-ЦЗ'!K34</f>
        <v>4</v>
      </c>
      <c r="L34" s="100">
        <f>УСЬОГО!O34-'12-жінки-ЦЗ'!L34</f>
        <v>1</v>
      </c>
      <c r="M34" s="102" t="s">
        <v>67</v>
      </c>
      <c r="N34" s="100">
        <f>УСЬОГО!Q34-'12-жінки-ЦЗ'!N34</f>
        <v>0</v>
      </c>
      <c r="O34" s="100">
        <f>УСЬОГО!R34-'12-жінки-ЦЗ'!O34</f>
        <v>0</v>
      </c>
      <c r="P34" s="104" t="str">
        <f t="shared" si="8"/>
        <v>-</v>
      </c>
      <c r="Q34" s="100">
        <f>УСЬОГО!T34-'12-жінки-ЦЗ'!Q34</f>
        <v>683</v>
      </c>
      <c r="R34" s="103">
        <f>УСЬОГО!U34-'12-жінки-ЦЗ'!R34</f>
        <v>313</v>
      </c>
      <c r="S34" s="102">
        <f t="shared" si="4"/>
        <v>45.827232796486093</v>
      </c>
      <c r="T34" s="100">
        <f>УСЬОГО!W34-'12-жінки-ЦЗ'!T34</f>
        <v>0</v>
      </c>
      <c r="U34" s="103">
        <f>УСЬОГО!X34-'12-жінки-ЦЗ'!U34</f>
        <v>208</v>
      </c>
      <c r="V34" s="102" t="e">
        <f t="shared" si="5"/>
        <v>#DIV/0!</v>
      </c>
      <c r="W34" s="100">
        <f>УСЬОГО!Z34-'12-жінки-ЦЗ'!W34</f>
        <v>311</v>
      </c>
      <c r="X34" s="103">
        <f>УСЬОГО!AA34-'12-жінки-ЦЗ'!X34</f>
        <v>189</v>
      </c>
      <c r="Y34" s="102">
        <f t="shared" si="6"/>
        <v>60.771704180064312</v>
      </c>
      <c r="Z34" s="100">
        <f>УСЬОГО!AC34-'12-жінки-ЦЗ'!Z34</f>
        <v>267</v>
      </c>
      <c r="AA34" s="103">
        <f>УСЬОГО!AD34-'12-жінки-ЦЗ'!AA34</f>
        <v>179</v>
      </c>
      <c r="AB34" s="102">
        <f t="shared" si="7"/>
        <v>67.041198501872657</v>
      </c>
      <c r="AC34" s="37"/>
      <c r="AD34" s="41"/>
    </row>
    <row r="35" spans="1:30" s="42" customFormat="1" ht="15.75" customHeight="1" x14ac:dyDescent="0.25">
      <c r="A35" s="61" t="s">
        <v>61</v>
      </c>
      <c r="B35" s="100">
        <f>УСЬОГО!B35-'12-жінки-ЦЗ'!B35</f>
        <v>-744</v>
      </c>
      <c r="C35" s="100">
        <f>УСЬОГО!C35-'12-жінки-ЦЗ'!C35</f>
        <v>263</v>
      </c>
      <c r="D35" s="101">
        <f t="shared" si="0"/>
        <v>-35.3494623655914</v>
      </c>
      <c r="E35" s="100">
        <f>УСЬОГО!E35-'12-жінки-ЦЗ'!E35</f>
        <v>431</v>
      </c>
      <c r="F35" s="100">
        <f>УСЬОГО!F35-'12-жінки-ЦЗ'!F35</f>
        <v>220</v>
      </c>
      <c r="G35" s="102">
        <f t="shared" si="1"/>
        <v>51.044083526682137</v>
      </c>
      <c r="H35" s="100">
        <f>УСЬОГО!H35-'12-жінки-ЦЗ'!H35</f>
        <v>153</v>
      </c>
      <c r="I35" s="100">
        <f>УСЬОГО!I35-'12-жінки-ЦЗ'!I35</f>
        <v>77</v>
      </c>
      <c r="J35" s="102">
        <f t="shared" si="2"/>
        <v>50.326797385620914</v>
      </c>
      <c r="K35" s="100">
        <f>УСЬОГО!N35-'12-жінки-ЦЗ'!K35</f>
        <v>22</v>
      </c>
      <c r="L35" s="100">
        <f>УСЬОГО!O35-'12-жінки-ЦЗ'!L35</f>
        <v>18</v>
      </c>
      <c r="M35" s="102">
        <f t="shared" si="3"/>
        <v>81.818181818181813</v>
      </c>
      <c r="N35" s="100">
        <f>УСЬОГО!Q35-'12-жінки-ЦЗ'!N35</f>
        <v>0</v>
      </c>
      <c r="O35" s="100">
        <f>УСЬОГО!R35-'12-жінки-ЦЗ'!O35</f>
        <v>6</v>
      </c>
      <c r="P35" s="102" t="str">
        <f t="shared" si="8"/>
        <v>-</v>
      </c>
      <c r="Q35" s="100">
        <f>УСЬОГО!T35-'12-жінки-ЦЗ'!Q35</f>
        <v>310</v>
      </c>
      <c r="R35" s="103">
        <f>УСЬОГО!U35-'12-жінки-ЦЗ'!R35</f>
        <v>198</v>
      </c>
      <c r="S35" s="102">
        <f t="shared" si="4"/>
        <v>63.87096774193548</v>
      </c>
      <c r="T35" s="100">
        <f>УСЬОГО!W35-'12-жінки-ЦЗ'!T35</f>
        <v>0</v>
      </c>
      <c r="U35" s="103">
        <f>УСЬОГО!X35-'12-жінки-ЦЗ'!U35</f>
        <v>72</v>
      </c>
      <c r="V35" s="102" t="e">
        <f t="shared" si="5"/>
        <v>#DIV/0!</v>
      </c>
      <c r="W35" s="100">
        <f>УСЬОГО!Z35-'12-жінки-ЦЗ'!W35</f>
        <v>67</v>
      </c>
      <c r="X35" s="103">
        <f>УСЬОГО!AA35-'12-жінки-ЦЗ'!X35</f>
        <v>61</v>
      </c>
      <c r="Y35" s="102">
        <f t="shared" si="6"/>
        <v>91.044776119402982</v>
      </c>
      <c r="Z35" s="100">
        <f>УСЬОГО!AC35-'12-жінки-ЦЗ'!Z35</f>
        <v>57</v>
      </c>
      <c r="AA35" s="103">
        <f>УСЬОГО!AD35-'12-жінки-ЦЗ'!AA35</f>
        <v>56</v>
      </c>
      <c r="AB35" s="102">
        <f t="shared" si="7"/>
        <v>98.245614035087726</v>
      </c>
      <c r="AC35" s="37"/>
      <c r="AD35" s="41"/>
    </row>
    <row r="36" spans="1:30" ht="69" customHeight="1" x14ac:dyDescent="0.25">
      <c r="A36" s="45"/>
      <c r="B36" s="45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</sheetData>
  <mergeCells count="40">
    <mergeCell ref="C36:M36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80" zoomScaleNormal="70" zoomScaleSheetLayoutView="80" workbookViewId="0">
      <selection activeCell="G18" sqref="G18"/>
    </sheetView>
  </sheetViews>
  <sheetFormatPr defaultColWidth="8" defaultRowHeight="12.75" x14ac:dyDescent="0.2"/>
  <cols>
    <col min="1" max="1" width="57.42578125" style="52" customWidth="1"/>
    <col min="2" max="3" width="13.85546875" style="18" customWidth="1"/>
    <col min="4" max="4" width="8.85546875" style="52" customWidth="1"/>
    <col min="5" max="5" width="9.5703125" style="52" customWidth="1"/>
    <col min="6" max="7" width="13.85546875" style="52" customWidth="1"/>
    <col min="8" max="8" width="8.85546875" style="52" customWidth="1"/>
    <col min="9" max="10" width="10.85546875" style="52" customWidth="1"/>
    <col min="11" max="11" width="11.140625" style="52" customWidth="1"/>
    <col min="12" max="12" width="11.85546875" style="52" customWidth="1"/>
    <col min="13" max="16384" width="8" style="52"/>
  </cols>
  <sheetData>
    <row r="1" spans="1:19" ht="27" customHeight="1" x14ac:dyDescent="0.2">
      <c r="A1" s="291" t="s">
        <v>65</v>
      </c>
      <c r="B1" s="291"/>
      <c r="C1" s="291"/>
      <c r="D1" s="291"/>
      <c r="E1" s="291"/>
      <c r="F1" s="291"/>
      <c r="G1" s="291"/>
      <c r="H1" s="291"/>
      <c r="I1" s="291"/>
      <c r="J1" s="62"/>
    </row>
    <row r="2" spans="1:19" ht="23.25" customHeight="1" x14ac:dyDescent="0.2">
      <c r="A2" s="292" t="s">
        <v>17</v>
      </c>
      <c r="B2" s="291"/>
      <c r="C2" s="291"/>
      <c r="D2" s="291"/>
      <c r="E2" s="291"/>
      <c r="F2" s="291"/>
      <c r="G2" s="291"/>
      <c r="H2" s="291"/>
      <c r="I2" s="291"/>
      <c r="J2" s="62"/>
    </row>
    <row r="3" spans="1:19" ht="14.1" customHeight="1" x14ac:dyDescent="0.2">
      <c r="A3" s="293"/>
      <c r="B3" s="293"/>
      <c r="C3" s="293"/>
      <c r="D3" s="293"/>
      <c r="E3" s="293"/>
    </row>
    <row r="4" spans="1:19" s="47" customFormat="1" ht="30.75" customHeight="1" x14ac:dyDescent="0.25">
      <c r="A4" s="212" t="s">
        <v>0</v>
      </c>
      <c r="B4" s="294" t="s">
        <v>18</v>
      </c>
      <c r="C4" s="295"/>
      <c r="D4" s="295"/>
      <c r="E4" s="296"/>
      <c r="F4" s="294" t="s">
        <v>19</v>
      </c>
      <c r="G4" s="295"/>
      <c r="H4" s="295"/>
      <c r="I4" s="296"/>
      <c r="J4" s="63"/>
    </row>
    <row r="5" spans="1:19" s="47" customFormat="1" ht="23.25" customHeight="1" x14ac:dyDescent="0.25">
      <c r="A5" s="287"/>
      <c r="B5" s="208" t="s">
        <v>132</v>
      </c>
      <c r="C5" s="208" t="s">
        <v>133</v>
      </c>
      <c r="D5" s="210" t="s">
        <v>1</v>
      </c>
      <c r="E5" s="211"/>
      <c r="F5" s="208" t="s">
        <v>132</v>
      </c>
      <c r="G5" s="208" t="s">
        <v>133</v>
      </c>
      <c r="H5" s="210" t="s">
        <v>1</v>
      </c>
      <c r="I5" s="211"/>
      <c r="J5" s="64"/>
    </row>
    <row r="6" spans="1:19" s="47" customFormat="1" ht="36.75" customHeight="1" x14ac:dyDescent="0.25">
      <c r="A6" s="213"/>
      <c r="B6" s="209"/>
      <c r="C6" s="209"/>
      <c r="D6" s="5" t="s">
        <v>2</v>
      </c>
      <c r="E6" s="6" t="s">
        <v>25</v>
      </c>
      <c r="F6" s="209"/>
      <c r="G6" s="209"/>
      <c r="H6" s="5" t="s">
        <v>2</v>
      </c>
      <c r="I6" s="6" t="s">
        <v>25</v>
      </c>
      <c r="J6" s="65"/>
    </row>
    <row r="7" spans="1:19" s="53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23.1" customHeight="1" x14ac:dyDescent="0.25">
      <c r="A8" s="54" t="s">
        <v>97</v>
      </c>
      <c r="B8" s="82" t="s">
        <v>91</v>
      </c>
      <c r="C8" s="82">
        <f>'15-місто-ЦЗ'!C7</f>
        <v>23522</v>
      </c>
      <c r="D8" s="11" t="s">
        <v>91</v>
      </c>
      <c r="E8" s="75" t="s">
        <v>91</v>
      </c>
      <c r="F8" s="74" t="s">
        <v>91</v>
      </c>
      <c r="G8" s="74">
        <f>'16-село-ЦЗ'!C7</f>
        <v>14501</v>
      </c>
      <c r="H8" s="11" t="s">
        <v>91</v>
      </c>
      <c r="I8" s="75" t="s">
        <v>91</v>
      </c>
      <c r="J8" s="67"/>
      <c r="K8" s="94"/>
      <c r="L8" s="94"/>
      <c r="M8" s="55"/>
      <c r="R8" s="68"/>
      <c r="S8" s="68"/>
    </row>
    <row r="9" spans="1:19" s="47" customFormat="1" ht="23.1" customHeight="1" x14ac:dyDescent="0.25">
      <c r="A9" s="54" t="s">
        <v>27</v>
      </c>
      <c r="B9" s="74">
        <f>'15-місто-ЦЗ'!E7</f>
        <v>33623</v>
      </c>
      <c r="C9" s="74">
        <f>'15-місто-ЦЗ'!F7</f>
        <v>19785</v>
      </c>
      <c r="D9" s="11">
        <f t="shared" ref="D9:D13" si="0">C9*100/B9</f>
        <v>58.843648692859055</v>
      </c>
      <c r="E9" s="90">
        <f t="shared" ref="E9:E13" si="1">C9-B9</f>
        <v>-13838</v>
      </c>
      <c r="F9" s="74">
        <f>'16-село-ЦЗ'!E7</f>
        <v>21813</v>
      </c>
      <c r="G9" s="74">
        <f>'16-село-ЦЗ'!F7</f>
        <v>12548</v>
      </c>
      <c r="H9" s="11">
        <f t="shared" ref="H9:H13" si="2">G9*100/F9</f>
        <v>57.525328932288083</v>
      </c>
      <c r="I9" s="90">
        <f t="shared" ref="I9:I13" si="3">G9-F9</f>
        <v>-9265</v>
      </c>
      <c r="J9" s="67"/>
      <c r="K9" s="94"/>
      <c r="L9" s="94"/>
      <c r="M9" s="56"/>
      <c r="R9" s="68"/>
      <c r="S9" s="68"/>
    </row>
    <row r="10" spans="1:19" s="47" customFormat="1" ht="45" customHeight="1" x14ac:dyDescent="0.25">
      <c r="A10" s="57" t="s">
        <v>28</v>
      </c>
      <c r="B10" s="74">
        <f>'15-місто-ЦЗ'!H7</f>
        <v>10754</v>
      </c>
      <c r="C10" s="74">
        <f>'15-місто-ЦЗ'!I7</f>
        <v>5744</v>
      </c>
      <c r="D10" s="11">
        <f t="shared" si="0"/>
        <v>53.412683652594382</v>
      </c>
      <c r="E10" s="90">
        <f t="shared" si="1"/>
        <v>-5010</v>
      </c>
      <c r="F10" s="74">
        <f>'16-село-ЦЗ'!H7</f>
        <v>7001</v>
      </c>
      <c r="G10" s="74">
        <f>'16-село-ЦЗ'!I7</f>
        <v>3332</v>
      </c>
      <c r="H10" s="11">
        <f t="shared" si="2"/>
        <v>47.593200971289818</v>
      </c>
      <c r="I10" s="90">
        <f t="shared" si="3"/>
        <v>-3669</v>
      </c>
      <c r="J10" s="67"/>
      <c r="K10" s="94"/>
      <c r="L10" s="94"/>
      <c r="M10" s="56"/>
      <c r="R10" s="68"/>
      <c r="S10" s="68"/>
    </row>
    <row r="11" spans="1:19" s="47" customFormat="1" ht="21.75" customHeight="1" x14ac:dyDescent="0.25">
      <c r="A11" s="54" t="s">
        <v>29</v>
      </c>
      <c r="B11" s="74">
        <f>'15-місто-ЦЗ'!K7</f>
        <v>1709</v>
      </c>
      <c r="C11" s="74">
        <f>'15-місто-ЦЗ'!L7</f>
        <v>1063</v>
      </c>
      <c r="D11" s="11">
        <f t="shared" si="0"/>
        <v>62.200117027501463</v>
      </c>
      <c r="E11" s="75">
        <f t="shared" si="1"/>
        <v>-646</v>
      </c>
      <c r="F11" s="74">
        <f>'16-село-ЦЗ'!K7</f>
        <v>1126</v>
      </c>
      <c r="G11" s="74">
        <f>'16-село-ЦЗ'!L7</f>
        <v>612</v>
      </c>
      <c r="H11" s="11">
        <f t="shared" si="2"/>
        <v>54.351687388987564</v>
      </c>
      <c r="I11" s="90">
        <f t="shared" si="3"/>
        <v>-514</v>
      </c>
      <c r="J11" s="67"/>
      <c r="K11" s="94"/>
      <c r="L11" s="94"/>
      <c r="M11" s="56"/>
      <c r="R11" s="68"/>
      <c r="S11" s="68"/>
    </row>
    <row r="12" spans="1:19" s="47" customFormat="1" ht="40.35" customHeight="1" x14ac:dyDescent="0.25">
      <c r="A12" s="54" t="s">
        <v>20</v>
      </c>
      <c r="B12" s="74">
        <f>'15-місто-ЦЗ'!N7</f>
        <v>257</v>
      </c>
      <c r="C12" s="74">
        <f>'15-місто-ЦЗ'!O7</f>
        <v>97</v>
      </c>
      <c r="D12" s="11">
        <f t="shared" si="0"/>
        <v>37.7431906614786</v>
      </c>
      <c r="E12" s="75">
        <f t="shared" si="1"/>
        <v>-160</v>
      </c>
      <c r="F12" s="74">
        <f>'16-село-ЦЗ'!N7</f>
        <v>179</v>
      </c>
      <c r="G12" s="74">
        <f>'16-село-ЦЗ'!O7</f>
        <v>89</v>
      </c>
      <c r="H12" s="11">
        <f t="shared" si="2"/>
        <v>49.720670391061454</v>
      </c>
      <c r="I12" s="90">
        <f t="shared" si="3"/>
        <v>-90</v>
      </c>
      <c r="J12" s="67"/>
      <c r="K12" s="94"/>
      <c r="L12" s="94"/>
      <c r="M12" s="56"/>
      <c r="R12" s="68"/>
      <c r="S12" s="68"/>
    </row>
    <row r="13" spans="1:19" s="47" customFormat="1" ht="40.35" customHeight="1" x14ac:dyDescent="0.25">
      <c r="A13" s="54" t="s">
        <v>30</v>
      </c>
      <c r="B13" s="74">
        <f>'15-місто-ЦЗ'!Q7</f>
        <v>23573</v>
      </c>
      <c r="C13" s="74">
        <f>'15-місто-ЦЗ'!R7</f>
        <v>15461</v>
      </c>
      <c r="D13" s="11">
        <f t="shared" si="0"/>
        <v>65.587748695541507</v>
      </c>
      <c r="E13" s="90">
        <f t="shared" si="1"/>
        <v>-8112</v>
      </c>
      <c r="F13" s="74">
        <f>'16-село-ЦЗ'!Q7</f>
        <v>17398</v>
      </c>
      <c r="G13" s="74">
        <f>'16-село-ЦЗ'!R7</f>
        <v>10326</v>
      </c>
      <c r="H13" s="11">
        <f t="shared" si="2"/>
        <v>59.351649614898264</v>
      </c>
      <c r="I13" s="90">
        <f t="shared" si="3"/>
        <v>-7072</v>
      </c>
      <c r="J13" s="67"/>
      <c r="K13" s="94"/>
      <c r="L13" s="94"/>
      <c r="M13" s="56"/>
      <c r="R13" s="68"/>
      <c r="S13" s="68"/>
    </row>
    <row r="14" spans="1:19" s="47" customFormat="1" ht="12.75" customHeight="1" x14ac:dyDescent="0.25">
      <c r="A14" s="214" t="s">
        <v>4</v>
      </c>
      <c r="B14" s="215"/>
      <c r="C14" s="215"/>
      <c r="D14" s="215"/>
      <c r="E14" s="215"/>
      <c r="F14" s="215"/>
      <c r="G14" s="215"/>
      <c r="H14" s="215"/>
      <c r="I14" s="215"/>
      <c r="J14" s="69"/>
      <c r="K14" s="25"/>
      <c r="L14" s="25"/>
      <c r="M14" s="56"/>
    </row>
    <row r="15" spans="1:19" s="47" customFormat="1" ht="18" customHeight="1" x14ac:dyDescent="0.25">
      <c r="A15" s="216"/>
      <c r="B15" s="217"/>
      <c r="C15" s="217"/>
      <c r="D15" s="217"/>
      <c r="E15" s="217"/>
      <c r="F15" s="217"/>
      <c r="G15" s="217"/>
      <c r="H15" s="217"/>
      <c r="I15" s="217"/>
      <c r="J15" s="69"/>
      <c r="K15" s="25"/>
      <c r="L15" s="25"/>
      <c r="M15" s="56"/>
    </row>
    <row r="16" spans="1:19" s="47" customFormat="1" ht="20.25" customHeight="1" x14ac:dyDescent="0.25">
      <c r="A16" s="212" t="s">
        <v>0</v>
      </c>
      <c r="B16" s="297" t="s">
        <v>138</v>
      </c>
      <c r="C16" s="297" t="s">
        <v>139</v>
      </c>
      <c r="D16" s="210" t="s">
        <v>1</v>
      </c>
      <c r="E16" s="211"/>
      <c r="F16" s="297" t="s">
        <v>138</v>
      </c>
      <c r="G16" s="297" t="s">
        <v>139</v>
      </c>
      <c r="H16" s="210" t="s">
        <v>1</v>
      </c>
      <c r="I16" s="211"/>
      <c r="J16" s="64"/>
      <c r="K16" s="25"/>
      <c r="L16" s="25"/>
      <c r="M16" s="56"/>
    </row>
    <row r="17" spans="1:13" ht="27" customHeight="1" x14ac:dyDescent="0.3">
      <c r="A17" s="213"/>
      <c r="B17" s="298"/>
      <c r="C17" s="298"/>
      <c r="D17" s="21" t="s">
        <v>2</v>
      </c>
      <c r="E17" s="6" t="s">
        <v>25</v>
      </c>
      <c r="F17" s="298"/>
      <c r="G17" s="298"/>
      <c r="H17" s="21" t="s">
        <v>2</v>
      </c>
      <c r="I17" s="6" t="s">
        <v>25</v>
      </c>
      <c r="J17" s="65"/>
      <c r="K17" s="70"/>
      <c r="L17" s="70"/>
      <c r="M17" s="58"/>
    </row>
    <row r="18" spans="1:13" ht="20.25" x14ac:dyDescent="0.3">
      <c r="A18" s="10" t="s">
        <v>90</v>
      </c>
      <c r="B18" s="82" t="s">
        <v>91</v>
      </c>
      <c r="C18" s="82">
        <f>'15-місто-ЦЗ'!U7</f>
        <v>6759</v>
      </c>
      <c r="D18" s="17" t="s">
        <v>91</v>
      </c>
      <c r="E18" s="90" t="s">
        <v>91</v>
      </c>
      <c r="F18" s="82" t="s">
        <v>91</v>
      </c>
      <c r="G18" s="82">
        <f>'16-село-ЦЗ'!U7</f>
        <v>4433</v>
      </c>
      <c r="H18" s="16" t="s">
        <v>91</v>
      </c>
      <c r="I18" s="75" t="s">
        <v>91</v>
      </c>
      <c r="J18" s="71"/>
      <c r="K18" s="95"/>
      <c r="L18" s="95"/>
      <c r="M18" s="58"/>
    </row>
    <row r="19" spans="1:13" ht="20.25" x14ac:dyDescent="0.3">
      <c r="A19" s="2" t="s">
        <v>27</v>
      </c>
      <c r="B19" s="82">
        <f>'15-місто-ЦЗ'!W7</f>
        <v>11219</v>
      </c>
      <c r="C19" s="82">
        <f>'15-місто-ЦЗ'!X7</f>
        <v>5478</v>
      </c>
      <c r="D19" s="17">
        <f t="shared" ref="D19:D20" si="4">C19*100/B19</f>
        <v>48.827881272840713</v>
      </c>
      <c r="E19" s="90">
        <f t="shared" ref="E19:E20" si="5">C19-B19</f>
        <v>-5741</v>
      </c>
      <c r="F19" s="82">
        <f>'16-село-ЦЗ'!W7</f>
        <v>8246</v>
      </c>
      <c r="G19" s="82">
        <f>'16-село-ЦЗ'!X7</f>
        <v>3905</v>
      </c>
      <c r="H19" s="16">
        <f t="shared" ref="H19:H20" si="6">G19*100/F19</f>
        <v>47.356293960708221</v>
      </c>
      <c r="I19" s="90">
        <f t="shared" ref="I19:I20" si="7">G19-F19</f>
        <v>-4341</v>
      </c>
      <c r="J19" s="71"/>
      <c r="K19" s="95"/>
      <c r="L19" s="95"/>
      <c r="M19" s="58"/>
    </row>
    <row r="20" spans="1:13" ht="20.25" x14ac:dyDescent="0.3">
      <c r="A20" s="2" t="s">
        <v>32</v>
      </c>
      <c r="B20" s="82">
        <f>'15-місто-ЦЗ'!Z7</f>
        <v>9379</v>
      </c>
      <c r="C20" s="82">
        <f>'15-місто-ЦЗ'!AA7</f>
        <v>4693</v>
      </c>
      <c r="D20" s="17">
        <f t="shared" si="4"/>
        <v>50.037317411237872</v>
      </c>
      <c r="E20" s="90">
        <f t="shared" si="5"/>
        <v>-4686</v>
      </c>
      <c r="F20" s="82">
        <f>'16-село-ЦЗ'!Z7</f>
        <v>7315</v>
      </c>
      <c r="G20" s="82">
        <f>'16-село-ЦЗ'!AA7</f>
        <v>3522</v>
      </c>
      <c r="H20" s="16">
        <f t="shared" si="6"/>
        <v>48.147641831852361</v>
      </c>
      <c r="I20" s="90">
        <f t="shared" si="7"/>
        <v>-3793</v>
      </c>
      <c r="J20" s="72"/>
      <c r="K20" s="95"/>
      <c r="L20" s="95"/>
      <c r="M20" s="58"/>
    </row>
    <row r="21" spans="1:13" ht="53.1" customHeight="1" x14ac:dyDescent="0.3">
      <c r="A21" s="206" t="s">
        <v>92</v>
      </c>
      <c r="B21" s="206"/>
      <c r="C21" s="206"/>
      <c r="D21" s="206"/>
      <c r="E21" s="206"/>
      <c r="F21" s="206"/>
      <c r="G21" s="206"/>
      <c r="H21" s="206"/>
      <c r="I21" s="206"/>
      <c r="K21" s="70"/>
      <c r="L21" s="70"/>
      <c r="M21" s="58"/>
    </row>
    <row r="22" spans="1:13" x14ac:dyDescent="0.2">
      <c r="K22" s="18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10" activePane="bottomRight" state="frozen"/>
      <selection activeCell="A4" sqref="A4:A6"/>
      <selection pane="topRight" activeCell="A4" sqref="A4:A6"/>
      <selection pane="bottomLeft" activeCell="A4" sqref="A4:A6"/>
      <selection pane="bottomRight" activeCell="M11" sqref="M11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5.14062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140625" style="44" customWidth="1"/>
    <col min="16" max="16" width="8.140625" style="44" customWidth="1"/>
    <col min="17" max="18" width="12.42578125" style="44" customWidth="1"/>
    <col min="19" max="19" width="8.140625" style="44" customWidth="1"/>
    <col min="20" max="20" width="10.5703125" style="44" hidden="1" customWidth="1"/>
    <col min="21" max="21" width="18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19" t="s">
        <v>148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57.6" customHeight="1" x14ac:dyDescent="0.25">
      <c r="A3" s="221"/>
      <c r="B3" s="166"/>
      <c r="C3" s="162" t="s">
        <v>95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254" t="s">
        <v>16</v>
      </c>
      <c r="U3" s="254"/>
      <c r="V3" s="254"/>
      <c r="W3" s="254" t="s">
        <v>11</v>
      </c>
      <c r="X3" s="254"/>
      <c r="Y3" s="254"/>
      <c r="Z3" s="254" t="s">
        <v>12</v>
      </c>
      <c r="AA3" s="254"/>
      <c r="AB3" s="254"/>
    </row>
    <row r="4" spans="1:32" s="33" customFormat="1" ht="19.5" customHeight="1" x14ac:dyDescent="0.25">
      <c r="A4" s="221"/>
      <c r="B4" s="258" t="s">
        <v>62</v>
      </c>
      <c r="C4" s="225" t="s">
        <v>93</v>
      </c>
      <c r="D4" s="233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25" t="s">
        <v>93</v>
      </c>
      <c r="S4" s="233" t="s">
        <v>2</v>
      </c>
      <c r="T4" s="225" t="s">
        <v>15</v>
      </c>
      <c r="U4" s="232" t="s">
        <v>94</v>
      </c>
      <c r="V4" s="233" t="s">
        <v>2</v>
      </c>
      <c r="W4" s="225" t="s">
        <v>62</v>
      </c>
      <c r="X4" s="225" t="s">
        <v>93</v>
      </c>
      <c r="Y4" s="233" t="s">
        <v>2</v>
      </c>
      <c r="Z4" s="225" t="s">
        <v>62</v>
      </c>
      <c r="AA4" s="225" t="s">
        <v>93</v>
      </c>
      <c r="AB4" s="233" t="s">
        <v>2</v>
      </c>
    </row>
    <row r="5" spans="1:32" s="33" customFormat="1" ht="15.75" customHeight="1" x14ac:dyDescent="0.25">
      <c r="A5" s="221"/>
      <c r="B5" s="258"/>
      <c r="C5" s="225"/>
      <c r="D5" s="233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25"/>
      <c r="S5" s="233"/>
      <c r="T5" s="225"/>
      <c r="U5" s="232"/>
      <c r="V5" s="233"/>
      <c r="W5" s="225"/>
      <c r="X5" s="225"/>
      <c r="Y5" s="233"/>
      <c r="Z5" s="225"/>
      <c r="AA5" s="225"/>
      <c r="AB5" s="233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107">
        <f>SUM(B8:B35)</f>
        <v>-39662</v>
      </c>
      <c r="C7" s="107">
        <f>SUM(C8:C35)</f>
        <v>23522</v>
      </c>
      <c r="D7" s="108">
        <f>C7*100/B7</f>
        <v>-59.306136856436893</v>
      </c>
      <c r="E7" s="109">
        <f>SUM(E8:E35)</f>
        <v>33623</v>
      </c>
      <c r="F7" s="109">
        <f>SUM(F8:F35)</f>
        <v>19785</v>
      </c>
      <c r="G7" s="108">
        <f>F7*100/E7</f>
        <v>58.843648692859055</v>
      </c>
      <c r="H7" s="109">
        <f>SUM(H8:H35)</f>
        <v>10754</v>
      </c>
      <c r="I7" s="109">
        <f>SUM(I8:I35)</f>
        <v>5744</v>
      </c>
      <c r="J7" s="108">
        <f>I7*100/H7</f>
        <v>53.412683652594382</v>
      </c>
      <c r="K7" s="109">
        <f>SUM(K8:K35)</f>
        <v>1709</v>
      </c>
      <c r="L7" s="109">
        <f>SUM(L8:L35)</f>
        <v>1063</v>
      </c>
      <c r="M7" s="108">
        <f>L7*100/K7</f>
        <v>62.200117027501463</v>
      </c>
      <c r="N7" s="109">
        <f>SUM(N8:N35)</f>
        <v>257</v>
      </c>
      <c r="O7" s="109">
        <f>SUM(O8:O35)</f>
        <v>97</v>
      </c>
      <c r="P7" s="108">
        <f>O7*100/N7</f>
        <v>37.7431906614786</v>
      </c>
      <c r="Q7" s="109">
        <f>SUM(Q8:Q35)</f>
        <v>23573</v>
      </c>
      <c r="R7" s="109">
        <f>SUM(R8:R35)</f>
        <v>15461</v>
      </c>
      <c r="S7" s="108">
        <f>R7*100/Q7</f>
        <v>65.587748695541507</v>
      </c>
      <c r="T7" s="109">
        <f>SUM(T8:T35)</f>
        <v>-37641</v>
      </c>
      <c r="U7" s="109">
        <f>SUM(U8:U35)</f>
        <v>6759</v>
      </c>
      <c r="V7" s="108">
        <f>U7*100/T7</f>
        <v>-17.956483621582848</v>
      </c>
      <c r="W7" s="109">
        <f>SUM(W8:W35)</f>
        <v>11219</v>
      </c>
      <c r="X7" s="109">
        <f>SUM(X8:X35)</f>
        <v>5478</v>
      </c>
      <c r="Y7" s="108">
        <f>X7*100/W7</f>
        <v>48.827881272840713</v>
      </c>
      <c r="Z7" s="109">
        <f>SUM(Z8:Z35)</f>
        <v>9379</v>
      </c>
      <c r="AA7" s="109">
        <f>SUM(AA8:AA35)</f>
        <v>4693</v>
      </c>
      <c r="AB7" s="108">
        <f>AA7*100/Z7</f>
        <v>50.037317411237872</v>
      </c>
      <c r="AC7" s="37"/>
      <c r="AF7" s="42"/>
    </row>
    <row r="8" spans="1:32" s="42" customFormat="1" ht="15" customHeight="1" x14ac:dyDescent="0.25">
      <c r="A8" s="61" t="s">
        <v>34</v>
      </c>
      <c r="B8" s="110">
        <f>УСЬОГО!B8-'16-село-ЦЗ'!B8</f>
        <v>-2586</v>
      </c>
      <c r="C8" s="110">
        <f>УСЬОГО!C8-'16-село-ЦЗ'!C8</f>
        <v>9065</v>
      </c>
      <c r="D8" s="108">
        <f t="shared" ref="D8:D35" si="0">C8*100/B8</f>
        <v>-350.54137664346479</v>
      </c>
      <c r="E8" s="110">
        <f>УСЬОГО!E8-'16-село-ЦЗ'!E8</f>
        <v>13080</v>
      </c>
      <c r="F8" s="110">
        <f>УСЬОГО!F8-'16-село-ЦЗ'!F8</f>
        <v>7409</v>
      </c>
      <c r="G8" s="111">
        <f t="shared" ref="G8:G35" si="1">F8*100/E8</f>
        <v>56.64373088685015</v>
      </c>
      <c r="H8" s="110">
        <f>УСЬОГО!H8-'16-село-ЦЗ'!H8</f>
        <v>2402</v>
      </c>
      <c r="I8" s="110">
        <f>УСЬОГО!I8-'16-село-ЦЗ'!I8</f>
        <v>1426</v>
      </c>
      <c r="J8" s="111">
        <f t="shared" ref="J8:J35" si="2">I8*100/H8</f>
        <v>59.367194004995838</v>
      </c>
      <c r="K8" s="110">
        <f>УСЬОГО!N8-'16-село-ЦЗ'!K8</f>
        <v>610</v>
      </c>
      <c r="L8" s="110">
        <f>УСЬОГО!O8-'16-село-ЦЗ'!L8</f>
        <v>506</v>
      </c>
      <c r="M8" s="111">
        <f t="shared" ref="M8:M35" si="3">IF(ISERROR(L8*100/K8),"-",(L8*100/K8))</f>
        <v>82.950819672131146</v>
      </c>
      <c r="N8" s="110">
        <f>УСЬОГО!Q8-'16-село-ЦЗ'!N8</f>
        <v>115</v>
      </c>
      <c r="O8" s="110">
        <f>УСЬОГО!R8-'16-село-ЦЗ'!O8</f>
        <v>0</v>
      </c>
      <c r="P8" s="111">
        <f>IF(ISERROR(O8*100/N8),"-",(O8*100/N8))</f>
        <v>0</v>
      </c>
      <c r="Q8" s="110">
        <f>УСЬОГО!T8-'16-село-ЦЗ'!Q8</f>
        <v>7186</v>
      </c>
      <c r="R8" s="110">
        <f>УСЬОГО!U8-'16-село-ЦЗ'!R8</f>
        <v>4875</v>
      </c>
      <c r="S8" s="111">
        <f t="shared" ref="S8:S35" si="4">R8*100/Q8</f>
        <v>67.840244920679098</v>
      </c>
      <c r="T8" s="110">
        <f>УСЬОГО!W8-'16-село-ЦЗ'!T8</f>
        <v>-2362</v>
      </c>
      <c r="U8" s="112">
        <f>УСЬОГО!X8-'16-село-ЦЗ'!U8</f>
        <v>2742</v>
      </c>
      <c r="V8" s="111">
        <f t="shared" ref="V8:V35" si="5">U8*100/T8</f>
        <v>-116.08806096528366</v>
      </c>
      <c r="W8" s="110">
        <f>УСЬОГО!Z8-'16-село-ЦЗ'!W8</f>
        <v>4725</v>
      </c>
      <c r="X8" s="110">
        <f>УСЬОГО!AA8-'16-село-ЦЗ'!X8</f>
        <v>2068</v>
      </c>
      <c r="Y8" s="111">
        <f t="shared" ref="Y8:Y35" si="6">X8*100/W8</f>
        <v>43.767195767195766</v>
      </c>
      <c r="Z8" s="110">
        <f>УСЬОГО!AC8-'16-село-ЦЗ'!Z8</f>
        <v>3943</v>
      </c>
      <c r="AA8" s="110">
        <f>УСЬОГО!AD8-'16-село-ЦЗ'!AA8</f>
        <v>1779</v>
      </c>
      <c r="AB8" s="111">
        <f t="shared" ref="AB8:AB35" si="7">AA8*100/Z8</f>
        <v>45.117930509764136</v>
      </c>
      <c r="AC8" s="37"/>
      <c r="AD8" s="41"/>
    </row>
    <row r="9" spans="1:32" s="43" customFormat="1" ht="15" customHeight="1" x14ac:dyDescent="0.25">
      <c r="A9" s="61" t="s">
        <v>35</v>
      </c>
      <c r="B9" s="110">
        <f>УСЬОГО!B9-'16-село-ЦЗ'!B9</f>
        <v>-838</v>
      </c>
      <c r="C9" s="110">
        <f>УСЬОГО!C9-'16-село-ЦЗ'!C9</f>
        <v>1094</v>
      </c>
      <c r="D9" s="108">
        <f t="shared" si="0"/>
        <v>-130.54892601431982</v>
      </c>
      <c r="E9" s="110">
        <f>УСЬОГО!E9-'16-село-ЦЗ'!E9</f>
        <v>1726</v>
      </c>
      <c r="F9" s="110">
        <f>УСЬОГО!F9-'16-село-ЦЗ'!F9</f>
        <v>969</v>
      </c>
      <c r="G9" s="111">
        <f t="shared" si="1"/>
        <v>56.141367323290844</v>
      </c>
      <c r="H9" s="110">
        <f>УСЬОГО!H9-'16-село-ЦЗ'!H9</f>
        <v>513</v>
      </c>
      <c r="I9" s="110">
        <f>УСЬОГО!I9-'16-село-ЦЗ'!I9</f>
        <v>296</v>
      </c>
      <c r="J9" s="111">
        <f t="shared" si="2"/>
        <v>57.699805068226119</v>
      </c>
      <c r="K9" s="110">
        <f>УСЬОГО!N9-'16-село-ЦЗ'!K9</f>
        <v>67</v>
      </c>
      <c r="L9" s="110">
        <f>УСЬОГО!O9-'16-село-ЦЗ'!L9</f>
        <v>46</v>
      </c>
      <c r="M9" s="111">
        <f t="shared" si="3"/>
        <v>68.656716417910445</v>
      </c>
      <c r="N9" s="110">
        <f>УСЬОГО!Q9-'16-село-ЦЗ'!N9</f>
        <v>4</v>
      </c>
      <c r="O9" s="110">
        <f>УСЬОГО!R9-'16-село-ЦЗ'!O9</f>
        <v>26</v>
      </c>
      <c r="P9" s="111">
        <f t="shared" ref="P9:P35" si="8">IF(ISERROR(O9*100/N9),"-",(O9*100/N9))</f>
        <v>650</v>
      </c>
      <c r="Q9" s="110">
        <f>УСЬОГО!T9-'16-село-ЦЗ'!Q9</f>
        <v>1328</v>
      </c>
      <c r="R9" s="110">
        <f>УСЬОГО!U9-'16-село-ЦЗ'!R9</f>
        <v>770</v>
      </c>
      <c r="S9" s="111">
        <f t="shared" si="4"/>
        <v>57.981927710843372</v>
      </c>
      <c r="T9" s="110">
        <f>УСЬОГО!W9-'16-село-ЦЗ'!T9</f>
        <v>-794</v>
      </c>
      <c r="U9" s="112">
        <f>УСЬОГО!X9-'16-село-ЦЗ'!U9</f>
        <v>320</v>
      </c>
      <c r="V9" s="111">
        <f t="shared" si="5"/>
        <v>-40.302267002518889</v>
      </c>
      <c r="W9" s="110">
        <f>УСЬОГО!Z9-'16-село-ЦЗ'!W9</f>
        <v>527</v>
      </c>
      <c r="X9" s="110">
        <f>УСЬОГО!AA9-'16-село-ЦЗ'!X9</f>
        <v>282</v>
      </c>
      <c r="Y9" s="111">
        <f t="shared" si="6"/>
        <v>53.510436432637569</v>
      </c>
      <c r="Z9" s="110">
        <f>УСЬОГО!AC9-'16-село-ЦЗ'!Z9</f>
        <v>327</v>
      </c>
      <c r="AA9" s="110">
        <f>УСЬОГО!AD9-'16-село-ЦЗ'!AA9</f>
        <v>219</v>
      </c>
      <c r="AB9" s="111">
        <f t="shared" si="7"/>
        <v>66.972477064220186</v>
      </c>
      <c r="AC9" s="37"/>
      <c r="AD9" s="41"/>
    </row>
    <row r="10" spans="1:32" s="42" customFormat="1" ht="15" customHeight="1" x14ac:dyDescent="0.25">
      <c r="A10" s="61" t="s">
        <v>36</v>
      </c>
      <c r="B10" s="110">
        <f>УСЬОГО!B10-'16-село-ЦЗ'!B10</f>
        <v>-229</v>
      </c>
      <c r="C10" s="110">
        <f>УСЬОГО!C10-'16-село-ЦЗ'!C10</f>
        <v>123</v>
      </c>
      <c r="D10" s="108">
        <f t="shared" si="0"/>
        <v>-53.711790393013104</v>
      </c>
      <c r="E10" s="110">
        <f>УСЬОГО!E10-'16-село-ЦЗ'!E10</f>
        <v>152</v>
      </c>
      <c r="F10" s="110">
        <f>УСЬОГО!F10-'16-село-ЦЗ'!F10</f>
        <v>104</v>
      </c>
      <c r="G10" s="111">
        <f t="shared" si="1"/>
        <v>68.421052631578945</v>
      </c>
      <c r="H10" s="110">
        <f>УСЬОГО!H10-'16-село-ЦЗ'!H10</f>
        <v>35</v>
      </c>
      <c r="I10" s="110">
        <f>УСЬОГО!I10-'16-село-ЦЗ'!I10</f>
        <v>20</v>
      </c>
      <c r="J10" s="111">
        <f t="shared" si="2"/>
        <v>57.142857142857146</v>
      </c>
      <c r="K10" s="110">
        <f>УСЬОГО!N10-'16-село-ЦЗ'!K10</f>
        <v>3</v>
      </c>
      <c r="L10" s="110">
        <f>УСЬОГО!O10-'16-село-ЦЗ'!L10</f>
        <v>2</v>
      </c>
      <c r="M10" s="111">
        <f t="shared" si="3"/>
        <v>66.666666666666671</v>
      </c>
      <c r="N10" s="110">
        <f>УСЬОГО!Q10-'16-село-ЦЗ'!N10</f>
        <v>8</v>
      </c>
      <c r="O10" s="110">
        <f>УСЬОГО!R10-'16-село-ЦЗ'!O10</f>
        <v>0</v>
      </c>
      <c r="P10" s="111">
        <f t="shared" si="8"/>
        <v>0</v>
      </c>
      <c r="Q10" s="110">
        <f>УСЬОГО!T10-'16-село-ЦЗ'!Q10</f>
        <v>122</v>
      </c>
      <c r="R10" s="110">
        <f>УСЬОГО!U10-'16-село-ЦЗ'!R10</f>
        <v>96</v>
      </c>
      <c r="S10" s="111">
        <f t="shared" si="4"/>
        <v>78.688524590163937</v>
      </c>
      <c r="T10" s="110">
        <f>УСЬОГО!W10-'16-село-ЦЗ'!T10</f>
        <v>-223</v>
      </c>
      <c r="U10" s="112">
        <f>УСЬОГО!X10-'16-село-ЦЗ'!U10</f>
        <v>50</v>
      </c>
      <c r="V10" s="111">
        <f t="shared" si="5"/>
        <v>-22.421524663677129</v>
      </c>
      <c r="W10" s="110">
        <f>УСЬОГО!Z10-'16-село-ЦЗ'!W10</f>
        <v>27</v>
      </c>
      <c r="X10" s="110">
        <f>УСЬОГО!AA10-'16-село-ЦЗ'!X10</f>
        <v>43</v>
      </c>
      <c r="Y10" s="111">
        <f t="shared" si="6"/>
        <v>159.25925925925927</v>
      </c>
      <c r="Z10" s="110">
        <f>УСЬОГО!AC10-'16-село-ЦЗ'!Z10</f>
        <v>21</v>
      </c>
      <c r="AA10" s="110">
        <f>УСЬОГО!AD10-'16-село-ЦЗ'!AA10</f>
        <v>33</v>
      </c>
      <c r="AB10" s="111">
        <f t="shared" si="7"/>
        <v>157.14285714285714</v>
      </c>
      <c r="AC10" s="37"/>
      <c r="AD10" s="41"/>
    </row>
    <row r="11" spans="1:32" s="42" customFormat="1" ht="15" customHeight="1" x14ac:dyDescent="0.25">
      <c r="A11" s="61" t="s">
        <v>37</v>
      </c>
      <c r="B11" s="110">
        <f>УСЬОГО!B11-'16-село-ЦЗ'!B11</f>
        <v>-541</v>
      </c>
      <c r="C11" s="110">
        <f>УСЬОГО!C11-'16-село-ЦЗ'!C11</f>
        <v>734</v>
      </c>
      <c r="D11" s="108">
        <f t="shared" si="0"/>
        <v>-135.67467652495378</v>
      </c>
      <c r="E11" s="110">
        <f>УСЬОГО!E11-'16-село-ЦЗ'!E11</f>
        <v>825</v>
      </c>
      <c r="F11" s="110">
        <f>УСЬОГО!F11-'16-село-ЦЗ'!F11</f>
        <v>598</v>
      </c>
      <c r="G11" s="111">
        <f t="shared" si="1"/>
        <v>72.484848484848484</v>
      </c>
      <c r="H11" s="110">
        <f>УСЬОГО!H11-'16-село-ЦЗ'!H11</f>
        <v>224</v>
      </c>
      <c r="I11" s="110">
        <f>УСЬОГО!I11-'16-село-ЦЗ'!I11</f>
        <v>163</v>
      </c>
      <c r="J11" s="111">
        <f t="shared" si="2"/>
        <v>72.767857142857139</v>
      </c>
      <c r="K11" s="110">
        <f>УСЬОГО!N11-'16-село-ЦЗ'!K11</f>
        <v>25</v>
      </c>
      <c r="L11" s="110">
        <f>УСЬОГО!O11-'16-село-ЦЗ'!L11</f>
        <v>23</v>
      </c>
      <c r="M11" s="111">
        <f t="shared" si="3"/>
        <v>92</v>
      </c>
      <c r="N11" s="110">
        <f>УСЬОГО!Q11-'16-село-ЦЗ'!N11</f>
        <v>3</v>
      </c>
      <c r="O11" s="110">
        <f>УСЬОГО!R11-'16-село-ЦЗ'!O11</f>
        <v>0</v>
      </c>
      <c r="P11" s="111">
        <f t="shared" si="8"/>
        <v>0</v>
      </c>
      <c r="Q11" s="110">
        <f>УСЬОГО!T11-'16-село-ЦЗ'!Q11</f>
        <v>707</v>
      </c>
      <c r="R11" s="110">
        <f>УСЬОГО!U11-'16-село-ЦЗ'!R11</f>
        <v>492</v>
      </c>
      <c r="S11" s="111">
        <f t="shared" si="4"/>
        <v>69.589816124469593</v>
      </c>
      <c r="T11" s="110">
        <f>УСЬОГО!W11-'16-село-ЦЗ'!T11</f>
        <v>-509</v>
      </c>
      <c r="U11" s="112">
        <f>УСЬОГО!X11-'16-село-ЦЗ'!U11</f>
        <v>249</v>
      </c>
      <c r="V11" s="111">
        <f t="shared" si="5"/>
        <v>-48.919449901768175</v>
      </c>
      <c r="W11" s="110">
        <f>УСЬОГО!Z11-'16-село-ЦЗ'!W11</f>
        <v>271</v>
      </c>
      <c r="X11" s="110">
        <f>УСЬОГО!AA11-'16-село-ЦЗ'!X11</f>
        <v>197</v>
      </c>
      <c r="Y11" s="111">
        <f t="shared" si="6"/>
        <v>72.693726937269375</v>
      </c>
      <c r="Z11" s="110">
        <f>УСЬОГО!AC11-'16-село-ЦЗ'!Z11</f>
        <v>208</v>
      </c>
      <c r="AA11" s="110">
        <f>УСЬОГО!AD11-'16-село-ЦЗ'!AA11</f>
        <v>150</v>
      </c>
      <c r="AB11" s="111">
        <f t="shared" si="7"/>
        <v>72.115384615384613</v>
      </c>
      <c r="AC11" s="37"/>
      <c r="AD11" s="41"/>
    </row>
    <row r="12" spans="1:32" s="42" customFormat="1" ht="15" customHeight="1" x14ac:dyDescent="0.25">
      <c r="A12" s="61" t="s">
        <v>38</v>
      </c>
      <c r="B12" s="110">
        <f>УСЬОГО!B12-'16-село-ЦЗ'!B12</f>
        <v>-1348</v>
      </c>
      <c r="C12" s="110">
        <f>УСЬОГО!C12-'16-село-ЦЗ'!C12</f>
        <v>647</v>
      </c>
      <c r="D12" s="108">
        <f t="shared" si="0"/>
        <v>-47.997032640949556</v>
      </c>
      <c r="E12" s="110">
        <f>УСЬОГО!E12-'16-село-ЦЗ'!E12</f>
        <v>1010</v>
      </c>
      <c r="F12" s="110">
        <f>УСЬОГО!F12-'16-село-ЦЗ'!F12</f>
        <v>553</v>
      </c>
      <c r="G12" s="111">
        <f t="shared" si="1"/>
        <v>54.75247524752475</v>
      </c>
      <c r="H12" s="110">
        <f>УСЬОГО!H12-'16-село-ЦЗ'!H12</f>
        <v>408</v>
      </c>
      <c r="I12" s="110">
        <f>УСЬОГО!I12-'16-село-ЦЗ'!I12</f>
        <v>228</v>
      </c>
      <c r="J12" s="111">
        <f t="shared" si="2"/>
        <v>55.882352941176471</v>
      </c>
      <c r="K12" s="110">
        <f>УСЬОГО!N12-'16-село-ЦЗ'!K12</f>
        <v>118</v>
      </c>
      <c r="L12" s="110">
        <f>УСЬОГО!O12-'16-село-ЦЗ'!L12</f>
        <v>65</v>
      </c>
      <c r="M12" s="111">
        <f t="shared" si="3"/>
        <v>55.084745762711862</v>
      </c>
      <c r="N12" s="110">
        <f>УСЬОГО!Q12-'16-село-ЦЗ'!N12</f>
        <v>11</v>
      </c>
      <c r="O12" s="110">
        <f>УСЬОГО!R12-'16-село-ЦЗ'!O12</f>
        <v>9</v>
      </c>
      <c r="P12" s="111">
        <f t="shared" si="8"/>
        <v>81.818181818181813</v>
      </c>
      <c r="Q12" s="110">
        <f>УСЬОГО!T12-'16-село-ЦЗ'!Q12</f>
        <v>861</v>
      </c>
      <c r="R12" s="110">
        <f>УСЬОГО!U12-'16-село-ЦЗ'!R12</f>
        <v>507</v>
      </c>
      <c r="S12" s="111">
        <f t="shared" si="4"/>
        <v>58.88501742160279</v>
      </c>
      <c r="T12" s="110">
        <f>УСЬОГО!W12-'16-село-ЦЗ'!T12</f>
        <v>-1291</v>
      </c>
      <c r="U12" s="112">
        <f>УСЬОГО!X12-'16-село-ЦЗ'!U12</f>
        <v>194</v>
      </c>
      <c r="V12" s="111">
        <f t="shared" si="5"/>
        <v>-15.027110766847406</v>
      </c>
      <c r="W12" s="110">
        <f>УСЬОГО!Z12-'16-село-ЦЗ'!W12</f>
        <v>283</v>
      </c>
      <c r="X12" s="110">
        <f>УСЬОГО!AA12-'16-село-ЦЗ'!X12</f>
        <v>165</v>
      </c>
      <c r="Y12" s="111">
        <f t="shared" si="6"/>
        <v>58.303886925795055</v>
      </c>
      <c r="Z12" s="110">
        <f>УСЬОГО!AC12-'16-село-ЦЗ'!Z12</f>
        <v>231</v>
      </c>
      <c r="AA12" s="110">
        <f>УСЬОГО!AD12-'16-село-ЦЗ'!AA12</f>
        <v>135</v>
      </c>
      <c r="AB12" s="111">
        <f t="shared" si="7"/>
        <v>58.441558441558442</v>
      </c>
      <c r="AC12" s="37"/>
      <c r="AD12" s="41"/>
    </row>
    <row r="13" spans="1:32" s="42" customFormat="1" ht="15" customHeight="1" x14ac:dyDescent="0.25">
      <c r="A13" s="61" t="s">
        <v>39</v>
      </c>
      <c r="B13" s="110">
        <f>УСЬОГО!B13-'16-село-ЦЗ'!B13</f>
        <v>-311</v>
      </c>
      <c r="C13" s="110">
        <f>УСЬОГО!C13-'16-село-ЦЗ'!C13</f>
        <v>377</v>
      </c>
      <c r="D13" s="108">
        <f t="shared" si="0"/>
        <v>-121.2218649517685</v>
      </c>
      <c r="E13" s="110">
        <f>УСЬОГО!E13-'16-село-ЦЗ'!E13</f>
        <v>640</v>
      </c>
      <c r="F13" s="110">
        <f>УСЬОГО!F13-'16-село-ЦЗ'!F13</f>
        <v>346</v>
      </c>
      <c r="G13" s="111">
        <f t="shared" si="1"/>
        <v>54.0625</v>
      </c>
      <c r="H13" s="110">
        <f>УСЬОГО!H13-'16-село-ЦЗ'!H13</f>
        <v>245</v>
      </c>
      <c r="I13" s="110">
        <f>УСЬОГО!I13-'16-село-ЦЗ'!I13</f>
        <v>135</v>
      </c>
      <c r="J13" s="111">
        <f t="shared" si="2"/>
        <v>55.102040816326529</v>
      </c>
      <c r="K13" s="110">
        <f>УСЬОГО!N13-'16-село-ЦЗ'!K13</f>
        <v>36</v>
      </c>
      <c r="L13" s="110">
        <f>УСЬОГО!O13-'16-село-ЦЗ'!L13</f>
        <v>16</v>
      </c>
      <c r="M13" s="111">
        <f t="shared" si="3"/>
        <v>44.444444444444443</v>
      </c>
      <c r="N13" s="110">
        <f>УСЬОГО!Q13-'16-село-ЦЗ'!N13</f>
        <v>4</v>
      </c>
      <c r="O13" s="110">
        <f>УСЬОГО!R13-'16-село-ЦЗ'!O13</f>
        <v>0</v>
      </c>
      <c r="P13" s="111">
        <f t="shared" si="8"/>
        <v>0</v>
      </c>
      <c r="Q13" s="110">
        <f>УСЬОГО!T13-'16-село-ЦЗ'!Q13</f>
        <v>555</v>
      </c>
      <c r="R13" s="110">
        <f>УСЬОГО!U13-'16-село-ЦЗ'!R13</f>
        <v>325</v>
      </c>
      <c r="S13" s="111">
        <f t="shared" si="4"/>
        <v>58.558558558558559</v>
      </c>
      <c r="T13" s="110">
        <f>УСЬОГО!W13-'16-село-ЦЗ'!T13</f>
        <v>-303</v>
      </c>
      <c r="U13" s="112">
        <f>УСЬОГО!X13-'16-село-ЦЗ'!U13</f>
        <v>92</v>
      </c>
      <c r="V13" s="111">
        <f t="shared" si="5"/>
        <v>-30.363036303630363</v>
      </c>
      <c r="W13" s="110">
        <f>УСЬОГО!Z13-'16-село-ЦЗ'!W13</f>
        <v>136</v>
      </c>
      <c r="X13" s="110">
        <f>УСЬОГО!AA13-'16-село-ЦЗ'!X13</f>
        <v>90</v>
      </c>
      <c r="Y13" s="111">
        <f t="shared" si="6"/>
        <v>66.17647058823529</v>
      </c>
      <c r="Z13" s="110">
        <f>УСЬОГО!AC13-'16-село-ЦЗ'!Z13</f>
        <v>105</v>
      </c>
      <c r="AA13" s="110">
        <f>УСЬОГО!AD13-'16-село-ЦЗ'!AA13</f>
        <v>75</v>
      </c>
      <c r="AB13" s="111">
        <f t="shared" si="7"/>
        <v>71.428571428571431</v>
      </c>
      <c r="AC13" s="37"/>
      <c r="AD13" s="41"/>
    </row>
    <row r="14" spans="1:32" s="42" customFormat="1" ht="15" customHeight="1" x14ac:dyDescent="0.25">
      <c r="A14" s="61" t="s">
        <v>40</v>
      </c>
      <c r="B14" s="110">
        <f>УСЬОГО!B14-'16-село-ЦЗ'!B14</f>
        <v>-143</v>
      </c>
      <c r="C14" s="110">
        <f>УСЬОГО!C14-'16-село-ЦЗ'!C14</f>
        <v>325</v>
      </c>
      <c r="D14" s="108">
        <f t="shared" si="0"/>
        <v>-227.27272727272728</v>
      </c>
      <c r="E14" s="110">
        <f>УСЬОГО!E14-'16-село-ЦЗ'!E14</f>
        <v>676</v>
      </c>
      <c r="F14" s="110">
        <f>УСЬОГО!F14-'16-село-ЦЗ'!F14</f>
        <v>304</v>
      </c>
      <c r="G14" s="111">
        <f t="shared" si="1"/>
        <v>44.970414201183431</v>
      </c>
      <c r="H14" s="110">
        <f>УСЬОГО!H14-'16-село-ЦЗ'!H14</f>
        <v>187</v>
      </c>
      <c r="I14" s="110">
        <f>УСЬОГО!I14-'16-село-ЦЗ'!I14</f>
        <v>62</v>
      </c>
      <c r="J14" s="111">
        <f t="shared" si="2"/>
        <v>33.155080213903744</v>
      </c>
      <c r="K14" s="110">
        <f>УСЬОГО!N14-'16-село-ЦЗ'!K14</f>
        <v>12</v>
      </c>
      <c r="L14" s="110">
        <f>УСЬОГО!O14-'16-село-ЦЗ'!L14</f>
        <v>7</v>
      </c>
      <c r="M14" s="111">
        <f t="shared" si="3"/>
        <v>58.333333333333336</v>
      </c>
      <c r="N14" s="110">
        <f>УСЬОГО!Q14-'16-село-ЦЗ'!N14</f>
        <v>0</v>
      </c>
      <c r="O14" s="110">
        <f>УСЬОГО!R14-'16-село-ЦЗ'!O14</f>
        <v>0</v>
      </c>
      <c r="P14" s="111" t="str">
        <f t="shared" si="8"/>
        <v>-</v>
      </c>
      <c r="Q14" s="110">
        <f>УСЬОГО!T14-'16-село-ЦЗ'!Q14</f>
        <v>596</v>
      </c>
      <c r="R14" s="110">
        <f>УСЬОГО!U14-'16-село-ЦЗ'!R14</f>
        <v>281</v>
      </c>
      <c r="S14" s="111">
        <f t="shared" si="4"/>
        <v>47.147651006711406</v>
      </c>
      <c r="T14" s="110">
        <f>УСЬОГО!W14-'16-село-ЦЗ'!T14</f>
        <v>-125</v>
      </c>
      <c r="U14" s="112">
        <f>УСЬОГО!X14-'16-село-ЦЗ'!U14</f>
        <v>79</v>
      </c>
      <c r="V14" s="111">
        <f t="shared" si="5"/>
        <v>-63.2</v>
      </c>
      <c r="W14" s="110">
        <f>УСЬОГО!Z14-'16-село-ЦЗ'!W14</f>
        <v>146</v>
      </c>
      <c r="X14" s="110">
        <f>УСЬОГО!AA14-'16-село-ЦЗ'!X14</f>
        <v>79</v>
      </c>
      <c r="Y14" s="111">
        <f t="shared" si="6"/>
        <v>54.109589041095887</v>
      </c>
      <c r="Z14" s="110">
        <f>УСЬОГО!AC14-'16-село-ЦЗ'!Z14</f>
        <v>126</v>
      </c>
      <c r="AA14" s="110">
        <f>УСЬОГО!AD14-'16-село-ЦЗ'!AA14</f>
        <v>55</v>
      </c>
      <c r="AB14" s="111">
        <f t="shared" si="7"/>
        <v>43.650793650793652</v>
      </c>
      <c r="AC14" s="37"/>
      <c r="AD14" s="41"/>
    </row>
    <row r="15" spans="1:32" s="42" customFormat="1" ht="15" customHeight="1" x14ac:dyDescent="0.25">
      <c r="A15" s="61" t="s">
        <v>41</v>
      </c>
      <c r="B15" s="110">
        <f>УСЬОГО!B15-'16-село-ЦЗ'!B15</f>
        <v>-2177</v>
      </c>
      <c r="C15" s="110">
        <f>УСЬОГО!C15-'16-село-ЦЗ'!C15</f>
        <v>1302</v>
      </c>
      <c r="D15" s="108">
        <f t="shared" si="0"/>
        <v>-59.80707395498392</v>
      </c>
      <c r="E15" s="110">
        <f>УСЬОГО!E15-'16-село-ЦЗ'!E15</f>
        <v>1518</v>
      </c>
      <c r="F15" s="110">
        <f>УСЬОГО!F15-'16-село-ЦЗ'!F15</f>
        <v>1103</v>
      </c>
      <c r="G15" s="111">
        <f t="shared" si="1"/>
        <v>72.661396574440047</v>
      </c>
      <c r="H15" s="110">
        <f>УСЬОГО!H15-'16-село-ЦЗ'!H15</f>
        <v>625</v>
      </c>
      <c r="I15" s="110">
        <f>УСЬОГО!I15-'16-село-ЦЗ'!I15</f>
        <v>404</v>
      </c>
      <c r="J15" s="111">
        <f t="shared" si="2"/>
        <v>64.64</v>
      </c>
      <c r="K15" s="110">
        <f>УСЬОГО!N15-'16-село-ЦЗ'!K15</f>
        <v>86</v>
      </c>
      <c r="L15" s="110">
        <f>УСЬОГО!O15-'16-село-ЦЗ'!L15</f>
        <v>44</v>
      </c>
      <c r="M15" s="111">
        <f t="shared" si="3"/>
        <v>51.162790697674417</v>
      </c>
      <c r="N15" s="110">
        <f>УСЬОГО!Q15-'16-село-ЦЗ'!N15</f>
        <v>5</v>
      </c>
      <c r="O15" s="110">
        <f>УСЬОГО!R15-'16-село-ЦЗ'!O15</f>
        <v>0</v>
      </c>
      <c r="P15" s="111">
        <f t="shared" si="8"/>
        <v>0</v>
      </c>
      <c r="Q15" s="110">
        <f>УСЬОГО!T15-'16-село-ЦЗ'!Q15</f>
        <v>1114</v>
      </c>
      <c r="R15" s="110">
        <f>УСЬОГО!U15-'16-село-ЦЗ'!R15</f>
        <v>942</v>
      </c>
      <c r="S15" s="111">
        <f t="shared" si="4"/>
        <v>84.56014362657092</v>
      </c>
      <c r="T15" s="110">
        <f>УСЬОГО!W15-'16-село-ЦЗ'!T15</f>
        <v>-2127</v>
      </c>
      <c r="U15" s="112">
        <f>УСЬОГО!X15-'16-село-ЦЗ'!U15</f>
        <v>198</v>
      </c>
      <c r="V15" s="111">
        <f t="shared" si="5"/>
        <v>-9.3088857545839208</v>
      </c>
      <c r="W15" s="110">
        <f>УСЬОГО!Z15-'16-село-ЦЗ'!W15</f>
        <v>452</v>
      </c>
      <c r="X15" s="110">
        <f>УСЬОГО!AA15-'16-село-ЦЗ'!X15</f>
        <v>136</v>
      </c>
      <c r="Y15" s="111">
        <f t="shared" si="6"/>
        <v>30.088495575221238</v>
      </c>
      <c r="Z15" s="110">
        <f>УСЬОГО!AC15-'16-село-ЦЗ'!Z15</f>
        <v>367</v>
      </c>
      <c r="AA15" s="110">
        <f>УСЬОГО!AD15-'16-село-ЦЗ'!AA15</f>
        <v>106</v>
      </c>
      <c r="AB15" s="111">
        <f t="shared" si="7"/>
        <v>28.882833787465941</v>
      </c>
      <c r="AC15" s="37"/>
      <c r="AD15" s="41"/>
    </row>
    <row r="16" spans="1:32" s="42" customFormat="1" ht="15" customHeight="1" x14ac:dyDescent="0.25">
      <c r="A16" s="61" t="s">
        <v>42</v>
      </c>
      <c r="B16" s="110">
        <f>УСЬОГО!B16-'16-село-ЦЗ'!B16</f>
        <v>-1300</v>
      </c>
      <c r="C16" s="110">
        <f>УСЬОГО!C16-'16-село-ЦЗ'!C16</f>
        <v>1228</v>
      </c>
      <c r="D16" s="108">
        <f t="shared" si="0"/>
        <v>-94.461538461538467</v>
      </c>
      <c r="E16" s="110">
        <f>УСЬОГО!E16-'16-село-ЦЗ'!E16</f>
        <v>1596</v>
      </c>
      <c r="F16" s="110">
        <f>УСЬОГО!F16-'16-село-ЦЗ'!F16</f>
        <v>1078</v>
      </c>
      <c r="G16" s="111">
        <f t="shared" si="1"/>
        <v>67.543859649122808</v>
      </c>
      <c r="H16" s="110">
        <f>УСЬОГО!H16-'16-село-ЦЗ'!H16</f>
        <v>779</v>
      </c>
      <c r="I16" s="110">
        <f>УСЬОГО!I16-'16-село-ЦЗ'!I16</f>
        <v>454</v>
      </c>
      <c r="J16" s="111">
        <f t="shared" si="2"/>
        <v>58.279845956354301</v>
      </c>
      <c r="K16" s="110">
        <f>УСЬОГО!N16-'16-село-ЦЗ'!K16</f>
        <v>111</v>
      </c>
      <c r="L16" s="110">
        <f>УСЬОГО!O16-'16-село-ЦЗ'!L16</f>
        <v>33</v>
      </c>
      <c r="M16" s="111">
        <f t="shared" si="3"/>
        <v>29.72972972972973</v>
      </c>
      <c r="N16" s="110">
        <f>УСЬОГО!Q16-'16-село-ЦЗ'!N16</f>
        <v>63</v>
      </c>
      <c r="O16" s="110">
        <f>УСЬОГО!R16-'16-село-ЦЗ'!O16</f>
        <v>38</v>
      </c>
      <c r="P16" s="111">
        <f t="shared" si="8"/>
        <v>60.317460317460316</v>
      </c>
      <c r="Q16" s="110">
        <f>УСЬОГО!T16-'16-село-ЦЗ'!Q16</f>
        <v>1353</v>
      </c>
      <c r="R16" s="110">
        <f>УСЬОГО!U16-'16-село-ЦЗ'!R16</f>
        <v>983</v>
      </c>
      <c r="S16" s="111">
        <f t="shared" si="4"/>
        <v>72.653362897265339</v>
      </c>
      <c r="T16" s="110">
        <f>УСЬОГО!W16-'16-село-ЦЗ'!T16</f>
        <v>-1169</v>
      </c>
      <c r="U16" s="112">
        <f>УСЬОГО!X16-'16-село-ЦЗ'!U16</f>
        <v>242</v>
      </c>
      <c r="V16" s="111">
        <f t="shared" si="5"/>
        <v>-20.701454234388365</v>
      </c>
      <c r="W16" s="110">
        <f>УСЬОГО!Z16-'16-село-ЦЗ'!W16</f>
        <v>317</v>
      </c>
      <c r="X16" s="110">
        <f>УСЬОГО!AA16-'16-село-ЦЗ'!X16</f>
        <v>181</v>
      </c>
      <c r="Y16" s="111">
        <f t="shared" si="6"/>
        <v>57.097791798107252</v>
      </c>
      <c r="Z16" s="110">
        <f>УСЬОГО!AC16-'16-село-ЦЗ'!Z16</f>
        <v>243</v>
      </c>
      <c r="AA16" s="110">
        <f>УСЬОГО!AD16-'16-село-ЦЗ'!AA16</f>
        <v>150</v>
      </c>
      <c r="AB16" s="111">
        <f t="shared" si="7"/>
        <v>61.728395061728392</v>
      </c>
      <c r="AC16" s="37"/>
      <c r="AD16" s="41"/>
    </row>
    <row r="17" spans="1:30" s="42" customFormat="1" ht="15" customHeight="1" x14ac:dyDescent="0.25">
      <c r="A17" s="61" t="s">
        <v>43</v>
      </c>
      <c r="B17" s="110">
        <f>УСЬОГО!B17-'16-село-ЦЗ'!B17</f>
        <v>-4186</v>
      </c>
      <c r="C17" s="110">
        <f>УСЬОГО!C17-'16-село-ЦЗ'!C17</f>
        <v>878</v>
      </c>
      <c r="D17" s="108">
        <f t="shared" si="0"/>
        <v>-20.974677496416628</v>
      </c>
      <c r="E17" s="110">
        <f>УСЬОГО!E17-'16-село-ЦЗ'!E17</f>
        <v>1250</v>
      </c>
      <c r="F17" s="110">
        <f>УСЬОГО!F17-'16-село-ЦЗ'!F17</f>
        <v>777</v>
      </c>
      <c r="G17" s="111">
        <f t="shared" si="1"/>
        <v>62.16</v>
      </c>
      <c r="H17" s="110">
        <f>УСЬОГО!H17-'16-село-ЦЗ'!H17</f>
        <v>401</v>
      </c>
      <c r="I17" s="110">
        <f>УСЬОГО!I17-'16-село-ЦЗ'!I17</f>
        <v>175</v>
      </c>
      <c r="J17" s="111">
        <f t="shared" si="2"/>
        <v>43.640897755610972</v>
      </c>
      <c r="K17" s="110">
        <f>УСЬОГО!N17-'16-село-ЦЗ'!K17</f>
        <v>55</v>
      </c>
      <c r="L17" s="110">
        <f>УСЬОГО!O17-'16-село-ЦЗ'!L17</f>
        <v>19</v>
      </c>
      <c r="M17" s="111">
        <f t="shared" si="3"/>
        <v>34.545454545454547</v>
      </c>
      <c r="N17" s="110">
        <f>УСЬОГО!Q17-'16-село-ЦЗ'!N17</f>
        <v>2</v>
      </c>
      <c r="O17" s="110">
        <f>УСЬОГО!R17-'16-село-ЦЗ'!O17</f>
        <v>0</v>
      </c>
      <c r="P17" s="111">
        <f t="shared" si="8"/>
        <v>0</v>
      </c>
      <c r="Q17" s="110">
        <f>УСЬОГО!T17-'16-село-ЦЗ'!Q17</f>
        <v>709</v>
      </c>
      <c r="R17" s="110">
        <f>УСЬОГО!U17-'16-село-ЦЗ'!R17</f>
        <v>589</v>
      </c>
      <c r="S17" s="111">
        <f t="shared" si="4"/>
        <v>83.074753173483785</v>
      </c>
      <c r="T17" s="110">
        <f>УСЬОГО!W17-'16-село-ЦЗ'!T17</f>
        <v>-4039</v>
      </c>
      <c r="U17" s="112">
        <f>УСЬОГО!X17-'16-село-ЦЗ'!U17</f>
        <v>284</v>
      </c>
      <c r="V17" s="111">
        <f t="shared" si="5"/>
        <v>-7.03144342659074</v>
      </c>
      <c r="W17" s="110">
        <f>УСЬОГО!Z17-'16-село-ЦЗ'!W17</f>
        <v>493</v>
      </c>
      <c r="X17" s="110">
        <f>УСЬОГО!AA17-'16-село-ЦЗ'!X17</f>
        <v>257</v>
      </c>
      <c r="Y17" s="111">
        <f t="shared" si="6"/>
        <v>52.129817444219064</v>
      </c>
      <c r="Z17" s="110">
        <f>УСЬОГО!AC17-'16-село-ЦЗ'!Z17</f>
        <v>413</v>
      </c>
      <c r="AA17" s="110">
        <f>УСЬОГО!AD17-'16-село-ЦЗ'!AA17</f>
        <v>232</v>
      </c>
      <c r="AB17" s="111">
        <f t="shared" si="7"/>
        <v>56.174334140435832</v>
      </c>
      <c r="AC17" s="37"/>
      <c r="AD17" s="41"/>
    </row>
    <row r="18" spans="1:30" s="42" customFormat="1" ht="15" customHeight="1" x14ac:dyDescent="0.25">
      <c r="A18" s="61" t="s">
        <v>44</v>
      </c>
      <c r="B18" s="110">
        <f>УСЬОГО!B18-'16-село-ЦЗ'!B18</f>
        <v>-1052</v>
      </c>
      <c r="C18" s="110">
        <f>УСЬОГО!C18-'16-село-ЦЗ'!C18</f>
        <v>870</v>
      </c>
      <c r="D18" s="108">
        <f t="shared" si="0"/>
        <v>-82.699619771863112</v>
      </c>
      <c r="E18" s="110">
        <f>УСЬОГО!E18-'16-село-ЦЗ'!E18</f>
        <v>1209</v>
      </c>
      <c r="F18" s="110">
        <f>УСЬОГО!F18-'16-село-ЦЗ'!F18</f>
        <v>759</v>
      </c>
      <c r="G18" s="111">
        <f t="shared" si="1"/>
        <v>62.779156327543426</v>
      </c>
      <c r="H18" s="110">
        <f>УСЬОГО!H18-'16-село-ЦЗ'!H18</f>
        <v>495</v>
      </c>
      <c r="I18" s="110">
        <f>УСЬОГО!I18-'16-село-ЦЗ'!I18</f>
        <v>255</v>
      </c>
      <c r="J18" s="111">
        <f t="shared" si="2"/>
        <v>51.515151515151516</v>
      </c>
      <c r="K18" s="110">
        <f>УСЬОГО!N18-'16-село-ЦЗ'!K18</f>
        <v>55</v>
      </c>
      <c r="L18" s="110">
        <f>УСЬОГО!O18-'16-село-ЦЗ'!L18</f>
        <v>12</v>
      </c>
      <c r="M18" s="111">
        <f t="shared" si="3"/>
        <v>21.818181818181817</v>
      </c>
      <c r="N18" s="110">
        <f>УСЬОГО!Q18-'16-село-ЦЗ'!N18</f>
        <v>8</v>
      </c>
      <c r="O18" s="110">
        <f>УСЬОГО!R18-'16-село-ЦЗ'!O18</f>
        <v>1</v>
      </c>
      <c r="P18" s="111">
        <f t="shared" si="8"/>
        <v>12.5</v>
      </c>
      <c r="Q18" s="110">
        <f>УСЬОГО!T18-'16-село-ЦЗ'!Q18</f>
        <v>802</v>
      </c>
      <c r="R18" s="110">
        <f>УСЬОГО!U18-'16-село-ЦЗ'!R18</f>
        <v>635</v>
      </c>
      <c r="S18" s="111">
        <f t="shared" si="4"/>
        <v>79.177057356608472</v>
      </c>
      <c r="T18" s="110">
        <f>УСЬОГО!W18-'16-село-ЦЗ'!T18</f>
        <v>-995</v>
      </c>
      <c r="U18" s="112">
        <f>УСЬОГО!X18-'16-село-ЦЗ'!U18</f>
        <v>199</v>
      </c>
      <c r="V18" s="111">
        <f t="shared" si="5"/>
        <v>-20</v>
      </c>
      <c r="W18" s="110">
        <f>УСЬОГО!Z18-'16-село-ЦЗ'!W18</f>
        <v>289</v>
      </c>
      <c r="X18" s="110">
        <f>УСЬОГО!AA18-'16-село-ЦЗ'!X18</f>
        <v>167</v>
      </c>
      <c r="Y18" s="111">
        <f t="shared" si="6"/>
        <v>57.785467128027683</v>
      </c>
      <c r="Z18" s="110">
        <f>УСЬОГО!AC18-'16-село-ЦЗ'!Z18</f>
        <v>248</v>
      </c>
      <c r="AA18" s="110">
        <f>УСЬОГО!AD18-'16-село-ЦЗ'!AA18</f>
        <v>151</v>
      </c>
      <c r="AB18" s="111">
        <f t="shared" si="7"/>
        <v>60.887096774193552</v>
      </c>
      <c r="AC18" s="37"/>
      <c r="AD18" s="41"/>
    </row>
    <row r="19" spans="1:30" s="42" customFormat="1" ht="15" customHeight="1" x14ac:dyDescent="0.25">
      <c r="A19" s="61" t="s">
        <v>45</v>
      </c>
      <c r="B19" s="110">
        <f>УСЬОГО!B19-'16-село-ЦЗ'!B19</f>
        <v>-2075</v>
      </c>
      <c r="C19" s="110">
        <f>УСЬОГО!C19-'16-село-ЦЗ'!C19</f>
        <v>585</v>
      </c>
      <c r="D19" s="108">
        <f t="shared" si="0"/>
        <v>-28.192771084337348</v>
      </c>
      <c r="E19" s="110">
        <f>УСЬОГО!E19-'16-село-ЦЗ'!E19</f>
        <v>821</v>
      </c>
      <c r="F19" s="110">
        <f>УСЬОГО!F19-'16-село-ЦЗ'!F19</f>
        <v>478</v>
      </c>
      <c r="G19" s="111">
        <f t="shared" si="1"/>
        <v>58.221680876979292</v>
      </c>
      <c r="H19" s="110">
        <f>УСЬОГО!H19-'16-село-ЦЗ'!H19</f>
        <v>474</v>
      </c>
      <c r="I19" s="110">
        <f>УСЬОГО!I19-'16-село-ЦЗ'!I19</f>
        <v>229</v>
      </c>
      <c r="J19" s="111">
        <f t="shared" si="2"/>
        <v>48.312236286919834</v>
      </c>
      <c r="K19" s="110">
        <f>УСЬОГО!N19-'16-село-ЦЗ'!K19</f>
        <v>63</v>
      </c>
      <c r="L19" s="110">
        <f>УСЬОГО!O19-'16-село-ЦЗ'!L19</f>
        <v>41</v>
      </c>
      <c r="M19" s="111">
        <f t="shared" si="3"/>
        <v>65.079365079365076</v>
      </c>
      <c r="N19" s="110">
        <f>УСЬОГО!Q19-'16-село-ЦЗ'!N19</f>
        <v>3</v>
      </c>
      <c r="O19" s="110">
        <f>УСЬОГО!R19-'16-село-ЦЗ'!O19</f>
        <v>2</v>
      </c>
      <c r="P19" s="111">
        <f t="shared" si="8"/>
        <v>66.666666666666671</v>
      </c>
      <c r="Q19" s="110">
        <f>УСЬОГО!T19-'16-село-ЦЗ'!Q19</f>
        <v>705</v>
      </c>
      <c r="R19" s="110">
        <f>УСЬОГО!U19-'16-село-ЦЗ'!R19</f>
        <v>406</v>
      </c>
      <c r="S19" s="111">
        <f t="shared" si="4"/>
        <v>57.588652482269502</v>
      </c>
      <c r="T19" s="110">
        <f>УСЬОГО!W19-'16-село-ЦЗ'!T19</f>
        <v>-1920</v>
      </c>
      <c r="U19" s="112">
        <f>УСЬОГО!X19-'16-село-ЦЗ'!U19</f>
        <v>173</v>
      </c>
      <c r="V19" s="111">
        <f t="shared" si="5"/>
        <v>-9.0104166666666661</v>
      </c>
      <c r="W19" s="110">
        <f>УСЬОГО!Z19-'16-село-ЦЗ'!W19</f>
        <v>298</v>
      </c>
      <c r="X19" s="110">
        <f>УСЬОГО!AA19-'16-село-ЦЗ'!X19</f>
        <v>145</v>
      </c>
      <c r="Y19" s="111">
        <f t="shared" si="6"/>
        <v>48.65771812080537</v>
      </c>
      <c r="Z19" s="110">
        <f>УСЬОГО!AC19-'16-село-ЦЗ'!Z19</f>
        <v>260</v>
      </c>
      <c r="AA19" s="110">
        <f>УСЬОГО!AD19-'16-село-ЦЗ'!AA19</f>
        <v>131</v>
      </c>
      <c r="AB19" s="111">
        <f t="shared" si="7"/>
        <v>50.384615384615387</v>
      </c>
      <c r="AC19" s="37"/>
      <c r="AD19" s="41"/>
    </row>
    <row r="20" spans="1:30" s="42" customFormat="1" ht="15" customHeight="1" x14ac:dyDescent="0.25">
      <c r="A20" s="61" t="s">
        <v>46</v>
      </c>
      <c r="B20" s="110">
        <f>УСЬОГО!B20-'16-село-ЦЗ'!B20</f>
        <v>-1475</v>
      </c>
      <c r="C20" s="110">
        <f>УСЬОГО!C20-'16-село-ЦЗ'!C20</f>
        <v>303</v>
      </c>
      <c r="D20" s="108">
        <f t="shared" si="0"/>
        <v>-20.542372881355931</v>
      </c>
      <c r="E20" s="110">
        <f>УСЬОГО!E20-'16-село-ЦЗ'!E20</f>
        <v>460</v>
      </c>
      <c r="F20" s="110">
        <f>УСЬОГО!F20-'16-село-ЦЗ'!F20</f>
        <v>261</v>
      </c>
      <c r="G20" s="111">
        <f t="shared" si="1"/>
        <v>56.739130434782609</v>
      </c>
      <c r="H20" s="110">
        <f>УСЬОГО!H20-'16-село-ЦЗ'!H20</f>
        <v>188</v>
      </c>
      <c r="I20" s="110">
        <f>УСЬОГО!I20-'16-село-ЦЗ'!I20</f>
        <v>106</v>
      </c>
      <c r="J20" s="111">
        <f t="shared" si="2"/>
        <v>56.382978723404257</v>
      </c>
      <c r="K20" s="110">
        <f>УСЬОГО!N20-'16-село-ЦЗ'!K20</f>
        <v>29</v>
      </c>
      <c r="L20" s="110">
        <f>УСЬОГО!O20-'16-село-ЦЗ'!L20</f>
        <v>13</v>
      </c>
      <c r="M20" s="111">
        <f t="shared" si="3"/>
        <v>44.827586206896555</v>
      </c>
      <c r="N20" s="110">
        <f>УСЬОГО!Q20-'16-село-ЦЗ'!N20</f>
        <v>1</v>
      </c>
      <c r="O20" s="110">
        <f>УСЬОГО!R20-'16-село-ЦЗ'!O20</f>
        <v>0</v>
      </c>
      <c r="P20" s="111">
        <f t="shared" si="8"/>
        <v>0</v>
      </c>
      <c r="Q20" s="110">
        <f>УСЬОГО!T20-'16-село-ЦЗ'!Q20</f>
        <v>326</v>
      </c>
      <c r="R20" s="110">
        <f>УСЬОГО!U20-'16-село-ЦЗ'!R20</f>
        <v>210</v>
      </c>
      <c r="S20" s="111">
        <f t="shared" si="4"/>
        <v>64.417177914110425</v>
      </c>
      <c r="T20" s="110">
        <f>УСЬОГО!W20-'16-село-ЦЗ'!T20</f>
        <v>-1654</v>
      </c>
      <c r="U20" s="112">
        <f>УСЬОГО!X20-'16-село-ЦЗ'!U20</f>
        <v>91</v>
      </c>
      <c r="V20" s="111">
        <f t="shared" si="5"/>
        <v>-5.5018137847642077</v>
      </c>
      <c r="W20" s="110">
        <f>УСЬОГО!Z20-'16-село-ЦЗ'!W20</f>
        <v>188</v>
      </c>
      <c r="X20" s="110">
        <f>УСЬОГО!AA20-'16-село-ЦЗ'!X20</f>
        <v>83</v>
      </c>
      <c r="Y20" s="111">
        <f t="shared" si="6"/>
        <v>44.148936170212764</v>
      </c>
      <c r="Z20" s="110">
        <f>УСЬОГО!AC20-'16-село-ЦЗ'!Z20</f>
        <v>162</v>
      </c>
      <c r="AA20" s="110">
        <f>УСЬОГО!AD20-'16-село-ЦЗ'!AA20</f>
        <v>75</v>
      </c>
      <c r="AB20" s="111">
        <f t="shared" si="7"/>
        <v>46.296296296296298</v>
      </c>
      <c r="AC20" s="37"/>
      <c r="AD20" s="41"/>
    </row>
    <row r="21" spans="1:30" s="42" customFormat="1" ht="15" customHeight="1" x14ac:dyDescent="0.25">
      <c r="A21" s="61" t="s">
        <v>47</v>
      </c>
      <c r="B21" s="110">
        <f>УСЬОГО!B21-'16-село-ЦЗ'!B21</f>
        <v>-795</v>
      </c>
      <c r="C21" s="110">
        <f>УСЬОГО!C21-'16-село-ЦЗ'!C21</f>
        <v>266</v>
      </c>
      <c r="D21" s="108">
        <f t="shared" si="0"/>
        <v>-33.459119496855344</v>
      </c>
      <c r="E21" s="110">
        <f>УСЬОГО!E21-'16-село-ЦЗ'!E21</f>
        <v>521</v>
      </c>
      <c r="F21" s="110">
        <f>УСЬОГО!F21-'16-село-ЦЗ'!F21</f>
        <v>236</v>
      </c>
      <c r="G21" s="111">
        <f t="shared" si="1"/>
        <v>45.297504798464495</v>
      </c>
      <c r="H21" s="110">
        <f>УСЬОГО!H21-'16-село-ЦЗ'!H21</f>
        <v>247</v>
      </c>
      <c r="I21" s="110">
        <f>УСЬОГО!I21-'16-село-ЦЗ'!I21</f>
        <v>90</v>
      </c>
      <c r="J21" s="111">
        <f t="shared" si="2"/>
        <v>36.43724696356275</v>
      </c>
      <c r="K21" s="110">
        <f>УСЬОГО!N21-'16-село-ЦЗ'!K21</f>
        <v>10</v>
      </c>
      <c r="L21" s="110">
        <f>УСЬОГО!O21-'16-село-ЦЗ'!L21</f>
        <v>16</v>
      </c>
      <c r="M21" s="111">
        <f t="shared" si="3"/>
        <v>160</v>
      </c>
      <c r="N21" s="110">
        <f>УСЬОГО!Q21-'16-село-ЦЗ'!N21</f>
        <v>0</v>
      </c>
      <c r="O21" s="110">
        <f>УСЬОГО!R21-'16-село-ЦЗ'!O21</f>
        <v>0</v>
      </c>
      <c r="P21" s="111" t="str">
        <f t="shared" si="8"/>
        <v>-</v>
      </c>
      <c r="Q21" s="110">
        <f>УСЬОГО!T21-'16-село-ЦЗ'!Q21</f>
        <v>456</v>
      </c>
      <c r="R21" s="110">
        <f>УСЬОГО!U21-'16-село-ЦЗ'!R21</f>
        <v>194</v>
      </c>
      <c r="S21" s="111">
        <f t="shared" si="4"/>
        <v>42.543859649122808</v>
      </c>
      <c r="T21" s="110">
        <f>УСЬОГО!W21-'16-село-ЦЗ'!T21</f>
        <v>-697</v>
      </c>
      <c r="U21" s="112">
        <f>УСЬОГО!X21-'16-село-ЦЗ'!U21</f>
        <v>73</v>
      </c>
      <c r="V21" s="111">
        <f t="shared" si="5"/>
        <v>-10.473457675753227</v>
      </c>
      <c r="W21" s="110">
        <f>УСЬОГО!Z21-'16-село-ЦЗ'!W21</f>
        <v>191</v>
      </c>
      <c r="X21" s="110">
        <f>УСЬОГО!AA21-'16-село-ЦЗ'!X21</f>
        <v>70</v>
      </c>
      <c r="Y21" s="111">
        <f t="shared" si="6"/>
        <v>36.64921465968586</v>
      </c>
      <c r="Z21" s="110">
        <f>УСЬОГО!AC21-'16-село-ЦЗ'!Z21</f>
        <v>170</v>
      </c>
      <c r="AA21" s="110">
        <f>УСЬОГО!AD21-'16-село-ЦЗ'!AA21</f>
        <v>61</v>
      </c>
      <c r="AB21" s="111">
        <f t="shared" si="7"/>
        <v>35.882352941176471</v>
      </c>
      <c r="AC21" s="37"/>
      <c r="AD21" s="41"/>
    </row>
    <row r="22" spans="1:30" s="42" customFormat="1" ht="15" customHeight="1" x14ac:dyDescent="0.25">
      <c r="A22" s="61" t="s">
        <v>48</v>
      </c>
      <c r="B22" s="110">
        <f>УСЬОГО!B22-'16-село-ЦЗ'!B22</f>
        <v>-2015</v>
      </c>
      <c r="C22" s="110">
        <f>УСЬОГО!C22-'16-село-ЦЗ'!C22</f>
        <v>760</v>
      </c>
      <c r="D22" s="108">
        <f t="shared" si="0"/>
        <v>-37.717121588089327</v>
      </c>
      <c r="E22" s="110">
        <f>УСЬОГО!E22-'16-село-ЦЗ'!E22</f>
        <v>996</v>
      </c>
      <c r="F22" s="110">
        <f>УСЬОГО!F22-'16-село-ЦЗ'!F22</f>
        <v>646</v>
      </c>
      <c r="G22" s="111">
        <f t="shared" si="1"/>
        <v>64.859437751004009</v>
      </c>
      <c r="H22" s="110">
        <f>УСЬОГО!H22-'16-село-ЦЗ'!H22</f>
        <v>569</v>
      </c>
      <c r="I22" s="110">
        <f>УСЬОГО!I22-'16-село-ЦЗ'!I22</f>
        <v>269</v>
      </c>
      <c r="J22" s="111">
        <f t="shared" si="2"/>
        <v>47.27592267135325</v>
      </c>
      <c r="K22" s="110">
        <f>УСЬОГО!N22-'16-село-ЦЗ'!K22</f>
        <v>43</v>
      </c>
      <c r="L22" s="110">
        <f>УСЬОГО!O22-'16-село-ЦЗ'!L22</f>
        <v>8</v>
      </c>
      <c r="M22" s="111">
        <f t="shared" si="3"/>
        <v>18.604651162790699</v>
      </c>
      <c r="N22" s="110">
        <f>УСЬОГО!Q22-'16-село-ЦЗ'!N22</f>
        <v>3</v>
      </c>
      <c r="O22" s="110">
        <f>УСЬОГО!R22-'16-село-ЦЗ'!O22</f>
        <v>11</v>
      </c>
      <c r="P22" s="111">
        <f t="shared" si="8"/>
        <v>366.66666666666669</v>
      </c>
      <c r="Q22" s="110">
        <f>УСЬОГО!T22-'16-село-ЦЗ'!Q22</f>
        <v>844</v>
      </c>
      <c r="R22" s="110">
        <f>УСЬОГО!U22-'16-село-ЦЗ'!R22</f>
        <v>576</v>
      </c>
      <c r="S22" s="111">
        <f t="shared" si="4"/>
        <v>68.246445497630333</v>
      </c>
      <c r="T22" s="110">
        <f>УСЬОГО!W22-'16-село-ЦЗ'!T22</f>
        <v>-1848</v>
      </c>
      <c r="U22" s="112">
        <f>УСЬОГО!X22-'16-село-ЦЗ'!U22</f>
        <v>230</v>
      </c>
      <c r="V22" s="111">
        <f t="shared" si="5"/>
        <v>-12.445887445887445</v>
      </c>
      <c r="W22" s="110">
        <f>УСЬОГО!Z22-'16-село-ЦЗ'!W22</f>
        <v>333</v>
      </c>
      <c r="X22" s="110">
        <f>УСЬОГО!AA22-'16-село-ЦЗ'!X22</f>
        <v>205</v>
      </c>
      <c r="Y22" s="111">
        <f t="shared" si="6"/>
        <v>61.561561561561561</v>
      </c>
      <c r="Z22" s="110">
        <f>УСЬОГО!AC22-'16-село-ЦЗ'!Z22</f>
        <v>291</v>
      </c>
      <c r="AA22" s="110">
        <f>УСЬОГО!AD22-'16-село-ЦЗ'!AA22</f>
        <v>170</v>
      </c>
      <c r="AB22" s="111">
        <f t="shared" si="7"/>
        <v>58.419243986254294</v>
      </c>
      <c r="AC22" s="37"/>
      <c r="AD22" s="41"/>
    </row>
    <row r="23" spans="1:30" s="42" customFormat="1" ht="15" customHeight="1" x14ac:dyDescent="0.25">
      <c r="A23" s="61" t="s">
        <v>49</v>
      </c>
      <c r="B23" s="110">
        <f>УСЬОГО!B23-'16-село-ЦЗ'!B23</f>
        <v>-1211</v>
      </c>
      <c r="C23" s="110">
        <f>УСЬОГО!C23-'16-село-ЦЗ'!C23</f>
        <v>488</v>
      </c>
      <c r="D23" s="108">
        <f t="shared" si="0"/>
        <v>-40.297274979355905</v>
      </c>
      <c r="E23" s="110">
        <f>УСЬОГО!E23-'16-село-ЦЗ'!E23</f>
        <v>931</v>
      </c>
      <c r="F23" s="110">
        <f>УСЬОГО!F23-'16-село-ЦЗ'!F23</f>
        <v>454</v>
      </c>
      <c r="G23" s="111">
        <f t="shared" si="1"/>
        <v>48.764769065520944</v>
      </c>
      <c r="H23" s="110">
        <f>УСЬОГО!H23-'16-село-ЦЗ'!H23</f>
        <v>222</v>
      </c>
      <c r="I23" s="110">
        <f>УСЬОГО!I23-'16-село-ЦЗ'!I23</f>
        <v>97</v>
      </c>
      <c r="J23" s="111">
        <f t="shared" si="2"/>
        <v>43.693693693693696</v>
      </c>
      <c r="K23" s="110">
        <f>УСЬОГО!N23-'16-село-ЦЗ'!K23</f>
        <v>24</v>
      </c>
      <c r="L23" s="110">
        <f>УСЬОГО!O23-'16-село-ЦЗ'!L23</f>
        <v>14</v>
      </c>
      <c r="M23" s="111">
        <f t="shared" si="3"/>
        <v>58.333333333333336</v>
      </c>
      <c r="N23" s="110">
        <f>УСЬОГО!Q23-'16-село-ЦЗ'!N23</f>
        <v>0</v>
      </c>
      <c r="O23" s="110">
        <f>УСЬОГО!R23-'16-село-ЦЗ'!O23</f>
        <v>0</v>
      </c>
      <c r="P23" s="111" t="str">
        <f t="shared" si="8"/>
        <v>-</v>
      </c>
      <c r="Q23" s="110">
        <f>УСЬОГО!T23-'16-село-ЦЗ'!Q23</f>
        <v>755</v>
      </c>
      <c r="R23" s="110">
        <f>УСЬОГО!U23-'16-село-ЦЗ'!R23</f>
        <v>380</v>
      </c>
      <c r="S23" s="111">
        <f t="shared" si="4"/>
        <v>50.331125827814567</v>
      </c>
      <c r="T23" s="110">
        <f>УСЬОГО!W23-'16-село-ЦЗ'!T23</f>
        <v>-976</v>
      </c>
      <c r="U23" s="112">
        <f>УСЬОГО!X23-'16-село-ЦЗ'!U23</f>
        <v>150</v>
      </c>
      <c r="V23" s="111">
        <f t="shared" si="5"/>
        <v>-15.368852459016393</v>
      </c>
      <c r="W23" s="110">
        <f>УСЬОГО!Z23-'16-село-ЦЗ'!W23</f>
        <v>337</v>
      </c>
      <c r="X23" s="110">
        <f>УСЬОГО!AA23-'16-село-ЦЗ'!X23</f>
        <v>145</v>
      </c>
      <c r="Y23" s="111">
        <f t="shared" si="6"/>
        <v>43.026706231454007</v>
      </c>
      <c r="Z23" s="110">
        <f>УСЬОГО!AC23-'16-село-ЦЗ'!Z23</f>
        <v>281</v>
      </c>
      <c r="AA23" s="110">
        <f>УСЬОГО!AD23-'16-село-ЦЗ'!AA23</f>
        <v>126</v>
      </c>
      <c r="AB23" s="111">
        <f t="shared" si="7"/>
        <v>44.839857651245552</v>
      </c>
      <c r="AC23" s="37"/>
      <c r="AD23" s="41"/>
    </row>
    <row r="24" spans="1:30" s="42" customFormat="1" ht="15" customHeight="1" x14ac:dyDescent="0.25">
      <c r="A24" s="61" t="s">
        <v>50</v>
      </c>
      <c r="B24" s="110">
        <f>УСЬОГО!B24-'16-село-ЦЗ'!B24</f>
        <v>-960</v>
      </c>
      <c r="C24" s="110">
        <f>УСЬОГО!C24-'16-село-ЦЗ'!C24</f>
        <v>644</v>
      </c>
      <c r="D24" s="108">
        <f t="shared" si="0"/>
        <v>-67.083333333333329</v>
      </c>
      <c r="E24" s="110">
        <f>УСЬОГО!E24-'16-село-ЦЗ'!E24</f>
        <v>839</v>
      </c>
      <c r="F24" s="110">
        <f>УСЬОГО!F24-'16-село-ЦЗ'!F24</f>
        <v>516</v>
      </c>
      <c r="G24" s="111">
        <f t="shared" si="1"/>
        <v>61.501787842669842</v>
      </c>
      <c r="H24" s="110">
        <f>УСЬОГО!H24-'16-село-ЦЗ'!H24</f>
        <v>266</v>
      </c>
      <c r="I24" s="110">
        <f>УСЬОГО!I24-'16-село-ЦЗ'!I24</f>
        <v>145</v>
      </c>
      <c r="J24" s="111">
        <f t="shared" si="2"/>
        <v>54.511278195488721</v>
      </c>
      <c r="K24" s="110">
        <f>УСЬОГО!N24-'16-село-ЦЗ'!K24</f>
        <v>32</v>
      </c>
      <c r="L24" s="110">
        <f>УСЬОГО!O24-'16-село-ЦЗ'!L24</f>
        <v>25</v>
      </c>
      <c r="M24" s="111">
        <f t="shared" si="3"/>
        <v>78.125</v>
      </c>
      <c r="N24" s="110">
        <f>УСЬОГО!Q24-'16-село-ЦЗ'!N24</f>
        <v>1</v>
      </c>
      <c r="O24" s="110">
        <f>УСЬОГО!R24-'16-село-ЦЗ'!O24</f>
        <v>0</v>
      </c>
      <c r="P24" s="111">
        <f t="shared" si="8"/>
        <v>0</v>
      </c>
      <c r="Q24" s="110">
        <f>УСЬОГО!T24-'16-село-ЦЗ'!Q24</f>
        <v>758</v>
      </c>
      <c r="R24" s="110">
        <f>УСЬОГО!U24-'16-село-ЦЗ'!R24</f>
        <v>466</v>
      </c>
      <c r="S24" s="111">
        <f t="shared" si="4"/>
        <v>61.477572559366756</v>
      </c>
      <c r="T24" s="110">
        <f>УСЬОГО!W24-'16-село-ЦЗ'!T24</f>
        <v>-885</v>
      </c>
      <c r="U24" s="112">
        <f>УСЬОГО!X24-'16-село-ЦЗ'!U24</f>
        <v>192</v>
      </c>
      <c r="V24" s="111">
        <f t="shared" si="5"/>
        <v>-21.694915254237287</v>
      </c>
      <c r="W24" s="110">
        <f>УСЬОГО!Z24-'16-село-ЦЗ'!W24</f>
        <v>323</v>
      </c>
      <c r="X24" s="110">
        <f>УСЬОГО!AA24-'16-село-ЦЗ'!X24</f>
        <v>162</v>
      </c>
      <c r="Y24" s="111">
        <f t="shared" si="6"/>
        <v>50.154798761609904</v>
      </c>
      <c r="Z24" s="110">
        <f>УСЬОГО!AC24-'16-село-ЦЗ'!Z24</f>
        <v>307</v>
      </c>
      <c r="AA24" s="110">
        <f>УСЬОГО!AD24-'16-село-ЦЗ'!AA24</f>
        <v>151</v>
      </c>
      <c r="AB24" s="111">
        <f t="shared" si="7"/>
        <v>49.185667752442995</v>
      </c>
      <c r="AC24" s="37"/>
      <c r="AD24" s="41"/>
    </row>
    <row r="25" spans="1:30" s="42" customFormat="1" ht="15" customHeight="1" x14ac:dyDescent="0.25">
      <c r="A25" s="61" t="s">
        <v>51</v>
      </c>
      <c r="B25" s="110">
        <f>УСЬОГО!B25-'16-село-ЦЗ'!B25</f>
        <v>-2835</v>
      </c>
      <c r="C25" s="110">
        <f>УСЬОГО!C25-'16-село-ЦЗ'!C25</f>
        <v>324</v>
      </c>
      <c r="D25" s="108">
        <f t="shared" si="0"/>
        <v>-11.428571428571429</v>
      </c>
      <c r="E25" s="110">
        <f>УСЬОГО!E25-'16-село-ЦЗ'!E25</f>
        <v>478</v>
      </c>
      <c r="F25" s="110">
        <f>УСЬОГО!F25-'16-село-ЦЗ'!F25</f>
        <v>285</v>
      </c>
      <c r="G25" s="111">
        <f t="shared" si="1"/>
        <v>59.623430962343093</v>
      </c>
      <c r="H25" s="110">
        <f>УСЬОГО!H25-'16-село-ЦЗ'!H25</f>
        <v>223</v>
      </c>
      <c r="I25" s="110">
        <f>УСЬОГО!I25-'16-село-ЦЗ'!I25</f>
        <v>129</v>
      </c>
      <c r="J25" s="111">
        <f t="shared" si="2"/>
        <v>57.847533632286996</v>
      </c>
      <c r="K25" s="110">
        <f>УСЬОГО!N25-'16-село-ЦЗ'!K25</f>
        <v>21</v>
      </c>
      <c r="L25" s="110">
        <f>УСЬОГО!O25-'16-село-ЦЗ'!L25</f>
        <v>15</v>
      </c>
      <c r="M25" s="111">
        <f t="shared" si="3"/>
        <v>71.428571428571431</v>
      </c>
      <c r="N25" s="110">
        <f>УСЬОГО!Q25-'16-село-ЦЗ'!N25</f>
        <v>0</v>
      </c>
      <c r="O25" s="110">
        <f>УСЬОГО!R25-'16-село-ЦЗ'!O25</f>
        <v>1</v>
      </c>
      <c r="P25" s="111" t="str">
        <f t="shared" si="8"/>
        <v>-</v>
      </c>
      <c r="Q25" s="110">
        <f>УСЬОГО!T25-'16-село-ЦЗ'!Q25</f>
        <v>371</v>
      </c>
      <c r="R25" s="110">
        <f>УСЬОГО!U25-'16-село-ЦЗ'!R25</f>
        <v>239</v>
      </c>
      <c r="S25" s="111">
        <f t="shared" si="4"/>
        <v>64.42048517520216</v>
      </c>
      <c r="T25" s="110">
        <f>УСЬОГО!W25-'16-село-ЦЗ'!T25</f>
        <v>-2649</v>
      </c>
      <c r="U25" s="112">
        <f>УСЬОГО!X25-'16-село-ЦЗ'!U25</f>
        <v>102</v>
      </c>
      <c r="V25" s="111">
        <f t="shared" si="5"/>
        <v>-3.8505096262740657</v>
      </c>
      <c r="W25" s="110">
        <f>УСЬОГО!Z25-'16-село-ЦЗ'!W25</f>
        <v>156</v>
      </c>
      <c r="X25" s="110">
        <f>УСЬОГО!AA25-'16-село-ЦЗ'!X25</f>
        <v>82</v>
      </c>
      <c r="Y25" s="111">
        <f t="shared" si="6"/>
        <v>52.564102564102562</v>
      </c>
      <c r="Z25" s="110">
        <f>УСЬОГО!AC25-'16-село-ЦЗ'!Z25</f>
        <v>132</v>
      </c>
      <c r="AA25" s="110">
        <f>УСЬОГО!AD25-'16-село-ЦЗ'!AA25</f>
        <v>75</v>
      </c>
      <c r="AB25" s="111">
        <f t="shared" si="7"/>
        <v>56.81818181818182</v>
      </c>
      <c r="AC25" s="37"/>
      <c r="AD25" s="41"/>
    </row>
    <row r="26" spans="1:30" s="42" customFormat="1" ht="15" customHeight="1" x14ac:dyDescent="0.25">
      <c r="A26" s="61" t="s">
        <v>52</v>
      </c>
      <c r="B26" s="110">
        <f>УСЬОГО!B26-'16-село-ЦЗ'!B26</f>
        <v>-1456</v>
      </c>
      <c r="C26" s="110">
        <f>УСЬОГО!C26-'16-село-ЦЗ'!C26</f>
        <v>462</v>
      </c>
      <c r="D26" s="108">
        <f t="shared" si="0"/>
        <v>-31.73076923076923</v>
      </c>
      <c r="E26" s="110">
        <f>УСЬОГО!E26-'16-село-ЦЗ'!E26</f>
        <v>537</v>
      </c>
      <c r="F26" s="110">
        <f>УСЬОГО!F26-'16-село-ЦЗ'!F26</f>
        <v>393</v>
      </c>
      <c r="G26" s="111">
        <f t="shared" si="1"/>
        <v>73.184357541899445</v>
      </c>
      <c r="H26" s="110">
        <f>УСЬОГО!H26-'16-село-ЦЗ'!H26</f>
        <v>203</v>
      </c>
      <c r="I26" s="110">
        <f>УСЬОГО!I26-'16-село-ЦЗ'!I26</f>
        <v>132</v>
      </c>
      <c r="J26" s="111">
        <f t="shared" si="2"/>
        <v>65.024630541871915</v>
      </c>
      <c r="K26" s="110">
        <f>УСЬОГО!N26-'16-село-ЦЗ'!K26</f>
        <v>24</v>
      </c>
      <c r="L26" s="110">
        <f>УСЬОГО!O26-'16-село-ЦЗ'!L26</f>
        <v>22</v>
      </c>
      <c r="M26" s="111">
        <f t="shared" si="3"/>
        <v>91.666666666666671</v>
      </c>
      <c r="N26" s="110">
        <f>УСЬОГО!Q26-'16-село-ЦЗ'!N26</f>
        <v>0</v>
      </c>
      <c r="O26" s="110">
        <f>УСЬОГО!R26-'16-село-ЦЗ'!O26</f>
        <v>3</v>
      </c>
      <c r="P26" s="111" t="str">
        <f t="shared" si="8"/>
        <v>-</v>
      </c>
      <c r="Q26" s="110">
        <f>УСЬОГО!T26-'16-село-ЦЗ'!Q26</f>
        <v>429</v>
      </c>
      <c r="R26" s="110">
        <f>УСЬОГО!U26-'16-село-ЦЗ'!R26</f>
        <v>287</v>
      </c>
      <c r="S26" s="111">
        <f t="shared" si="4"/>
        <v>66.899766899766902</v>
      </c>
      <c r="T26" s="110">
        <f>УСЬОГО!W26-'16-село-ЦЗ'!T26</f>
        <v>-1358</v>
      </c>
      <c r="U26" s="112">
        <f>УСЬОГО!X26-'16-село-ЦЗ'!U26</f>
        <v>159</v>
      </c>
      <c r="V26" s="111">
        <f t="shared" si="5"/>
        <v>-11.708394698085419</v>
      </c>
      <c r="W26" s="110">
        <f>УСЬОГО!Z26-'16-село-ЦЗ'!W26</f>
        <v>228</v>
      </c>
      <c r="X26" s="110">
        <f>УСЬОГО!AA26-'16-село-ЦЗ'!X26</f>
        <v>141</v>
      </c>
      <c r="Y26" s="111">
        <f t="shared" si="6"/>
        <v>61.842105263157897</v>
      </c>
      <c r="Z26" s="110">
        <f>УСЬОГО!AC26-'16-село-ЦЗ'!Z26</f>
        <v>200</v>
      </c>
      <c r="AA26" s="110">
        <f>УСЬОГО!AD26-'16-село-ЦЗ'!AA26</f>
        <v>124</v>
      </c>
      <c r="AB26" s="111">
        <f t="shared" si="7"/>
        <v>62</v>
      </c>
      <c r="AC26" s="37"/>
      <c r="AD26" s="41"/>
    </row>
    <row r="27" spans="1:30" s="42" customFormat="1" ht="15" customHeight="1" x14ac:dyDescent="0.25">
      <c r="A27" s="61" t="s">
        <v>53</v>
      </c>
      <c r="B27" s="110">
        <f>УСЬОГО!B27-'16-село-ЦЗ'!B27</f>
        <v>-1109</v>
      </c>
      <c r="C27" s="110">
        <f>УСЬОГО!C27-'16-село-ЦЗ'!C27</f>
        <v>230</v>
      </c>
      <c r="D27" s="108">
        <f t="shared" si="0"/>
        <v>-20.73940486925158</v>
      </c>
      <c r="E27" s="110">
        <f>УСЬОГО!E27-'16-село-ЦЗ'!E27</f>
        <v>451</v>
      </c>
      <c r="F27" s="110">
        <f>УСЬОГО!F27-'16-село-ЦЗ'!F27</f>
        <v>216</v>
      </c>
      <c r="G27" s="111">
        <f t="shared" si="1"/>
        <v>47.893569844789354</v>
      </c>
      <c r="H27" s="110">
        <f>УСЬОГО!H27-'16-село-ЦЗ'!H27</f>
        <v>179</v>
      </c>
      <c r="I27" s="110">
        <f>УСЬОГО!I27-'16-село-ЦЗ'!I27</f>
        <v>68</v>
      </c>
      <c r="J27" s="111">
        <f t="shared" si="2"/>
        <v>37.988826815642462</v>
      </c>
      <c r="K27" s="110">
        <f>УСЬОГО!N27-'16-село-ЦЗ'!K27</f>
        <v>47</v>
      </c>
      <c r="L27" s="110">
        <f>УСЬОГО!O27-'16-село-ЦЗ'!L27</f>
        <v>25</v>
      </c>
      <c r="M27" s="111">
        <f t="shared" si="3"/>
        <v>53.191489361702125</v>
      </c>
      <c r="N27" s="110">
        <f>УСЬОГО!Q27-'16-село-ЦЗ'!N27</f>
        <v>0</v>
      </c>
      <c r="O27" s="110">
        <f>УСЬОГО!R27-'16-село-ЦЗ'!O27</f>
        <v>1</v>
      </c>
      <c r="P27" s="111" t="str">
        <f t="shared" si="8"/>
        <v>-</v>
      </c>
      <c r="Q27" s="110">
        <f>УСЬОГО!T27-'16-село-ЦЗ'!Q27</f>
        <v>349</v>
      </c>
      <c r="R27" s="110">
        <f>УСЬОГО!U27-'16-село-ЦЗ'!R27</f>
        <v>191</v>
      </c>
      <c r="S27" s="111">
        <f t="shared" si="4"/>
        <v>54.727793696275072</v>
      </c>
      <c r="T27" s="110">
        <f>УСЬОГО!W27-'16-село-ЦЗ'!T27</f>
        <v>-986</v>
      </c>
      <c r="U27" s="112">
        <f>УСЬОГО!X27-'16-село-ЦЗ'!U27</f>
        <v>64</v>
      </c>
      <c r="V27" s="111">
        <f t="shared" si="5"/>
        <v>-6.4908722109533468</v>
      </c>
      <c r="W27" s="110">
        <f>УСЬОГО!Z27-'16-село-ЦЗ'!W27</f>
        <v>137</v>
      </c>
      <c r="X27" s="110">
        <f>УСЬОГО!AA27-'16-село-ЦЗ'!X27</f>
        <v>61</v>
      </c>
      <c r="Y27" s="111">
        <f t="shared" si="6"/>
        <v>44.525547445255476</v>
      </c>
      <c r="Z27" s="110">
        <f>УСЬОГО!AC27-'16-село-ЦЗ'!Z27</f>
        <v>125</v>
      </c>
      <c r="AA27" s="110">
        <f>УСЬОГО!AD27-'16-село-ЦЗ'!AA27</f>
        <v>53</v>
      </c>
      <c r="AB27" s="111">
        <f t="shared" si="7"/>
        <v>42.4</v>
      </c>
      <c r="AC27" s="37"/>
      <c r="AD27" s="41"/>
    </row>
    <row r="28" spans="1:30" s="42" customFormat="1" ht="15" customHeight="1" x14ac:dyDescent="0.25">
      <c r="A28" s="61" t="s">
        <v>54</v>
      </c>
      <c r="B28" s="110">
        <f>УСЬОГО!B28-'16-село-ЦЗ'!B28</f>
        <v>-757</v>
      </c>
      <c r="C28" s="110">
        <f>УСЬОГО!C28-'16-село-ЦЗ'!C28</f>
        <v>254</v>
      </c>
      <c r="D28" s="108">
        <f t="shared" si="0"/>
        <v>-33.553500660501982</v>
      </c>
      <c r="E28" s="110">
        <f>УСЬОГО!E28-'16-село-ЦЗ'!E28</f>
        <v>350</v>
      </c>
      <c r="F28" s="110">
        <f>УСЬОГО!F28-'16-село-ЦЗ'!F28</f>
        <v>216</v>
      </c>
      <c r="G28" s="111">
        <f t="shared" si="1"/>
        <v>61.714285714285715</v>
      </c>
      <c r="H28" s="110">
        <f>УСЬОГО!H28-'16-село-ЦЗ'!H28</f>
        <v>183</v>
      </c>
      <c r="I28" s="110">
        <f>УСЬОГО!I28-'16-село-ЦЗ'!I28</f>
        <v>73</v>
      </c>
      <c r="J28" s="111">
        <f t="shared" si="2"/>
        <v>39.89071038251366</v>
      </c>
      <c r="K28" s="110">
        <f>УСЬОГО!N28-'16-село-ЦЗ'!K28</f>
        <v>17</v>
      </c>
      <c r="L28" s="110">
        <f>УСЬОГО!O28-'16-село-ЦЗ'!L28</f>
        <v>13</v>
      </c>
      <c r="M28" s="111">
        <f t="shared" si="3"/>
        <v>76.470588235294116</v>
      </c>
      <c r="N28" s="110">
        <f>УСЬОГО!Q28-'16-село-ЦЗ'!N28</f>
        <v>8</v>
      </c>
      <c r="O28" s="110">
        <f>УСЬОГО!R28-'16-село-ЦЗ'!O28</f>
        <v>3</v>
      </c>
      <c r="P28" s="111">
        <f t="shared" si="8"/>
        <v>37.5</v>
      </c>
      <c r="Q28" s="110">
        <f>УСЬОГО!T28-'16-село-ЦЗ'!Q28</f>
        <v>325</v>
      </c>
      <c r="R28" s="110">
        <f>УСЬОГО!U28-'16-село-ЦЗ'!R28</f>
        <v>203</v>
      </c>
      <c r="S28" s="111">
        <f t="shared" si="4"/>
        <v>62.46153846153846</v>
      </c>
      <c r="T28" s="110">
        <f>УСЬОГО!W28-'16-село-ЦЗ'!T28</f>
        <v>-658</v>
      </c>
      <c r="U28" s="112">
        <f>УСЬОГО!X28-'16-село-ЦЗ'!U28</f>
        <v>84</v>
      </c>
      <c r="V28" s="111">
        <f t="shared" si="5"/>
        <v>-12.76595744680851</v>
      </c>
      <c r="W28" s="110">
        <f>УСЬОГО!Z28-'16-село-ЦЗ'!W28</f>
        <v>150</v>
      </c>
      <c r="X28" s="110">
        <f>УСЬОГО!AA28-'16-село-ЦЗ'!X28</f>
        <v>83</v>
      </c>
      <c r="Y28" s="111">
        <f t="shared" si="6"/>
        <v>55.333333333333336</v>
      </c>
      <c r="Z28" s="110">
        <f>УСЬОГО!AC28-'16-село-ЦЗ'!Z28</f>
        <v>142</v>
      </c>
      <c r="AA28" s="110">
        <f>УСЬОГО!AD28-'16-село-ЦЗ'!AA28</f>
        <v>79</v>
      </c>
      <c r="AB28" s="111">
        <f t="shared" si="7"/>
        <v>55.633802816901408</v>
      </c>
      <c r="AC28" s="37"/>
      <c r="AD28" s="41"/>
    </row>
    <row r="29" spans="1:30" s="42" customFormat="1" ht="15" customHeight="1" x14ac:dyDescent="0.25">
      <c r="A29" s="61" t="s">
        <v>55</v>
      </c>
      <c r="B29" s="110">
        <f>УСЬОГО!B29-'16-село-ЦЗ'!B29</f>
        <v>-1381</v>
      </c>
      <c r="C29" s="110">
        <f>УСЬОГО!C29-'16-село-ЦЗ'!C29</f>
        <v>347</v>
      </c>
      <c r="D29" s="108">
        <f t="shared" si="0"/>
        <v>-25.126719768283852</v>
      </c>
      <c r="E29" s="110">
        <f>УСЬОГО!E29-'16-село-ЦЗ'!E29</f>
        <v>613</v>
      </c>
      <c r="F29" s="110">
        <f>УСЬОГО!F29-'16-село-ЦЗ'!F29</f>
        <v>311</v>
      </c>
      <c r="G29" s="111">
        <f t="shared" si="1"/>
        <v>50.734094616639482</v>
      </c>
      <c r="H29" s="110">
        <f>УСЬОГО!H29-'16-село-ЦЗ'!H29</f>
        <v>319</v>
      </c>
      <c r="I29" s="110">
        <f>УСЬОГО!I29-'16-село-ЦЗ'!I29</f>
        <v>107</v>
      </c>
      <c r="J29" s="111">
        <f t="shared" si="2"/>
        <v>33.542319749216304</v>
      </c>
      <c r="K29" s="110">
        <f>УСЬОГО!N29-'16-село-ЦЗ'!K29</f>
        <v>46</v>
      </c>
      <c r="L29" s="110">
        <f>УСЬОГО!O29-'16-село-ЦЗ'!L29</f>
        <v>35</v>
      </c>
      <c r="M29" s="111">
        <f t="shared" si="3"/>
        <v>76.086956521739125</v>
      </c>
      <c r="N29" s="110">
        <f>УСЬОГО!Q29-'16-село-ЦЗ'!N29</f>
        <v>1</v>
      </c>
      <c r="O29" s="110">
        <f>УСЬОГО!R29-'16-село-ЦЗ'!O29</f>
        <v>0</v>
      </c>
      <c r="P29" s="111">
        <f t="shared" si="8"/>
        <v>0</v>
      </c>
      <c r="Q29" s="110">
        <f>УСЬОГО!T29-'16-село-ЦЗ'!Q29</f>
        <v>490</v>
      </c>
      <c r="R29" s="110">
        <f>УСЬОГО!U29-'16-село-ЦЗ'!R29</f>
        <v>249</v>
      </c>
      <c r="S29" s="111">
        <f t="shared" si="4"/>
        <v>50.816326530612244</v>
      </c>
      <c r="T29" s="110">
        <f>УСЬОГО!W29-'16-село-ЦЗ'!T29</f>
        <v>-1401</v>
      </c>
      <c r="U29" s="112">
        <f>УСЬОГО!X29-'16-село-ЦЗ'!U29</f>
        <v>122</v>
      </c>
      <c r="V29" s="111">
        <f t="shared" si="5"/>
        <v>-8.708065667380442</v>
      </c>
      <c r="W29" s="110">
        <f>УСЬОГО!Z29-'16-село-ЦЗ'!W29</f>
        <v>198</v>
      </c>
      <c r="X29" s="110">
        <f>УСЬОГО!AA29-'16-село-ЦЗ'!X29</f>
        <v>111</v>
      </c>
      <c r="Y29" s="111">
        <f t="shared" si="6"/>
        <v>56.060606060606062</v>
      </c>
      <c r="Z29" s="110">
        <f>УСЬОГО!AC29-'16-село-ЦЗ'!Z29</f>
        <v>180</v>
      </c>
      <c r="AA29" s="110">
        <f>УСЬОГО!AD29-'16-село-ЦЗ'!AA29</f>
        <v>98</v>
      </c>
      <c r="AB29" s="111">
        <f t="shared" si="7"/>
        <v>54.444444444444443</v>
      </c>
      <c r="AC29" s="37"/>
      <c r="AD29" s="41"/>
    </row>
    <row r="30" spans="1:30" s="42" customFormat="1" ht="15" customHeight="1" x14ac:dyDescent="0.25">
      <c r="A30" s="61" t="s">
        <v>56</v>
      </c>
      <c r="B30" s="110">
        <f>УСЬОГО!B30-'16-село-ЦЗ'!B30</f>
        <v>-2182</v>
      </c>
      <c r="C30" s="110">
        <f>УСЬОГО!C30-'16-село-ЦЗ'!C30</f>
        <v>232</v>
      </c>
      <c r="D30" s="108">
        <f t="shared" si="0"/>
        <v>-10.632447296058661</v>
      </c>
      <c r="E30" s="110">
        <f>УСЬОГО!E30-'16-село-ЦЗ'!E30</f>
        <v>288</v>
      </c>
      <c r="F30" s="110">
        <f>УСЬОГО!F30-'16-село-ЦЗ'!F30</f>
        <v>189</v>
      </c>
      <c r="G30" s="111">
        <f t="shared" si="1"/>
        <v>65.625</v>
      </c>
      <c r="H30" s="110">
        <f>УСЬОГО!H30-'16-село-ЦЗ'!H30</f>
        <v>132</v>
      </c>
      <c r="I30" s="110">
        <f>УСЬОГО!I30-'16-село-ЦЗ'!I30</f>
        <v>88</v>
      </c>
      <c r="J30" s="111">
        <f t="shared" si="2"/>
        <v>66.666666666666671</v>
      </c>
      <c r="K30" s="110">
        <f>УСЬОГО!N30-'16-село-ЦЗ'!K30</f>
        <v>12</v>
      </c>
      <c r="L30" s="110">
        <f>УСЬОГО!O30-'16-село-ЦЗ'!L30</f>
        <v>1</v>
      </c>
      <c r="M30" s="111">
        <f t="shared" si="3"/>
        <v>8.3333333333333339</v>
      </c>
      <c r="N30" s="110">
        <f>УСЬОГО!Q30-'16-село-ЦЗ'!N30</f>
        <v>2</v>
      </c>
      <c r="O30" s="110">
        <f>УСЬОГО!R30-'16-село-ЦЗ'!O30</f>
        <v>0</v>
      </c>
      <c r="P30" s="111">
        <f t="shared" si="8"/>
        <v>0</v>
      </c>
      <c r="Q30" s="110">
        <f>УСЬОГО!T30-'16-село-ЦЗ'!Q30</f>
        <v>255</v>
      </c>
      <c r="R30" s="110">
        <f>УСЬОГО!U30-'16-село-ЦЗ'!R30</f>
        <v>166</v>
      </c>
      <c r="S30" s="111">
        <f t="shared" si="4"/>
        <v>65.098039215686271</v>
      </c>
      <c r="T30" s="110">
        <f>УСЬОГО!W30-'16-село-ЦЗ'!T30</f>
        <v>-2183</v>
      </c>
      <c r="U30" s="112">
        <f>УСЬОГО!X30-'16-село-ЦЗ'!U30</f>
        <v>65</v>
      </c>
      <c r="V30" s="111">
        <f t="shared" si="5"/>
        <v>-2.9775538250114519</v>
      </c>
      <c r="W30" s="110">
        <f>УСЬОГО!Z30-'16-село-ЦЗ'!W30</f>
        <v>129</v>
      </c>
      <c r="X30" s="110">
        <f>УСЬОГО!AA30-'16-село-ЦЗ'!X30</f>
        <v>49</v>
      </c>
      <c r="Y30" s="111">
        <f t="shared" si="6"/>
        <v>37.984496124031011</v>
      </c>
      <c r="Z30" s="110">
        <f>УСЬОГО!AC30-'16-село-ЦЗ'!Z30</f>
        <v>119</v>
      </c>
      <c r="AA30" s="110">
        <f>УСЬОГО!AD30-'16-село-ЦЗ'!AA30</f>
        <v>43</v>
      </c>
      <c r="AB30" s="111">
        <f t="shared" si="7"/>
        <v>36.134453781512605</v>
      </c>
      <c r="AC30" s="37"/>
      <c r="AD30" s="41"/>
    </row>
    <row r="31" spans="1:30" s="42" customFormat="1" ht="15" customHeight="1" x14ac:dyDescent="0.25">
      <c r="A31" s="61" t="s">
        <v>57</v>
      </c>
      <c r="B31" s="110">
        <f>УСЬОГО!B31-'16-село-ЦЗ'!B31</f>
        <v>-1697</v>
      </c>
      <c r="C31" s="110">
        <f>УСЬОГО!C31-'16-село-ЦЗ'!C31</f>
        <v>447</v>
      </c>
      <c r="D31" s="108">
        <f t="shared" si="0"/>
        <v>-26.340601060695345</v>
      </c>
      <c r="E31" s="110">
        <f>УСЬОГО!E31-'16-село-ЦЗ'!E31</f>
        <v>431</v>
      </c>
      <c r="F31" s="110">
        <f>УСЬОГО!F31-'16-село-ЦЗ'!F31</f>
        <v>308</v>
      </c>
      <c r="G31" s="111">
        <f t="shared" si="1"/>
        <v>71.461716937354993</v>
      </c>
      <c r="H31" s="110">
        <f>УСЬОГО!H31-'16-село-ЦЗ'!H31</f>
        <v>315</v>
      </c>
      <c r="I31" s="110">
        <f>УСЬОГО!I31-'16-село-ЦЗ'!I31</f>
        <v>100</v>
      </c>
      <c r="J31" s="111">
        <f t="shared" si="2"/>
        <v>31.746031746031747</v>
      </c>
      <c r="K31" s="110">
        <f>УСЬОГО!N31-'16-село-ЦЗ'!K31</f>
        <v>20</v>
      </c>
      <c r="L31" s="110">
        <f>УСЬОГО!O31-'16-село-ЦЗ'!L31</f>
        <v>3</v>
      </c>
      <c r="M31" s="111">
        <f t="shared" si="3"/>
        <v>15</v>
      </c>
      <c r="N31" s="110">
        <f>УСЬОГО!Q31-'16-село-ЦЗ'!N31</f>
        <v>1</v>
      </c>
      <c r="O31" s="110">
        <f>УСЬОГО!R31-'16-село-ЦЗ'!O31</f>
        <v>0</v>
      </c>
      <c r="P31" s="111">
        <f t="shared" si="8"/>
        <v>0</v>
      </c>
      <c r="Q31" s="110">
        <f>УСЬОГО!T31-'16-село-ЦЗ'!Q31</f>
        <v>384</v>
      </c>
      <c r="R31" s="110">
        <f>УСЬОГО!U31-'16-село-ЦЗ'!R31</f>
        <v>267</v>
      </c>
      <c r="S31" s="111">
        <f t="shared" si="4"/>
        <v>69.53125</v>
      </c>
      <c r="T31" s="110">
        <f>УСЬОГО!W31-'16-село-ЦЗ'!T31</f>
        <v>-1923</v>
      </c>
      <c r="U31" s="112">
        <f>УСЬОГО!X31-'16-село-ЦЗ'!U31</f>
        <v>126</v>
      </c>
      <c r="V31" s="111">
        <f t="shared" si="5"/>
        <v>-6.5522620904836195</v>
      </c>
      <c r="W31" s="110">
        <f>УСЬОГО!Z31-'16-село-ЦЗ'!W31</f>
        <v>145</v>
      </c>
      <c r="X31" s="110">
        <f>УСЬОГО!AA31-'16-село-ЦЗ'!X31</f>
        <v>80</v>
      </c>
      <c r="Y31" s="111">
        <f t="shared" si="6"/>
        <v>55.172413793103445</v>
      </c>
      <c r="Z31" s="110">
        <f>УСЬОГО!AC31-'16-село-ЦЗ'!Z31</f>
        <v>129</v>
      </c>
      <c r="AA31" s="110">
        <f>УСЬОГО!AD31-'16-село-ЦЗ'!AA31</f>
        <v>75</v>
      </c>
      <c r="AB31" s="111">
        <f t="shared" si="7"/>
        <v>58.139534883720927</v>
      </c>
      <c r="AC31" s="37"/>
      <c r="AD31" s="41"/>
    </row>
    <row r="32" spans="1:30" s="42" customFormat="1" ht="15" customHeight="1" x14ac:dyDescent="0.25">
      <c r="A32" s="61" t="s">
        <v>58</v>
      </c>
      <c r="B32" s="110">
        <f>УСЬОГО!B32-'16-село-ЦЗ'!B32</f>
        <v>-1712</v>
      </c>
      <c r="C32" s="110">
        <f>УСЬОГО!C32-'16-село-ЦЗ'!C32</f>
        <v>461</v>
      </c>
      <c r="D32" s="108">
        <f t="shared" si="0"/>
        <v>-26.927570093457945</v>
      </c>
      <c r="E32" s="110">
        <f>УСЬОГО!E32-'16-село-ЦЗ'!E32</f>
        <v>549</v>
      </c>
      <c r="F32" s="110">
        <f>УСЬОГО!F32-'16-село-ЦЗ'!F32</f>
        <v>330</v>
      </c>
      <c r="G32" s="111">
        <f t="shared" si="1"/>
        <v>60.10928961748634</v>
      </c>
      <c r="H32" s="110">
        <f>УСЬОГО!H32-'16-село-ЦЗ'!H32</f>
        <v>274</v>
      </c>
      <c r="I32" s="110">
        <f>УСЬОГО!I32-'16-село-ЦЗ'!I32</f>
        <v>199</v>
      </c>
      <c r="J32" s="111">
        <f t="shared" si="2"/>
        <v>72.627737226277375</v>
      </c>
      <c r="K32" s="110">
        <f>УСЬОГО!N32-'16-село-ЦЗ'!K32</f>
        <v>62</v>
      </c>
      <c r="L32" s="110">
        <f>УСЬОГО!O32-'16-село-ЦЗ'!L32</f>
        <v>25</v>
      </c>
      <c r="M32" s="111">
        <f t="shared" si="3"/>
        <v>40.322580645161288</v>
      </c>
      <c r="N32" s="110">
        <f>УСЬОГО!Q32-'16-село-ЦЗ'!N32</f>
        <v>11</v>
      </c>
      <c r="O32" s="110">
        <f>УСЬОГО!R32-'16-село-ЦЗ'!O32</f>
        <v>0</v>
      </c>
      <c r="P32" s="111">
        <f t="shared" si="8"/>
        <v>0</v>
      </c>
      <c r="Q32" s="110">
        <f>УСЬОГО!T32-'16-село-ЦЗ'!Q32</f>
        <v>440</v>
      </c>
      <c r="R32" s="110">
        <f>УСЬОГО!U32-'16-село-ЦЗ'!R32</f>
        <v>314</v>
      </c>
      <c r="S32" s="111">
        <f t="shared" si="4"/>
        <v>71.36363636363636</v>
      </c>
      <c r="T32" s="110">
        <f>УСЬОГО!W32-'16-село-ЦЗ'!T32</f>
        <v>-1669</v>
      </c>
      <c r="U32" s="112">
        <f>УСЬОГО!X32-'16-село-ЦЗ'!U32</f>
        <v>137</v>
      </c>
      <c r="V32" s="111">
        <f t="shared" si="5"/>
        <v>-8.2085080886758544</v>
      </c>
      <c r="W32" s="110">
        <f>УСЬОГО!Z32-'16-село-ЦЗ'!W32</f>
        <v>111</v>
      </c>
      <c r="X32" s="110">
        <f>УСЬОГО!AA32-'16-село-ЦЗ'!X32</f>
        <v>90</v>
      </c>
      <c r="Y32" s="111">
        <f t="shared" si="6"/>
        <v>81.081081081081081</v>
      </c>
      <c r="Z32" s="110">
        <f>УСЬОГО!AC32-'16-село-ЦЗ'!Z32</f>
        <v>95</v>
      </c>
      <c r="AA32" s="110">
        <f>УСЬОГО!AD32-'16-село-ЦЗ'!AA32</f>
        <v>77</v>
      </c>
      <c r="AB32" s="111">
        <f t="shared" si="7"/>
        <v>81.05263157894737</v>
      </c>
      <c r="AC32" s="37"/>
      <c r="AD32" s="41"/>
    </row>
    <row r="33" spans="1:30" s="42" customFormat="1" ht="15" customHeight="1" x14ac:dyDescent="0.25">
      <c r="A33" s="61" t="s">
        <v>59</v>
      </c>
      <c r="B33" s="110">
        <f>УСЬОГО!B33-'16-село-ЦЗ'!B33</f>
        <v>-1425</v>
      </c>
      <c r="C33" s="110">
        <f>УСЬОГО!C33-'16-село-ЦЗ'!C33</f>
        <v>502</v>
      </c>
      <c r="D33" s="108">
        <f t="shared" si="0"/>
        <v>-35.228070175438596</v>
      </c>
      <c r="E33" s="110">
        <f>УСЬОГО!E33-'16-село-ЦЗ'!E33</f>
        <v>731</v>
      </c>
      <c r="F33" s="110">
        <f>УСЬОГО!F33-'16-село-ЦЗ'!F33</f>
        <v>463</v>
      </c>
      <c r="G33" s="111">
        <f t="shared" si="1"/>
        <v>63.337893296853622</v>
      </c>
      <c r="H33" s="110">
        <f>УСЬОГО!H33-'16-село-ЦЗ'!H33</f>
        <v>248</v>
      </c>
      <c r="I33" s="110">
        <f>УСЬОГО!I33-'16-село-ЦЗ'!I33</f>
        <v>139</v>
      </c>
      <c r="J33" s="111">
        <f t="shared" si="2"/>
        <v>56.048387096774192</v>
      </c>
      <c r="K33" s="110">
        <f>УСЬОГО!N33-'16-село-ЦЗ'!K33</f>
        <v>36</v>
      </c>
      <c r="L33" s="110">
        <f>УСЬОГО!O33-'16-село-ЦЗ'!L33</f>
        <v>9</v>
      </c>
      <c r="M33" s="111">
        <f t="shared" si="3"/>
        <v>25</v>
      </c>
      <c r="N33" s="110">
        <f>УСЬОГО!Q33-'16-село-ЦЗ'!N33</f>
        <v>1</v>
      </c>
      <c r="O33" s="110">
        <f>УСЬОГО!R33-'16-село-ЦЗ'!O33</f>
        <v>0</v>
      </c>
      <c r="P33" s="111">
        <f t="shared" si="8"/>
        <v>0</v>
      </c>
      <c r="Q33" s="110">
        <f>УСЬОГО!T33-'16-село-ЦЗ'!Q33</f>
        <v>665</v>
      </c>
      <c r="R33" s="110">
        <f>УСЬОГО!U33-'16-село-ЦЗ'!R33</f>
        <v>413</v>
      </c>
      <c r="S33" s="111">
        <f t="shared" si="4"/>
        <v>62.10526315789474</v>
      </c>
      <c r="T33" s="110">
        <f>УСЬОГО!W33-'16-село-ЦЗ'!T33</f>
        <v>-1253</v>
      </c>
      <c r="U33" s="112">
        <f>УСЬОГО!X33-'16-село-ЦЗ'!U33</f>
        <v>158</v>
      </c>
      <c r="V33" s="111">
        <f t="shared" si="5"/>
        <v>-12.609736632083001</v>
      </c>
      <c r="W33" s="110">
        <f>УСЬОГО!Z33-'16-село-ЦЗ'!W33</f>
        <v>315</v>
      </c>
      <c r="X33" s="110">
        <f>УСЬОГО!AA33-'16-село-ЦЗ'!X33</f>
        <v>148</v>
      </c>
      <c r="Y33" s="111">
        <f t="shared" si="6"/>
        <v>46.984126984126981</v>
      </c>
      <c r="Z33" s="110">
        <f>УСЬОГО!AC33-'16-село-ЦЗ'!Z33</f>
        <v>276</v>
      </c>
      <c r="AA33" s="110">
        <f>УСЬОГО!AD33-'16-село-ЦЗ'!AA33</f>
        <v>126</v>
      </c>
      <c r="AB33" s="111">
        <f t="shared" si="7"/>
        <v>45.652173913043477</v>
      </c>
      <c r="AC33" s="37"/>
      <c r="AD33" s="41"/>
    </row>
    <row r="34" spans="1:30" s="42" customFormat="1" ht="15" customHeight="1" x14ac:dyDescent="0.25">
      <c r="A34" s="61" t="s">
        <v>60</v>
      </c>
      <c r="B34" s="110">
        <f>УСЬОГО!B34-'16-село-ЦЗ'!B34</f>
        <v>-1174</v>
      </c>
      <c r="C34" s="110">
        <f>УСЬОГО!C34-'16-село-ЦЗ'!C34</f>
        <v>316</v>
      </c>
      <c r="D34" s="108">
        <f t="shared" si="0"/>
        <v>-26.916524701873936</v>
      </c>
      <c r="E34" s="110">
        <f>УСЬОГО!E34-'16-село-ЦЗ'!E34</f>
        <v>473</v>
      </c>
      <c r="F34" s="110">
        <f>УСЬОГО!F34-'16-село-ЦЗ'!F34</f>
        <v>249</v>
      </c>
      <c r="G34" s="111">
        <f t="shared" si="1"/>
        <v>52.642706131078221</v>
      </c>
      <c r="H34" s="110">
        <f>УСЬОГО!H34-'16-село-ЦЗ'!H34</f>
        <v>240</v>
      </c>
      <c r="I34" s="110">
        <f>УСЬОГО!I34-'16-село-ЦЗ'!I34</f>
        <v>77</v>
      </c>
      <c r="J34" s="111">
        <f t="shared" si="2"/>
        <v>32.083333333333336</v>
      </c>
      <c r="K34" s="110">
        <f>УСЬОГО!N34-'16-село-ЦЗ'!K34</f>
        <v>12</v>
      </c>
      <c r="L34" s="110">
        <f>УСЬОГО!O34-'16-село-ЦЗ'!L34</f>
        <v>1</v>
      </c>
      <c r="M34" s="111">
        <f t="shared" si="3"/>
        <v>8.3333333333333339</v>
      </c>
      <c r="N34" s="110">
        <f>УСЬОГО!Q34-'16-село-ЦЗ'!N34</f>
        <v>0</v>
      </c>
      <c r="O34" s="110">
        <f>УСЬОГО!R34-'16-село-ЦЗ'!O34</f>
        <v>0</v>
      </c>
      <c r="P34" s="111" t="str">
        <f t="shared" si="8"/>
        <v>-</v>
      </c>
      <c r="Q34" s="110">
        <f>УСЬОГО!T34-'16-село-ЦЗ'!Q34</f>
        <v>385</v>
      </c>
      <c r="R34" s="110">
        <f>УСЬОГО!U34-'16-село-ЦЗ'!R34</f>
        <v>199</v>
      </c>
      <c r="S34" s="111">
        <f t="shared" si="4"/>
        <v>51.688311688311686</v>
      </c>
      <c r="T34" s="110">
        <f>УСЬОГО!W34-'16-село-ЦЗ'!T34</f>
        <v>-1014</v>
      </c>
      <c r="U34" s="112">
        <f>УСЬОГО!X34-'16-село-ЦЗ'!U34</f>
        <v>107</v>
      </c>
      <c r="V34" s="111">
        <f t="shared" si="5"/>
        <v>-10.552268244575936</v>
      </c>
      <c r="W34" s="110">
        <f>УСЬОГО!Z34-'16-село-ЦЗ'!W34</f>
        <v>205</v>
      </c>
      <c r="X34" s="110">
        <f>УСЬОГО!AA34-'16-село-ЦЗ'!X34</f>
        <v>91</v>
      </c>
      <c r="Y34" s="111">
        <f t="shared" si="6"/>
        <v>44.390243902439025</v>
      </c>
      <c r="Z34" s="110">
        <f>УСЬОГО!AC34-'16-село-ЦЗ'!Z34</f>
        <v>183</v>
      </c>
      <c r="AA34" s="110">
        <f>УСЬОГО!AD34-'16-село-ЦЗ'!AA34</f>
        <v>86</v>
      </c>
      <c r="AB34" s="111">
        <f t="shared" si="7"/>
        <v>46.994535519125684</v>
      </c>
      <c r="AC34" s="37"/>
      <c r="AD34" s="41"/>
    </row>
    <row r="35" spans="1:30" s="42" customFormat="1" ht="15" customHeight="1" x14ac:dyDescent="0.25">
      <c r="A35" s="61" t="s">
        <v>61</v>
      </c>
      <c r="B35" s="110">
        <f>УСЬОГО!B35-'16-село-ЦЗ'!B35</f>
        <v>-692</v>
      </c>
      <c r="C35" s="110">
        <f>УСЬОГО!C35-'16-село-ЦЗ'!C35</f>
        <v>258</v>
      </c>
      <c r="D35" s="108">
        <f t="shared" si="0"/>
        <v>-37.283236994219656</v>
      </c>
      <c r="E35" s="110">
        <f>УСЬОГО!E35-'16-село-ЦЗ'!E35</f>
        <v>472</v>
      </c>
      <c r="F35" s="110">
        <f>УСЬОГО!F35-'16-село-ЦЗ'!F35</f>
        <v>234</v>
      </c>
      <c r="G35" s="111">
        <f t="shared" si="1"/>
        <v>49.576271186440678</v>
      </c>
      <c r="H35" s="110">
        <f>УСЬОГО!H35-'16-село-ЦЗ'!H35</f>
        <v>158</v>
      </c>
      <c r="I35" s="110">
        <f>УСЬОГО!I35-'16-село-ЦЗ'!I35</f>
        <v>78</v>
      </c>
      <c r="J35" s="111">
        <f t="shared" si="2"/>
        <v>49.367088607594937</v>
      </c>
      <c r="K35" s="110">
        <f>УСЬОГО!N35-'16-село-ЦЗ'!K35</f>
        <v>33</v>
      </c>
      <c r="L35" s="110">
        <f>УСЬОГО!O35-'16-село-ЦЗ'!L35</f>
        <v>24</v>
      </c>
      <c r="M35" s="111">
        <f t="shared" si="3"/>
        <v>72.727272727272734</v>
      </c>
      <c r="N35" s="110">
        <f>УСЬОГО!Q35-'16-село-ЦЗ'!N35</f>
        <v>2</v>
      </c>
      <c r="O35" s="110">
        <f>УСЬОГО!R35-'16-село-ЦЗ'!O35</f>
        <v>2</v>
      </c>
      <c r="P35" s="111">
        <f t="shared" si="8"/>
        <v>100</v>
      </c>
      <c r="Q35" s="110">
        <f>УСЬОГО!T35-'16-село-ЦЗ'!Q35</f>
        <v>303</v>
      </c>
      <c r="R35" s="110">
        <f>УСЬОГО!U35-'16-село-ЦЗ'!R35</f>
        <v>206</v>
      </c>
      <c r="S35" s="111">
        <f t="shared" si="4"/>
        <v>67.986798679867988</v>
      </c>
      <c r="T35" s="110">
        <f>УСЬОГО!W35-'16-село-ЦЗ'!T35</f>
        <v>-630</v>
      </c>
      <c r="U35" s="112">
        <f>УСЬОГО!X35-'16-село-ЦЗ'!U35</f>
        <v>77</v>
      </c>
      <c r="V35" s="111">
        <f t="shared" si="5"/>
        <v>-12.222222222222221</v>
      </c>
      <c r="W35" s="110">
        <f>УСЬОГО!Z35-'16-село-ЦЗ'!W35</f>
        <v>109</v>
      </c>
      <c r="X35" s="110">
        <f>УСЬОГО!AA35-'16-село-ЦЗ'!X35</f>
        <v>67</v>
      </c>
      <c r="Y35" s="111">
        <f t="shared" si="6"/>
        <v>61.467889908256879</v>
      </c>
      <c r="Z35" s="110">
        <f>УСЬОГО!AC35-'16-село-ЦЗ'!Z35</f>
        <v>95</v>
      </c>
      <c r="AA35" s="110">
        <f>УСЬОГО!AD35-'16-село-ЦЗ'!AA35</f>
        <v>58</v>
      </c>
      <c r="AB35" s="111">
        <f t="shared" si="7"/>
        <v>61.05263157894737</v>
      </c>
      <c r="AC35" s="37"/>
      <c r="AD35" s="41"/>
    </row>
    <row r="36" spans="1:30" ht="60.75" customHeight="1" x14ac:dyDescent="0.25">
      <c r="A36" s="45"/>
      <c r="B36" s="45"/>
      <c r="C36" s="234" t="s">
        <v>96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F88"/>
  <sheetViews>
    <sheetView tabSelected="1"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H18" sqref="AH18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7.14062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2.42578125" style="44" customWidth="1"/>
    <col min="16" max="16" width="8.140625" style="44" customWidth="1"/>
    <col min="17" max="18" width="12.42578125" style="44" customWidth="1"/>
    <col min="19" max="19" width="8.140625" style="44" customWidth="1"/>
    <col min="20" max="20" width="10.5703125" style="44" hidden="1" customWidth="1"/>
    <col min="21" max="21" width="16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19" t="s">
        <v>149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56.85" customHeight="1" x14ac:dyDescent="0.25">
      <c r="A3" s="221"/>
      <c r="B3" s="164"/>
      <c r="C3" s="160" t="s">
        <v>95</v>
      </c>
      <c r="D3" s="164"/>
      <c r="E3" s="223" t="s">
        <v>22</v>
      </c>
      <c r="F3" s="223"/>
      <c r="G3" s="223"/>
      <c r="H3" s="223" t="s">
        <v>13</v>
      </c>
      <c r="I3" s="223"/>
      <c r="J3" s="223"/>
      <c r="K3" s="223" t="s">
        <v>9</v>
      </c>
      <c r="L3" s="223"/>
      <c r="M3" s="223"/>
      <c r="N3" s="223" t="s">
        <v>10</v>
      </c>
      <c r="O3" s="223"/>
      <c r="P3" s="223"/>
      <c r="Q3" s="229" t="s">
        <v>8</v>
      </c>
      <c r="R3" s="230"/>
      <c r="S3" s="231"/>
      <c r="T3" s="223" t="s">
        <v>16</v>
      </c>
      <c r="U3" s="223"/>
      <c r="V3" s="223"/>
      <c r="W3" s="223" t="s">
        <v>11</v>
      </c>
      <c r="X3" s="223"/>
      <c r="Y3" s="223"/>
      <c r="Z3" s="223" t="s">
        <v>12</v>
      </c>
      <c r="AA3" s="223"/>
      <c r="AB3" s="223"/>
    </row>
    <row r="4" spans="1:32" s="33" customFormat="1" ht="19.5" customHeight="1" x14ac:dyDescent="0.25">
      <c r="A4" s="221"/>
      <c r="B4" s="246" t="s">
        <v>62</v>
      </c>
      <c r="C4" s="232" t="s">
        <v>93</v>
      </c>
      <c r="D4" s="247" t="s">
        <v>2</v>
      </c>
      <c r="E4" s="232" t="s">
        <v>62</v>
      </c>
      <c r="F4" s="232" t="s">
        <v>93</v>
      </c>
      <c r="G4" s="247" t="s">
        <v>2</v>
      </c>
      <c r="H4" s="232" t="s">
        <v>62</v>
      </c>
      <c r="I4" s="232" t="s">
        <v>93</v>
      </c>
      <c r="J4" s="247" t="s">
        <v>2</v>
      </c>
      <c r="K4" s="232" t="s">
        <v>62</v>
      </c>
      <c r="L4" s="232" t="s">
        <v>93</v>
      </c>
      <c r="M4" s="247" t="s">
        <v>2</v>
      </c>
      <c r="N4" s="232" t="s">
        <v>62</v>
      </c>
      <c r="O4" s="232" t="s">
        <v>93</v>
      </c>
      <c r="P4" s="247" t="s">
        <v>2</v>
      </c>
      <c r="Q4" s="232" t="s">
        <v>62</v>
      </c>
      <c r="R4" s="232" t="s">
        <v>93</v>
      </c>
      <c r="S4" s="247" t="s">
        <v>2</v>
      </c>
      <c r="T4" s="232" t="s">
        <v>15</v>
      </c>
      <c r="U4" s="232" t="s">
        <v>94</v>
      </c>
      <c r="V4" s="247" t="s">
        <v>2</v>
      </c>
      <c r="W4" s="232" t="s">
        <v>62</v>
      </c>
      <c r="X4" s="232" t="s">
        <v>93</v>
      </c>
      <c r="Y4" s="247" t="s">
        <v>2</v>
      </c>
      <c r="Z4" s="232" t="s">
        <v>62</v>
      </c>
      <c r="AA4" s="232" t="s">
        <v>93</v>
      </c>
      <c r="AB4" s="247" t="s">
        <v>2</v>
      </c>
    </row>
    <row r="5" spans="1:32" s="33" customFormat="1" ht="1.5" customHeight="1" x14ac:dyDescent="0.25">
      <c r="A5" s="221"/>
      <c r="B5" s="246"/>
      <c r="C5" s="232"/>
      <c r="D5" s="247"/>
      <c r="E5" s="232"/>
      <c r="F5" s="232"/>
      <c r="G5" s="247"/>
      <c r="H5" s="232"/>
      <c r="I5" s="232"/>
      <c r="J5" s="247"/>
      <c r="K5" s="232"/>
      <c r="L5" s="232"/>
      <c r="M5" s="247"/>
      <c r="N5" s="232"/>
      <c r="O5" s="232"/>
      <c r="P5" s="247"/>
      <c r="Q5" s="232"/>
      <c r="R5" s="232"/>
      <c r="S5" s="247"/>
      <c r="T5" s="232"/>
      <c r="U5" s="232"/>
      <c r="V5" s="247"/>
      <c r="W5" s="232"/>
      <c r="X5" s="232"/>
      <c r="Y5" s="247"/>
      <c r="Z5" s="232"/>
      <c r="AA5" s="232"/>
      <c r="AB5" s="247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33</v>
      </c>
      <c r="B7" s="35">
        <f>SUM(B8:B35)</f>
        <v>39662</v>
      </c>
      <c r="C7" s="306">
        <f>SUM(C8:C35)</f>
        <v>14501</v>
      </c>
      <c r="D7" s="36">
        <f>C7*100/B7</f>
        <v>36.561444203519741</v>
      </c>
      <c r="E7" s="35">
        <f>SUM(E8:E35)</f>
        <v>21813</v>
      </c>
      <c r="F7" s="306">
        <f>SUM(F8:F35)</f>
        <v>12548</v>
      </c>
      <c r="G7" s="36">
        <f>F7*100/E7</f>
        <v>57.525328932288083</v>
      </c>
      <c r="H7" s="35">
        <f>SUM(H8:H35)</f>
        <v>7001</v>
      </c>
      <c r="I7" s="306">
        <f>SUM(I8:I35)</f>
        <v>3332</v>
      </c>
      <c r="J7" s="36">
        <f>I7*100/H7</f>
        <v>47.593200971289818</v>
      </c>
      <c r="K7" s="35">
        <f>SUM(K8:K35)</f>
        <v>1126</v>
      </c>
      <c r="L7" s="306">
        <f>SUM(L8:L35)</f>
        <v>612</v>
      </c>
      <c r="M7" s="36">
        <f>L7*100/K7</f>
        <v>54.351687388987564</v>
      </c>
      <c r="N7" s="35">
        <f>SUM(N8:N35)</f>
        <v>179</v>
      </c>
      <c r="O7" s="306">
        <f>SUM(O8:O35)</f>
        <v>89</v>
      </c>
      <c r="P7" s="36">
        <f>O7*100/N7</f>
        <v>49.720670391061454</v>
      </c>
      <c r="Q7" s="35">
        <f>SUM(Q8:Q35)</f>
        <v>17398</v>
      </c>
      <c r="R7" s="35">
        <f>SUM(R8:R35)</f>
        <v>10326</v>
      </c>
      <c r="S7" s="36">
        <f>R7*100/Q7</f>
        <v>59.351649614898264</v>
      </c>
      <c r="T7" s="35">
        <f>SUM(T8:T35)</f>
        <v>37641</v>
      </c>
      <c r="U7" s="35">
        <f>SUM(U8:U35)</f>
        <v>4433</v>
      </c>
      <c r="V7" s="36">
        <f>U7*100/T7</f>
        <v>11.777051619244972</v>
      </c>
      <c r="W7" s="35">
        <f>SUM(W8:W35)</f>
        <v>8246</v>
      </c>
      <c r="X7" s="306">
        <f>SUM(X8:X35)</f>
        <v>3905</v>
      </c>
      <c r="Y7" s="36">
        <f>X7*100/W7</f>
        <v>47.356293960708221</v>
      </c>
      <c r="Z7" s="35">
        <f>SUM(Z8:Z35)</f>
        <v>7315</v>
      </c>
      <c r="AA7" s="35">
        <f>SUM(AA8:AA35)</f>
        <v>3522</v>
      </c>
      <c r="AB7" s="36">
        <f>AA7*100/Z7</f>
        <v>48.147641831852361</v>
      </c>
      <c r="AC7" s="37"/>
      <c r="AF7" s="42"/>
    </row>
    <row r="8" spans="1:32" s="42" customFormat="1" ht="15.75" customHeight="1" x14ac:dyDescent="0.25">
      <c r="A8" s="61" t="s">
        <v>34</v>
      </c>
      <c r="B8" s="310">
        <v>2586</v>
      </c>
      <c r="C8" s="307">
        <v>1547</v>
      </c>
      <c r="D8" s="36"/>
      <c r="E8" s="325">
        <v>1897</v>
      </c>
      <c r="F8" s="317">
        <v>1266</v>
      </c>
      <c r="G8" s="40">
        <f t="shared" ref="G8:G35" si="0">F8*100/E8</f>
        <v>66.736953083816559</v>
      </c>
      <c r="H8" s="325">
        <v>184</v>
      </c>
      <c r="I8" s="317">
        <v>159</v>
      </c>
      <c r="J8" s="40">
        <f>IF(ISERROR(I8*100/H8),"-",(I8*100/H8))</f>
        <v>86.413043478260875</v>
      </c>
      <c r="K8" s="192">
        <v>106</v>
      </c>
      <c r="L8" s="317">
        <v>92</v>
      </c>
      <c r="M8" s="40">
        <f>IF(ISERROR(L8*100/K8),"-",(L8*100/K8))</f>
        <v>86.79245283018868</v>
      </c>
      <c r="N8" s="325">
        <v>6</v>
      </c>
      <c r="O8" s="313">
        <v>0</v>
      </c>
      <c r="P8" s="40">
        <f>IF(ISERROR(O8*100/N8),"-",(O8*100/N8))</f>
        <v>0</v>
      </c>
      <c r="Q8" s="304">
        <v>1059</v>
      </c>
      <c r="R8" s="311">
        <v>822</v>
      </c>
      <c r="S8" s="40">
        <f t="shared" ref="S8:S35" si="1">R8*100/Q8</f>
        <v>77.620396600566579</v>
      </c>
      <c r="T8" s="39">
        <v>2362</v>
      </c>
      <c r="U8" s="60">
        <v>420</v>
      </c>
      <c r="V8" s="40"/>
      <c r="W8" s="326">
        <v>687</v>
      </c>
      <c r="X8" s="317">
        <v>330</v>
      </c>
      <c r="Y8" s="40">
        <f t="shared" ref="Y8:Y35" si="2">X8*100/W8</f>
        <v>48.034934497816593</v>
      </c>
      <c r="Z8" s="304">
        <v>586</v>
      </c>
      <c r="AA8" s="311">
        <v>276</v>
      </c>
      <c r="AB8" s="40">
        <f t="shared" ref="AB8:AB35" si="3">AA8*100/Z8</f>
        <v>47.098976109215016</v>
      </c>
      <c r="AC8" s="37"/>
      <c r="AD8" s="41"/>
    </row>
    <row r="9" spans="1:32" s="43" customFormat="1" ht="15.75" customHeight="1" x14ac:dyDescent="0.25">
      <c r="A9" s="61" t="s">
        <v>35</v>
      </c>
      <c r="B9" s="310">
        <v>838</v>
      </c>
      <c r="C9" s="308">
        <v>224</v>
      </c>
      <c r="D9" s="36"/>
      <c r="E9" s="325">
        <v>383</v>
      </c>
      <c r="F9" s="314">
        <v>179</v>
      </c>
      <c r="G9" s="40">
        <f t="shared" si="0"/>
        <v>46.736292428198432</v>
      </c>
      <c r="H9" s="325">
        <v>102</v>
      </c>
      <c r="I9" s="314">
        <v>52</v>
      </c>
      <c r="J9" s="40">
        <f t="shared" ref="J9:J35" si="4">IF(ISERROR(I9*100/H9),"-",(I9*100/H9))</f>
        <v>50.980392156862742</v>
      </c>
      <c r="K9" s="192">
        <v>3</v>
      </c>
      <c r="L9" s="314">
        <v>8</v>
      </c>
      <c r="M9" s="40">
        <f t="shared" ref="M9:M35" si="5">IF(ISERROR(L9*100/K9),"-",(L9*100/K9))</f>
        <v>266.66666666666669</v>
      </c>
      <c r="N9" s="325">
        <v>2</v>
      </c>
      <c r="O9" s="314">
        <v>4</v>
      </c>
      <c r="P9" s="40">
        <f t="shared" ref="P9:P35" si="6">IF(ISERROR(O9*100/N9),"-",(O9*100/N9))</f>
        <v>200</v>
      </c>
      <c r="Q9" s="304">
        <v>299</v>
      </c>
      <c r="R9" s="312">
        <v>143</v>
      </c>
      <c r="S9" s="40">
        <f t="shared" si="1"/>
        <v>47.826086956521742</v>
      </c>
      <c r="T9" s="39">
        <v>794</v>
      </c>
      <c r="U9" s="60">
        <v>69</v>
      </c>
      <c r="V9" s="40"/>
      <c r="W9" s="326">
        <v>129</v>
      </c>
      <c r="X9" s="314">
        <v>63</v>
      </c>
      <c r="Y9" s="40">
        <f t="shared" si="2"/>
        <v>48.837209302325583</v>
      </c>
      <c r="Z9" s="304">
        <v>95</v>
      </c>
      <c r="AA9" s="312">
        <v>55</v>
      </c>
      <c r="AB9" s="40">
        <f t="shared" si="3"/>
        <v>57.89473684210526</v>
      </c>
      <c r="AC9" s="37"/>
      <c r="AD9" s="41"/>
    </row>
    <row r="10" spans="1:32" s="42" customFormat="1" ht="15.75" customHeight="1" x14ac:dyDescent="0.25">
      <c r="A10" s="61" t="s">
        <v>36</v>
      </c>
      <c r="B10" s="310">
        <v>229</v>
      </c>
      <c r="C10" s="309">
        <v>92</v>
      </c>
      <c r="D10" s="36"/>
      <c r="E10" s="325">
        <v>207</v>
      </c>
      <c r="F10" s="313">
        <v>83</v>
      </c>
      <c r="G10" s="40">
        <f t="shared" si="0"/>
        <v>40.09661835748792</v>
      </c>
      <c r="H10" s="325">
        <v>55</v>
      </c>
      <c r="I10" s="313">
        <v>15</v>
      </c>
      <c r="J10" s="40">
        <f t="shared" si="4"/>
        <v>27.272727272727273</v>
      </c>
      <c r="K10" s="192">
        <v>9</v>
      </c>
      <c r="L10" s="313">
        <v>5</v>
      </c>
      <c r="M10" s="40">
        <f t="shared" si="5"/>
        <v>55.555555555555557</v>
      </c>
      <c r="N10" s="325">
        <v>14</v>
      </c>
      <c r="O10" s="313">
        <v>1</v>
      </c>
      <c r="P10" s="40">
        <f t="shared" si="6"/>
        <v>7.1428571428571432</v>
      </c>
      <c r="Q10" s="304">
        <v>176</v>
      </c>
      <c r="R10" s="311">
        <v>67</v>
      </c>
      <c r="S10" s="40">
        <f t="shared" si="1"/>
        <v>38.06818181818182</v>
      </c>
      <c r="T10" s="39">
        <v>223</v>
      </c>
      <c r="U10" s="60">
        <v>26</v>
      </c>
      <c r="V10" s="40"/>
      <c r="W10" s="326">
        <v>56</v>
      </c>
      <c r="X10" s="318">
        <v>23</v>
      </c>
      <c r="Y10" s="40">
        <f t="shared" si="2"/>
        <v>41.071428571428569</v>
      </c>
      <c r="Z10" s="304">
        <v>49</v>
      </c>
      <c r="AA10" s="311">
        <v>18</v>
      </c>
      <c r="AB10" s="40">
        <f t="shared" si="3"/>
        <v>36.734693877551024</v>
      </c>
      <c r="AC10" s="37"/>
      <c r="AD10" s="41"/>
    </row>
    <row r="11" spans="1:32" s="42" customFormat="1" ht="15.75" customHeight="1" x14ac:dyDescent="0.25">
      <c r="A11" s="61" t="s">
        <v>37</v>
      </c>
      <c r="B11" s="310">
        <v>541</v>
      </c>
      <c r="C11" s="309">
        <v>243</v>
      </c>
      <c r="D11" s="36"/>
      <c r="E11" s="325">
        <v>238</v>
      </c>
      <c r="F11" s="313">
        <v>192</v>
      </c>
      <c r="G11" s="40">
        <f t="shared" si="0"/>
        <v>80.672268907563023</v>
      </c>
      <c r="H11" s="325">
        <v>67</v>
      </c>
      <c r="I11" s="313">
        <v>50</v>
      </c>
      <c r="J11" s="40">
        <f t="shared" si="4"/>
        <v>74.626865671641795</v>
      </c>
      <c r="K11" s="192">
        <v>2</v>
      </c>
      <c r="L11" s="313">
        <v>6</v>
      </c>
      <c r="M11" s="40">
        <f t="shared" si="5"/>
        <v>300</v>
      </c>
      <c r="N11" s="325">
        <v>0</v>
      </c>
      <c r="O11" s="313">
        <v>0</v>
      </c>
      <c r="P11" s="40" t="str">
        <f t="shared" si="6"/>
        <v>-</v>
      </c>
      <c r="Q11" s="304">
        <v>201</v>
      </c>
      <c r="R11" s="311">
        <v>149</v>
      </c>
      <c r="S11" s="40">
        <f t="shared" si="1"/>
        <v>74.129353233830841</v>
      </c>
      <c r="T11" s="39">
        <v>509</v>
      </c>
      <c r="U11" s="60">
        <v>85</v>
      </c>
      <c r="V11" s="40"/>
      <c r="W11" s="326">
        <v>74</v>
      </c>
      <c r="X11" s="318">
        <v>62</v>
      </c>
      <c r="Y11" s="40">
        <f t="shared" si="2"/>
        <v>83.78378378378379</v>
      </c>
      <c r="Z11" s="304">
        <v>66</v>
      </c>
      <c r="AA11" s="311">
        <v>51</v>
      </c>
      <c r="AB11" s="40">
        <f t="shared" si="3"/>
        <v>77.272727272727266</v>
      </c>
      <c r="AC11" s="37"/>
      <c r="AD11" s="41"/>
    </row>
    <row r="12" spans="1:32" s="42" customFormat="1" ht="15.75" customHeight="1" x14ac:dyDescent="0.25">
      <c r="A12" s="61" t="s">
        <v>38</v>
      </c>
      <c r="B12" s="310">
        <v>1348</v>
      </c>
      <c r="C12" s="309">
        <v>272</v>
      </c>
      <c r="D12" s="36"/>
      <c r="E12" s="325">
        <v>453</v>
      </c>
      <c r="F12" s="313">
        <v>214</v>
      </c>
      <c r="G12" s="40">
        <f t="shared" si="0"/>
        <v>47.240618101545252</v>
      </c>
      <c r="H12" s="325">
        <v>192</v>
      </c>
      <c r="I12" s="313">
        <v>94</v>
      </c>
      <c r="J12" s="40">
        <f t="shared" si="4"/>
        <v>48.958333333333336</v>
      </c>
      <c r="K12" s="192">
        <v>32</v>
      </c>
      <c r="L12" s="313">
        <v>15</v>
      </c>
      <c r="M12" s="40">
        <f t="shared" si="5"/>
        <v>46.875</v>
      </c>
      <c r="N12" s="325">
        <v>0</v>
      </c>
      <c r="O12" s="313">
        <v>0</v>
      </c>
      <c r="P12" s="40" t="str">
        <f t="shared" si="6"/>
        <v>-</v>
      </c>
      <c r="Q12" s="304">
        <v>379</v>
      </c>
      <c r="R12" s="311">
        <v>188</v>
      </c>
      <c r="S12" s="40">
        <f t="shared" si="1"/>
        <v>49.604221635883903</v>
      </c>
      <c r="T12" s="39">
        <v>1291</v>
      </c>
      <c r="U12" s="60">
        <v>69</v>
      </c>
      <c r="V12" s="40"/>
      <c r="W12" s="326">
        <v>152</v>
      </c>
      <c r="X12" s="318">
        <v>59</v>
      </c>
      <c r="Y12" s="40">
        <f t="shared" si="2"/>
        <v>38.815789473684212</v>
      </c>
      <c r="Z12" s="304">
        <v>135</v>
      </c>
      <c r="AA12" s="311">
        <v>49</v>
      </c>
      <c r="AB12" s="40">
        <f t="shared" si="3"/>
        <v>36.296296296296298</v>
      </c>
      <c r="AC12" s="37"/>
      <c r="AD12" s="41"/>
    </row>
    <row r="13" spans="1:32" s="42" customFormat="1" ht="15.75" customHeight="1" x14ac:dyDescent="0.25">
      <c r="A13" s="61" t="s">
        <v>39</v>
      </c>
      <c r="B13" s="310">
        <v>311</v>
      </c>
      <c r="C13" s="309">
        <v>71</v>
      </c>
      <c r="D13" s="36"/>
      <c r="E13" s="325">
        <v>193</v>
      </c>
      <c r="F13" s="313">
        <v>66</v>
      </c>
      <c r="G13" s="40">
        <f t="shared" si="0"/>
        <v>34.196891191709845</v>
      </c>
      <c r="H13" s="325">
        <v>51</v>
      </c>
      <c r="I13" s="313">
        <v>19</v>
      </c>
      <c r="J13" s="40">
        <f t="shared" si="4"/>
        <v>37.254901960784316</v>
      </c>
      <c r="K13" s="192">
        <v>5</v>
      </c>
      <c r="L13" s="313">
        <v>0</v>
      </c>
      <c r="M13" s="40">
        <f t="shared" si="5"/>
        <v>0</v>
      </c>
      <c r="N13" s="325">
        <v>0</v>
      </c>
      <c r="O13" s="313">
        <v>0</v>
      </c>
      <c r="P13" s="40" t="str">
        <f t="shared" si="6"/>
        <v>-</v>
      </c>
      <c r="Q13" s="304">
        <v>167</v>
      </c>
      <c r="R13" s="311">
        <v>61</v>
      </c>
      <c r="S13" s="40">
        <f t="shared" si="1"/>
        <v>36.526946107784433</v>
      </c>
      <c r="T13" s="39">
        <v>303</v>
      </c>
      <c r="U13" s="60">
        <v>19</v>
      </c>
      <c r="V13" s="40"/>
      <c r="W13" s="326">
        <v>50</v>
      </c>
      <c r="X13" s="318">
        <v>18</v>
      </c>
      <c r="Y13" s="40">
        <f t="shared" si="2"/>
        <v>36</v>
      </c>
      <c r="Z13" s="304">
        <v>40</v>
      </c>
      <c r="AA13" s="311">
        <v>12</v>
      </c>
      <c r="AB13" s="40">
        <f t="shared" si="3"/>
        <v>30</v>
      </c>
      <c r="AC13" s="37"/>
      <c r="AD13" s="41"/>
    </row>
    <row r="14" spans="1:32" s="42" customFormat="1" ht="15.75" customHeight="1" x14ac:dyDescent="0.25">
      <c r="A14" s="61" t="s">
        <v>40</v>
      </c>
      <c r="B14" s="310">
        <v>143</v>
      </c>
      <c r="C14" s="309">
        <v>51</v>
      </c>
      <c r="D14" s="36"/>
      <c r="E14" s="325">
        <v>82</v>
      </c>
      <c r="F14" s="313">
        <v>43</v>
      </c>
      <c r="G14" s="40">
        <f t="shared" si="0"/>
        <v>52.439024390243901</v>
      </c>
      <c r="H14" s="325">
        <v>42</v>
      </c>
      <c r="I14" s="313">
        <v>10</v>
      </c>
      <c r="J14" s="40">
        <f t="shared" si="4"/>
        <v>23.80952380952381</v>
      </c>
      <c r="K14" s="192">
        <v>2</v>
      </c>
      <c r="L14" s="313">
        <v>0</v>
      </c>
      <c r="M14" s="40">
        <f t="shared" si="5"/>
        <v>0</v>
      </c>
      <c r="N14" s="325">
        <v>2</v>
      </c>
      <c r="O14" s="313">
        <v>0</v>
      </c>
      <c r="P14" s="40">
        <f t="shared" si="6"/>
        <v>0</v>
      </c>
      <c r="Q14" s="304">
        <v>76</v>
      </c>
      <c r="R14" s="311">
        <v>42</v>
      </c>
      <c r="S14" s="40">
        <f t="shared" si="1"/>
        <v>55.263157894736842</v>
      </c>
      <c r="T14" s="39">
        <v>125</v>
      </c>
      <c r="U14" s="60">
        <v>12</v>
      </c>
      <c r="V14" s="40"/>
      <c r="W14" s="326">
        <v>24</v>
      </c>
      <c r="X14" s="318">
        <v>12</v>
      </c>
      <c r="Y14" s="40">
        <f t="shared" si="2"/>
        <v>50</v>
      </c>
      <c r="Z14" s="304">
        <v>19</v>
      </c>
      <c r="AA14" s="311">
        <v>7</v>
      </c>
      <c r="AB14" s="40">
        <f t="shared" si="3"/>
        <v>36.842105263157897</v>
      </c>
      <c r="AC14" s="37"/>
      <c r="AD14" s="41"/>
    </row>
    <row r="15" spans="1:32" s="42" customFormat="1" ht="15.75" customHeight="1" x14ac:dyDescent="0.25">
      <c r="A15" s="61" t="s">
        <v>41</v>
      </c>
      <c r="B15" s="310">
        <v>2177</v>
      </c>
      <c r="C15" s="309">
        <v>351</v>
      </c>
      <c r="D15" s="36"/>
      <c r="E15" s="325">
        <v>325</v>
      </c>
      <c r="F15" s="313">
        <v>300</v>
      </c>
      <c r="G15" s="40">
        <f t="shared" si="0"/>
        <v>92.307692307692307</v>
      </c>
      <c r="H15" s="325">
        <v>212</v>
      </c>
      <c r="I15" s="313">
        <v>113</v>
      </c>
      <c r="J15" s="40">
        <f t="shared" si="4"/>
        <v>53.301886792452834</v>
      </c>
      <c r="K15" s="192">
        <v>19</v>
      </c>
      <c r="L15" s="313">
        <v>10</v>
      </c>
      <c r="M15" s="40">
        <f t="shared" si="5"/>
        <v>52.631578947368418</v>
      </c>
      <c r="N15" s="325">
        <v>1</v>
      </c>
      <c r="O15" s="313">
        <v>2</v>
      </c>
      <c r="P15" s="40">
        <f t="shared" si="6"/>
        <v>200</v>
      </c>
      <c r="Q15" s="304">
        <v>251</v>
      </c>
      <c r="R15" s="311">
        <v>251</v>
      </c>
      <c r="S15" s="40">
        <f t="shared" si="1"/>
        <v>100</v>
      </c>
      <c r="T15" s="39">
        <v>2127</v>
      </c>
      <c r="U15" s="60">
        <v>60</v>
      </c>
      <c r="V15" s="40"/>
      <c r="W15" s="326">
        <v>108</v>
      </c>
      <c r="X15" s="318">
        <v>51</v>
      </c>
      <c r="Y15" s="40">
        <f t="shared" si="2"/>
        <v>47.222222222222221</v>
      </c>
      <c r="Z15" s="304">
        <v>99</v>
      </c>
      <c r="AA15" s="311">
        <v>44</v>
      </c>
      <c r="AB15" s="40">
        <f t="shared" si="3"/>
        <v>44.444444444444443</v>
      </c>
      <c r="AC15" s="37"/>
      <c r="AD15" s="41"/>
    </row>
    <row r="16" spans="1:32" s="42" customFormat="1" ht="15.75" customHeight="1" x14ac:dyDescent="0.25">
      <c r="A16" s="61" t="s">
        <v>42</v>
      </c>
      <c r="B16" s="310">
        <v>1300</v>
      </c>
      <c r="C16" s="309">
        <v>613</v>
      </c>
      <c r="D16" s="36"/>
      <c r="E16" s="325">
        <v>876</v>
      </c>
      <c r="F16" s="313">
        <v>534</v>
      </c>
      <c r="G16" s="40">
        <f t="shared" si="0"/>
        <v>60.958904109589042</v>
      </c>
      <c r="H16" s="325">
        <v>426</v>
      </c>
      <c r="I16" s="313">
        <v>224</v>
      </c>
      <c r="J16" s="40">
        <f t="shared" si="4"/>
        <v>52.582159624413144</v>
      </c>
      <c r="K16" s="192">
        <v>77</v>
      </c>
      <c r="L16" s="313">
        <v>17</v>
      </c>
      <c r="M16" s="40">
        <f t="shared" si="5"/>
        <v>22.077922077922079</v>
      </c>
      <c r="N16" s="325">
        <v>27</v>
      </c>
      <c r="O16" s="313">
        <v>15</v>
      </c>
      <c r="P16" s="40">
        <f t="shared" si="6"/>
        <v>55.555555555555557</v>
      </c>
      <c r="Q16" s="304">
        <v>736</v>
      </c>
      <c r="R16" s="311">
        <v>481</v>
      </c>
      <c r="S16" s="40">
        <f t="shared" si="1"/>
        <v>65.353260869565219</v>
      </c>
      <c r="T16" s="39">
        <v>1169</v>
      </c>
      <c r="U16" s="60">
        <v>108</v>
      </c>
      <c r="V16" s="40"/>
      <c r="W16" s="326">
        <v>197</v>
      </c>
      <c r="X16" s="318">
        <v>84</v>
      </c>
      <c r="Y16" s="40">
        <f t="shared" si="2"/>
        <v>42.639593908629443</v>
      </c>
      <c r="Z16" s="304">
        <v>165</v>
      </c>
      <c r="AA16" s="311">
        <v>69</v>
      </c>
      <c r="AB16" s="40">
        <f t="shared" si="3"/>
        <v>41.81818181818182</v>
      </c>
      <c r="AC16" s="37"/>
      <c r="AD16" s="41"/>
    </row>
    <row r="17" spans="1:30" s="42" customFormat="1" ht="15.75" customHeight="1" x14ac:dyDescent="0.25">
      <c r="A17" s="61" t="s">
        <v>43</v>
      </c>
      <c r="B17" s="310">
        <v>4186</v>
      </c>
      <c r="C17" s="309">
        <v>1050</v>
      </c>
      <c r="D17" s="36"/>
      <c r="E17" s="325">
        <v>1460</v>
      </c>
      <c r="F17" s="313">
        <v>945</v>
      </c>
      <c r="G17" s="40">
        <f t="shared" si="0"/>
        <v>64.726027397260268</v>
      </c>
      <c r="H17" s="325">
        <v>382</v>
      </c>
      <c r="I17" s="313">
        <v>214</v>
      </c>
      <c r="J17" s="40">
        <f t="shared" si="4"/>
        <v>56.02094240837696</v>
      </c>
      <c r="K17" s="192">
        <v>71</v>
      </c>
      <c r="L17" s="313">
        <v>18</v>
      </c>
      <c r="M17" s="40">
        <f t="shared" si="5"/>
        <v>25.35211267605634</v>
      </c>
      <c r="N17" s="325">
        <v>6</v>
      </c>
      <c r="O17" s="313">
        <v>0</v>
      </c>
      <c r="P17" s="40">
        <f t="shared" si="6"/>
        <v>0</v>
      </c>
      <c r="Q17" s="304">
        <v>910</v>
      </c>
      <c r="R17" s="311">
        <v>709</v>
      </c>
      <c r="S17" s="40">
        <f t="shared" si="1"/>
        <v>77.912087912087912</v>
      </c>
      <c r="T17" s="39">
        <v>4039</v>
      </c>
      <c r="U17" s="60">
        <v>314</v>
      </c>
      <c r="V17" s="40"/>
      <c r="W17" s="326">
        <v>639</v>
      </c>
      <c r="X17" s="318">
        <v>283</v>
      </c>
      <c r="Y17" s="40">
        <f t="shared" si="2"/>
        <v>44.287949921752741</v>
      </c>
      <c r="Z17" s="304">
        <v>571</v>
      </c>
      <c r="AA17" s="311">
        <v>262</v>
      </c>
      <c r="AB17" s="40">
        <f t="shared" si="3"/>
        <v>45.884413309982484</v>
      </c>
      <c r="AC17" s="37"/>
      <c r="AD17" s="41"/>
    </row>
    <row r="18" spans="1:30" s="42" customFormat="1" ht="15.75" customHeight="1" x14ac:dyDescent="0.25">
      <c r="A18" s="61" t="s">
        <v>44</v>
      </c>
      <c r="B18" s="310">
        <v>1052</v>
      </c>
      <c r="C18" s="309">
        <v>584</v>
      </c>
      <c r="D18" s="36"/>
      <c r="E18" s="325">
        <v>992</v>
      </c>
      <c r="F18" s="313">
        <v>502</v>
      </c>
      <c r="G18" s="40">
        <f t="shared" si="0"/>
        <v>50.604838709677416</v>
      </c>
      <c r="H18" s="325">
        <v>398</v>
      </c>
      <c r="I18" s="313">
        <v>161</v>
      </c>
      <c r="J18" s="40">
        <f t="shared" si="4"/>
        <v>40.452261306532662</v>
      </c>
      <c r="K18" s="192">
        <v>29</v>
      </c>
      <c r="L18" s="313">
        <v>12</v>
      </c>
      <c r="M18" s="40">
        <f t="shared" si="5"/>
        <v>41.379310344827587</v>
      </c>
      <c r="N18" s="325">
        <v>4</v>
      </c>
      <c r="O18" s="313">
        <v>0</v>
      </c>
      <c r="P18" s="40">
        <f t="shared" si="6"/>
        <v>0</v>
      </c>
      <c r="Q18" s="304">
        <v>746</v>
      </c>
      <c r="R18" s="311">
        <v>404</v>
      </c>
      <c r="S18" s="40">
        <f t="shared" si="1"/>
        <v>54.155495978552281</v>
      </c>
      <c r="T18" s="39">
        <v>995</v>
      </c>
      <c r="U18" s="60">
        <v>144</v>
      </c>
      <c r="V18" s="40"/>
      <c r="W18" s="326">
        <v>324</v>
      </c>
      <c r="X18" s="318">
        <v>124</v>
      </c>
      <c r="Y18" s="40">
        <f t="shared" si="2"/>
        <v>38.271604938271608</v>
      </c>
      <c r="Z18" s="304">
        <v>299</v>
      </c>
      <c r="AA18" s="311">
        <v>122</v>
      </c>
      <c r="AB18" s="40">
        <f t="shared" si="3"/>
        <v>40.802675585284284</v>
      </c>
      <c r="AC18" s="37"/>
      <c r="AD18" s="41"/>
    </row>
    <row r="19" spans="1:30" s="42" customFormat="1" ht="15.75" customHeight="1" x14ac:dyDescent="0.25">
      <c r="A19" s="61" t="s">
        <v>45</v>
      </c>
      <c r="B19" s="310">
        <v>2075</v>
      </c>
      <c r="C19" s="309">
        <v>645</v>
      </c>
      <c r="D19" s="36"/>
      <c r="E19" s="325">
        <v>1096</v>
      </c>
      <c r="F19" s="313">
        <v>561</v>
      </c>
      <c r="G19" s="40">
        <f t="shared" si="0"/>
        <v>51.186131386861312</v>
      </c>
      <c r="H19" s="325">
        <v>557</v>
      </c>
      <c r="I19" s="313">
        <v>192</v>
      </c>
      <c r="J19" s="40">
        <f t="shared" si="4"/>
        <v>34.470377019748653</v>
      </c>
      <c r="K19" s="192">
        <v>83</v>
      </c>
      <c r="L19" s="313">
        <v>53</v>
      </c>
      <c r="M19" s="40">
        <f t="shared" si="5"/>
        <v>63.855421686746986</v>
      </c>
      <c r="N19" s="325">
        <v>13</v>
      </c>
      <c r="O19" s="313">
        <v>9</v>
      </c>
      <c r="P19" s="40">
        <f t="shared" si="6"/>
        <v>69.230769230769226</v>
      </c>
      <c r="Q19" s="304">
        <v>955</v>
      </c>
      <c r="R19" s="311">
        <v>480</v>
      </c>
      <c r="S19" s="40">
        <f t="shared" si="1"/>
        <v>50.261780104712045</v>
      </c>
      <c r="T19" s="39">
        <v>1920</v>
      </c>
      <c r="U19" s="60">
        <v>205</v>
      </c>
      <c r="V19" s="40"/>
      <c r="W19" s="326">
        <v>413</v>
      </c>
      <c r="X19" s="318">
        <v>189</v>
      </c>
      <c r="Y19" s="40">
        <f t="shared" si="2"/>
        <v>45.762711864406782</v>
      </c>
      <c r="Z19" s="304">
        <v>376</v>
      </c>
      <c r="AA19" s="311">
        <v>177</v>
      </c>
      <c r="AB19" s="40">
        <f t="shared" si="3"/>
        <v>47.074468085106382</v>
      </c>
      <c r="AC19" s="37"/>
      <c r="AD19" s="41"/>
    </row>
    <row r="20" spans="1:30" s="42" customFormat="1" ht="15.75" customHeight="1" x14ac:dyDescent="0.25">
      <c r="A20" s="61" t="s">
        <v>46</v>
      </c>
      <c r="B20" s="310">
        <v>1475</v>
      </c>
      <c r="C20" s="309">
        <v>376</v>
      </c>
      <c r="D20" s="36"/>
      <c r="E20" s="325">
        <v>596</v>
      </c>
      <c r="F20" s="313">
        <v>308</v>
      </c>
      <c r="G20" s="40">
        <f t="shared" si="0"/>
        <v>51.677852348993291</v>
      </c>
      <c r="H20" s="325">
        <v>214</v>
      </c>
      <c r="I20" s="313">
        <v>106</v>
      </c>
      <c r="J20" s="40">
        <f t="shared" si="4"/>
        <v>49.532710280373834</v>
      </c>
      <c r="K20" s="192">
        <v>35</v>
      </c>
      <c r="L20" s="313">
        <v>9</v>
      </c>
      <c r="M20" s="40">
        <f t="shared" si="5"/>
        <v>25.714285714285715</v>
      </c>
      <c r="N20" s="325">
        <v>2</v>
      </c>
      <c r="O20" s="313">
        <v>0</v>
      </c>
      <c r="P20" s="40">
        <f t="shared" si="6"/>
        <v>0</v>
      </c>
      <c r="Q20" s="304">
        <v>439</v>
      </c>
      <c r="R20" s="311">
        <v>238</v>
      </c>
      <c r="S20" s="40">
        <f t="shared" si="1"/>
        <v>54.214123006833709</v>
      </c>
      <c r="T20" s="39">
        <v>1654</v>
      </c>
      <c r="U20" s="60">
        <v>129</v>
      </c>
      <c r="V20" s="40"/>
      <c r="W20" s="326">
        <v>260</v>
      </c>
      <c r="X20" s="318">
        <v>109</v>
      </c>
      <c r="Y20" s="40">
        <f t="shared" si="2"/>
        <v>41.92307692307692</v>
      </c>
      <c r="Z20" s="304">
        <v>242</v>
      </c>
      <c r="AA20" s="311">
        <v>102</v>
      </c>
      <c r="AB20" s="40">
        <f t="shared" si="3"/>
        <v>42.148760330578511</v>
      </c>
      <c r="AC20" s="37"/>
      <c r="AD20" s="41"/>
    </row>
    <row r="21" spans="1:30" s="42" customFormat="1" ht="15.75" customHeight="1" x14ac:dyDescent="0.25">
      <c r="A21" s="61" t="s">
        <v>47</v>
      </c>
      <c r="B21" s="310">
        <v>795</v>
      </c>
      <c r="C21" s="309">
        <v>295</v>
      </c>
      <c r="D21" s="36"/>
      <c r="E21" s="325">
        <v>611</v>
      </c>
      <c r="F21" s="313">
        <v>258</v>
      </c>
      <c r="G21" s="40">
        <f t="shared" si="0"/>
        <v>42.225859247135844</v>
      </c>
      <c r="H21" s="325">
        <v>166</v>
      </c>
      <c r="I21" s="313">
        <v>78</v>
      </c>
      <c r="J21" s="40">
        <f t="shared" si="4"/>
        <v>46.987951807228917</v>
      </c>
      <c r="K21" s="192">
        <v>36</v>
      </c>
      <c r="L21" s="313">
        <v>28</v>
      </c>
      <c r="M21" s="40">
        <f t="shared" si="5"/>
        <v>77.777777777777771</v>
      </c>
      <c r="N21" s="325">
        <v>0</v>
      </c>
      <c r="O21" s="313">
        <v>0</v>
      </c>
      <c r="P21" s="40" t="str">
        <f t="shared" si="6"/>
        <v>-</v>
      </c>
      <c r="Q21" s="304">
        <v>537</v>
      </c>
      <c r="R21" s="311">
        <v>213</v>
      </c>
      <c r="S21" s="40">
        <f t="shared" si="1"/>
        <v>39.66480446927374</v>
      </c>
      <c r="T21" s="39">
        <v>697</v>
      </c>
      <c r="U21" s="60">
        <v>69</v>
      </c>
      <c r="V21" s="40"/>
      <c r="W21" s="326">
        <v>248</v>
      </c>
      <c r="X21" s="318">
        <v>69</v>
      </c>
      <c r="Y21" s="40">
        <f t="shared" si="2"/>
        <v>27.822580645161292</v>
      </c>
      <c r="Z21" s="304">
        <v>220</v>
      </c>
      <c r="AA21" s="311">
        <v>63</v>
      </c>
      <c r="AB21" s="40">
        <f t="shared" si="3"/>
        <v>28.636363636363637</v>
      </c>
      <c r="AC21" s="37"/>
      <c r="AD21" s="41"/>
    </row>
    <row r="22" spans="1:30" s="42" customFormat="1" ht="15.75" customHeight="1" x14ac:dyDescent="0.25">
      <c r="A22" s="61" t="s">
        <v>48</v>
      </c>
      <c r="B22" s="310">
        <v>2015</v>
      </c>
      <c r="C22" s="309">
        <v>790</v>
      </c>
      <c r="D22" s="36"/>
      <c r="E22" s="325">
        <v>1096</v>
      </c>
      <c r="F22" s="313">
        <v>689</v>
      </c>
      <c r="G22" s="40">
        <f t="shared" si="0"/>
        <v>62.864963503649633</v>
      </c>
      <c r="H22" s="325">
        <v>447</v>
      </c>
      <c r="I22" s="313">
        <v>241</v>
      </c>
      <c r="J22" s="40">
        <f t="shared" si="4"/>
        <v>53.914988814317674</v>
      </c>
      <c r="K22" s="192">
        <v>39</v>
      </c>
      <c r="L22" s="313">
        <v>5</v>
      </c>
      <c r="M22" s="40">
        <f t="shared" si="5"/>
        <v>12.820512820512821</v>
      </c>
      <c r="N22" s="325">
        <v>1</v>
      </c>
      <c r="O22" s="313">
        <v>3</v>
      </c>
      <c r="P22" s="40">
        <f t="shared" si="6"/>
        <v>300</v>
      </c>
      <c r="Q22" s="304">
        <v>925</v>
      </c>
      <c r="R22" s="311">
        <v>604</v>
      </c>
      <c r="S22" s="40">
        <f t="shared" si="1"/>
        <v>65.297297297297291</v>
      </c>
      <c r="T22" s="39">
        <v>1848</v>
      </c>
      <c r="U22" s="60">
        <v>251</v>
      </c>
      <c r="V22" s="40"/>
      <c r="W22" s="326">
        <v>399</v>
      </c>
      <c r="X22" s="318">
        <v>225</v>
      </c>
      <c r="Y22" s="40">
        <f t="shared" si="2"/>
        <v>56.390977443609025</v>
      </c>
      <c r="Z22" s="304">
        <v>341</v>
      </c>
      <c r="AA22" s="311">
        <v>191</v>
      </c>
      <c r="AB22" s="40">
        <f t="shared" si="3"/>
        <v>56.011730205278596</v>
      </c>
      <c r="AC22" s="37"/>
      <c r="AD22" s="41"/>
    </row>
    <row r="23" spans="1:30" s="42" customFormat="1" ht="15.75" customHeight="1" x14ac:dyDescent="0.25">
      <c r="A23" s="61" t="s">
        <v>49</v>
      </c>
      <c r="B23" s="310">
        <v>1211</v>
      </c>
      <c r="C23" s="309">
        <v>806</v>
      </c>
      <c r="D23" s="36"/>
      <c r="E23" s="325">
        <v>1399</v>
      </c>
      <c r="F23" s="313">
        <v>778</v>
      </c>
      <c r="G23" s="40">
        <f t="shared" si="0"/>
        <v>55.611150822015723</v>
      </c>
      <c r="H23" s="325">
        <v>334</v>
      </c>
      <c r="I23" s="313">
        <v>181</v>
      </c>
      <c r="J23" s="40">
        <f t="shared" si="4"/>
        <v>54.191616766467064</v>
      </c>
      <c r="K23" s="192">
        <v>70</v>
      </c>
      <c r="L23" s="313">
        <v>60</v>
      </c>
      <c r="M23" s="40">
        <f t="shared" si="5"/>
        <v>85.714285714285708</v>
      </c>
      <c r="N23" s="325">
        <v>3</v>
      </c>
      <c r="O23" s="313">
        <v>0</v>
      </c>
      <c r="P23" s="40">
        <f t="shared" si="6"/>
        <v>0</v>
      </c>
      <c r="Q23" s="304">
        <v>1169</v>
      </c>
      <c r="R23" s="311">
        <v>653</v>
      </c>
      <c r="S23" s="40">
        <f t="shared" si="1"/>
        <v>55.859709153122324</v>
      </c>
      <c r="T23" s="39">
        <v>976</v>
      </c>
      <c r="U23" s="60">
        <v>229</v>
      </c>
      <c r="V23" s="40"/>
      <c r="W23" s="326">
        <v>569</v>
      </c>
      <c r="X23" s="318">
        <v>228</v>
      </c>
      <c r="Y23" s="40">
        <f t="shared" si="2"/>
        <v>40.070298769771526</v>
      </c>
      <c r="Z23" s="304">
        <v>499</v>
      </c>
      <c r="AA23" s="311">
        <v>205</v>
      </c>
      <c r="AB23" s="40">
        <f t="shared" si="3"/>
        <v>41.082164328657313</v>
      </c>
      <c r="AC23" s="37"/>
      <c r="AD23" s="41"/>
    </row>
    <row r="24" spans="1:30" s="42" customFormat="1" ht="15.75" customHeight="1" x14ac:dyDescent="0.25">
      <c r="A24" s="61" t="s">
        <v>50</v>
      </c>
      <c r="B24" s="310">
        <v>960</v>
      </c>
      <c r="C24" s="309">
        <v>715</v>
      </c>
      <c r="D24" s="36"/>
      <c r="E24" s="325">
        <v>1074</v>
      </c>
      <c r="F24" s="313">
        <v>536</v>
      </c>
      <c r="G24" s="40">
        <f t="shared" si="0"/>
        <v>49.906890130353815</v>
      </c>
      <c r="H24" s="325">
        <v>382</v>
      </c>
      <c r="I24" s="313">
        <v>164</v>
      </c>
      <c r="J24" s="40">
        <f t="shared" si="4"/>
        <v>42.931937172774866</v>
      </c>
      <c r="K24" s="192">
        <v>57</v>
      </c>
      <c r="L24" s="313">
        <v>33</v>
      </c>
      <c r="M24" s="40">
        <f t="shared" si="5"/>
        <v>57.89473684210526</v>
      </c>
      <c r="N24" s="325">
        <v>4</v>
      </c>
      <c r="O24" s="313">
        <v>0</v>
      </c>
      <c r="P24" s="40">
        <f t="shared" si="6"/>
        <v>0</v>
      </c>
      <c r="Q24" s="304">
        <v>964</v>
      </c>
      <c r="R24" s="311">
        <v>473</v>
      </c>
      <c r="S24" s="40">
        <f t="shared" si="1"/>
        <v>49.066390041493776</v>
      </c>
      <c r="T24" s="39">
        <v>885</v>
      </c>
      <c r="U24" s="60">
        <v>216</v>
      </c>
      <c r="V24" s="40"/>
      <c r="W24" s="326">
        <v>395</v>
      </c>
      <c r="X24" s="318">
        <v>169</v>
      </c>
      <c r="Y24" s="40">
        <f t="shared" si="2"/>
        <v>42.784810126582279</v>
      </c>
      <c r="Z24" s="304">
        <v>378</v>
      </c>
      <c r="AA24" s="311">
        <v>160</v>
      </c>
      <c r="AB24" s="40">
        <f t="shared" si="3"/>
        <v>42.328042328042329</v>
      </c>
      <c r="AC24" s="37"/>
      <c r="AD24" s="41"/>
    </row>
    <row r="25" spans="1:30" s="42" customFormat="1" ht="15.75" customHeight="1" x14ac:dyDescent="0.25">
      <c r="A25" s="61" t="s">
        <v>51</v>
      </c>
      <c r="B25" s="310">
        <v>2835</v>
      </c>
      <c r="C25" s="309">
        <v>394</v>
      </c>
      <c r="D25" s="36"/>
      <c r="E25" s="325">
        <v>493</v>
      </c>
      <c r="F25" s="313">
        <v>355</v>
      </c>
      <c r="G25" s="40">
        <f t="shared" si="0"/>
        <v>72.00811359026369</v>
      </c>
      <c r="H25" s="325">
        <v>268</v>
      </c>
      <c r="I25" s="313">
        <v>145</v>
      </c>
      <c r="J25" s="40">
        <f t="shared" si="4"/>
        <v>54.104477611940297</v>
      </c>
      <c r="K25" s="192">
        <v>20</v>
      </c>
      <c r="L25" s="313">
        <v>14</v>
      </c>
      <c r="M25" s="40">
        <f t="shared" si="5"/>
        <v>70</v>
      </c>
      <c r="N25" s="325">
        <v>5</v>
      </c>
      <c r="O25" s="313">
        <v>13</v>
      </c>
      <c r="P25" s="40">
        <f t="shared" si="6"/>
        <v>260</v>
      </c>
      <c r="Q25" s="304">
        <v>406</v>
      </c>
      <c r="R25" s="311">
        <v>306</v>
      </c>
      <c r="S25" s="40">
        <f t="shared" si="1"/>
        <v>75.369458128078819</v>
      </c>
      <c r="T25" s="39">
        <v>2649</v>
      </c>
      <c r="U25" s="60">
        <v>138</v>
      </c>
      <c r="V25" s="40"/>
      <c r="W25" s="326">
        <v>199</v>
      </c>
      <c r="X25" s="318">
        <v>116</v>
      </c>
      <c r="Y25" s="40">
        <f t="shared" si="2"/>
        <v>58.291457286432163</v>
      </c>
      <c r="Z25" s="304">
        <v>169</v>
      </c>
      <c r="AA25" s="311">
        <v>102</v>
      </c>
      <c r="AB25" s="40">
        <f t="shared" si="3"/>
        <v>60.355029585798817</v>
      </c>
      <c r="AC25" s="37"/>
      <c r="AD25" s="41"/>
    </row>
    <row r="26" spans="1:30" s="42" customFormat="1" ht="15.75" customHeight="1" x14ac:dyDescent="0.25">
      <c r="A26" s="61" t="s">
        <v>52</v>
      </c>
      <c r="B26" s="310">
        <v>1456</v>
      </c>
      <c r="C26" s="309">
        <v>681</v>
      </c>
      <c r="D26" s="36"/>
      <c r="E26" s="325">
        <v>929</v>
      </c>
      <c r="F26" s="313">
        <v>610</v>
      </c>
      <c r="G26" s="40">
        <f t="shared" si="0"/>
        <v>65.662002152852523</v>
      </c>
      <c r="H26" s="325">
        <v>265</v>
      </c>
      <c r="I26" s="313">
        <v>152</v>
      </c>
      <c r="J26" s="40">
        <f t="shared" si="4"/>
        <v>57.358490566037737</v>
      </c>
      <c r="K26" s="192">
        <v>18</v>
      </c>
      <c r="L26" s="313">
        <v>27</v>
      </c>
      <c r="M26" s="40">
        <f t="shared" si="5"/>
        <v>150</v>
      </c>
      <c r="N26" s="325">
        <v>0</v>
      </c>
      <c r="O26" s="313">
        <v>3</v>
      </c>
      <c r="P26" s="40" t="str">
        <f t="shared" si="6"/>
        <v>-</v>
      </c>
      <c r="Q26" s="304">
        <v>747</v>
      </c>
      <c r="R26" s="311">
        <v>442</v>
      </c>
      <c r="S26" s="40">
        <f t="shared" si="1"/>
        <v>59.170013386880854</v>
      </c>
      <c r="T26" s="39">
        <v>1358</v>
      </c>
      <c r="U26" s="60">
        <v>241</v>
      </c>
      <c r="V26" s="40"/>
      <c r="W26" s="326">
        <v>350</v>
      </c>
      <c r="X26" s="318">
        <v>220</v>
      </c>
      <c r="Y26" s="40">
        <f t="shared" si="2"/>
        <v>62.857142857142854</v>
      </c>
      <c r="Z26" s="304">
        <v>301</v>
      </c>
      <c r="AA26" s="311">
        <v>192</v>
      </c>
      <c r="AB26" s="40">
        <f t="shared" si="3"/>
        <v>63.787375415282391</v>
      </c>
      <c r="AC26" s="37"/>
      <c r="AD26" s="41"/>
    </row>
    <row r="27" spans="1:30" s="42" customFormat="1" ht="15.75" customHeight="1" x14ac:dyDescent="0.25">
      <c r="A27" s="61" t="s">
        <v>53</v>
      </c>
      <c r="B27" s="310">
        <v>1109</v>
      </c>
      <c r="C27" s="309">
        <v>331</v>
      </c>
      <c r="D27" s="36"/>
      <c r="E27" s="325">
        <v>636</v>
      </c>
      <c r="F27" s="313">
        <v>318</v>
      </c>
      <c r="G27" s="40">
        <f t="shared" si="0"/>
        <v>50</v>
      </c>
      <c r="H27" s="325">
        <v>210</v>
      </c>
      <c r="I27" s="313">
        <v>91</v>
      </c>
      <c r="J27" s="40">
        <f t="shared" si="4"/>
        <v>43.333333333333336</v>
      </c>
      <c r="K27" s="192">
        <v>88</v>
      </c>
      <c r="L27" s="313">
        <v>48</v>
      </c>
      <c r="M27" s="40">
        <f t="shared" si="5"/>
        <v>54.545454545454547</v>
      </c>
      <c r="N27" s="325">
        <v>42</v>
      </c>
      <c r="O27" s="313">
        <v>28</v>
      </c>
      <c r="P27" s="40">
        <f t="shared" si="6"/>
        <v>66.666666666666671</v>
      </c>
      <c r="Q27" s="304">
        <v>496</v>
      </c>
      <c r="R27" s="311">
        <v>289</v>
      </c>
      <c r="S27" s="40">
        <f t="shared" si="1"/>
        <v>58.266129032258064</v>
      </c>
      <c r="T27" s="39">
        <v>986</v>
      </c>
      <c r="U27" s="60">
        <v>91</v>
      </c>
      <c r="V27" s="40"/>
      <c r="W27" s="326">
        <v>203</v>
      </c>
      <c r="X27" s="318">
        <v>89</v>
      </c>
      <c r="Y27" s="40">
        <f t="shared" si="2"/>
        <v>43.842364532019701</v>
      </c>
      <c r="Z27" s="304">
        <v>192</v>
      </c>
      <c r="AA27" s="311">
        <v>84</v>
      </c>
      <c r="AB27" s="40">
        <f t="shared" si="3"/>
        <v>43.75</v>
      </c>
      <c r="AC27" s="37"/>
      <c r="AD27" s="41"/>
    </row>
    <row r="28" spans="1:30" s="42" customFormat="1" ht="15.75" customHeight="1" x14ac:dyDescent="0.25">
      <c r="A28" s="61" t="s">
        <v>54</v>
      </c>
      <c r="B28" s="310">
        <v>757</v>
      </c>
      <c r="C28" s="309">
        <v>434</v>
      </c>
      <c r="D28" s="36"/>
      <c r="E28" s="325">
        <v>595</v>
      </c>
      <c r="F28" s="313">
        <v>380</v>
      </c>
      <c r="G28" s="40">
        <f t="shared" si="0"/>
        <v>63.865546218487395</v>
      </c>
      <c r="H28" s="325">
        <v>250</v>
      </c>
      <c r="I28" s="313">
        <v>107</v>
      </c>
      <c r="J28" s="40">
        <f t="shared" si="4"/>
        <v>42.8</v>
      </c>
      <c r="K28" s="192">
        <v>22</v>
      </c>
      <c r="L28" s="313">
        <v>19</v>
      </c>
      <c r="M28" s="40">
        <f t="shared" si="5"/>
        <v>86.36363636363636</v>
      </c>
      <c r="N28" s="325">
        <v>3</v>
      </c>
      <c r="O28" s="313">
        <v>4</v>
      </c>
      <c r="P28" s="40">
        <f t="shared" si="6"/>
        <v>133.33333333333334</v>
      </c>
      <c r="Q28" s="304">
        <v>560</v>
      </c>
      <c r="R28" s="311">
        <v>368</v>
      </c>
      <c r="S28" s="40">
        <f t="shared" si="1"/>
        <v>65.714285714285708</v>
      </c>
      <c r="T28" s="39">
        <v>658</v>
      </c>
      <c r="U28" s="60">
        <v>154</v>
      </c>
      <c r="V28" s="40"/>
      <c r="W28" s="326">
        <v>279</v>
      </c>
      <c r="X28" s="318">
        <v>153</v>
      </c>
      <c r="Y28" s="40">
        <f t="shared" si="2"/>
        <v>54.838709677419352</v>
      </c>
      <c r="Z28" s="304">
        <v>274</v>
      </c>
      <c r="AA28" s="311">
        <v>152</v>
      </c>
      <c r="AB28" s="40">
        <f t="shared" si="3"/>
        <v>55.474452554744524</v>
      </c>
      <c r="AC28" s="37"/>
      <c r="AD28" s="41"/>
    </row>
    <row r="29" spans="1:30" s="42" customFormat="1" ht="15.75" customHeight="1" x14ac:dyDescent="0.25">
      <c r="A29" s="61" t="s">
        <v>55</v>
      </c>
      <c r="B29" s="310">
        <v>1381</v>
      </c>
      <c r="C29" s="309">
        <v>465</v>
      </c>
      <c r="D29" s="36"/>
      <c r="E29" s="325">
        <v>1037</v>
      </c>
      <c r="F29" s="313">
        <v>430</v>
      </c>
      <c r="G29" s="40">
        <f t="shared" si="0"/>
        <v>41.465766634522659</v>
      </c>
      <c r="H29" s="325">
        <v>126</v>
      </c>
      <c r="I29" s="313">
        <v>40</v>
      </c>
      <c r="J29" s="40">
        <f t="shared" si="4"/>
        <v>31.746031746031747</v>
      </c>
      <c r="K29" s="192">
        <v>57</v>
      </c>
      <c r="L29" s="313">
        <v>42</v>
      </c>
      <c r="M29" s="40">
        <f t="shared" si="5"/>
        <v>73.684210526315795</v>
      </c>
      <c r="N29" s="325">
        <v>0</v>
      </c>
      <c r="O29" s="313">
        <v>0</v>
      </c>
      <c r="P29" s="40" t="str">
        <f t="shared" si="6"/>
        <v>-</v>
      </c>
      <c r="Q29" s="304">
        <v>814</v>
      </c>
      <c r="R29" s="311">
        <v>342</v>
      </c>
      <c r="S29" s="40">
        <f t="shared" si="1"/>
        <v>42.014742014742012</v>
      </c>
      <c r="T29" s="39">
        <v>1401</v>
      </c>
      <c r="U29" s="60">
        <v>149</v>
      </c>
      <c r="V29" s="40"/>
      <c r="W29" s="326">
        <v>334</v>
      </c>
      <c r="X29" s="318">
        <v>143</v>
      </c>
      <c r="Y29" s="40">
        <f t="shared" si="2"/>
        <v>42.814371257485028</v>
      </c>
      <c r="Z29" s="304">
        <v>295</v>
      </c>
      <c r="AA29" s="311">
        <v>131</v>
      </c>
      <c r="AB29" s="40">
        <f t="shared" si="3"/>
        <v>44.406779661016948</v>
      </c>
      <c r="AC29" s="37"/>
      <c r="AD29" s="41"/>
    </row>
    <row r="30" spans="1:30" s="42" customFormat="1" ht="15.75" customHeight="1" x14ac:dyDescent="0.25">
      <c r="A30" s="61" t="s">
        <v>56</v>
      </c>
      <c r="B30" s="310">
        <v>2182</v>
      </c>
      <c r="C30" s="309">
        <v>475</v>
      </c>
      <c r="D30" s="36"/>
      <c r="E30" s="325">
        <v>661</v>
      </c>
      <c r="F30" s="313">
        <v>422</v>
      </c>
      <c r="G30" s="40">
        <f t="shared" si="0"/>
        <v>63.842662632375188</v>
      </c>
      <c r="H30" s="325">
        <v>263</v>
      </c>
      <c r="I30" s="313">
        <v>113</v>
      </c>
      <c r="J30" s="40">
        <f t="shared" si="4"/>
        <v>42.965779467680605</v>
      </c>
      <c r="K30" s="192">
        <v>71</v>
      </c>
      <c r="L30" s="313">
        <v>14</v>
      </c>
      <c r="M30" s="40">
        <f t="shared" si="5"/>
        <v>19.718309859154928</v>
      </c>
      <c r="N30" s="325">
        <v>7</v>
      </c>
      <c r="O30" s="313">
        <v>0</v>
      </c>
      <c r="P30" s="40">
        <f t="shared" si="6"/>
        <v>0</v>
      </c>
      <c r="Q30" s="304">
        <v>606</v>
      </c>
      <c r="R30" s="311">
        <v>372</v>
      </c>
      <c r="S30" s="40">
        <f t="shared" si="1"/>
        <v>61.386138613861384</v>
      </c>
      <c r="T30" s="39">
        <v>2183</v>
      </c>
      <c r="U30" s="60">
        <v>171</v>
      </c>
      <c r="V30" s="40"/>
      <c r="W30" s="326">
        <v>281</v>
      </c>
      <c r="X30" s="318">
        <v>147</v>
      </c>
      <c r="Y30" s="40">
        <f t="shared" si="2"/>
        <v>52.313167259786475</v>
      </c>
      <c r="Z30" s="304">
        <v>250</v>
      </c>
      <c r="AA30" s="311">
        <v>126</v>
      </c>
      <c r="AB30" s="40">
        <f t="shared" si="3"/>
        <v>50.4</v>
      </c>
      <c r="AC30" s="37"/>
      <c r="AD30" s="41"/>
    </row>
    <row r="31" spans="1:30" s="42" customFormat="1" ht="15.75" customHeight="1" x14ac:dyDescent="0.25">
      <c r="A31" s="61" t="s">
        <v>57</v>
      </c>
      <c r="B31" s="310">
        <v>1697</v>
      </c>
      <c r="C31" s="309">
        <v>568</v>
      </c>
      <c r="D31" s="36"/>
      <c r="E31" s="325">
        <v>669</v>
      </c>
      <c r="F31" s="313">
        <v>398</v>
      </c>
      <c r="G31" s="40">
        <f t="shared" si="0"/>
        <v>59.491778774289983</v>
      </c>
      <c r="H31" s="325">
        <v>340</v>
      </c>
      <c r="I31" s="313">
        <v>134</v>
      </c>
      <c r="J31" s="40">
        <f t="shared" si="4"/>
        <v>39.411764705882355</v>
      </c>
      <c r="K31" s="192">
        <v>15</v>
      </c>
      <c r="L31" s="313">
        <v>6</v>
      </c>
      <c r="M31" s="40">
        <f t="shared" si="5"/>
        <v>40</v>
      </c>
      <c r="N31" s="325">
        <v>19</v>
      </c>
      <c r="O31" s="313">
        <v>0</v>
      </c>
      <c r="P31" s="40">
        <f t="shared" si="6"/>
        <v>0</v>
      </c>
      <c r="Q31" s="304">
        <v>611</v>
      </c>
      <c r="R31" s="311">
        <v>328</v>
      </c>
      <c r="S31" s="40">
        <f t="shared" si="1"/>
        <v>53.682487725040914</v>
      </c>
      <c r="T31" s="39">
        <v>1923</v>
      </c>
      <c r="U31" s="60">
        <v>186</v>
      </c>
      <c r="V31" s="40"/>
      <c r="W31" s="326">
        <v>302</v>
      </c>
      <c r="X31" s="318">
        <v>130</v>
      </c>
      <c r="Y31" s="40">
        <f t="shared" si="2"/>
        <v>43.046357615894038</v>
      </c>
      <c r="Z31" s="304">
        <v>257</v>
      </c>
      <c r="AA31" s="311">
        <v>117</v>
      </c>
      <c r="AB31" s="40">
        <f t="shared" si="3"/>
        <v>45.525291828793776</v>
      </c>
      <c r="AC31" s="37"/>
      <c r="AD31" s="41"/>
    </row>
    <row r="32" spans="1:30" s="42" customFormat="1" ht="15.75" customHeight="1" x14ac:dyDescent="0.25">
      <c r="A32" s="61" t="s">
        <v>58</v>
      </c>
      <c r="B32" s="310">
        <v>1712</v>
      </c>
      <c r="C32" s="309">
        <v>370</v>
      </c>
      <c r="D32" s="36"/>
      <c r="E32" s="325">
        <v>589</v>
      </c>
      <c r="F32" s="313">
        <v>286</v>
      </c>
      <c r="G32" s="40">
        <f t="shared" si="0"/>
        <v>48.556876061120541</v>
      </c>
      <c r="H32" s="325">
        <v>233</v>
      </c>
      <c r="I32" s="313">
        <v>141</v>
      </c>
      <c r="J32" s="40">
        <f t="shared" si="4"/>
        <v>60.515021459227469</v>
      </c>
      <c r="K32" s="192">
        <v>58</v>
      </c>
      <c r="L32" s="313">
        <v>22</v>
      </c>
      <c r="M32" s="40">
        <f t="shared" si="5"/>
        <v>37.931034482758619</v>
      </c>
      <c r="N32" s="325">
        <v>14</v>
      </c>
      <c r="O32" s="313">
        <v>0</v>
      </c>
      <c r="P32" s="40">
        <f t="shared" si="6"/>
        <v>0</v>
      </c>
      <c r="Q32" s="304">
        <v>461</v>
      </c>
      <c r="R32" s="311">
        <v>266</v>
      </c>
      <c r="S32" s="40">
        <f t="shared" si="1"/>
        <v>57.700650759219087</v>
      </c>
      <c r="T32" s="39">
        <v>1669</v>
      </c>
      <c r="U32" s="60">
        <v>101</v>
      </c>
      <c r="V32" s="40"/>
      <c r="W32" s="326">
        <v>163</v>
      </c>
      <c r="X32" s="318">
        <v>71</v>
      </c>
      <c r="Y32" s="40">
        <f t="shared" si="2"/>
        <v>43.558282208588956</v>
      </c>
      <c r="Z32" s="304">
        <v>149</v>
      </c>
      <c r="AA32" s="311">
        <v>67</v>
      </c>
      <c r="AB32" s="40">
        <f t="shared" si="3"/>
        <v>44.966442953020135</v>
      </c>
      <c r="AC32" s="37"/>
      <c r="AD32" s="41"/>
    </row>
    <row r="33" spans="1:30" s="42" customFormat="1" ht="15.75" customHeight="1" x14ac:dyDescent="0.25">
      <c r="A33" s="61" t="s">
        <v>59</v>
      </c>
      <c r="B33" s="310">
        <v>1425</v>
      </c>
      <c r="C33" s="309">
        <v>933</v>
      </c>
      <c r="D33" s="36"/>
      <c r="E33" s="325">
        <v>1324</v>
      </c>
      <c r="F33" s="313">
        <v>890</v>
      </c>
      <c r="G33" s="40">
        <f t="shared" si="0"/>
        <v>67.220543806646532</v>
      </c>
      <c r="H33" s="325">
        <v>302</v>
      </c>
      <c r="I33" s="313">
        <v>124</v>
      </c>
      <c r="J33" s="40">
        <f t="shared" si="4"/>
        <v>41.059602649006621</v>
      </c>
      <c r="K33" s="192">
        <v>70</v>
      </c>
      <c r="L33" s="313">
        <v>21</v>
      </c>
      <c r="M33" s="40">
        <f t="shared" si="5"/>
        <v>30</v>
      </c>
      <c r="N33" s="325">
        <v>1</v>
      </c>
      <c r="O33" s="313">
        <v>0</v>
      </c>
      <c r="P33" s="40">
        <f t="shared" si="6"/>
        <v>0</v>
      </c>
      <c r="Q33" s="304">
        <v>1174</v>
      </c>
      <c r="R33" s="311">
        <v>810</v>
      </c>
      <c r="S33" s="40">
        <f t="shared" si="1"/>
        <v>68.994889267461673</v>
      </c>
      <c r="T33" s="39">
        <v>1253</v>
      </c>
      <c r="U33" s="60">
        <v>365</v>
      </c>
      <c r="V33" s="40"/>
      <c r="W33" s="326">
        <v>577</v>
      </c>
      <c r="X33" s="318">
        <v>358</v>
      </c>
      <c r="Y33" s="40">
        <f t="shared" si="2"/>
        <v>62.045060658578855</v>
      </c>
      <c r="Z33" s="304">
        <v>539</v>
      </c>
      <c r="AA33" s="311">
        <v>338</v>
      </c>
      <c r="AB33" s="40">
        <f t="shared" si="3"/>
        <v>62.708719851576994</v>
      </c>
      <c r="AC33" s="37"/>
      <c r="AD33" s="41"/>
    </row>
    <row r="34" spans="1:30" s="42" customFormat="1" ht="15.75" customHeight="1" x14ac:dyDescent="0.25">
      <c r="A34" s="61" t="s">
        <v>60</v>
      </c>
      <c r="B34" s="310">
        <v>1174</v>
      </c>
      <c r="C34" s="309">
        <v>770</v>
      </c>
      <c r="D34" s="36"/>
      <c r="E34" s="325">
        <v>1304</v>
      </c>
      <c r="F34" s="313">
        <v>687</v>
      </c>
      <c r="G34" s="40">
        <f t="shared" si="0"/>
        <v>52.684049079754601</v>
      </c>
      <c r="H34" s="325">
        <v>356</v>
      </c>
      <c r="I34" s="313">
        <v>135</v>
      </c>
      <c r="J34" s="40">
        <f t="shared" si="4"/>
        <v>37.921348314606739</v>
      </c>
      <c r="K34" s="192">
        <v>5</v>
      </c>
      <c r="L34" s="313">
        <v>3</v>
      </c>
      <c r="M34" s="40">
        <f t="shared" si="5"/>
        <v>60</v>
      </c>
      <c r="N34" s="325">
        <v>3</v>
      </c>
      <c r="O34" s="313">
        <v>3</v>
      </c>
      <c r="P34" s="40">
        <f t="shared" si="6"/>
        <v>100</v>
      </c>
      <c r="Q34" s="304">
        <v>1122</v>
      </c>
      <c r="R34" s="311">
        <v>556</v>
      </c>
      <c r="S34" s="40">
        <f t="shared" si="1"/>
        <v>49.554367201426025</v>
      </c>
      <c r="T34" s="39">
        <v>1014</v>
      </c>
      <c r="U34" s="60">
        <v>321</v>
      </c>
      <c r="V34" s="40"/>
      <c r="W34" s="326">
        <v>669</v>
      </c>
      <c r="X34" s="318">
        <v>298</v>
      </c>
      <c r="Y34" s="40">
        <f t="shared" si="2"/>
        <v>44.544095665171895</v>
      </c>
      <c r="Z34" s="304">
        <v>556</v>
      </c>
      <c r="AA34" s="311">
        <v>278</v>
      </c>
      <c r="AB34" s="40">
        <f t="shared" si="3"/>
        <v>50</v>
      </c>
      <c r="AC34" s="37"/>
      <c r="AD34" s="41"/>
    </row>
    <row r="35" spans="1:30" s="42" customFormat="1" ht="15.75" customHeight="1" x14ac:dyDescent="0.25">
      <c r="A35" s="61" t="s">
        <v>61</v>
      </c>
      <c r="B35" s="310">
        <v>692</v>
      </c>
      <c r="C35" s="309">
        <v>355</v>
      </c>
      <c r="D35" s="36"/>
      <c r="E35" s="325">
        <v>598</v>
      </c>
      <c r="F35" s="313">
        <v>318</v>
      </c>
      <c r="G35" s="40">
        <f t="shared" si="0"/>
        <v>53.177257525083611</v>
      </c>
      <c r="H35" s="325">
        <v>177</v>
      </c>
      <c r="I35" s="313">
        <v>77</v>
      </c>
      <c r="J35" s="40">
        <f t="shared" si="4"/>
        <v>43.502824858757059</v>
      </c>
      <c r="K35" s="192">
        <v>27</v>
      </c>
      <c r="L35" s="313">
        <v>25</v>
      </c>
      <c r="M35" s="40">
        <f t="shared" si="5"/>
        <v>92.592592592592595</v>
      </c>
      <c r="N35" s="325">
        <v>0</v>
      </c>
      <c r="O35" s="313">
        <v>4</v>
      </c>
      <c r="P35" s="40" t="str">
        <f t="shared" si="6"/>
        <v>-</v>
      </c>
      <c r="Q35" s="304">
        <v>412</v>
      </c>
      <c r="R35" s="311">
        <v>269</v>
      </c>
      <c r="S35" s="40">
        <f t="shared" si="1"/>
        <v>65.291262135922324</v>
      </c>
      <c r="T35" s="39">
        <v>630</v>
      </c>
      <c r="U35" s="60">
        <v>91</v>
      </c>
      <c r="V35" s="40"/>
      <c r="W35" s="326">
        <v>165</v>
      </c>
      <c r="X35" s="318">
        <v>82</v>
      </c>
      <c r="Y35" s="40">
        <f t="shared" si="2"/>
        <v>49.696969696969695</v>
      </c>
      <c r="Z35" s="304">
        <v>153</v>
      </c>
      <c r="AA35" s="311">
        <v>72</v>
      </c>
      <c r="AB35" s="40">
        <f t="shared" si="3"/>
        <v>47.058823529411768</v>
      </c>
      <c r="AC35" s="37"/>
      <c r="AD35" s="41"/>
    </row>
    <row r="36" spans="1:30" ht="69" customHeight="1" x14ac:dyDescent="0.25">
      <c r="A36" s="45"/>
      <c r="B36" s="45"/>
      <c r="C36" s="290" t="s">
        <v>96</v>
      </c>
      <c r="D36" s="234"/>
      <c r="E36" s="234"/>
      <c r="F36" s="290"/>
      <c r="G36" s="234"/>
      <c r="H36" s="234"/>
      <c r="I36" s="290"/>
      <c r="J36" s="234"/>
      <c r="K36" s="234"/>
      <c r="L36" s="290"/>
      <c r="M36" s="234"/>
      <c r="N36" s="252"/>
      <c r="O36" s="321"/>
      <c r="P36" s="252"/>
      <c r="Q36" s="252"/>
      <c r="R36" s="252"/>
      <c r="S36" s="252"/>
      <c r="T36" s="252"/>
      <c r="U36" s="252"/>
      <c r="V36" s="252"/>
      <c r="W36" s="252"/>
      <c r="X36" s="321"/>
      <c r="Y36" s="252"/>
      <c r="Z36" s="252"/>
      <c r="AA36" s="252"/>
      <c r="AB36" s="252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88"/>
  <sheetViews>
    <sheetView view="pageBreakPreview" zoomScale="87" zoomScaleNormal="75" zoomScaleSheetLayoutView="87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N36" sqref="N36:AB36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5.5703125" style="44" customWidth="1"/>
    <col min="4" max="4" width="13.425781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5703125" style="44" customWidth="1"/>
    <col min="16" max="16" width="8.140625" style="44" customWidth="1"/>
    <col min="17" max="18" width="12.140625" style="44" customWidth="1"/>
    <col min="19" max="19" width="8.140625" style="44" customWidth="1"/>
    <col min="20" max="20" width="10.5703125" style="44" hidden="1" customWidth="1"/>
    <col min="21" max="21" width="17.4257812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19" t="s">
        <v>146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48.6" customHeight="1" x14ac:dyDescent="0.25">
      <c r="A3" s="221"/>
      <c r="B3" s="164" t="s">
        <v>21</v>
      </c>
      <c r="C3" s="185" t="s">
        <v>95</v>
      </c>
      <c r="D3" s="164"/>
      <c r="E3" s="222" t="s">
        <v>22</v>
      </c>
      <c r="F3" s="222"/>
      <c r="G3" s="222"/>
      <c r="H3" s="222" t="s">
        <v>13</v>
      </c>
      <c r="I3" s="222"/>
      <c r="J3" s="222"/>
      <c r="K3" s="222" t="s">
        <v>9</v>
      </c>
      <c r="L3" s="222"/>
      <c r="M3" s="222"/>
      <c r="N3" s="223" t="s">
        <v>10</v>
      </c>
      <c r="O3" s="223"/>
      <c r="P3" s="223"/>
      <c r="Q3" s="229" t="s">
        <v>8</v>
      </c>
      <c r="R3" s="230"/>
      <c r="S3" s="231"/>
      <c r="T3" s="223" t="s">
        <v>16</v>
      </c>
      <c r="U3" s="223"/>
      <c r="V3" s="223"/>
      <c r="W3" s="223" t="s">
        <v>11</v>
      </c>
      <c r="X3" s="223"/>
      <c r="Y3" s="223"/>
      <c r="Z3" s="223" t="s">
        <v>12</v>
      </c>
      <c r="AA3" s="223"/>
      <c r="AB3" s="223"/>
    </row>
    <row r="4" spans="1:32" s="33" customFormat="1" ht="19.5" customHeight="1" x14ac:dyDescent="0.25">
      <c r="A4" s="221"/>
      <c r="B4" s="224" t="s">
        <v>62</v>
      </c>
      <c r="C4" s="225" t="s">
        <v>93</v>
      </c>
      <c r="D4" s="226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32" t="s">
        <v>93</v>
      </c>
      <c r="S4" s="233" t="s">
        <v>2</v>
      </c>
      <c r="T4" s="225" t="s">
        <v>15</v>
      </c>
      <c r="U4" s="232" t="s">
        <v>94</v>
      </c>
      <c r="V4" s="233" t="s">
        <v>2</v>
      </c>
      <c r="W4" s="225" t="s">
        <v>62</v>
      </c>
      <c r="X4" s="225" t="s">
        <v>93</v>
      </c>
      <c r="Y4" s="233" t="s">
        <v>2</v>
      </c>
      <c r="Z4" s="225" t="s">
        <v>62</v>
      </c>
      <c r="AA4" s="232" t="s">
        <v>93</v>
      </c>
      <c r="AB4" s="233" t="s">
        <v>2</v>
      </c>
    </row>
    <row r="5" spans="1:32" s="33" customFormat="1" ht="15.75" customHeight="1" x14ac:dyDescent="0.25">
      <c r="A5" s="221"/>
      <c r="B5" s="224"/>
      <c r="C5" s="225"/>
      <c r="D5" s="226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32"/>
      <c r="S5" s="233"/>
      <c r="T5" s="225"/>
      <c r="U5" s="232"/>
      <c r="V5" s="233"/>
      <c r="W5" s="225"/>
      <c r="X5" s="225"/>
      <c r="Y5" s="233"/>
      <c r="Z5" s="225"/>
      <c r="AA5" s="232"/>
      <c r="AB5" s="233"/>
    </row>
    <row r="6" spans="1:32" s="51" customFormat="1" ht="11.25" customHeight="1" x14ac:dyDescent="0.2">
      <c r="A6" s="49" t="s">
        <v>3</v>
      </c>
      <c r="B6" s="146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147">
        <f>SUM(B8:B35)</f>
        <v>16855</v>
      </c>
      <c r="C7" s="306">
        <f>SUM(C8:C35)</f>
        <v>8769</v>
      </c>
      <c r="D7" s="36">
        <f>C7*100/B7</f>
        <v>52.026105013349152</v>
      </c>
      <c r="E7" s="35">
        <f>SUM(E8:E35)</f>
        <v>13096</v>
      </c>
      <c r="F7" s="306">
        <f>SUM(F8:F35)</f>
        <v>8271</v>
      </c>
      <c r="G7" s="36">
        <f>F7*100/E7</f>
        <v>63.156689065363473</v>
      </c>
      <c r="H7" s="35">
        <f>SUM(H8:H35)</f>
        <v>1617</v>
      </c>
      <c r="I7" s="35">
        <f>SUM(I8:I35)</f>
        <v>942</v>
      </c>
      <c r="J7" s="36">
        <f>I7*100/H7</f>
        <v>58.25602968460111</v>
      </c>
      <c r="K7" s="35">
        <f>SUM(K8:K35)</f>
        <v>445</v>
      </c>
      <c r="L7" s="35">
        <f>SUM(L8:L35)</f>
        <v>287</v>
      </c>
      <c r="M7" s="36">
        <f>L7*100/K7</f>
        <v>64.49438202247191</v>
      </c>
      <c r="N7" s="35">
        <f>SUM(N8:N35)</f>
        <v>104</v>
      </c>
      <c r="O7" s="306">
        <f>SUM(O8:O35)</f>
        <v>44</v>
      </c>
      <c r="P7" s="36">
        <f>O7*100/N7</f>
        <v>42.307692307692307</v>
      </c>
      <c r="Q7" s="35">
        <f>SUM(Q8:Q35)</f>
        <v>10175</v>
      </c>
      <c r="R7" s="35">
        <f>SUM(R8:R35)</f>
        <v>6369</v>
      </c>
      <c r="S7" s="36">
        <f>R7*100/Q7</f>
        <v>62.594594594594597</v>
      </c>
      <c r="T7" s="35">
        <f>SUM(T8:T35)</f>
        <v>15950</v>
      </c>
      <c r="U7" s="35">
        <f>SUM(U8:U35)</f>
        <v>2776</v>
      </c>
      <c r="V7" s="36">
        <f>U7*100/T7</f>
        <v>17.404388714733543</v>
      </c>
      <c r="W7" s="35">
        <f>SUM(W8:W35)</f>
        <v>5173</v>
      </c>
      <c r="X7" s="306">
        <f>SUM(X8:X35)</f>
        <v>2619</v>
      </c>
      <c r="Y7" s="36">
        <f>X7*100/W7</f>
        <v>50.628262130291901</v>
      </c>
      <c r="Z7" s="35">
        <f>SUM(Z8:Z35)</f>
        <v>4566</v>
      </c>
      <c r="AA7" s="35">
        <f>SUM(AA8:AA35)</f>
        <v>2368</v>
      </c>
      <c r="AB7" s="36">
        <f>AA7*100/Z7</f>
        <v>51.861585632939118</v>
      </c>
      <c r="AC7" s="37"/>
      <c r="AF7" s="42"/>
    </row>
    <row r="8" spans="1:32" s="42" customFormat="1" ht="15.75" customHeight="1" x14ac:dyDescent="0.25">
      <c r="A8" s="61" t="s">
        <v>34</v>
      </c>
      <c r="B8" s="305">
        <v>4658</v>
      </c>
      <c r="C8" s="307">
        <v>2351</v>
      </c>
      <c r="D8" s="36"/>
      <c r="E8" s="310">
        <v>3459</v>
      </c>
      <c r="F8" s="307">
        <v>2152</v>
      </c>
      <c r="G8" s="40">
        <f t="shared" ref="G8:G35" si="0">F8*100/E8</f>
        <v>62.214512864989878</v>
      </c>
      <c r="H8" s="39">
        <v>241</v>
      </c>
      <c r="I8" s="39">
        <v>134</v>
      </c>
      <c r="J8" s="40">
        <f t="shared" ref="J8:J35" si="1">IF(ISERROR(I8*100/H8),"-",(I8*100/H8))</f>
        <v>55.601659751037346</v>
      </c>
      <c r="K8" s="39">
        <v>106</v>
      </c>
      <c r="L8" s="311">
        <v>87</v>
      </c>
      <c r="M8" s="40">
        <f t="shared" ref="M8:M35" si="2">IF(ISERROR(L8*100/K8),"-",(L8*100/K8))</f>
        <v>82.075471698113205</v>
      </c>
      <c r="N8" s="310">
        <v>36</v>
      </c>
      <c r="O8" s="313">
        <v>0</v>
      </c>
      <c r="P8" s="40">
        <f>IF(ISERROR(O8*100/N8),"-",(O8*100/N8))</f>
        <v>0</v>
      </c>
      <c r="Q8" s="39">
        <v>2307</v>
      </c>
      <c r="R8" s="316">
        <v>1325</v>
      </c>
      <c r="S8" s="40">
        <f t="shared" ref="S8:S35" si="3">R8*100/Q8</f>
        <v>57.433896835717384</v>
      </c>
      <c r="T8" s="39">
        <v>4355</v>
      </c>
      <c r="U8" s="60">
        <v>674</v>
      </c>
      <c r="V8" s="40"/>
      <c r="W8" s="310">
        <v>1427</v>
      </c>
      <c r="X8" s="317">
        <v>596</v>
      </c>
      <c r="Y8" s="40">
        <f t="shared" ref="Y8:Y35" si="4">X8*100/W8</f>
        <v>41.765942536790469</v>
      </c>
      <c r="Z8" s="39">
        <v>1206</v>
      </c>
      <c r="AA8" s="311">
        <v>521</v>
      </c>
      <c r="AB8" s="40">
        <f t="shared" ref="AB8:AB35" si="5">AA8*100/Z8</f>
        <v>43.200663349917079</v>
      </c>
      <c r="AC8" s="37"/>
      <c r="AD8" s="41"/>
    </row>
    <row r="9" spans="1:32" s="43" customFormat="1" ht="15.75" customHeight="1" x14ac:dyDescent="0.25">
      <c r="A9" s="61" t="s">
        <v>35</v>
      </c>
      <c r="B9" s="305">
        <v>543</v>
      </c>
      <c r="C9" s="308">
        <v>270</v>
      </c>
      <c r="D9" s="36"/>
      <c r="E9" s="310">
        <v>393</v>
      </c>
      <c r="F9" s="308">
        <v>259</v>
      </c>
      <c r="G9" s="40">
        <f t="shared" si="0"/>
        <v>65.903307888040715</v>
      </c>
      <c r="H9" s="39">
        <v>63</v>
      </c>
      <c r="I9" s="39">
        <v>36</v>
      </c>
      <c r="J9" s="40">
        <f t="shared" si="1"/>
        <v>57.142857142857146</v>
      </c>
      <c r="K9" s="39">
        <v>11</v>
      </c>
      <c r="L9" s="312">
        <v>4</v>
      </c>
      <c r="M9" s="40">
        <f t="shared" si="2"/>
        <v>36.363636363636367</v>
      </c>
      <c r="N9" s="310">
        <v>0</v>
      </c>
      <c r="O9" s="314">
        <v>6</v>
      </c>
      <c r="P9" s="40" t="str">
        <f t="shared" ref="P9:P35" si="6">IF(ISERROR(O9*100/N9),"-",(O9*100/N9))</f>
        <v>-</v>
      </c>
      <c r="Q9" s="39">
        <v>312</v>
      </c>
      <c r="R9" s="316">
        <v>196</v>
      </c>
      <c r="S9" s="40">
        <f t="shared" si="3"/>
        <v>62.820512820512818</v>
      </c>
      <c r="T9" s="39">
        <v>521</v>
      </c>
      <c r="U9" s="60">
        <v>86</v>
      </c>
      <c r="V9" s="40"/>
      <c r="W9" s="310">
        <v>141</v>
      </c>
      <c r="X9" s="314">
        <v>86</v>
      </c>
      <c r="Y9" s="40">
        <f t="shared" si="4"/>
        <v>60.99290780141844</v>
      </c>
      <c r="Z9" s="39">
        <v>101</v>
      </c>
      <c r="AA9" s="312">
        <v>68</v>
      </c>
      <c r="AB9" s="40">
        <f t="shared" si="5"/>
        <v>67.32673267326733</v>
      </c>
      <c r="AC9" s="37"/>
      <c r="AD9" s="41"/>
    </row>
    <row r="10" spans="1:32" s="42" customFormat="1" ht="15.75" customHeight="1" x14ac:dyDescent="0.25">
      <c r="A10" s="61" t="s">
        <v>36</v>
      </c>
      <c r="B10" s="305">
        <v>91</v>
      </c>
      <c r="C10" s="309">
        <v>38</v>
      </c>
      <c r="D10" s="36"/>
      <c r="E10" s="310">
        <v>67</v>
      </c>
      <c r="F10" s="309">
        <v>37</v>
      </c>
      <c r="G10" s="40">
        <f t="shared" si="0"/>
        <v>55.223880597014926</v>
      </c>
      <c r="H10" s="39">
        <v>16</v>
      </c>
      <c r="I10" s="39">
        <v>2</v>
      </c>
      <c r="J10" s="40">
        <f t="shared" si="1"/>
        <v>12.5</v>
      </c>
      <c r="K10" s="39">
        <v>0</v>
      </c>
      <c r="L10" s="311">
        <v>0</v>
      </c>
      <c r="M10" s="40" t="str">
        <f t="shared" si="2"/>
        <v>-</v>
      </c>
      <c r="N10" s="310">
        <v>8</v>
      </c>
      <c r="O10" s="313">
        <v>0</v>
      </c>
      <c r="P10" s="40">
        <f t="shared" si="6"/>
        <v>0</v>
      </c>
      <c r="Q10" s="39">
        <v>55</v>
      </c>
      <c r="R10" s="315">
        <v>30</v>
      </c>
      <c r="S10" s="40">
        <f t="shared" si="3"/>
        <v>54.545454545454547</v>
      </c>
      <c r="T10" s="39">
        <v>82</v>
      </c>
      <c r="U10" s="60">
        <v>14</v>
      </c>
      <c r="V10" s="40"/>
      <c r="W10" s="310">
        <v>14</v>
      </c>
      <c r="X10" s="318">
        <v>13</v>
      </c>
      <c r="Y10" s="40">
        <f t="shared" si="4"/>
        <v>92.857142857142861</v>
      </c>
      <c r="Z10" s="39">
        <v>12</v>
      </c>
      <c r="AA10" s="311">
        <v>10</v>
      </c>
      <c r="AB10" s="40">
        <f t="shared" si="5"/>
        <v>83.333333333333329</v>
      </c>
      <c r="AC10" s="37"/>
      <c r="AD10" s="41"/>
    </row>
    <row r="11" spans="1:32" s="42" customFormat="1" ht="15.75" customHeight="1" x14ac:dyDescent="0.25">
      <c r="A11" s="61" t="s">
        <v>37</v>
      </c>
      <c r="B11" s="305">
        <v>260</v>
      </c>
      <c r="C11" s="309">
        <v>207</v>
      </c>
      <c r="D11" s="36"/>
      <c r="E11" s="310">
        <v>208</v>
      </c>
      <c r="F11" s="309">
        <v>184</v>
      </c>
      <c r="G11" s="40">
        <f t="shared" si="0"/>
        <v>88.461538461538467</v>
      </c>
      <c r="H11" s="39">
        <v>24</v>
      </c>
      <c r="I11" s="39">
        <v>29</v>
      </c>
      <c r="J11" s="40">
        <f t="shared" si="1"/>
        <v>120.83333333333333</v>
      </c>
      <c r="K11" s="39">
        <v>6</v>
      </c>
      <c r="L11" s="311">
        <v>8</v>
      </c>
      <c r="M11" s="40">
        <f t="shared" si="2"/>
        <v>133.33333333333334</v>
      </c>
      <c r="N11" s="310">
        <v>1</v>
      </c>
      <c r="O11" s="313">
        <v>0</v>
      </c>
      <c r="P11" s="40">
        <f t="shared" si="6"/>
        <v>0</v>
      </c>
      <c r="Q11" s="39">
        <v>191</v>
      </c>
      <c r="R11" s="316">
        <v>145</v>
      </c>
      <c r="S11" s="40">
        <f t="shared" si="3"/>
        <v>75.916230366492144</v>
      </c>
      <c r="T11" s="39">
        <v>270</v>
      </c>
      <c r="U11" s="60">
        <v>75</v>
      </c>
      <c r="V11" s="40"/>
      <c r="W11" s="310">
        <v>78</v>
      </c>
      <c r="X11" s="318">
        <v>68</v>
      </c>
      <c r="Y11" s="40">
        <f t="shared" si="4"/>
        <v>87.179487179487182</v>
      </c>
      <c r="Z11" s="39">
        <v>61</v>
      </c>
      <c r="AA11" s="311">
        <v>56</v>
      </c>
      <c r="AB11" s="40">
        <f t="shared" si="5"/>
        <v>91.803278688524586</v>
      </c>
      <c r="AC11" s="37"/>
      <c r="AD11" s="41"/>
    </row>
    <row r="12" spans="1:32" s="42" customFormat="1" ht="15.75" customHeight="1" x14ac:dyDescent="0.25">
      <c r="A12" s="61" t="s">
        <v>38</v>
      </c>
      <c r="B12" s="305">
        <v>577</v>
      </c>
      <c r="C12" s="309">
        <v>154</v>
      </c>
      <c r="D12" s="36"/>
      <c r="E12" s="310">
        <v>227</v>
      </c>
      <c r="F12" s="309">
        <v>144</v>
      </c>
      <c r="G12" s="40">
        <f t="shared" si="0"/>
        <v>63.436123348017624</v>
      </c>
      <c r="H12" s="39">
        <v>32</v>
      </c>
      <c r="I12" s="39">
        <v>27</v>
      </c>
      <c r="J12" s="40">
        <f t="shared" si="1"/>
        <v>84.375</v>
      </c>
      <c r="K12" s="39">
        <v>14</v>
      </c>
      <c r="L12" s="311">
        <v>9</v>
      </c>
      <c r="M12" s="40">
        <f t="shared" si="2"/>
        <v>64.285714285714292</v>
      </c>
      <c r="N12" s="310">
        <v>2</v>
      </c>
      <c r="O12" s="313">
        <v>0</v>
      </c>
      <c r="P12" s="40">
        <f t="shared" si="6"/>
        <v>0</v>
      </c>
      <c r="Q12" s="39">
        <v>187</v>
      </c>
      <c r="R12" s="316">
        <v>128</v>
      </c>
      <c r="S12" s="40">
        <f t="shared" si="3"/>
        <v>68.44919786096257</v>
      </c>
      <c r="T12" s="39">
        <v>568</v>
      </c>
      <c r="U12" s="60">
        <v>42</v>
      </c>
      <c r="V12" s="40"/>
      <c r="W12" s="310">
        <v>70</v>
      </c>
      <c r="X12" s="318">
        <v>41</v>
      </c>
      <c r="Y12" s="40">
        <f t="shared" si="4"/>
        <v>58.571428571428569</v>
      </c>
      <c r="Z12" s="39">
        <v>64</v>
      </c>
      <c r="AA12" s="311">
        <v>29</v>
      </c>
      <c r="AB12" s="40">
        <f t="shared" si="5"/>
        <v>45.3125</v>
      </c>
      <c r="AC12" s="37"/>
      <c r="AD12" s="41"/>
    </row>
    <row r="13" spans="1:32" s="42" customFormat="1" ht="15.75" customHeight="1" x14ac:dyDescent="0.25">
      <c r="A13" s="61" t="s">
        <v>39</v>
      </c>
      <c r="B13" s="305">
        <v>195</v>
      </c>
      <c r="C13" s="309">
        <v>65</v>
      </c>
      <c r="D13" s="36"/>
      <c r="E13" s="310">
        <v>131</v>
      </c>
      <c r="F13" s="309">
        <v>63</v>
      </c>
      <c r="G13" s="40">
        <f t="shared" si="0"/>
        <v>48.091603053435115</v>
      </c>
      <c r="H13" s="39">
        <v>32</v>
      </c>
      <c r="I13" s="39">
        <v>11</v>
      </c>
      <c r="J13" s="40">
        <f t="shared" si="1"/>
        <v>34.375</v>
      </c>
      <c r="K13" s="39">
        <v>6</v>
      </c>
      <c r="L13" s="311">
        <v>0</v>
      </c>
      <c r="M13" s="40">
        <f t="shared" si="2"/>
        <v>0</v>
      </c>
      <c r="N13" s="310">
        <v>0</v>
      </c>
      <c r="O13" s="313">
        <v>0</v>
      </c>
      <c r="P13" s="40" t="str">
        <f t="shared" si="6"/>
        <v>-</v>
      </c>
      <c r="Q13" s="39">
        <v>100</v>
      </c>
      <c r="R13" s="316">
        <v>58</v>
      </c>
      <c r="S13" s="40">
        <f t="shared" si="3"/>
        <v>58</v>
      </c>
      <c r="T13" s="39">
        <v>202</v>
      </c>
      <c r="U13" s="60">
        <v>18</v>
      </c>
      <c r="V13" s="40"/>
      <c r="W13" s="310">
        <v>21</v>
      </c>
      <c r="X13" s="318">
        <v>18</v>
      </c>
      <c r="Y13" s="40">
        <f t="shared" si="4"/>
        <v>85.714285714285708</v>
      </c>
      <c r="Z13" s="39">
        <v>18</v>
      </c>
      <c r="AA13" s="311">
        <v>14</v>
      </c>
      <c r="AB13" s="40">
        <f t="shared" si="5"/>
        <v>77.777777777777771</v>
      </c>
      <c r="AC13" s="37"/>
      <c r="AD13" s="41"/>
    </row>
    <row r="14" spans="1:32" s="42" customFormat="1" ht="15.75" customHeight="1" x14ac:dyDescent="0.25">
      <c r="A14" s="61" t="s">
        <v>40</v>
      </c>
      <c r="B14" s="305">
        <v>197</v>
      </c>
      <c r="C14" s="309">
        <v>103</v>
      </c>
      <c r="D14" s="36"/>
      <c r="E14" s="310">
        <v>197</v>
      </c>
      <c r="F14" s="309">
        <v>100</v>
      </c>
      <c r="G14" s="40">
        <f t="shared" si="0"/>
        <v>50.761421319796952</v>
      </c>
      <c r="H14" s="39">
        <v>29</v>
      </c>
      <c r="I14" s="39">
        <v>9</v>
      </c>
      <c r="J14" s="40">
        <f t="shared" si="1"/>
        <v>31.03448275862069</v>
      </c>
      <c r="K14" s="39">
        <v>5</v>
      </c>
      <c r="L14" s="311">
        <v>3</v>
      </c>
      <c r="M14" s="40">
        <f t="shared" si="2"/>
        <v>60</v>
      </c>
      <c r="N14" s="310">
        <v>1</v>
      </c>
      <c r="O14" s="313">
        <v>0</v>
      </c>
      <c r="P14" s="40">
        <f t="shared" si="6"/>
        <v>0</v>
      </c>
      <c r="Q14" s="39">
        <v>171</v>
      </c>
      <c r="R14" s="316">
        <v>89</v>
      </c>
      <c r="S14" s="40">
        <f t="shared" si="3"/>
        <v>52.046783625730995</v>
      </c>
      <c r="T14" s="39">
        <v>206</v>
      </c>
      <c r="U14" s="60">
        <v>29</v>
      </c>
      <c r="V14" s="40"/>
      <c r="W14" s="310">
        <v>55</v>
      </c>
      <c r="X14" s="318">
        <v>29</v>
      </c>
      <c r="Y14" s="40">
        <f t="shared" si="4"/>
        <v>52.727272727272727</v>
      </c>
      <c r="Z14" s="39">
        <v>51</v>
      </c>
      <c r="AA14" s="311">
        <v>23</v>
      </c>
      <c r="AB14" s="40">
        <f t="shared" si="5"/>
        <v>45.098039215686278</v>
      </c>
      <c r="AC14" s="37"/>
      <c r="AD14" s="41"/>
    </row>
    <row r="15" spans="1:32" s="42" customFormat="1" ht="15.75" customHeight="1" x14ac:dyDescent="0.25">
      <c r="A15" s="61" t="s">
        <v>41</v>
      </c>
      <c r="B15" s="305">
        <v>1098</v>
      </c>
      <c r="C15" s="309">
        <v>406</v>
      </c>
      <c r="D15" s="36"/>
      <c r="E15" s="310">
        <v>578</v>
      </c>
      <c r="F15" s="309">
        <v>393</v>
      </c>
      <c r="G15" s="40">
        <f t="shared" si="0"/>
        <v>67.993079584775089</v>
      </c>
      <c r="H15" s="39">
        <v>78</v>
      </c>
      <c r="I15" s="39">
        <v>65</v>
      </c>
      <c r="J15" s="40">
        <f t="shared" si="1"/>
        <v>83.333333333333329</v>
      </c>
      <c r="K15" s="39">
        <v>17</v>
      </c>
      <c r="L15" s="311">
        <v>12</v>
      </c>
      <c r="M15" s="40">
        <f t="shared" si="2"/>
        <v>70.588235294117652</v>
      </c>
      <c r="N15" s="310">
        <v>4</v>
      </c>
      <c r="O15" s="313">
        <v>0</v>
      </c>
      <c r="P15" s="40">
        <f t="shared" si="6"/>
        <v>0</v>
      </c>
      <c r="Q15" s="39">
        <v>448</v>
      </c>
      <c r="R15" s="316">
        <v>318</v>
      </c>
      <c r="S15" s="40">
        <f t="shared" si="3"/>
        <v>70.982142857142861</v>
      </c>
      <c r="T15" s="39">
        <v>1070</v>
      </c>
      <c r="U15" s="60">
        <v>85</v>
      </c>
      <c r="V15" s="40"/>
      <c r="W15" s="310">
        <v>205</v>
      </c>
      <c r="X15" s="318">
        <v>82</v>
      </c>
      <c r="Y15" s="40">
        <f t="shared" si="4"/>
        <v>40</v>
      </c>
      <c r="Z15" s="39">
        <v>180</v>
      </c>
      <c r="AA15" s="311">
        <v>66</v>
      </c>
      <c r="AB15" s="40">
        <f t="shared" si="5"/>
        <v>36.666666666666664</v>
      </c>
      <c r="AC15" s="37"/>
      <c r="AD15" s="41"/>
    </row>
    <row r="16" spans="1:32" s="42" customFormat="1" ht="15.75" customHeight="1" x14ac:dyDescent="0.25">
      <c r="A16" s="61" t="s">
        <v>42</v>
      </c>
      <c r="B16" s="305">
        <v>566</v>
      </c>
      <c r="C16" s="309">
        <v>391</v>
      </c>
      <c r="D16" s="36"/>
      <c r="E16" s="310">
        <v>553</v>
      </c>
      <c r="F16" s="309">
        <v>373</v>
      </c>
      <c r="G16" s="40">
        <f t="shared" si="0"/>
        <v>67.450271247739607</v>
      </c>
      <c r="H16" s="39">
        <v>83</v>
      </c>
      <c r="I16" s="39">
        <v>68</v>
      </c>
      <c r="J16" s="40">
        <f t="shared" si="1"/>
        <v>81.92771084337349</v>
      </c>
      <c r="K16" s="39">
        <v>23</v>
      </c>
      <c r="L16" s="311">
        <v>10</v>
      </c>
      <c r="M16" s="40">
        <f t="shared" si="2"/>
        <v>43.478260869565219</v>
      </c>
      <c r="N16" s="310">
        <v>11</v>
      </c>
      <c r="O16" s="313">
        <v>12</v>
      </c>
      <c r="P16" s="40">
        <f t="shared" si="6"/>
        <v>109.09090909090909</v>
      </c>
      <c r="Q16" s="39">
        <v>452</v>
      </c>
      <c r="R16" s="316">
        <v>320</v>
      </c>
      <c r="S16" s="40">
        <f t="shared" si="3"/>
        <v>70.796460176991147</v>
      </c>
      <c r="T16" s="39">
        <v>527</v>
      </c>
      <c r="U16" s="60">
        <v>86</v>
      </c>
      <c r="V16" s="40"/>
      <c r="W16" s="310">
        <v>130</v>
      </c>
      <c r="X16" s="318">
        <v>80</v>
      </c>
      <c r="Y16" s="40">
        <f t="shared" si="4"/>
        <v>61.53846153846154</v>
      </c>
      <c r="Z16" s="39">
        <v>105</v>
      </c>
      <c r="AA16" s="311">
        <v>69</v>
      </c>
      <c r="AB16" s="40">
        <f t="shared" si="5"/>
        <v>65.714285714285708</v>
      </c>
      <c r="AC16" s="37"/>
      <c r="AD16" s="41"/>
    </row>
    <row r="17" spans="1:30" s="42" customFormat="1" ht="15.75" customHeight="1" x14ac:dyDescent="0.25">
      <c r="A17" s="61" t="s">
        <v>43</v>
      </c>
      <c r="B17" s="305">
        <v>1312</v>
      </c>
      <c r="C17" s="309">
        <v>533</v>
      </c>
      <c r="D17" s="36"/>
      <c r="E17" s="310">
        <v>704</v>
      </c>
      <c r="F17" s="309">
        <v>498</v>
      </c>
      <c r="G17" s="40">
        <f t="shared" si="0"/>
        <v>70.73863636363636</v>
      </c>
      <c r="H17" s="39">
        <v>65</v>
      </c>
      <c r="I17" s="39">
        <v>36</v>
      </c>
      <c r="J17" s="40">
        <f t="shared" si="1"/>
        <v>55.384615384615387</v>
      </c>
      <c r="K17" s="39">
        <v>24</v>
      </c>
      <c r="L17" s="311">
        <v>6</v>
      </c>
      <c r="M17" s="40">
        <f t="shared" si="2"/>
        <v>25</v>
      </c>
      <c r="N17" s="310">
        <v>2</v>
      </c>
      <c r="O17" s="313">
        <v>0</v>
      </c>
      <c r="P17" s="40">
        <f t="shared" si="6"/>
        <v>0</v>
      </c>
      <c r="Q17" s="39">
        <v>427</v>
      </c>
      <c r="R17" s="316">
        <v>355</v>
      </c>
      <c r="S17" s="40">
        <f t="shared" si="3"/>
        <v>83.138173302107731</v>
      </c>
      <c r="T17" s="39">
        <v>1280</v>
      </c>
      <c r="U17" s="60">
        <v>201</v>
      </c>
      <c r="V17" s="40"/>
      <c r="W17" s="310">
        <v>325</v>
      </c>
      <c r="X17" s="318">
        <v>191</v>
      </c>
      <c r="Y17" s="40">
        <f t="shared" si="4"/>
        <v>58.769230769230766</v>
      </c>
      <c r="Z17" s="39">
        <v>294</v>
      </c>
      <c r="AA17" s="311">
        <v>185</v>
      </c>
      <c r="AB17" s="40">
        <f t="shared" si="5"/>
        <v>62.925170068027214</v>
      </c>
      <c r="AC17" s="37"/>
      <c r="AD17" s="41"/>
    </row>
    <row r="18" spans="1:30" s="42" customFormat="1" ht="15.75" customHeight="1" x14ac:dyDescent="0.25">
      <c r="A18" s="61" t="s">
        <v>44</v>
      </c>
      <c r="B18" s="305">
        <v>235</v>
      </c>
      <c r="C18" s="309">
        <v>260</v>
      </c>
      <c r="D18" s="36"/>
      <c r="E18" s="310">
        <v>421</v>
      </c>
      <c r="F18" s="309">
        <v>258</v>
      </c>
      <c r="G18" s="40">
        <f t="shared" si="0"/>
        <v>61.282660332541568</v>
      </c>
      <c r="H18" s="39">
        <v>56</v>
      </c>
      <c r="I18" s="39">
        <v>40</v>
      </c>
      <c r="J18" s="40">
        <f t="shared" si="1"/>
        <v>71.428571428571431</v>
      </c>
      <c r="K18" s="39">
        <v>5</v>
      </c>
      <c r="L18" s="311">
        <v>3</v>
      </c>
      <c r="M18" s="40">
        <f t="shared" si="2"/>
        <v>60</v>
      </c>
      <c r="N18" s="310">
        <v>1</v>
      </c>
      <c r="O18" s="313">
        <v>0</v>
      </c>
      <c r="P18" s="40">
        <f t="shared" si="6"/>
        <v>0</v>
      </c>
      <c r="Q18" s="39">
        <v>306</v>
      </c>
      <c r="R18" s="316">
        <v>211</v>
      </c>
      <c r="S18" s="40">
        <f t="shared" si="3"/>
        <v>68.954248366013076</v>
      </c>
      <c r="T18" s="39">
        <v>224</v>
      </c>
      <c r="U18" s="60">
        <v>65</v>
      </c>
      <c r="V18" s="40"/>
      <c r="W18" s="310">
        <v>144</v>
      </c>
      <c r="X18" s="318">
        <v>65</v>
      </c>
      <c r="Y18" s="40">
        <f t="shared" si="4"/>
        <v>45.138888888888886</v>
      </c>
      <c r="Z18" s="39">
        <v>133</v>
      </c>
      <c r="AA18" s="311">
        <v>63</v>
      </c>
      <c r="AB18" s="40">
        <f t="shared" si="5"/>
        <v>47.368421052631582</v>
      </c>
      <c r="AC18" s="37"/>
      <c r="AD18" s="41"/>
    </row>
    <row r="19" spans="1:30" s="42" customFormat="1" ht="15.75" customHeight="1" x14ac:dyDescent="0.25">
      <c r="A19" s="61" t="s">
        <v>45</v>
      </c>
      <c r="B19" s="305">
        <v>669</v>
      </c>
      <c r="C19" s="309">
        <v>297</v>
      </c>
      <c r="D19" s="36"/>
      <c r="E19" s="310">
        <v>472</v>
      </c>
      <c r="F19" s="309">
        <v>291</v>
      </c>
      <c r="G19" s="40">
        <f t="shared" si="0"/>
        <v>61.652542372881356</v>
      </c>
      <c r="H19" s="39">
        <v>97</v>
      </c>
      <c r="I19" s="39">
        <v>59</v>
      </c>
      <c r="J19" s="40">
        <f t="shared" si="1"/>
        <v>60.824742268041234</v>
      </c>
      <c r="K19" s="39">
        <v>28</v>
      </c>
      <c r="L19" s="311">
        <v>21</v>
      </c>
      <c r="M19" s="40">
        <f t="shared" si="2"/>
        <v>75</v>
      </c>
      <c r="N19" s="310">
        <v>3</v>
      </c>
      <c r="O19" s="313">
        <v>0</v>
      </c>
      <c r="P19" s="40">
        <f t="shared" si="6"/>
        <v>0</v>
      </c>
      <c r="Q19" s="39">
        <v>414</v>
      </c>
      <c r="R19" s="316">
        <v>242</v>
      </c>
      <c r="S19" s="40">
        <f t="shared" si="3"/>
        <v>58.454106280193237</v>
      </c>
      <c r="T19" s="39">
        <v>640</v>
      </c>
      <c r="U19" s="60">
        <v>86</v>
      </c>
      <c r="V19" s="40"/>
      <c r="W19" s="310">
        <v>204</v>
      </c>
      <c r="X19" s="318">
        <v>85</v>
      </c>
      <c r="Y19" s="40">
        <f t="shared" si="4"/>
        <v>41.666666666666664</v>
      </c>
      <c r="Z19" s="39">
        <v>183</v>
      </c>
      <c r="AA19" s="311">
        <v>82</v>
      </c>
      <c r="AB19" s="40">
        <f t="shared" si="5"/>
        <v>44.808743169398909</v>
      </c>
      <c r="AC19" s="37"/>
      <c r="AD19" s="41"/>
    </row>
    <row r="20" spans="1:30" s="42" customFormat="1" ht="15.75" customHeight="1" x14ac:dyDescent="0.25">
      <c r="A20" s="61" t="s">
        <v>46</v>
      </c>
      <c r="B20" s="305">
        <v>415</v>
      </c>
      <c r="C20" s="309">
        <v>214</v>
      </c>
      <c r="D20" s="36"/>
      <c r="E20" s="310">
        <v>304</v>
      </c>
      <c r="F20" s="309">
        <v>206</v>
      </c>
      <c r="G20" s="40">
        <f t="shared" si="0"/>
        <v>67.763157894736835</v>
      </c>
      <c r="H20" s="39">
        <v>53</v>
      </c>
      <c r="I20" s="39">
        <v>37</v>
      </c>
      <c r="J20" s="40">
        <f t="shared" si="1"/>
        <v>69.811320754716988</v>
      </c>
      <c r="K20" s="39">
        <v>13</v>
      </c>
      <c r="L20" s="311">
        <v>6</v>
      </c>
      <c r="M20" s="40">
        <f t="shared" si="2"/>
        <v>46.153846153846153</v>
      </c>
      <c r="N20" s="310">
        <v>0</v>
      </c>
      <c r="O20" s="313">
        <v>0</v>
      </c>
      <c r="P20" s="40" t="str">
        <f t="shared" si="6"/>
        <v>-</v>
      </c>
      <c r="Q20" s="39">
        <v>225</v>
      </c>
      <c r="R20" s="316">
        <v>155</v>
      </c>
      <c r="S20" s="40">
        <f t="shared" si="3"/>
        <v>68.888888888888886</v>
      </c>
      <c r="T20" s="39">
        <v>363</v>
      </c>
      <c r="U20" s="60">
        <v>70</v>
      </c>
      <c r="V20" s="40"/>
      <c r="W20" s="310">
        <v>152</v>
      </c>
      <c r="X20" s="318">
        <v>69</v>
      </c>
      <c r="Y20" s="40">
        <f t="shared" si="4"/>
        <v>45.39473684210526</v>
      </c>
      <c r="Z20" s="39">
        <v>143</v>
      </c>
      <c r="AA20" s="311">
        <v>61</v>
      </c>
      <c r="AB20" s="40">
        <f t="shared" si="5"/>
        <v>42.65734265734266</v>
      </c>
      <c r="AC20" s="37"/>
      <c r="AD20" s="41"/>
    </row>
    <row r="21" spans="1:30" s="42" customFormat="1" ht="15.75" customHeight="1" x14ac:dyDescent="0.25">
      <c r="A21" s="61" t="s">
        <v>47</v>
      </c>
      <c r="B21" s="305">
        <v>265</v>
      </c>
      <c r="C21" s="309">
        <v>147</v>
      </c>
      <c r="D21" s="36"/>
      <c r="E21" s="310">
        <v>288</v>
      </c>
      <c r="F21" s="309">
        <v>133</v>
      </c>
      <c r="G21" s="40">
        <f t="shared" si="0"/>
        <v>46.180555555555557</v>
      </c>
      <c r="H21" s="39">
        <v>46</v>
      </c>
      <c r="I21" s="39">
        <v>19</v>
      </c>
      <c r="J21" s="40">
        <f t="shared" si="1"/>
        <v>41.304347826086953</v>
      </c>
      <c r="K21" s="39">
        <v>13</v>
      </c>
      <c r="L21" s="311">
        <v>13</v>
      </c>
      <c r="M21" s="40">
        <f t="shared" si="2"/>
        <v>100</v>
      </c>
      <c r="N21" s="310">
        <v>0</v>
      </c>
      <c r="O21" s="313">
        <v>0</v>
      </c>
      <c r="P21" s="40" t="str">
        <f t="shared" si="6"/>
        <v>-</v>
      </c>
      <c r="Q21" s="39">
        <v>257</v>
      </c>
      <c r="R21" s="316">
        <v>101</v>
      </c>
      <c r="S21" s="40">
        <f t="shared" si="3"/>
        <v>39.299610894941637</v>
      </c>
      <c r="T21" s="39">
        <v>217</v>
      </c>
      <c r="U21" s="60">
        <v>44</v>
      </c>
      <c r="V21" s="40"/>
      <c r="W21" s="310">
        <v>122</v>
      </c>
      <c r="X21" s="318">
        <v>43</v>
      </c>
      <c r="Y21" s="40">
        <f t="shared" si="4"/>
        <v>35.245901639344261</v>
      </c>
      <c r="Z21" s="39">
        <v>110</v>
      </c>
      <c r="AA21" s="311">
        <v>39</v>
      </c>
      <c r="AB21" s="40">
        <f t="shared" si="5"/>
        <v>35.454545454545453</v>
      </c>
      <c r="AC21" s="37"/>
      <c r="AD21" s="41"/>
    </row>
    <row r="22" spans="1:30" s="42" customFormat="1" ht="15.75" customHeight="1" x14ac:dyDescent="0.25">
      <c r="A22" s="61" t="s">
        <v>48</v>
      </c>
      <c r="B22" s="305">
        <v>619</v>
      </c>
      <c r="C22" s="309">
        <v>305</v>
      </c>
      <c r="D22" s="36"/>
      <c r="E22" s="310">
        <v>475</v>
      </c>
      <c r="F22" s="309">
        <v>292</v>
      </c>
      <c r="G22" s="40">
        <f t="shared" si="0"/>
        <v>61.473684210526315</v>
      </c>
      <c r="H22" s="39">
        <v>63</v>
      </c>
      <c r="I22" s="39">
        <v>45</v>
      </c>
      <c r="J22" s="40">
        <f t="shared" si="1"/>
        <v>71.428571428571431</v>
      </c>
      <c r="K22" s="39">
        <v>15</v>
      </c>
      <c r="L22" s="311">
        <v>2</v>
      </c>
      <c r="M22" s="40">
        <f t="shared" si="2"/>
        <v>13.333333333333334</v>
      </c>
      <c r="N22" s="310">
        <v>0</v>
      </c>
      <c r="O22" s="313">
        <v>1</v>
      </c>
      <c r="P22" s="40" t="str">
        <f t="shared" si="6"/>
        <v>-</v>
      </c>
      <c r="Q22" s="39">
        <v>418</v>
      </c>
      <c r="R22" s="316">
        <v>258</v>
      </c>
      <c r="S22" s="40">
        <f t="shared" si="3"/>
        <v>61.722488038277511</v>
      </c>
      <c r="T22" s="39">
        <v>590</v>
      </c>
      <c r="U22" s="60">
        <v>119</v>
      </c>
      <c r="V22" s="40"/>
      <c r="W22" s="310">
        <v>208</v>
      </c>
      <c r="X22" s="318">
        <v>117</v>
      </c>
      <c r="Y22" s="40">
        <f t="shared" si="4"/>
        <v>56.25</v>
      </c>
      <c r="Z22" s="39">
        <v>181</v>
      </c>
      <c r="AA22" s="311">
        <v>104</v>
      </c>
      <c r="AB22" s="40">
        <f t="shared" si="5"/>
        <v>57.458563535911601</v>
      </c>
      <c r="AC22" s="37"/>
      <c r="AD22" s="41"/>
    </row>
    <row r="23" spans="1:30" s="42" customFormat="1" ht="15.75" customHeight="1" x14ac:dyDescent="0.25">
      <c r="A23" s="61" t="s">
        <v>49</v>
      </c>
      <c r="B23" s="305">
        <v>499</v>
      </c>
      <c r="C23" s="309">
        <v>388</v>
      </c>
      <c r="D23" s="36"/>
      <c r="E23" s="310">
        <v>629</v>
      </c>
      <c r="F23" s="309">
        <v>374</v>
      </c>
      <c r="G23" s="40">
        <f t="shared" si="0"/>
        <v>59.45945945945946</v>
      </c>
      <c r="H23" s="39">
        <v>94</v>
      </c>
      <c r="I23" s="39">
        <v>51</v>
      </c>
      <c r="J23" s="40">
        <f t="shared" si="1"/>
        <v>54.255319148936174</v>
      </c>
      <c r="K23" s="39">
        <v>18</v>
      </c>
      <c r="L23" s="311">
        <v>12</v>
      </c>
      <c r="M23" s="40">
        <f t="shared" si="2"/>
        <v>66.666666666666671</v>
      </c>
      <c r="N23" s="310">
        <v>3</v>
      </c>
      <c r="O23" s="313">
        <v>0</v>
      </c>
      <c r="P23" s="40">
        <f t="shared" si="6"/>
        <v>0</v>
      </c>
      <c r="Q23" s="39">
        <v>559</v>
      </c>
      <c r="R23" s="316">
        <v>312</v>
      </c>
      <c r="S23" s="40">
        <f t="shared" si="3"/>
        <v>55.813953488372093</v>
      </c>
      <c r="T23" s="39">
        <v>416</v>
      </c>
      <c r="U23" s="60">
        <v>117</v>
      </c>
      <c r="V23" s="40"/>
      <c r="W23" s="310">
        <v>249</v>
      </c>
      <c r="X23" s="318">
        <v>117</v>
      </c>
      <c r="Y23" s="40">
        <f t="shared" si="4"/>
        <v>46.987951807228917</v>
      </c>
      <c r="Z23" s="39">
        <v>215</v>
      </c>
      <c r="AA23" s="311">
        <v>107</v>
      </c>
      <c r="AB23" s="40">
        <f t="shared" si="5"/>
        <v>49.767441860465119</v>
      </c>
      <c r="AC23" s="37"/>
      <c r="AD23" s="41"/>
    </row>
    <row r="24" spans="1:30" s="42" customFormat="1" ht="15.75" customHeight="1" x14ac:dyDescent="0.25">
      <c r="A24" s="61" t="s">
        <v>50</v>
      </c>
      <c r="B24" s="305">
        <v>271</v>
      </c>
      <c r="C24" s="309">
        <v>366</v>
      </c>
      <c r="D24" s="36"/>
      <c r="E24" s="310">
        <v>509</v>
      </c>
      <c r="F24" s="309">
        <v>342</v>
      </c>
      <c r="G24" s="40">
        <f t="shared" si="0"/>
        <v>67.190569744597255</v>
      </c>
      <c r="H24" s="39">
        <v>52</v>
      </c>
      <c r="I24" s="39">
        <v>21</v>
      </c>
      <c r="J24" s="40">
        <f t="shared" si="1"/>
        <v>40.384615384615387</v>
      </c>
      <c r="K24" s="39">
        <v>12</v>
      </c>
      <c r="L24" s="311">
        <v>5</v>
      </c>
      <c r="M24" s="40">
        <f t="shared" si="2"/>
        <v>41.666666666666664</v>
      </c>
      <c r="N24" s="310">
        <v>0</v>
      </c>
      <c r="O24" s="313">
        <v>0</v>
      </c>
      <c r="P24" s="40" t="str">
        <f t="shared" si="6"/>
        <v>-</v>
      </c>
      <c r="Q24" s="39">
        <v>471</v>
      </c>
      <c r="R24" s="316">
        <v>314</v>
      </c>
      <c r="S24" s="40">
        <f t="shared" si="3"/>
        <v>66.666666666666671</v>
      </c>
      <c r="T24" s="39">
        <v>232</v>
      </c>
      <c r="U24" s="60">
        <v>111</v>
      </c>
      <c r="V24" s="40"/>
      <c r="W24" s="310">
        <v>216</v>
      </c>
      <c r="X24" s="318">
        <v>107</v>
      </c>
      <c r="Y24" s="40">
        <f t="shared" si="4"/>
        <v>49.537037037037038</v>
      </c>
      <c r="Z24" s="39">
        <v>206</v>
      </c>
      <c r="AA24" s="311">
        <v>103</v>
      </c>
      <c r="AB24" s="40">
        <f t="shared" si="5"/>
        <v>50</v>
      </c>
      <c r="AC24" s="37"/>
      <c r="AD24" s="41"/>
    </row>
    <row r="25" spans="1:30" s="42" customFormat="1" ht="15.75" customHeight="1" x14ac:dyDescent="0.25">
      <c r="A25" s="61" t="s">
        <v>51</v>
      </c>
      <c r="B25" s="305">
        <v>758</v>
      </c>
      <c r="C25" s="309">
        <v>163</v>
      </c>
      <c r="D25" s="36"/>
      <c r="E25" s="310">
        <v>255</v>
      </c>
      <c r="F25" s="309">
        <v>158</v>
      </c>
      <c r="G25" s="40">
        <f t="shared" si="0"/>
        <v>61.96078431372549</v>
      </c>
      <c r="H25" s="39">
        <v>46</v>
      </c>
      <c r="I25" s="39">
        <v>13</v>
      </c>
      <c r="J25" s="40">
        <f t="shared" si="1"/>
        <v>28.260869565217391</v>
      </c>
      <c r="K25" s="39">
        <v>8</v>
      </c>
      <c r="L25" s="311">
        <v>11</v>
      </c>
      <c r="M25" s="40">
        <f t="shared" si="2"/>
        <v>137.5</v>
      </c>
      <c r="N25" s="310">
        <v>0</v>
      </c>
      <c r="O25" s="313">
        <v>0</v>
      </c>
      <c r="P25" s="40" t="str">
        <f t="shared" si="6"/>
        <v>-</v>
      </c>
      <c r="Q25" s="39">
        <v>204</v>
      </c>
      <c r="R25" s="316">
        <v>120</v>
      </c>
      <c r="S25" s="40">
        <f t="shared" si="3"/>
        <v>58.823529411764703</v>
      </c>
      <c r="T25" s="39">
        <v>751</v>
      </c>
      <c r="U25" s="60">
        <v>69</v>
      </c>
      <c r="V25" s="40"/>
      <c r="W25" s="310">
        <v>110</v>
      </c>
      <c r="X25" s="318">
        <v>65</v>
      </c>
      <c r="Y25" s="40">
        <f t="shared" si="4"/>
        <v>59.090909090909093</v>
      </c>
      <c r="Z25" s="39">
        <v>100</v>
      </c>
      <c r="AA25" s="311">
        <v>64</v>
      </c>
      <c r="AB25" s="40">
        <f t="shared" si="5"/>
        <v>64</v>
      </c>
      <c r="AC25" s="37"/>
      <c r="AD25" s="41"/>
    </row>
    <row r="26" spans="1:30" s="42" customFormat="1" ht="15.75" customHeight="1" x14ac:dyDescent="0.25">
      <c r="A26" s="61" t="s">
        <v>52</v>
      </c>
      <c r="B26" s="305">
        <v>366</v>
      </c>
      <c r="C26" s="309">
        <v>237</v>
      </c>
      <c r="D26" s="36"/>
      <c r="E26" s="310">
        <v>309</v>
      </c>
      <c r="F26" s="309">
        <v>217</v>
      </c>
      <c r="G26" s="40">
        <f t="shared" si="0"/>
        <v>70.226537216828476</v>
      </c>
      <c r="H26" s="39">
        <v>47</v>
      </c>
      <c r="I26" s="39">
        <v>22</v>
      </c>
      <c r="J26" s="40">
        <f t="shared" si="1"/>
        <v>46.808510638297875</v>
      </c>
      <c r="K26" s="39">
        <v>6</v>
      </c>
      <c r="L26" s="311">
        <v>9</v>
      </c>
      <c r="M26" s="40">
        <f t="shared" si="2"/>
        <v>150</v>
      </c>
      <c r="N26" s="310">
        <v>0</v>
      </c>
      <c r="O26" s="313">
        <v>2</v>
      </c>
      <c r="P26" s="40" t="str">
        <f t="shared" si="6"/>
        <v>-</v>
      </c>
      <c r="Q26" s="39">
        <v>244</v>
      </c>
      <c r="R26" s="316">
        <v>155</v>
      </c>
      <c r="S26" s="40">
        <f t="shared" si="3"/>
        <v>63.524590163934427</v>
      </c>
      <c r="T26" s="39">
        <v>388</v>
      </c>
      <c r="U26" s="60">
        <v>94</v>
      </c>
      <c r="V26" s="40"/>
      <c r="W26" s="310">
        <v>136</v>
      </c>
      <c r="X26" s="318">
        <v>86</v>
      </c>
      <c r="Y26" s="40">
        <f t="shared" si="4"/>
        <v>63.235294117647058</v>
      </c>
      <c r="Z26" s="39">
        <v>123</v>
      </c>
      <c r="AA26" s="311">
        <v>74</v>
      </c>
      <c r="AB26" s="40">
        <f t="shared" si="5"/>
        <v>60.162601626016261</v>
      </c>
      <c r="AC26" s="37"/>
      <c r="AD26" s="41"/>
    </row>
    <row r="27" spans="1:30" s="42" customFormat="1" ht="15.75" customHeight="1" x14ac:dyDescent="0.25">
      <c r="A27" s="61" t="s">
        <v>53</v>
      </c>
      <c r="B27" s="305">
        <v>350</v>
      </c>
      <c r="C27" s="309">
        <v>237</v>
      </c>
      <c r="D27" s="36"/>
      <c r="E27" s="310">
        <v>382</v>
      </c>
      <c r="F27" s="309">
        <v>229</v>
      </c>
      <c r="G27" s="40">
        <f t="shared" si="0"/>
        <v>59.947643979057588</v>
      </c>
      <c r="H27" s="39">
        <v>67</v>
      </c>
      <c r="I27" s="39">
        <v>57</v>
      </c>
      <c r="J27" s="40">
        <f t="shared" si="1"/>
        <v>85.074626865671647</v>
      </c>
      <c r="K27" s="39">
        <v>34</v>
      </c>
      <c r="L27" s="311">
        <v>23</v>
      </c>
      <c r="M27" s="40">
        <f t="shared" si="2"/>
        <v>67.647058823529406</v>
      </c>
      <c r="N27" s="310">
        <v>15</v>
      </c>
      <c r="O27" s="313">
        <v>20</v>
      </c>
      <c r="P27" s="40">
        <f t="shared" si="6"/>
        <v>133.33333333333334</v>
      </c>
      <c r="Q27" s="39">
        <v>303</v>
      </c>
      <c r="R27" s="316">
        <v>207</v>
      </c>
      <c r="S27" s="40">
        <f t="shared" si="3"/>
        <v>68.316831683168317</v>
      </c>
      <c r="T27" s="39">
        <v>300</v>
      </c>
      <c r="U27" s="60">
        <v>60</v>
      </c>
      <c r="V27" s="40"/>
      <c r="W27" s="310">
        <v>144</v>
      </c>
      <c r="X27" s="318">
        <v>58</v>
      </c>
      <c r="Y27" s="40">
        <f t="shared" si="4"/>
        <v>40.277777777777779</v>
      </c>
      <c r="Z27" s="39">
        <v>135</v>
      </c>
      <c r="AA27" s="311">
        <v>52</v>
      </c>
      <c r="AB27" s="40">
        <f t="shared" si="5"/>
        <v>38.518518518518519</v>
      </c>
      <c r="AC27" s="37"/>
      <c r="AD27" s="41"/>
    </row>
    <row r="28" spans="1:30" s="42" customFormat="1" ht="15.75" customHeight="1" x14ac:dyDescent="0.25">
      <c r="A28" s="61" t="s">
        <v>54</v>
      </c>
      <c r="B28" s="305">
        <v>190</v>
      </c>
      <c r="C28" s="309">
        <v>141</v>
      </c>
      <c r="D28" s="36"/>
      <c r="E28" s="310">
        <v>196</v>
      </c>
      <c r="F28" s="309">
        <v>139</v>
      </c>
      <c r="G28" s="40">
        <f t="shared" si="0"/>
        <v>70.91836734693878</v>
      </c>
      <c r="H28" s="39">
        <v>29</v>
      </c>
      <c r="I28" s="39">
        <v>13</v>
      </c>
      <c r="J28" s="40">
        <f t="shared" si="1"/>
        <v>44.827586206896555</v>
      </c>
      <c r="K28" s="39">
        <v>0</v>
      </c>
      <c r="L28" s="311">
        <v>1</v>
      </c>
      <c r="M28" s="40" t="str">
        <f t="shared" si="2"/>
        <v>-</v>
      </c>
      <c r="N28" s="310">
        <v>1</v>
      </c>
      <c r="O28" s="313">
        <v>1</v>
      </c>
      <c r="P28" s="40">
        <f t="shared" si="6"/>
        <v>100</v>
      </c>
      <c r="Q28" s="39">
        <v>181</v>
      </c>
      <c r="R28" s="316">
        <v>132</v>
      </c>
      <c r="S28" s="40">
        <f t="shared" si="3"/>
        <v>72.928176795580114</v>
      </c>
      <c r="T28" s="39">
        <v>177</v>
      </c>
      <c r="U28" s="60">
        <v>66</v>
      </c>
      <c r="V28" s="40"/>
      <c r="W28" s="310">
        <v>91</v>
      </c>
      <c r="X28" s="318">
        <v>66</v>
      </c>
      <c r="Y28" s="40">
        <f t="shared" si="4"/>
        <v>72.527472527472526</v>
      </c>
      <c r="Z28" s="39">
        <v>91</v>
      </c>
      <c r="AA28" s="311">
        <v>66</v>
      </c>
      <c r="AB28" s="40">
        <f t="shared" si="5"/>
        <v>72.527472527472526</v>
      </c>
      <c r="AC28" s="37"/>
      <c r="AD28" s="41"/>
    </row>
    <row r="29" spans="1:30" s="42" customFormat="1" ht="15.75" customHeight="1" x14ac:dyDescent="0.25">
      <c r="A29" s="61" t="s">
        <v>55</v>
      </c>
      <c r="B29" s="305">
        <v>493</v>
      </c>
      <c r="C29" s="309">
        <v>245</v>
      </c>
      <c r="D29" s="36"/>
      <c r="E29" s="310">
        <v>474</v>
      </c>
      <c r="F29" s="309">
        <v>233</v>
      </c>
      <c r="G29" s="40">
        <f t="shared" si="0"/>
        <v>49.156118143459913</v>
      </c>
      <c r="H29" s="39">
        <v>40</v>
      </c>
      <c r="I29" s="39">
        <v>21</v>
      </c>
      <c r="J29" s="40">
        <f t="shared" si="1"/>
        <v>52.5</v>
      </c>
      <c r="K29" s="39">
        <v>21</v>
      </c>
      <c r="L29" s="311">
        <v>21</v>
      </c>
      <c r="M29" s="40">
        <f t="shared" si="2"/>
        <v>100</v>
      </c>
      <c r="N29" s="310">
        <v>0</v>
      </c>
      <c r="O29" s="313">
        <v>0</v>
      </c>
      <c r="P29" s="40" t="str">
        <f t="shared" si="6"/>
        <v>-</v>
      </c>
      <c r="Q29" s="39">
        <v>376</v>
      </c>
      <c r="R29" s="316">
        <v>185</v>
      </c>
      <c r="S29" s="40">
        <f t="shared" si="3"/>
        <v>49.202127659574465</v>
      </c>
      <c r="T29" s="39">
        <v>476</v>
      </c>
      <c r="U29" s="60">
        <v>82</v>
      </c>
      <c r="V29" s="40"/>
      <c r="W29" s="310">
        <v>156</v>
      </c>
      <c r="X29" s="318">
        <v>80</v>
      </c>
      <c r="Y29" s="40">
        <f t="shared" si="4"/>
        <v>51.282051282051285</v>
      </c>
      <c r="Z29" s="39">
        <v>145</v>
      </c>
      <c r="AA29" s="311">
        <v>74</v>
      </c>
      <c r="AB29" s="40">
        <f t="shared" si="5"/>
        <v>51.03448275862069</v>
      </c>
      <c r="AC29" s="37"/>
      <c r="AD29" s="41"/>
    </row>
    <row r="30" spans="1:30" s="42" customFormat="1" ht="15.75" customHeight="1" x14ac:dyDescent="0.25">
      <c r="A30" s="61" t="s">
        <v>56</v>
      </c>
      <c r="B30" s="305">
        <v>477</v>
      </c>
      <c r="C30" s="309">
        <v>155</v>
      </c>
      <c r="D30" s="36"/>
      <c r="E30" s="310">
        <v>266</v>
      </c>
      <c r="F30" s="309">
        <v>145</v>
      </c>
      <c r="G30" s="40">
        <f t="shared" si="0"/>
        <v>54.511278195488721</v>
      </c>
      <c r="H30" s="39">
        <v>37</v>
      </c>
      <c r="I30" s="39">
        <v>25</v>
      </c>
      <c r="J30" s="40">
        <f t="shared" si="1"/>
        <v>67.567567567567565</v>
      </c>
      <c r="K30" s="39">
        <v>7</v>
      </c>
      <c r="L30" s="311">
        <v>6</v>
      </c>
      <c r="M30" s="40">
        <f t="shared" si="2"/>
        <v>85.714285714285708</v>
      </c>
      <c r="N30" s="310">
        <v>1</v>
      </c>
      <c r="O30" s="313">
        <v>0</v>
      </c>
      <c r="P30" s="40">
        <f t="shared" si="6"/>
        <v>0</v>
      </c>
      <c r="Q30" s="39">
        <v>237</v>
      </c>
      <c r="R30" s="316">
        <v>124</v>
      </c>
      <c r="S30" s="40">
        <f t="shared" si="3"/>
        <v>52.320675105485229</v>
      </c>
      <c r="T30" s="39">
        <v>446</v>
      </c>
      <c r="U30" s="60">
        <v>51</v>
      </c>
      <c r="V30" s="40"/>
      <c r="W30" s="310">
        <v>117</v>
      </c>
      <c r="X30" s="318">
        <v>49</v>
      </c>
      <c r="Y30" s="40">
        <f t="shared" si="4"/>
        <v>41.880341880341881</v>
      </c>
      <c r="Z30" s="39">
        <v>107</v>
      </c>
      <c r="AA30" s="311">
        <v>45</v>
      </c>
      <c r="AB30" s="40">
        <f t="shared" si="5"/>
        <v>42.056074766355138</v>
      </c>
      <c r="AC30" s="37"/>
      <c r="AD30" s="41"/>
    </row>
    <row r="31" spans="1:30" s="42" customFormat="1" ht="15.75" customHeight="1" x14ac:dyDescent="0.25">
      <c r="A31" s="61" t="s">
        <v>57</v>
      </c>
      <c r="B31" s="305">
        <v>357</v>
      </c>
      <c r="C31" s="309">
        <v>182</v>
      </c>
      <c r="D31" s="36"/>
      <c r="E31" s="310">
        <v>225</v>
      </c>
      <c r="F31" s="309">
        <v>159</v>
      </c>
      <c r="G31" s="40">
        <f t="shared" si="0"/>
        <v>70.666666666666671</v>
      </c>
      <c r="H31" s="39">
        <v>47</v>
      </c>
      <c r="I31" s="39">
        <v>22</v>
      </c>
      <c r="J31" s="40">
        <f t="shared" si="1"/>
        <v>46.808510638297875</v>
      </c>
      <c r="K31" s="39">
        <v>8</v>
      </c>
      <c r="L31" s="311">
        <v>1</v>
      </c>
      <c r="M31" s="40">
        <f t="shared" si="2"/>
        <v>12.5</v>
      </c>
      <c r="N31" s="310">
        <v>7</v>
      </c>
      <c r="O31" s="313">
        <v>0</v>
      </c>
      <c r="P31" s="40">
        <f t="shared" si="6"/>
        <v>0</v>
      </c>
      <c r="Q31" s="39">
        <v>206</v>
      </c>
      <c r="R31" s="316">
        <v>134</v>
      </c>
      <c r="S31" s="40">
        <f t="shared" si="3"/>
        <v>65.048543689320383</v>
      </c>
      <c r="T31" s="39">
        <v>347</v>
      </c>
      <c r="U31" s="60">
        <v>72</v>
      </c>
      <c r="V31" s="40"/>
      <c r="W31" s="310">
        <v>95</v>
      </c>
      <c r="X31" s="318">
        <v>55</v>
      </c>
      <c r="Y31" s="40">
        <f t="shared" si="4"/>
        <v>57.89473684210526</v>
      </c>
      <c r="Z31" s="39">
        <v>85</v>
      </c>
      <c r="AA31" s="311">
        <v>52</v>
      </c>
      <c r="AB31" s="40">
        <f t="shared" si="5"/>
        <v>61.176470588235297</v>
      </c>
      <c r="AC31" s="37"/>
      <c r="AD31" s="41"/>
    </row>
    <row r="32" spans="1:30" s="42" customFormat="1" ht="15.75" customHeight="1" x14ac:dyDescent="0.25">
      <c r="A32" s="61" t="s">
        <v>58</v>
      </c>
      <c r="B32" s="305">
        <v>532</v>
      </c>
      <c r="C32" s="309">
        <v>125</v>
      </c>
      <c r="D32" s="36"/>
      <c r="E32" s="310">
        <v>232</v>
      </c>
      <c r="F32" s="309">
        <v>117</v>
      </c>
      <c r="G32" s="40">
        <f t="shared" si="0"/>
        <v>50.431034482758619</v>
      </c>
      <c r="H32" s="39">
        <v>59</v>
      </c>
      <c r="I32" s="39">
        <v>31</v>
      </c>
      <c r="J32" s="40">
        <f t="shared" si="1"/>
        <v>52.542372881355931</v>
      </c>
      <c r="K32" s="39">
        <v>14</v>
      </c>
      <c r="L32" s="311">
        <v>6</v>
      </c>
      <c r="M32" s="40">
        <f t="shared" si="2"/>
        <v>42.857142857142854</v>
      </c>
      <c r="N32" s="310">
        <v>7</v>
      </c>
      <c r="O32" s="313">
        <v>0</v>
      </c>
      <c r="P32" s="40">
        <f t="shared" si="6"/>
        <v>0</v>
      </c>
      <c r="Q32" s="39">
        <v>178</v>
      </c>
      <c r="R32" s="316">
        <v>100</v>
      </c>
      <c r="S32" s="40">
        <f t="shared" si="3"/>
        <v>56.179775280898873</v>
      </c>
      <c r="T32" s="39">
        <v>535</v>
      </c>
      <c r="U32" s="60">
        <v>37</v>
      </c>
      <c r="V32" s="40"/>
      <c r="W32" s="310">
        <v>40</v>
      </c>
      <c r="X32" s="318">
        <v>34</v>
      </c>
      <c r="Y32" s="40">
        <f t="shared" si="4"/>
        <v>85</v>
      </c>
      <c r="Z32" s="39">
        <v>35</v>
      </c>
      <c r="AA32" s="311">
        <v>32</v>
      </c>
      <c r="AB32" s="40">
        <f t="shared" si="5"/>
        <v>91.428571428571431</v>
      </c>
      <c r="AC32" s="37"/>
      <c r="AD32" s="41"/>
    </row>
    <row r="33" spans="1:30" s="42" customFormat="1" ht="15.75" customHeight="1" x14ac:dyDescent="0.25">
      <c r="A33" s="61" t="s">
        <v>59</v>
      </c>
      <c r="B33" s="305">
        <v>387</v>
      </c>
      <c r="C33" s="309">
        <v>415</v>
      </c>
      <c r="D33" s="36"/>
      <c r="E33" s="310">
        <v>524</v>
      </c>
      <c r="F33" s="309">
        <v>413</v>
      </c>
      <c r="G33" s="40">
        <f t="shared" si="0"/>
        <v>78.81679389312977</v>
      </c>
      <c r="H33" s="39">
        <v>47</v>
      </c>
      <c r="I33" s="39">
        <v>22</v>
      </c>
      <c r="J33" s="40">
        <f t="shared" si="1"/>
        <v>46.808510638297875</v>
      </c>
      <c r="K33" s="39">
        <v>16</v>
      </c>
      <c r="L33" s="311">
        <v>2</v>
      </c>
      <c r="M33" s="40">
        <f t="shared" si="2"/>
        <v>12.5</v>
      </c>
      <c r="N33" s="310">
        <v>0</v>
      </c>
      <c r="O33" s="313">
        <v>0</v>
      </c>
      <c r="P33" s="40" t="str">
        <f t="shared" si="6"/>
        <v>-</v>
      </c>
      <c r="Q33" s="39">
        <v>465</v>
      </c>
      <c r="R33" s="316">
        <v>363</v>
      </c>
      <c r="S33" s="40">
        <f t="shared" si="3"/>
        <v>78.064516129032256</v>
      </c>
      <c r="T33" s="39">
        <v>361</v>
      </c>
      <c r="U33" s="60">
        <v>189</v>
      </c>
      <c r="V33" s="40"/>
      <c r="W33" s="310">
        <v>276</v>
      </c>
      <c r="X33" s="318">
        <v>188</v>
      </c>
      <c r="Y33" s="40">
        <f t="shared" si="4"/>
        <v>68.115942028985501</v>
      </c>
      <c r="Z33" s="39">
        <v>261</v>
      </c>
      <c r="AA33" s="311">
        <v>182</v>
      </c>
      <c r="AB33" s="40">
        <f t="shared" si="5"/>
        <v>69.731800766283527</v>
      </c>
      <c r="AC33" s="37"/>
      <c r="AD33" s="41"/>
    </row>
    <row r="34" spans="1:30" s="42" customFormat="1" ht="15.75" customHeight="1" x14ac:dyDescent="0.25">
      <c r="A34" s="61" t="s">
        <v>60</v>
      </c>
      <c r="B34" s="305">
        <v>262</v>
      </c>
      <c r="C34" s="309">
        <v>246</v>
      </c>
      <c r="D34" s="36"/>
      <c r="E34" s="310">
        <v>371</v>
      </c>
      <c r="F34" s="309">
        <v>241</v>
      </c>
      <c r="G34" s="40">
        <f t="shared" si="0"/>
        <v>64.959568733153645</v>
      </c>
      <c r="H34" s="39">
        <v>49</v>
      </c>
      <c r="I34" s="39">
        <v>10</v>
      </c>
      <c r="J34" s="40">
        <f t="shared" si="1"/>
        <v>20.408163265306122</v>
      </c>
      <c r="K34" s="39">
        <v>4</v>
      </c>
      <c r="L34" s="311">
        <v>0</v>
      </c>
      <c r="M34" s="40">
        <f t="shared" si="2"/>
        <v>0</v>
      </c>
      <c r="N34" s="310">
        <v>1</v>
      </c>
      <c r="O34" s="313">
        <v>0</v>
      </c>
      <c r="P34" s="40">
        <f t="shared" si="6"/>
        <v>0</v>
      </c>
      <c r="Q34" s="39">
        <v>309</v>
      </c>
      <c r="R34" s="316">
        <v>190</v>
      </c>
      <c r="S34" s="40">
        <f t="shared" si="3"/>
        <v>61.488673139158578</v>
      </c>
      <c r="T34" s="39">
        <v>215</v>
      </c>
      <c r="U34" s="60">
        <v>101</v>
      </c>
      <c r="V34" s="40"/>
      <c r="W34" s="310">
        <v>183</v>
      </c>
      <c r="X34" s="318">
        <v>100</v>
      </c>
      <c r="Y34" s="40">
        <f t="shared" si="4"/>
        <v>54.644808743169399</v>
      </c>
      <c r="Z34" s="39">
        <v>165</v>
      </c>
      <c r="AA34" s="311">
        <v>100</v>
      </c>
      <c r="AB34" s="40">
        <f t="shared" si="5"/>
        <v>60.606060606060609</v>
      </c>
      <c r="AC34" s="37"/>
      <c r="AD34" s="41"/>
    </row>
    <row r="35" spans="1:30" s="42" customFormat="1" ht="15.75" customHeight="1" x14ac:dyDescent="0.25">
      <c r="A35" s="61" t="s">
        <v>61</v>
      </c>
      <c r="B35" s="305">
        <v>213</v>
      </c>
      <c r="C35" s="309">
        <v>128</v>
      </c>
      <c r="D35" s="36"/>
      <c r="E35" s="310">
        <v>247</v>
      </c>
      <c r="F35" s="309">
        <v>121</v>
      </c>
      <c r="G35" s="40">
        <f t="shared" si="0"/>
        <v>48.987854251012145</v>
      </c>
      <c r="H35" s="39">
        <v>25</v>
      </c>
      <c r="I35" s="39">
        <v>17</v>
      </c>
      <c r="J35" s="40">
        <f t="shared" si="1"/>
        <v>68</v>
      </c>
      <c r="K35" s="39">
        <v>11</v>
      </c>
      <c r="L35" s="311">
        <v>6</v>
      </c>
      <c r="M35" s="40">
        <f t="shared" si="2"/>
        <v>54.545454545454547</v>
      </c>
      <c r="N35" s="310">
        <v>0</v>
      </c>
      <c r="O35" s="313">
        <v>2</v>
      </c>
      <c r="P35" s="40" t="str">
        <f t="shared" si="6"/>
        <v>-</v>
      </c>
      <c r="Q35" s="39">
        <v>172</v>
      </c>
      <c r="R35" s="315">
        <v>102</v>
      </c>
      <c r="S35" s="40">
        <f t="shared" si="3"/>
        <v>59.302325581395351</v>
      </c>
      <c r="T35" s="39">
        <v>191</v>
      </c>
      <c r="U35" s="60">
        <v>33</v>
      </c>
      <c r="V35" s="40"/>
      <c r="W35" s="310">
        <v>64</v>
      </c>
      <c r="X35" s="318">
        <v>31</v>
      </c>
      <c r="Y35" s="40">
        <f t="shared" si="4"/>
        <v>48.4375</v>
      </c>
      <c r="Z35" s="39">
        <v>56</v>
      </c>
      <c r="AA35" s="311">
        <v>27</v>
      </c>
      <c r="AB35" s="40">
        <f t="shared" si="5"/>
        <v>48.214285714285715</v>
      </c>
      <c r="AC35" s="37"/>
      <c r="AD35" s="41"/>
    </row>
    <row r="36" spans="1:30" ht="66.75" customHeight="1" x14ac:dyDescent="0.25">
      <c r="A36" s="45"/>
      <c r="B36" s="45"/>
      <c r="C36" s="290" t="s">
        <v>96</v>
      </c>
      <c r="D36" s="234"/>
      <c r="E36" s="234"/>
      <c r="F36" s="290"/>
      <c r="G36" s="234"/>
      <c r="H36" s="234"/>
      <c r="I36" s="234"/>
      <c r="J36" s="234"/>
      <c r="K36" s="234"/>
      <c r="L36" s="234"/>
      <c r="M36" s="234"/>
      <c r="N36" s="235"/>
      <c r="O36" s="249"/>
      <c r="P36" s="235"/>
      <c r="Q36" s="235"/>
      <c r="R36" s="235"/>
      <c r="S36" s="235"/>
      <c r="T36" s="235"/>
      <c r="U36" s="235"/>
      <c r="V36" s="235"/>
      <c r="W36" s="235"/>
      <c r="X36" s="249"/>
      <c r="Y36" s="235"/>
      <c r="Z36" s="235"/>
      <c r="AA36" s="235"/>
      <c r="AB36" s="235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Z3:AB3"/>
    <mergeCell ref="Z4:Z5"/>
    <mergeCell ref="AA4:AA5"/>
    <mergeCell ref="AB4:AB5"/>
    <mergeCell ref="N4:N5"/>
    <mergeCell ref="I4:I5"/>
    <mergeCell ref="J4:J5"/>
    <mergeCell ref="O4:O5"/>
    <mergeCell ref="P4:P5"/>
    <mergeCell ref="G4:G5"/>
    <mergeCell ref="H4:H5"/>
    <mergeCell ref="K4:K5"/>
    <mergeCell ref="L4:L5"/>
    <mergeCell ref="M4:M5"/>
    <mergeCell ref="N36:AB36"/>
    <mergeCell ref="Z2:AA2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B1:M1"/>
    <mergeCell ref="X2:Y2"/>
    <mergeCell ref="A3:A5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88"/>
  <sheetViews>
    <sheetView view="pageBreakPreview" zoomScale="65" zoomScaleNormal="75" zoomScaleSheetLayoutView="6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S47" sqref="S47"/>
    </sheetView>
  </sheetViews>
  <sheetFormatPr defaultColWidth="9.140625" defaultRowHeight="14.25" x14ac:dyDescent="0.2"/>
  <cols>
    <col min="1" max="1" width="25.85546875" style="44" customWidth="1"/>
    <col min="2" max="2" width="11" style="44" customWidth="1"/>
    <col min="3" max="3" width="9.85546875" style="89" customWidth="1"/>
    <col min="4" max="4" width="8.140625" style="44" customWidth="1"/>
    <col min="5" max="6" width="11.85546875" style="44" customWidth="1"/>
    <col min="7" max="7" width="7.42578125" style="44" customWidth="1"/>
    <col min="8" max="8" width="10.42578125" style="44" customWidth="1"/>
    <col min="9" max="9" width="11" style="89" customWidth="1"/>
    <col min="10" max="10" width="7.42578125" style="44" customWidth="1"/>
    <col min="11" max="11" width="8.85546875" style="44" customWidth="1"/>
    <col min="12" max="12" width="9.140625" style="44" customWidth="1"/>
    <col min="13" max="13" width="7.42578125" style="44" customWidth="1"/>
    <col min="14" max="15" width="9.42578125" style="44" customWidth="1"/>
    <col min="16" max="16" width="9" style="44" customWidth="1"/>
    <col min="17" max="17" width="10" style="44" customWidth="1"/>
    <col min="18" max="18" width="9.140625" style="44" customWidth="1"/>
    <col min="19" max="19" width="8.140625" style="44" customWidth="1"/>
    <col min="20" max="21" width="9.5703125" style="44" customWidth="1"/>
    <col min="22" max="22" width="8.140625" style="44" customWidth="1"/>
    <col min="23" max="23" width="10.5703125" style="44" customWidth="1"/>
    <col min="24" max="24" width="10.85546875" style="44" customWidth="1"/>
    <col min="25" max="25" width="8.140625" style="44" customWidth="1"/>
    <col min="26" max="27" width="9.85546875" style="44" customWidth="1"/>
    <col min="28" max="28" width="8.140625" style="44" customWidth="1"/>
    <col min="29" max="16384" width="9.140625" style="44"/>
  </cols>
  <sheetData>
    <row r="1" spans="1:35" s="28" customFormat="1" ht="60" customHeight="1" x14ac:dyDescent="0.35">
      <c r="B1" s="219" t="s">
        <v>135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7"/>
      <c r="R1" s="27"/>
      <c r="S1" s="27"/>
      <c r="T1" s="27"/>
      <c r="U1" s="27"/>
      <c r="V1" s="27"/>
      <c r="W1" s="27"/>
      <c r="X1" s="27"/>
      <c r="Y1" s="27"/>
      <c r="Z1" s="27"/>
      <c r="AA1" s="228"/>
      <c r="AB1" s="228"/>
      <c r="AC1" s="48"/>
      <c r="AE1" s="73" t="s">
        <v>14</v>
      </c>
    </row>
    <row r="2" spans="1:35" s="31" customFormat="1" ht="14.25" customHeight="1" x14ac:dyDescent="0.25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29"/>
      <c r="N2" s="29"/>
      <c r="O2" s="29"/>
      <c r="P2" s="59" t="s">
        <v>7</v>
      </c>
      <c r="Q2" s="59"/>
      <c r="R2" s="29"/>
      <c r="S2" s="29"/>
      <c r="T2" s="30"/>
      <c r="U2" s="30"/>
      <c r="V2" s="30"/>
      <c r="W2" s="30"/>
      <c r="X2" s="30"/>
      <c r="Y2" s="30"/>
      <c r="AA2" s="220"/>
      <c r="AB2" s="220"/>
      <c r="AC2" s="227"/>
      <c r="AD2" s="227"/>
      <c r="AE2" s="59" t="s">
        <v>7</v>
      </c>
      <c r="AF2" s="59"/>
    </row>
    <row r="3" spans="1:35" s="32" customFormat="1" ht="68.099999999999994" customHeight="1" x14ac:dyDescent="0.25">
      <c r="A3" s="221"/>
      <c r="B3" s="254" t="s">
        <v>21</v>
      </c>
      <c r="C3" s="254"/>
      <c r="D3" s="254"/>
      <c r="E3" s="254" t="s">
        <v>22</v>
      </c>
      <c r="F3" s="254"/>
      <c r="G3" s="254"/>
      <c r="H3" s="254" t="s">
        <v>13</v>
      </c>
      <c r="I3" s="254"/>
      <c r="J3" s="254"/>
      <c r="K3" s="299" t="s">
        <v>79</v>
      </c>
      <c r="L3" s="300"/>
      <c r="M3" s="301"/>
      <c r="N3" s="254" t="s">
        <v>9</v>
      </c>
      <c r="O3" s="254"/>
      <c r="P3" s="254"/>
      <c r="Q3" s="254" t="s">
        <v>10</v>
      </c>
      <c r="R3" s="254"/>
      <c r="S3" s="254"/>
      <c r="T3" s="229" t="s">
        <v>8</v>
      </c>
      <c r="U3" s="230"/>
      <c r="V3" s="231"/>
      <c r="W3" s="254" t="s">
        <v>16</v>
      </c>
      <c r="X3" s="254"/>
      <c r="Y3" s="254"/>
      <c r="Z3" s="254" t="s">
        <v>11</v>
      </c>
      <c r="AA3" s="254"/>
      <c r="AB3" s="254"/>
      <c r="AC3" s="254" t="s">
        <v>12</v>
      </c>
      <c r="AD3" s="254"/>
      <c r="AE3" s="254"/>
    </row>
    <row r="4" spans="1:35" s="33" customFormat="1" ht="19.5" customHeight="1" x14ac:dyDescent="0.25">
      <c r="A4" s="221"/>
      <c r="B4" s="258" t="s">
        <v>62</v>
      </c>
      <c r="C4" s="246" t="s">
        <v>93</v>
      </c>
      <c r="D4" s="226" t="s">
        <v>2</v>
      </c>
      <c r="E4" s="258" t="s">
        <v>62</v>
      </c>
      <c r="F4" s="258" t="s">
        <v>93</v>
      </c>
      <c r="G4" s="226" t="s">
        <v>2</v>
      </c>
      <c r="H4" s="258" t="s">
        <v>62</v>
      </c>
      <c r="I4" s="246" t="s">
        <v>93</v>
      </c>
      <c r="J4" s="226" t="s">
        <v>2</v>
      </c>
      <c r="K4" s="302" t="s">
        <v>62</v>
      </c>
      <c r="L4" s="302" t="s">
        <v>93</v>
      </c>
      <c r="M4" s="302" t="s">
        <v>2</v>
      </c>
      <c r="N4" s="258" t="s">
        <v>62</v>
      </c>
      <c r="O4" s="258" t="s">
        <v>93</v>
      </c>
      <c r="P4" s="226" t="s">
        <v>2</v>
      </c>
      <c r="Q4" s="258" t="s">
        <v>62</v>
      </c>
      <c r="R4" s="258" t="s">
        <v>93</v>
      </c>
      <c r="S4" s="226" t="s">
        <v>2</v>
      </c>
      <c r="T4" s="258" t="s">
        <v>62</v>
      </c>
      <c r="U4" s="258" t="s">
        <v>93</v>
      </c>
      <c r="V4" s="226" t="s">
        <v>2</v>
      </c>
      <c r="W4" s="258" t="s">
        <v>62</v>
      </c>
      <c r="X4" s="258" t="s">
        <v>93</v>
      </c>
      <c r="Y4" s="226" t="s">
        <v>2</v>
      </c>
      <c r="Z4" s="258" t="s">
        <v>62</v>
      </c>
      <c r="AA4" s="258" t="s">
        <v>93</v>
      </c>
      <c r="AB4" s="226" t="s">
        <v>2</v>
      </c>
      <c r="AC4" s="258" t="s">
        <v>62</v>
      </c>
      <c r="AD4" s="258" t="s">
        <v>93</v>
      </c>
      <c r="AE4" s="226" t="s">
        <v>2</v>
      </c>
    </row>
    <row r="5" spans="1:35" s="33" customFormat="1" ht="15.75" customHeight="1" x14ac:dyDescent="0.25">
      <c r="A5" s="221"/>
      <c r="B5" s="258"/>
      <c r="C5" s="246"/>
      <c r="D5" s="226"/>
      <c r="E5" s="258"/>
      <c r="F5" s="258"/>
      <c r="G5" s="226"/>
      <c r="H5" s="258"/>
      <c r="I5" s="246"/>
      <c r="J5" s="226"/>
      <c r="K5" s="303"/>
      <c r="L5" s="303"/>
      <c r="M5" s="303"/>
      <c r="N5" s="258"/>
      <c r="O5" s="258"/>
      <c r="P5" s="226"/>
      <c r="Q5" s="258"/>
      <c r="R5" s="258"/>
      <c r="S5" s="226"/>
      <c r="T5" s="258"/>
      <c r="U5" s="258"/>
      <c r="V5" s="226"/>
      <c r="W5" s="258"/>
      <c r="X5" s="258"/>
      <c r="Y5" s="226"/>
      <c r="Z5" s="258"/>
      <c r="AA5" s="258"/>
      <c r="AB5" s="226"/>
      <c r="AC5" s="258"/>
      <c r="AD5" s="258"/>
      <c r="AE5" s="226"/>
    </row>
    <row r="6" spans="1:35" s="51" customFormat="1" ht="11.25" customHeight="1" x14ac:dyDescent="0.2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146"/>
      <c r="L6" s="146"/>
      <c r="M6" s="146"/>
      <c r="N6" s="50">
        <v>10</v>
      </c>
      <c r="O6" s="50">
        <v>11</v>
      </c>
      <c r="P6" s="50">
        <v>12</v>
      </c>
      <c r="Q6" s="50">
        <v>13</v>
      </c>
      <c r="R6" s="50">
        <v>14</v>
      </c>
      <c r="S6" s="50">
        <v>15</v>
      </c>
      <c r="T6" s="50">
        <v>16</v>
      </c>
      <c r="U6" s="50">
        <v>17</v>
      </c>
      <c r="V6" s="50">
        <v>18</v>
      </c>
      <c r="W6" s="50">
        <v>19</v>
      </c>
      <c r="X6" s="50">
        <v>20</v>
      </c>
      <c r="Y6" s="50">
        <v>21</v>
      </c>
      <c r="Z6" s="50">
        <v>22</v>
      </c>
      <c r="AA6" s="50">
        <v>23</v>
      </c>
      <c r="AB6" s="50">
        <v>24</v>
      </c>
      <c r="AC6" s="50">
        <v>25</v>
      </c>
      <c r="AD6" s="50">
        <v>26</v>
      </c>
      <c r="AE6" s="50">
        <v>27</v>
      </c>
    </row>
    <row r="7" spans="1:35" s="38" customFormat="1" ht="18" customHeight="1" x14ac:dyDescent="0.25">
      <c r="A7" s="34" t="s">
        <v>33</v>
      </c>
      <c r="B7" s="35">
        <f>SUM(B8:B35)</f>
        <v>0</v>
      </c>
      <c r="C7" s="86">
        <f>SUM(C8:C35)</f>
        <v>38023</v>
      </c>
      <c r="D7" s="36" t="e">
        <f>C7*100/B7</f>
        <v>#DIV/0!</v>
      </c>
      <c r="E7" s="35">
        <f>SUM(E8:E35)</f>
        <v>55436</v>
      </c>
      <c r="F7" s="35">
        <f>SUM(F8:F35)</f>
        <v>32333</v>
      </c>
      <c r="G7" s="36">
        <f>F7*100/E7</f>
        <v>58.324915217548167</v>
      </c>
      <c r="H7" s="35">
        <f>SUM(H8:H35)</f>
        <v>17755</v>
      </c>
      <c r="I7" s="86">
        <f>SUM(I8:I35)</f>
        <v>9076</v>
      </c>
      <c r="J7" s="36">
        <f>I7*100/H7</f>
        <v>51.117994931005349</v>
      </c>
      <c r="K7" s="147">
        <f>SUM(K8:K35)</f>
        <v>12289</v>
      </c>
      <c r="L7" s="147">
        <f>SUM(L8:L35)</f>
        <v>7504</v>
      </c>
      <c r="M7" s="148">
        <f>L7*100/K7</f>
        <v>61.062739034909271</v>
      </c>
      <c r="N7" s="35">
        <f>SUM(N8:N35)</f>
        <v>2835</v>
      </c>
      <c r="O7" s="35">
        <f>SUM(O8:O35)</f>
        <v>1675</v>
      </c>
      <c r="P7" s="36">
        <f>O7*100/N7</f>
        <v>59.082892416225747</v>
      </c>
      <c r="Q7" s="35">
        <f>SUM(Q8:Q35)</f>
        <v>436</v>
      </c>
      <c r="R7" s="35">
        <f>SUM(R8:R35)</f>
        <v>186</v>
      </c>
      <c r="S7" s="36">
        <f>R7*100/Q7</f>
        <v>42.660550458715598</v>
      </c>
      <c r="T7" s="35">
        <f>SUM(T8:T35)</f>
        <v>40971</v>
      </c>
      <c r="U7" s="35">
        <f>SUM(U8:U35)</f>
        <v>25787</v>
      </c>
      <c r="V7" s="36">
        <f>U7*100/T7</f>
        <v>62.939640233335773</v>
      </c>
      <c r="W7" s="35">
        <f>SUM(W8:W35)</f>
        <v>0</v>
      </c>
      <c r="X7" s="35">
        <f>SUM(X8:X35)</f>
        <v>11192</v>
      </c>
      <c r="Y7" s="36" t="e">
        <f>X7*100/W7</f>
        <v>#DIV/0!</v>
      </c>
      <c r="Z7" s="35">
        <f>SUM(Z8:Z35)</f>
        <v>19465</v>
      </c>
      <c r="AA7" s="35">
        <f>SUM(AA8:AA35)</f>
        <v>9383</v>
      </c>
      <c r="AB7" s="36">
        <f>AA7*100/Z7</f>
        <v>48.204469560750063</v>
      </c>
      <c r="AC7" s="35">
        <f>SUM(AC8:AC35)</f>
        <v>16694</v>
      </c>
      <c r="AD7" s="35">
        <f>SUM(AD8:AD35)</f>
        <v>8215</v>
      </c>
      <c r="AE7" s="36">
        <f>AD7*100/AC7</f>
        <v>49.209296753324544</v>
      </c>
      <c r="AF7" s="37"/>
      <c r="AI7" s="42"/>
    </row>
    <row r="8" spans="1:35" s="42" customFormat="1" ht="17.100000000000001" customHeight="1" x14ac:dyDescent="0.25">
      <c r="A8" s="61" t="s">
        <v>34</v>
      </c>
      <c r="B8" s="39"/>
      <c r="C8" s="87">
        <v>10612</v>
      </c>
      <c r="D8" s="36" t="e">
        <f t="shared" ref="D8:D35" si="0">C8*100/B8</f>
        <v>#DIV/0!</v>
      </c>
      <c r="E8" s="39">
        <v>14977</v>
      </c>
      <c r="F8" s="39">
        <v>8675</v>
      </c>
      <c r="G8" s="40">
        <f t="shared" ref="G8:G35" si="1">F8*100/E8</f>
        <v>57.922147292515191</v>
      </c>
      <c r="H8" s="39">
        <v>2586</v>
      </c>
      <c r="I8" s="87">
        <v>1585</v>
      </c>
      <c r="J8" s="40">
        <f t="shared" ref="J8:J35" si="2">I8*100/H8</f>
        <v>61.291569992266048</v>
      </c>
      <c r="K8" s="163">
        <v>2582</v>
      </c>
      <c r="L8" s="163">
        <v>1459</v>
      </c>
      <c r="M8" s="149">
        <f t="shared" ref="M8:M35" si="3">L8*100/K8</f>
        <v>56.506584043377224</v>
      </c>
      <c r="N8" s="39">
        <v>716</v>
      </c>
      <c r="O8" s="39">
        <v>598</v>
      </c>
      <c r="P8" s="40">
        <f t="shared" ref="P8:P35" si="4">O8*100/N8</f>
        <v>83.519553072625698</v>
      </c>
      <c r="Q8" s="39">
        <v>121</v>
      </c>
      <c r="R8" s="39">
        <v>0</v>
      </c>
      <c r="S8" s="40">
        <f>IF(ISERROR(R8*100/Q8),"-",(R8*100/Q8))</f>
        <v>0</v>
      </c>
      <c r="T8" s="39">
        <v>8245</v>
      </c>
      <c r="U8" s="60">
        <v>5697</v>
      </c>
      <c r="V8" s="40">
        <f t="shared" ref="V8:V35" si="5">U8*100/T8</f>
        <v>69.096422073984229</v>
      </c>
      <c r="W8" s="183"/>
      <c r="X8" s="60">
        <v>3162</v>
      </c>
      <c r="Y8" s="40" t="e">
        <f t="shared" ref="Y8:Y35" si="6">X8*100/W8</f>
        <v>#DIV/0!</v>
      </c>
      <c r="Z8" s="39">
        <v>5412</v>
      </c>
      <c r="AA8" s="60">
        <v>2398</v>
      </c>
      <c r="AB8" s="40">
        <f t="shared" ref="AB8:AB35" si="7">AA8*100/Z8</f>
        <v>44.308943089430898</v>
      </c>
      <c r="AC8" s="39">
        <v>4529</v>
      </c>
      <c r="AD8" s="60">
        <v>2055</v>
      </c>
      <c r="AE8" s="40">
        <f t="shared" ref="AE8:AE35" si="8">AD8*100/AC8</f>
        <v>45.374254802384634</v>
      </c>
      <c r="AF8" s="37"/>
      <c r="AG8" s="41"/>
    </row>
    <row r="9" spans="1:35" s="43" customFormat="1" ht="17.100000000000001" customHeight="1" x14ac:dyDescent="0.25">
      <c r="A9" s="61" t="s">
        <v>35</v>
      </c>
      <c r="B9" s="39"/>
      <c r="C9" s="87">
        <v>1318</v>
      </c>
      <c r="D9" s="36" t="e">
        <f t="shared" si="0"/>
        <v>#DIV/0!</v>
      </c>
      <c r="E9" s="39">
        <v>2109</v>
      </c>
      <c r="F9" s="39">
        <v>1148</v>
      </c>
      <c r="G9" s="40">
        <f t="shared" si="1"/>
        <v>54.433380749170226</v>
      </c>
      <c r="H9" s="39">
        <v>615</v>
      </c>
      <c r="I9" s="87">
        <v>348</v>
      </c>
      <c r="J9" s="40">
        <f t="shared" si="2"/>
        <v>56.585365853658537</v>
      </c>
      <c r="K9" s="163">
        <v>515</v>
      </c>
      <c r="L9" s="163">
        <v>299</v>
      </c>
      <c r="M9" s="149">
        <f t="shared" si="3"/>
        <v>58.058252427184463</v>
      </c>
      <c r="N9" s="39">
        <v>70</v>
      </c>
      <c r="O9" s="39">
        <v>54</v>
      </c>
      <c r="P9" s="40">
        <f t="shared" si="4"/>
        <v>77.142857142857139</v>
      </c>
      <c r="Q9" s="39">
        <v>6</v>
      </c>
      <c r="R9" s="39">
        <v>30</v>
      </c>
      <c r="S9" s="40">
        <f>IF(ISERROR(R9*100/Q9),"-",(R9*100/Q9))</f>
        <v>500</v>
      </c>
      <c r="T9" s="39">
        <v>1627</v>
      </c>
      <c r="U9" s="60">
        <v>913</v>
      </c>
      <c r="V9" s="40">
        <f t="shared" si="5"/>
        <v>56.115550092194219</v>
      </c>
      <c r="W9" s="183"/>
      <c r="X9" s="60">
        <v>389</v>
      </c>
      <c r="Y9" s="40" t="e">
        <f t="shared" si="6"/>
        <v>#DIV/0!</v>
      </c>
      <c r="Z9" s="39">
        <v>656</v>
      </c>
      <c r="AA9" s="60">
        <v>345</v>
      </c>
      <c r="AB9" s="40">
        <f t="shared" si="7"/>
        <v>52.591463414634148</v>
      </c>
      <c r="AC9" s="39">
        <v>422</v>
      </c>
      <c r="AD9" s="60">
        <v>274</v>
      </c>
      <c r="AE9" s="40">
        <f t="shared" si="8"/>
        <v>64.928909952606631</v>
      </c>
      <c r="AF9" s="37"/>
      <c r="AG9" s="41"/>
    </row>
    <row r="10" spans="1:35" s="42" customFormat="1" ht="17.100000000000001" customHeight="1" x14ac:dyDescent="0.25">
      <c r="A10" s="61" t="s">
        <v>36</v>
      </c>
      <c r="B10" s="39"/>
      <c r="C10" s="87">
        <v>215</v>
      </c>
      <c r="D10" s="36" t="e">
        <f t="shared" si="0"/>
        <v>#DIV/0!</v>
      </c>
      <c r="E10" s="39">
        <v>359</v>
      </c>
      <c r="F10" s="39">
        <v>187</v>
      </c>
      <c r="G10" s="40">
        <f t="shared" si="1"/>
        <v>52.089136490250695</v>
      </c>
      <c r="H10" s="39">
        <v>90</v>
      </c>
      <c r="I10" s="87">
        <v>35</v>
      </c>
      <c r="J10" s="40">
        <f t="shared" si="2"/>
        <v>38.888888888888886</v>
      </c>
      <c r="K10" s="163">
        <v>77</v>
      </c>
      <c r="L10" s="163">
        <v>25</v>
      </c>
      <c r="M10" s="149">
        <f t="shared" si="3"/>
        <v>32.467532467532465</v>
      </c>
      <c r="N10" s="39">
        <v>12</v>
      </c>
      <c r="O10" s="39">
        <v>7</v>
      </c>
      <c r="P10" s="40">
        <f t="shared" si="4"/>
        <v>58.333333333333336</v>
      </c>
      <c r="Q10" s="39">
        <v>22</v>
      </c>
      <c r="R10" s="39">
        <v>1</v>
      </c>
      <c r="S10" s="40">
        <f t="shared" ref="S10:S35" si="9">IF(ISERROR(R10*100/Q10),"-",(R10*100/Q10))</f>
        <v>4.5454545454545459</v>
      </c>
      <c r="T10" s="39">
        <v>298</v>
      </c>
      <c r="U10" s="60">
        <v>163</v>
      </c>
      <c r="V10" s="40">
        <f t="shared" si="5"/>
        <v>54.697986577181211</v>
      </c>
      <c r="W10" s="183"/>
      <c r="X10" s="60">
        <v>76</v>
      </c>
      <c r="Y10" s="40" t="e">
        <f t="shared" si="6"/>
        <v>#DIV/0!</v>
      </c>
      <c r="Z10" s="39">
        <v>83</v>
      </c>
      <c r="AA10" s="60">
        <v>66</v>
      </c>
      <c r="AB10" s="40">
        <f t="shared" si="7"/>
        <v>79.518072289156621</v>
      </c>
      <c r="AC10" s="39">
        <v>70</v>
      </c>
      <c r="AD10" s="60">
        <v>51</v>
      </c>
      <c r="AE10" s="40">
        <f t="shared" si="8"/>
        <v>72.857142857142861</v>
      </c>
      <c r="AF10" s="37"/>
      <c r="AG10" s="41"/>
    </row>
    <row r="11" spans="1:35" s="42" customFormat="1" ht="17.100000000000001" customHeight="1" x14ac:dyDescent="0.25">
      <c r="A11" s="61" t="s">
        <v>37</v>
      </c>
      <c r="B11" s="39"/>
      <c r="C11" s="87">
        <v>977</v>
      </c>
      <c r="D11" s="36" t="e">
        <f t="shared" si="0"/>
        <v>#DIV/0!</v>
      </c>
      <c r="E11" s="39">
        <v>1063</v>
      </c>
      <c r="F11" s="39">
        <v>790</v>
      </c>
      <c r="G11" s="40">
        <f t="shared" si="1"/>
        <v>74.317968015051747</v>
      </c>
      <c r="H11" s="39">
        <v>291</v>
      </c>
      <c r="I11" s="87">
        <v>213</v>
      </c>
      <c r="J11" s="40">
        <f t="shared" si="2"/>
        <v>73.19587628865979</v>
      </c>
      <c r="K11" s="163">
        <v>229</v>
      </c>
      <c r="L11" s="163">
        <v>190</v>
      </c>
      <c r="M11" s="149">
        <f t="shared" si="3"/>
        <v>82.969432314410483</v>
      </c>
      <c r="N11" s="39">
        <v>27</v>
      </c>
      <c r="O11" s="39">
        <v>29</v>
      </c>
      <c r="P11" s="40">
        <f t="shared" si="4"/>
        <v>107.4074074074074</v>
      </c>
      <c r="Q11" s="39">
        <v>3</v>
      </c>
      <c r="R11" s="39">
        <v>0</v>
      </c>
      <c r="S11" s="40">
        <f t="shared" si="9"/>
        <v>0</v>
      </c>
      <c r="T11" s="39">
        <v>908</v>
      </c>
      <c r="U11" s="60">
        <v>641</v>
      </c>
      <c r="V11" s="40">
        <f t="shared" si="5"/>
        <v>70.594713656387668</v>
      </c>
      <c r="W11" s="183"/>
      <c r="X11" s="60">
        <v>334</v>
      </c>
      <c r="Y11" s="40" t="e">
        <f t="shared" si="6"/>
        <v>#DIV/0!</v>
      </c>
      <c r="Z11" s="39">
        <v>345</v>
      </c>
      <c r="AA11" s="60">
        <v>259</v>
      </c>
      <c r="AB11" s="40">
        <f t="shared" si="7"/>
        <v>75.072463768115938</v>
      </c>
      <c r="AC11" s="39">
        <v>274</v>
      </c>
      <c r="AD11" s="60">
        <v>201</v>
      </c>
      <c r="AE11" s="40">
        <f t="shared" si="8"/>
        <v>73.357664233576642</v>
      </c>
      <c r="AF11" s="37"/>
      <c r="AG11" s="41"/>
    </row>
    <row r="12" spans="1:35" s="42" customFormat="1" ht="17.100000000000001" customHeight="1" x14ac:dyDescent="0.25">
      <c r="A12" s="61" t="s">
        <v>38</v>
      </c>
      <c r="B12" s="39"/>
      <c r="C12" s="87">
        <v>919</v>
      </c>
      <c r="D12" s="36" t="e">
        <f t="shared" si="0"/>
        <v>#DIV/0!</v>
      </c>
      <c r="E12" s="39">
        <v>1463</v>
      </c>
      <c r="F12" s="39">
        <v>767</v>
      </c>
      <c r="G12" s="40">
        <f t="shared" si="1"/>
        <v>52.426520847573478</v>
      </c>
      <c r="H12" s="39">
        <v>600</v>
      </c>
      <c r="I12" s="87">
        <v>322</v>
      </c>
      <c r="J12" s="40">
        <f t="shared" si="2"/>
        <v>53.666666666666664</v>
      </c>
      <c r="K12" s="163">
        <v>399</v>
      </c>
      <c r="L12" s="163">
        <v>246</v>
      </c>
      <c r="M12" s="149">
        <f t="shared" si="3"/>
        <v>61.654135338345867</v>
      </c>
      <c r="N12" s="39">
        <v>150</v>
      </c>
      <c r="O12" s="39">
        <v>80</v>
      </c>
      <c r="P12" s="40">
        <f t="shared" si="4"/>
        <v>53.333333333333336</v>
      </c>
      <c r="Q12" s="39">
        <v>11</v>
      </c>
      <c r="R12" s="39">
        <v>9</v>
      </c>
      <c r="S12" s="40">
        <f t="shared" si="9"/>
        <v>81.818181818181813</v>
      </c>
      <c r="T12" s="39">
        <v>1240</v>
      </c>
      <c r="U12" s="60">
        <v>695</v>
      </c>
      <c r="V12" s="40">
        <f t="shared" si="5"/>
        <v>56.048387096774192</v>
      </c>
      <c r="W12" s="183"/>
      <c r="X12" s="60">
        <v>263</v>
      </c>
      <c r="Y12" s="40" t="e">
        <f t="shared" si="6"/>
        <v>#DIV/0!</v>
      </c>
      <c r="Z12" s="39">
        <v>435</v>
      </c>
      <c r="AA12" s="60">
        <v>224</v>
      </c>
      <c r="AB12" s="40">
        <f t="shared" si="7"/>
        <v>51.494252873563219</v>
      </c>
      <c r="AC12" s="39">
        <v>366</v>
      </c>
      <c r="AD12" s="60">
        <v>184</v>
      </c>
      <c r="AE12" s="40">
        <f t="shared" si="8"/>
        <v>50.27322404371585</v>
      </c>
      <c r="AF12" s="37"/>
      <c r="AG12" s="41"/>
    </row>
    <row r="13" spans="1:35" s="42" customFormat="1" ht="17.100000000000001" customHeight="1" x14ac:dyDescent="0.25">
      <c r="A13" s="61" t="s">
        <v>39</v>
      </c>
      <c r="B13" s="39"/>
      <c r="C13" s="87">
        <v>448</v>
      </c>
      <c r="D13" s="36" t="e">
        <f t="shared" si="0"/>
        <v>#DIV/0!</v>
      </c>
      <c r="E13" s="39">
        <v>833</v>
      </c>
      <c r="F13" s="39">
        <v>412</v>
      </c>
      <c r="G13" s="40">
        <f t="shared" si="1"/>
        <v>49.459783913565424</v>
      </c>
      <c r="H13" s="39">
        <v>296</v>
      </c>
      <c r="I13" s="87">
        <v>154</v>
      </c>
      <c r="J13" s="40">
        <f t="shared" si="2"/>
        <v>52.027027027027025</v>
      </c>
      <c r="K13" s="163">
        <v>236</v>
      </c>
      <c r="L13" s="163">
        <v>137</v>
      </c>
      <c r="M13" s="149">
        <f t="shared" si="3"/>
        <v>58.050847457627121</v>
      </c>
      <c r="N13" s="39">
        <v>41</v>
      </c>
      <c r="O13" s="39">
        <v>16</v>
      </c>
      <c r="P13" s="40">
        <f t="shared" si="4"/>
        <v>39.024390243902438</v>
      </c>
      <c r="Q13" s="39">
        <v>4</v>
      </c>
      <c r="R13" s="39">
        <v>0</v>
      </c>
      <c r="S13" s="40">
        <f t="shared" si="9"/>
        <v>0</v>
      </c>
      <c r="T13" s="39">
        <v>722</v>
      </c>
      <c r="U13" s="60">
        <v>386</v>
      </c>
      <c r="V13" s="40">
        <f t="shared" si="5"/>
        <v>53.46260387811634</v>
      </c>
      <c r="W13" s="183"/>
      <c r="X13" s="60">
        <v>111</v>
      </c>
      <c r="Y13" s="40" t="e">
        <f t="shared" si="6"/>
        <v>#DIV/0!</v>
      </c>
      <c r="Z13" s="39">
        <v>186</v>
      </c>
      <c r="AA13" s="60">
        <v>108</v>
      </c>
      <c r="AB13" s="40">
        <f t="shared" si="7"/>
        <v>58.064516129032256</v>
      </c>
      <c r="AC13" s="39">
        <v>145</v>
      </c>
      <c r="AD13" s="60">
        <v>87</v>
      </c>
      <c r="AE13" s="40">
        <f t="shared" si="8"/>
        <v>60</v>
      </c>
      <c r="AF13" s="37"/>
      <c r="AG13" s="41"/>
    </row>
    <row r="14" spans="1:35" s="42" customFormat="1" ht="17.100000000000001" customHeight="1" x14ac:dyDescent="0.25">
      <c r="A14" s="61" t="s">
        <v>40</v>
      </c>
      <c r="B14" s="39"/>
      <c r="C14" s="87">
        <v>376</v>
      </c>
      <c r="D14" s="36" t="e">
        <f t="shared" si="0"/>
        <v>#DIV/0!</v>
      </c>
      <c r="E14" s="39">
        <v>758</v>
      </c>
      <c r="F14" s="39">
        <v>347</v>
      </c>
      <c r="G14" s="40">
        <f t="shared" si="1"/>
        <v>45.778364116094984</v>
      </c>
      <c r="H14" s="39">
        <v>229</v>
      </c>
      <c r="I14" s="87">
        <v>72</v>
      </c>
      <c r="J14" s="40">
        <f t="shared" si="2"/>
        <v>31.441048034934497</v>
      </c>
      <c r="K14" s="163">
        <v>148</v>
      </c>
      <c r="L14" s="163">
        <v>58</v>
      </c>
      <c r="M14" s="149">
        <f t="shared" si="3"/>
        <v>39.189189189189186</v>
      </c>
      <c r="N14" s="39">
        <v>14</v>
      </c>
      <c r="O14" s="39">
        <v>7</v>
      </c>
      <c r="P14" s="40">
        <f t="shared" si="4"/>
        <v>50</v>
      </c>
      <c r="Q14" s="39">
        <v>2</v>
      </c>
      <c r="R14" s="39">
        <v>0</v>
      </c>
      <c r="S14" s="40">
        <f t="shared" si="9"/>
        <v>0</v>
      </c>
      <c r="T14" s="39">
        <v>672</v>
      </c>
      <c r="U14" s="60">
        <v>323</v>
      </c>
      <c r="V14" s="40">
        <f t="shared" si="5"/>
        <v>48.06547619047619</v>
      </c>
      <c r="W14" s="183"/>
      <c r="X14" s="60">
        <v>91</v>
      </c>
      <c r="Y14" s="40" t="e">
        <f t="shared" si="6"/>
        <v>#DIV/0!</v>
      </c>
      <c r="Z14" s="39">
        <v>170</v>
      </c>
      <c r="AA14" s="60">
        <v>91</v>
      </c>
      <c r="AB14" s="40">
        <f t="shared" si="7"/>
        <v>53.529411764705884</v>
      </c>
      <c r="AC14" s="39">
        <v>145</v>
      </c>
      <c r="AD14" s="60">
        <v>62</v>
      </c>
      <c r="AE14" s="40">
        <f t="shared" si="8"/>
        <v>42.758620689655174</v>
      </c>
      <c r="AF14" s="37"/>
      <c r="AG14" s="41"/>
    </row>
    <row r="15" spans="1:35" s="42" customFormat="1" ht="17.100000000000001" customHeight="1" x14ac:dyDescent="0.25">
      <c r="A15" s="61" t="s">
        <v>41</v>
      </c>
      <c r="B15" s="39"/>
      <c r="C15" s="87">
        <v>1653</v>
      </c>
      <c r="D15" s="36" t="e">
        <f t="shared" si="0"/>
        <v>#DIV/0!</v>
      </c>
      <c r="E15" s="39">
        <v>1843</v>
      </c>
      <c r="F15" s="39">
        <v>1403</v>
      </c>
      <c r="G15" s="40">
        <f t="shared" si="1"/>
        <v>76.125881714595764</v>
      </c>
      <c r="H15" s="39">
        <v>837</v>
      </c>
      <c r="I15" s="87">
        <v>517</v>
      </c>
      <c r="J15" s="40">
        <f t="shared" si="2"/>
        <v>61.768219832735959</v>
      </c>
      <c r="K15" s="163">
        <v>360</v>
      </c>
      <c r="L15" s="163">
        <v>433</v>
      </c>
      <c r="M15" s="149">
        <f t="shared" si="3"/>
        <v>120.27777777777777</v>
      </c>
      <c r="N15" s="39">
        <v>105</v>
      </c>
      <c r="O15" s="39">
        <v>54</v>
      </c>
      <c r="P15" s="40">
        <f t="shared" si="4"/>
        <v>51.428571428571431</v>
      </c>
      <c r="Q15" s="39">
        <v>6</v>
      </c>
      <c r="R15" s="39">
        <v>2</v>
      </c>
      <c r="S15" s="40">
        <f t="shared" si="9"/>
        <v>33.333333333333336</v>
      </c>
      <c r="T15" s="39">
        <v>1365</v>
      </c>
      <c r="U15" s="60">
        <v>1193</v>
      </c>
      <c r="V15" s="40">
        <f t="shared" si="5"/>
        <v>87.399267399267401</v>
      </c>
      <c r="W15" s="183"/>
      <c r="X15" s="60">
        <v>258</v>
      </c>
      <c r="Y15" s="40" t="e">
        <f t="shared" si="6"/>
        <v>#DIV/0!</v>
      </c>
      <c r="Z15" s="39">
        <v>560</v>
      </c>
      <c r="AA15" s="60">
        <v>187</v>
      </c>
      <c r="AB15" s="40">
        <f t="shared" si="7"/>
        <v>33.392857142857146</v>
      </c>
      <c r="AC15" s="39">
        <v>466</v>
      </c>
      <c r="AD15" s="60">
        <v>150</v>
      </c>
      <c r="AE15" s="40">
        <f t="shared" si="8"/>
        <v>32.188841201716741</v>
      </c>
      <c r="AF15" s="37"/>
      <c r="AG15" s="41"/>
    </row>
    <row r="16" spans="1:35" s="42" customFormat="1" ht="17.100000000000001" customHeight="1" x14ac:dyDescent="0.25">
      <c r="A16" s="61" t="s">
        <v>42</v>
      </c>
      <c r="B16" s="39"/>
      <c r="C16" s="87">
        <v>1841</v>
      </c>
      <c r="D16" s="36" t="e">
        <f t="shared" si="0"/>
        <v>#DIV/0!</v>
      </c>
      <c r="E16" s="39">
        <v>2472</v>
      </c>
      <c r="F16" s="39">
        <v>1612</v>
      </c>
      <c r="G16" s="40">
        <f t="shared" si="1"/>
        <v>65.21035598705501</v>
      </c>
      <c r="H16" s="39">
        <v>1205</v>
      </c>
      <c r="I16" s="87">
        <v>678</v>
      </c>
      <c r="J16" s="40">
        <f t="shared" si="2"/>
        <v>56.265560165975103</v>
      </c>
      <c r="K16" s="163">
        <v>735</v>
      </c>
      <c r="L16" s="163">
        <v>575</v>
      </c>
      <c r="M16" s="149">
        <f t="shared" si="3"/>
        <v>78.231292517006807</v>
      </c>
      <c r="N16" s="39">
        <v>188</v>
      </c>
      <c r="O16" s="39">
        <v>50</v>
      </c>
      <c r="P16" s="40">
        <f t="shared" si="4"/>
        <v>26.595744680851062</v>
      </c>
      <c r="Q16" s="39">
        <v>90</v>
      </c>
      <c r="R16" s="39">
        <v>53</v>
      </c>
      <c r="S16" s="40">
        <f t="shared" si="9"/>
        <v>58.888888888888886</v>
      </c>
      <c r="T16" s="39">
        <v>2089</v>
      </c>
      <c r="U16" s="60">
        <v>1464</v>
      </c>
      <c r="V16" s="40">
        <f t="shared" si="5"/>
        <v>70.081378650071798</v>
      </c>
      <c r="W16" s="183"/>
      <c r="X16" s="60">
        <v>350</v>
      </c>
      <c r="Y16" s="40" t="e">
        <f t="shared" si="6"/>
        <v>#DIV/0!</v>
      </c>
      <c r="Z16" s="39">
        <v>514</v>
      </c>
      <c r="AA16" s="60">
        <v>265</v>
      </c>
      <c r="AB16" s="40">
        <f t="shared" si="7"/>
        <v>51.556420233463037</v>
      </c>
      <c r="AC16" s="39">
        <v>408</v>
      </c>
      <c r="AD16" s="60">
        <v>219</v>
      </c>
      <c r="AE16" s="40">
        <f t="shared" si="8"/>
        <v>53.676470588235297</v>
      </c>
      <c r="AF16" s="37"/>
      <c r="AG16" s="41"/>
    </row>
    <row r="17" spans="1:33" s="42" customFormat="1" ht="17.100000000000001" customHeight="1" x14ac:dyDescent="0.25">
      <c r="A17" s="61" t="s">
        <v>43</v>
      </c>
      <c r="B17" s="39"/>
      <c r="C17" s="87">
        <v>1928</v>
      </c>
      <c r="D17" s="36" t="e">
        <f t="shared" si="0"/>
        <v>#DIV/0!</v>
      </c>
      <c r="E17" s="39">
        <v>2710</v>
      </c>
      <c r="F17" s="39">
        <v>1722</v>
      </c>
      <c r="G17" s="40">
        <f t="shared" si="1"/>
        <v>63.542435424354245</v>
      </c>
      <c r="H17" s="39">
        <v>783</v>
      </c>
      <c r="I17" s="87">
        <v>389</v>
      </c>
      <c r="J17" s="40">
        <f t="shared" si="2"/>
        <v>49.68071519795658</v>
      </c>
      <c r="K17" s="163">
        <v>506</v>
      </c>
      <c r="L17" s="163">
        <v>315</v>
      </c>
      <c r="M17" s="149">
        <f t="shared" si="3"/>
        <v>62.252964426877469</v>
      </c>
      <c r="N17" s="39">
        <v>126</v>
      </c>
      <c r="O17" s="39">
        <v>37</v>
      </c>
      <c r="P17" s="40">
        <f t="shared" si="4"/>
        <v>29.365079365079364</v>
      </c>
      <c r="Q17" s="39">
        <v>8</v>
      </c>
      <c r="R17" s="39">
        <v>0</v>
      </c>
      <c r="S17" s="40">
        <f t="shared" si="9"/>
        <v>0</v>
      </c>
      <c r="T17" s="39">
        <v>1619</v>
      </c>
      <c r="U17" s="60">
        <v>1298</v>
      </c>
      <c r="V17" s="40">
        <f t="shared" si="5"/>
        <v>80.172946263125382</v>
      </c>
      <c r="W17" s="183"/>
      <c r="X17" s="60">
        <v>598</v>
      </c>
      <c r="Y17" s="40" t="e">
        <f t="shared" si="6"/>
        <v>#DIV/0!</v>
      </c>
      <c r="Z17" s="39">
        <v>1132</v>
      </c>
      <c r="AA17" s="60">
        <v>540</v>
      </c>
      <c r="AB17" s="40">
        <f t="shared" si="7"/>
        <v>47.703180212014132</v>
      </c>
      <c r="AC17" s="39">
        <v>984</v>
      </c>
      <c r="AD17" s="60">
        <v>494</v>
      </c>
      <c r="AE17" s="40">
        <f t="shared" si="8"/>
        <v>50.203252032520325</v>
      </c>
      <c r="AF17" s="37"/>
      <c r="AG17" s="41"/>
    </row>
    <row r="18" spans="1:33" s="42" customFormat="1" ht="17.100000000000001" customHeight="1" x14ac:dyDescent="0.25">
      <c r="A18" s="61" t="s">
        <v>44</v>
      </c>
      <c r="B18" s="39"/>
      <c r="C18" s="87">
        <v>1454</v>
      </c>
      <c r="D18" s="36" t="e">
        <f t="shared" si="0"/>
        <v>#DIV/0!</v>
      </c>
      <c r="E18" s="39">
        <v>2201</v>
      </c>
      <c r="F18" s="39">
        <v>1261</v>
      </c>
      <c r="G18" s="40">
        <f t="shared" si="1"/>
        <v>57.292139936392552</v>
      </c>
      <c r="H18" s="39">
        <v>893</v>
      </c>
      <c r="I18" s="87">
        <v>416</v>
      </c>
      <c r="J18" s="40">
        <f t="shared" si="2"/>
        <v>46.584546472564391</v>
      </c>
      <c r="K18" s="163">
        <v>576</v>
      </c>
      <c r="L18" s="163">
        <v>350</v>
      </c>
      <c r="M18" s="149">
        <f t="shared" si="3"/>
        <v>60.763888888888886</v>
      </c>
      <c r="N18" s="39">
        <v>84</v>
      </c>
      <c r="O18" s="39">
        <v>24</v>
      </c>
      <c r="P18" s="40">
        <f t="shared" si="4"/>
        <v>28.571428571428573</v>
      </c>
      <c r="Q18" s="39">
        <v>12</v>
      </c>
      <c r="R18" s="39">
        <v>1</v>
      </c>
      <c r="S18" s="40">
        <f t="shared" si="9"/>
        <v>8.3333333333333339</v>
      </c>
      <c r="T18" s="39">
        <v>1548</v>
      </c>
      <c r="U18" s="60">
        <v>1039</v>
      </c>
      <c r="V18" s="40">
        <f t="shared" si="5"/>
        <v>67.118863049095609</v>
      </c>
      <c r="W18" s="183"/>
      <c r="X18" s="60">
        <v>343</v>
      </c>
      <c r="Y18" s="40" t="e">
        <f t="shared" si="6"/>
        <v>#DIV/0!</v>
      </c>
      <c r="Z18" s="39">
        <v>613</v>
      </c>
      <c r="AA18" s="60">
        <v>291</v>
      </c>
      <c r="AB18" s="40">
        <f t="shared" si="7"/>
        <v>47.471451876019579</v>
      </c>
      <c r="AC18" s="39">
        <v>547</v>
      </c>
      <c r="AD18" s="60">
        <v>273</v>
      </c>
      <c r="AE18" s="40">
        <f t="shared" si="8"/>
        <v>49.90859232175503</v>
      </c>
      <c r="AF18" s="37"/>
      <c r="AG18" s="41"/>
    </row>
    <row r="19" spans="1:33" s="42" customFormat="1" ht="17.100000000000001" customHeight="1" x14ac:dyDescent="0.25">
      <c r="A19" s="61" t="s">
        <v>45</v>
      </c>
      <c r="B19" s="39"/>
      <c r="C19" s="87">
        <v>1230</v>
      </c>
      <c r="D19" s="36" t="e">
        <f t="shared" si="0"/>
        <v>#DIV/0!</v>
      </c>
      <c r="E19" s="39">
        <v>1917</v>
      </c>
      <c r="F19" s="39">
        <v>1039</v>
      </c>
      <c r="G19" s="40">
        <f t="shared" si="1"/>
        <v>54.199269692227439</v>
      </c>
      <c r="H19" s="39">
        <v>1031</v>
      </c>
      <c r="I19" s="87">
        <v>421</v>
      </c>
      <c r="J19" s="40">
        <f t="shared" si="2"/>
        <v>40.834141610087293</v>
      </c>
      <c r="K19" s="163">
        <v>667</v>
      </c>
      <c r="L19" s="163">
        <v>322</v>
      </c>
      <c r="M19" s="149">
        <f t="shared" si="3"/>
        <v>48.275862068965516</v>
      </c>
      <c r="N19" s="39">
        <v>146</v>
      </c>
      <c r="O19" s="39">
        <v>94</v>
      </c>
      <c r="P19" s="40">
        <f t="shared" si="4"/>
        <v>64.38356164383562</v>
      </c>
      <c r="Q19" s="39">
        <v>16</v>
      </c>
      <c r="R19" s="39">
        <v>11</v>
      </c>
      <c r="S19" s="40">
        <f t="shared" si="9"/>
        <v>68.75</v>
      </c>
      <c r="T19" s="39">
        <v>1660</v>
      </c>
      <c r="U19" s="60">
        <v>886</v>
      </c>
      <c r="V19" s="40">
        <f t="shared" si="5"/>
        <v>53.373493975903614</v>
      </c>
      <c r="W19" s="183"/>
      <c r="X19" s="60">
        <v>378</v>
      </c>
      <c r="Y19" s="40" t="e">
        <f t="shared" si="6"/>
        <v>#DIV/0!</v>
      </c>
      <c r="Z19" s="39">
        <v>711</v>
      </c>
      <c r="AA19" s="60">
        <v>334</v>
      </c>
      <c r="AB19" s="40">
        <f t="shared" si="7"/>
        <v>46.976090014064695</v>
      </c>
      <c r="AC19" s="39">
        <v>636</v>
      </c>
      <c r="AD19" s="60">
        <v>308</v>
      </c>
      <c r="AE19" s="40">
        <f t="shared" si="8"/>
        <v>48.427672955974842</v>
      </c>
      <c r="AF19" s="37"/>
      <c r="AG19" s="41"/>
    </row>
    <row r="20" spans="1:33" s="42" customFormat="1" ht="17.100000000000001" customHeight="1" x14ac:dyDescent="0.25">
      <c r="A20" s="61" t="s">
        <v>46</v>
      </c>
      <c r="B20" s="39"/>
      <c r="C20" s="87">
        <v>679</v>
      </c>
      <c r="D20" s="36" t="e">
        <f t="shared" si="0"/>
        <v>#DIV/0!</v>
      </c>
      <c r="E20" s="39">
        <v>1056</v>
      </c>
      <c r="F20" s="39">
        <v>569</v>
      </c>
      <c r="G20" s="40">
        <f t="shared" si="1"/>
        <v>53.882575757575758</v>
      </c>
      <c r="H20" s="39">
        <v>402</v>
      </c>
      <c r="I20" s="87">
        <v>212</v>
      </c>
      <c r="J20" s="40">
        <f t="shared" si="2"/>
        <v>52.736318407960198</v>
      </c>
      <c r="K20" s="163">
        <v>275</v>
      </c>
      <c r="L20" s="163">
        <v>156</v>
      </c>
      <c r="M20" s="149">
        <f t="shared" si="3"/>
        <v>56.727272727272727</v>
      </c>
      <c r="N20" s="39">
        <v>64</v>
      </c>
      <c r="O20" s="39">
        <v>22</v>
      </c>
      <c r="P20" s="40">
        <f t="shared" si="4"/>
        <v>34.375</v>
      </c>
      <c r="Q20" s="39">
        <v>3</v>
      </c>
      <c r="R20" s="39">
        <v>0</v>
      </c>
      <c r="S20" s="40">
        <f t="shared" si="9"/>
        <v>0</v>
      </c>
      <c r="T20" s="39">
        <v>765</v>
      </c>
      <c r="U20" s="60">
        <v>448</v>
      </c>
      <c r="V20" s="40">
        <f t="shared" si="5"/>
        <v>58.562091503267972</v>
      </c>
      <c r="W20" s="183"/>
      <c r="X20" s="60">
        <v>220</v>
      </c>
      <c r="Y20" s="40" t="e">
        <f t="shared" si="6"/>
        <v>#DIV/0!</v>
      </c>
      <c r="Z20" s="39">
        <v>448</v>
      </c>
      <c r="AA20" s="60">
        <v>192</v>
      </c>
      <c r="AB20" s="40">
        <f t="shared" si="7"/>
        <v>42.857142857142854</v>
      </c>
      <c r="AC20" s="39">
        <v>404</v>
      </c>
      <c r="AD20" s="60">
        <v>177</v>
      </c>
      <c r="AE20" s="40">
        <f t="shared" si="8"/>
        <v>43.811881188118811</v>
      </c>
      <c r="AF20" s="37"/>
      <c r="AG20" s="41"/>
    </row>
    <row r="21" spans="1:33" s="42" customFormat="1" ht="17.100000000000001" customHeight="1" x14ac:dyDescent="0.25">
      <c r="A21" s="61" t="s">
        <v>47</v>
      </c>
      <c r="B21" s="39"/>
      <c r="C21" s="87">
        <v>561</v>
      </c>
      <c r="D21" s="36" t="e">
        <f t="shared" si="0"/>
        <v>#DIV/0!</v>
      </c>
      <c r="E21" s="39">
        <v>1132</v>
      </c>
      <c r="F21" s="39">
        <v>494</v>
      </c>
      <c r="G21" s="40">
        <f t="shared" si="1"/>
        <v>43.639575971731446</v>
      </c>
      <c r="H21" s="39">
        <v>413</v>
      </c>
      <c r="I21" s="87">
        <v>168</v>
      </c>
      <c r="J21" s="40">
        <f t="shared" si="2"/>
        <v>40.677966101694913</v>
      </c>
      <c r="K21" s="163">
        <v>285</v>
      </c>
      <c r="L21" s="163">
        <v>133</v>
      </c>
      <c r="M21" s="149">
        <f t="shared" si="3"/>
        <v>46.666666666666664</v>
      </c>
      <c r="N21" s="39">
        <v>46</v>
      </c>
      <c r="O21" s="39">
        <v>44</v>
      </c>
      <c r="P21" s="40">
        <f t="shared" si="4"/>
        <v>95.652173913043484</v>
      </c>
      <c r="Q21" s="39">
        <v>0</v>
      </c>
      <c r="R21" s="39">
        <v>0</v>
      </c>
      <c r="S21" s="40" t="str">
        <f t="shared" si="9"/>
        <v>-</v>
      </c>
      <c r="T21" s="39">
        <v>993</v>
      </c>
      <c r="U21" s="60">
        <v>407</v>
      </c>
      <c r="V21" s="40">
        <f t="shared" si="5"/>
        <v>40.986908358509567</v>
      </c>
      <c r="W21" s="183"/>
      <c r="X21" s="60">
        <v>142</v>
      </c>
      <c r="Y21" s="40" t="e">
        <f t="shared" si="6"/>
        <v>#DIV/0!</v>
      </c>
      <c r="Z21" s="39">
        <v>439</v>
      </c>
      <c r="AA21" s="60">
        <v>139</v>
      </c>
      <c r="AB21" s="40">
        <f t="shared" si="7"/>
        <v>31.662870159453302</v>
      </c>
      <c r="AC21" s="39">
        <v>390</v>
      </c>
      <c r="AD21" s="60">
        <v>124</v>
      </c>
      <c r="AE21" s="40">
        <f t="shared" si="8"/>
        <v>31.794871794871796</v>
      </c>
      <c r="AF21" s="37"/>
      <c r="AG21" s="41"/>
    </row>
    <row r="22" spans="1:33" s="42" customFormat="1" ht="17.100000000000001" customHeight="1" x14ac:dyDescent="0.25">
      <c r="A22" s="61" t="s">
        <v>48</v>
      </c>
      <c r="B22" s="39"/>
      <c r="C22" s="87">
        <v>1550</v>
      </c>
      <c r="D22" s="36" t="e">
        <f t="shared" si="0"/>
        <v>#DIV/0!</v>
      </c>
      <c r="E22" s="39">
        <v>2092</v>
      </c>
      <c r="F22" s="39">
        <v>1335</v>
      </c>
      <c r="G22" s="40">
        <f t="shared" si="1"/>
        <v>63.814531548757174</v>
      </c>
      <c r="H22" s="39">
        <v>1016</v>
      </c>
      <c r="I22" s="87">
        <v>510</v>
      </c>
      <c r="J22" s="40">
        <f t="shared" si="2"/>
        <v>50.196850393700785</v>
      </c>
      <c r="K22" s="163">
        <v>558</v>
      </c>
      <c r="L22" s="163">
        <v>425</v>
      </c>
      <c r="M22" s="149">
        <f t="shared" si="3"/>
        <v>76.164874551971323</v>
      </c>
      <c r="N22" s="39">
        <v>82</v>
      </c>
      <c r="O22" s="39">
        <v>13</v>
      </c>
      <c r="P22" s="40">
        <f t="shared" si="4"/>
        <v>15.853658536585366</v>
      </c>
      <c r="Q22" s="39">
        <v>4</v>
      </c>
      <c r="R22" s="39">
        <v>14</v>
      </c>
      <c r="S22" s="40">
        <f t="shared" si="9"/>
        <v>350</v>
      </c>
      <c r="T22" s="39">
        <v>1769</v>
      </c>
      <c r="U22" s="60">
        <v>1180</v>
      </c>
      <c r="V22" s="40">
        <f t="shared" si="5"/>
        <v>66.70435274166195</v>
      </c>
      <c r="W22" s="183"/>
      <c r="X22" s="60">
        <v>481</v>
      </c>
      <c r="Y22" s="40" t="e">
        <f t="shared" si="6"/>
        <v>#DIV/0!</v>
      </c>
      <c r="Z22" s="39">
        <v>732</v>
      </c>
      <c r="AA22" s="60">
        <v>430</v>
      </c>
      <c r="AB22" s="40">
        <f t="shared" si="7"/>
        <v>58.743169398907106</v>
      </c>
      <c r="AC22" s="39">
        <v>632</v>
      </c>
      <c r="AD22" s="60">
        <v>361</v>
      </c>
      <c r="AE22" s="40">
        <f t="shared" si="8"/>
        <v>57.120253164556964</v>
      </c>
      <c r="AF22" s="37"/>
      <c r="AG22" s="41"/>
    </row>
    <row r="23" spans="1:33" s="42" customFormat="1" ht="17.100000000000001" customHeight="1" x14ac:dyDescent="0.25">
      <c r="A23" s="61" t="s">
        <v>49</v>
      </c>
      <c r="B23" s="39"/>
      <c r="C23" s="87">
        <v>1294</v>
      </c>
      <c r="D23" s="36" t="e">
        <f t="shared" si="0"/>
        <v>#DIV/0!</v>
      </c>
      <c r="E23" s="39">
        <v>2330</v>
      </c>
      <c r="F23" s="39">
        <v>1232</v>
      </c>
      <c r="G23" s="40">
        <f t="shared" si="1"/>
        <v>52.875536480686698</v>
      </c>
      <c r="H23" s="39">
        <v>556</v>
      </c>
      <c r="I23" s="87">
        <v>278</v>
      </c>
      <c r="J23" s="40">
        <f t="shared" si="2"/>
        <v>50</v>
      </c>
      <c r="K23" s="163">
        <v>547</v>
      </c>
      <c r="L23" s="163">
        <v>269</v>
      </c>
      <c r="M23" s="149">
        <f t="shared" si="3"/>
        <v>49.177330895795244</v>
      </c>
      <c r="N23" s="39">
        <v>94</v>
      </c>
      <c r="O23" s="39">
        <v>74</v>
      </c>
      <c r="P23" s="40">
        <f t="shared" si="4"/>
        <v>78.723404255319153</v>
      </c>
      <c r="Q23" s="39">
        <v>3</v>
      </c>
      <c r="R23" s="39">
        <v>0</v>
      </c>
      <c r="S23" s="40">
        <f t="shared" si="9"/>
        <v>0</v>
      </c>
      <c r="T23" s="39">
        <v>1924</v>
      </c>
      <c r="U23" s="60">
        <v>1033</v>
      </c>
      <c r="V23" s="40">
        <f t="shared" si="5"/>
        <v>53.690228690228693</v>
      </c>
      <c r="W23" s="183"/>
      <c r="X23" s="60">
        <v>379</v>
      </c>
      <c r="Y23" s="40" t="e">
        <f t="shared" si="6"/>
        <v>#DIV/0!</v>
      </c>
      <c r="Z23" s="39">
        <v>906</v>
      </c>
      <c r="AA23" s="60">
        <v>373</v>
      </c>
      <c r="AB23" s="40">
        <f t="shared" si="7"/>
        <v>41.16997792494481</v>
      </c>
      <c r="AC23" s="39">
        <v>780</v>
      </c>
      <c r="AD23" s="60">
        <v>331</v>
      </c>
      <c r="AE23" s="40">
        <f t="shared" si="8"/>
        <v>42.435897435897438</v>
      </c>
      <c r="AF23" s="37"/>
      <c r="AG23" s="41"/>
    </row>
    <row r="24" spans="1:33" s="42" customFormat="1" ht="17.100000000000001" customHeight="1" x14ac:dyDescent="0.25">
      <c r="A24" s="61" t="s">
        <v>50</v>
      </c>
      <c r="B24" s="39"/>
      <c r="C24" s="87">
        <v>1359</v>
      </c>
      <c r="D24" s="36" t="e">
        <f t="shared" si="0"/>
        <v>#DIV/0!</v>
      </c>
      <c r="E24" s="39">
        <v>1913</v>
      </c>
      <c r="F24" s="39">
        <v>1052</v>
      </c>
      <c r="G24" s="40">
        <f t="shared" si="1"/>
        <v>54.992158912702564</v>
      </c>
      <c r="H24" s="39">
        <v>648</v>
      </c>
      <c r="I24" s="87">
        <v>309</v>
      </c>
      <c r="J24" s="40">
        <f t="shared" si="2"/>
        <v>47.685185185185183</v>
      </c>
      <c r="K24" s="163">
        <v>376</v>
      </c>
      <c r="L24" s="163">
        <v>182</v>
      </c>
      <c r="M24" s="149">
        <f t="shared" si="3"/>
        <v>48.404255319148938</v>
      </c>
      <c r="N24" s="39">
        <v>89</v>
      </c>
      <c r="O24" s="39">
        <v>58</v>
      </c>
      <c r="P24" s="40">
        <f t="shared" si="4"/>
        <v>65.168539325842701</v>
      </c>
      <c r="Q24" s="39">
        <v>5</v>
      </c>
      <c r="R24" s="39">
        <v>0</v>
      </c>
      <c r="S24" s="40">
        <f t="shared" si="9"/>
        <v>0</v>
      </c>
      <c r="T24" s="39">
        <v>1722</v>
      </c>
      <c r="U24" s="60">
        <v>939</v>
      </c>
      <c r="V24" s="40">
        <f t="shared" si="5"/>
        <v>54.529616724738673</v>
      </c>
      <c r="W24" s="183"/>
      <c r="X24" s="60">
        <v>408</v>
      </c>
      <c r="Y24" s="40" t="e">
        <f t="shared" si="6"/>
        <v>#DIV/0!</v>
      </c>
      <c r="Z24" s="39">
        <v>718</v>
      </c>
      <c r="AA24" s="60">
        <v>331</v>
      </c>
      <c r="AB24" s="40">
        <f t="shared" si="7"/>
        <v>46.100278551532035</v>
      </c>
      <c r="AC24" s="39">
        <v>685</v>
      </c>
      <c r="AD24" s="60">
        <v>311</v>
      </c>
      <c r="AE24" s="40">
        <f t="shared" si="8"/>
        <v>45.401459854014597</v>
      </c>
      <c r="AF24" s="37"/>
      <c r="AG24" s="41"/>
    </row>
    <row r="25" spans="1:33" s="42" customFormat="1" ht="17.100000000000001" customHeight="1" x14ac:dyDescent="0.25">
      <c r="A25" s="61" t="s">
        <v>51</v>
      </c>
      <c r="B25" s="39"/>
      <c r="C25" s="87">
        <v>718</v>
      </c>
      <c r="D25" s="36" t="e">
        <f t="shared" si="0"/>
        <v>#DIV/0!</v>
      </c>
      <c r="E25" s="39">
        <v>971</v>
      </c>
      <c r="F25" s="39">
        <v>640</v>
      </c>
      <c r="G25" s="40">
        <f t="shared" si="1"/>
        <v>65.911431513903196</v>
      </c>
      <c r="H25" s="39">
        <v>491</v>
      </c>
      <c r="I25" s="87">
        <v>274</v>
      </c>
      <c r="J25" s="40">
        <f t="shared" si="2"/>
        <v>55.804480651731161</v>
      </c>
      <c r="K25" s="163">
        <v>252</v>
      </c>
      <c r="L25" s="163">
        <v>222</v>
      </c>
      <c r="M25" s="149">
        <f t="shared" si="3"/>
        <v>88.095238095238102</v>
      </c>
      <c r="N25" s="39">
        <v>41</v>
      </c>
      <c r="O25" s="39">
        <v>29</v>
      </c>
      <c r="P25" s="40">
        <f t="shared" si="4"/>
        <v>70.731707317073173</v>
      </c>
      <c r="Q25" s="39">
        <v>5</v>
      </c>
      <c r="R25" s="39">
        <v>14</v>
      </c>
      <c r="S25" s="40">
        <f t="shared" si="9"/>
        <v>280</v>
      </c>
      <c r="T25" s="39">
        <v>777</v>
      </c>
      <c r="U25" s="60">
        <v>545</v>
      </c>
      <c r="V25" s="40">
        <f t="shared" si="5"/>
        <v>70.141570141570142</v>
      </c>
      <c r="W25" s="183"/>
      <c r="X25" s="60">
        <v>240</v>
      </c>
      <c r="Y25" s="40" t="e">
        <f t="shared" si="6"/>
        <v>#DIV/0!</v>
      </c>
      <c r="Z25" s="39">
        <v>355</v>
      </c>
      <c r="AA25" s="60">
        <v>198</v>
      </c>
      <c r="AB25" s="40">
        <f t="shared" si="7"/>
        <v>55.774647887323944</v>
      </c>
      <c r="AC25" s="39">
        <v>301</v>
      </c>
      <c r="AD25" s="60">
        <v>177</v>
      </c>
      <c r="AE25" s="40">
        <f t="shared" si="8"/>
        <v>58.803986710963457</v>
      </c>
      <c r="AF25" s="37"/>
      <c r="AG25" s="41"/>
    </row>
    <row r="26" spans="1:33" s="42" customFormat="1" ht="17.100000000000001" customHeight="1" x14ac:dyDescent="0.25">
      <c r="A26" s="61" t="s">
        <v>52</v>
      </c>
      <c r="B26" s="39"/>
      <c r="C26" s="87">
        <v>1143</v>
      </c>
      <c r="D26" s="36" t="e">
        <f t="shared" si="0"/>
        <v>#DIV/0!</v>
      </c>
      <c r="E26" s="39">
        <v>1466</v>
      </c>
      <c r="F26" s="39">
        <v>1003</v>
      </c>
      <c r="G26" s="40">
        <f t="shared" si="1"/>
        <v>68.417462482946789</v>
      </c>
      <c r="H26" s="39">
        <v>468</v>
      </c>
      <c r="I26" s="87">
        <v>284</v>
      </c>
      <c r="J26" s="40">
        <f t="shared" si="2"/>
        <v>60.683760683760681</v>
      </c>
      <c r="K26" s="163">
        <v>354</v>
      </c>
      <c r="L26" s="163">
        <v>239</v>
      </c>
      <c r="M26" s="149">
        <f t="shared" si="3"/>
        <v>67.514124293785315</v>
      </c>
      <c r="N26" s="39">
        <v>42</v>
      </c>
      <c r="O26" s="39">
        <v>49</v>
      </c>
      <c r="P26" s="40">
        <f t="shared" si="4"/>
        <v>116.66666666666667</v>
      </c>
      <c r="Q26" s="39">
        <v>0</v>
      </c>
      <c r="R26" s="39">
        <v>6</v>
      </c>
      <c r="S26" s="40" t="str">
        <f t="shared" si="9"/>
        <v>-</v>
      </c>
      <c r="T26" s="39">
        <v>1176</v>
      </c>
      <c r="U26" s="60">
        <v>729</v>
      </c>
      <c r="V26" s="40">
        <f t="shared" si="5"/>
        <v>61.989795918367349</v>
      </c>
      <c r="W26" s="183"/>
      <c r="X26" s="60">
        <v>400</v>
      </c>
      <c r="Y26" s="40" t="e">
        <f t="shared" si="6"/>
        <v>#DIV/0!</v>
      </c>
      <c r="Z26" s="39">
        <v>578</v>
      </c>
      <c r="AA26" s="60">
        <v>361</v>
      </c>
      <c r="AB26" s="40">
        <f t="shared" si="7"/>
        <v>62.456747404844293</v>
      </c>
      <c r="AC26" s="39">
        <v>501</v>
      </c>
      <c r="AD26" s="60">
        <v>316</v>
      </c>
      <c r="AE26" s="40">
        <f t="shared" si="8"/>
        <v>63.073852295409182</v>
      </c>
      <c r="AF26" s="37"/>
      <c r="AG26" s="41"/>
    </row>
    <row r="27" spans="1:33" s="42" customFormat="1" ht="17.100000000000001" customHeight="1" x14ac:dyDescent="0.25">
      <c r="A27" s="61" t="s">
        <v>53</v>
      </c>
      <c r="B27" s="39"/>
      <c r="C27" s="87">
        <v>561</v>
      </c>
      <c r="D27" s="36" t="e">
        <f t="shared" si="0"/>
        <v>#DIV/0!</v>
      </c>
      <c r="E27" s="39">
        <v>1087</v>
      </c>
      <c r="F27" s="39">
        <v>534</v>
      </c>
      <c r="G27" s="40">
        <f t="shared" si="1"/>
        <v>49.126034958601657</v>
      </c>
      <c r="H27" s="39">
        <v>389</v>
      </c>
      <c r="I27" s="87">
        <v>159</v>
      </c>
      <c r="J27" s="40">
        <f t="shared" si="2"/>
        <v>40.874035989717221</v>
      </c>
      <c r="K27" s="163">
        <v>250</v>
      </c>
      <c r="L27" s="163">
        <v>154</v>
      </c>
      <c r="M27" s="149">
        <f t="shared" si="3"/>
        <v>61.6</v>
      </c>
      <c r="N27" s="39">
        <v>135</v>
      </c>
      <c r="O27" s="39">
        <v>73</v>
      </c>
      <c r="P27" s="40">
        <f t="shared" si="4"/>
        <v>54.074074074074076</v>
      </c>
      <c r="Q27" s="39">
        <v>42</v>
      </c>
      <c r="R27" s="39">
        <v>29</v>
      </c>
      <c r="S27" s="40">
        <f t="shared" si="9"/>
        <v>69.047619047619051</v>
      </c>
      <c r="T27" s="39">
        <v>845</v>
      </c>
      <c r="U27" s="60">
        <v>480</v>
      </c>
      <c r="V27" s="40">
        <f t="shared" si="5"/>
        <v>56.80473372781065</v>
      </c>
      <c r="W27" s="183"/>
      <c r="X27" s="60">
        <v>155</v>
      </c>
      <c r="Y27" s="40" t="e">
        <f t="shared" si="6"/>
        <v>#DIV/0!</v>
      </c>
      <c r="Z27" s="39">
        <v>340</v>
      </c>
      <c r="AA27" s="60">
        <v>150</v>
      </c>
      <c r="AB27" s="40">
        <f t="shared" si="7"/>
        <v>44.117647058823529</v>
      </c>
      <c r="AC27" s="39">
        <v>317</v>
      </c>
      <c r="AD27" s="60">
        <v>137</v>
      </c>
      <c r="AE27" s="40">
        <f t="shared" si="8"/>
        <v>43.217665615141954</v>
      </c>
      <c r="AF27" s="37"/>
      <c r="AG27" s="41"/>
    </row>
    <row r="28" spans="1:33" s="42" customFormat="1" ht="17.100000000000001" customHeight="1" x14ac:dyDescent="0.25">
      <c r="A28" s="61" t="s">
        <v>54</v>
      </c>
      <c r="B28" s="39"/>
      <c r="C28" s="87">
        <v>688</v>
      </c>
      <c r="D28" s="36" t="e">
        <f t="shared" si="0"/>
        <v>#DIV/0!</v>
      </c>
      <c r="E28" s="39">
        <v>945</v>
      </c>
      <c r="F28" s="39">
        <v>596</v>
      </c>
      <c r="G28" s="40">
        <f t="shared" si="1"/>
        <v>63.06878306878307</v>
      </c>
      <c r="H28" s="39">
        <v>433</v>
      </c>
      <c r="I28" s="87">
        <v>180</v>
      </c>
      <c r="J28" s="40">
        <f t="shared" si="2"/>
        <v>41.570438799076214</v>
      </c>
      <c r="K28" s="163">
        <v>231</v>
      </c>
      <c r="L28" s="163">
        <v>128</v>
      </c>
      <c r="M28" s="149">
        <f t="shared" si="3"/>
        <v>55.411255411255411</v>
      </c>
      <c r="N28" s="39">
        <v>39</v>
      </c>
      <c r="O28" s="39">
        <v>32</v>
      </c>
      <c r="P28" s="40">
        <f t="shared" si="4"/>
        <v>82.051282051282058</v>
      </c>
      <c r="Q28" s="39">
        <v>11</v>
      </c>
      <c r="R28" s="39">
        <v>7</v>
      </c>
      <c r="S28" s="40">
        <f t="shared" si="9"/>
        <v>63.636363636363633</v>
      </c>
      <c r="T28" s="39">
        <v>885</v>
      </c>
      <c r="U28" s="60">
        <v>571</v>
      </c>
      <c r="V28" s="40">
        <f t="shared" si="5"/>
        <v>64.519774011299432</v>
      </c>
      <c r="W28" s="183"/>
      <c r="X28" s="60">
        <v>238</v>
      </c>
      <c r="Y28" s="40" t="e">
        <f t="shared" si="6"/>
        <v>#DIV/0!</v>
      </c>
      <c r="Z28" s="39">
        <v>429</v>
      </c>
      <c r="AA28" s="60">
        <v>236</v>
      </c>
      <c r="AB28" s="40">
        <f t="shared" si="7"/>
        <v>55.011655011655009</v>
      </c>
      <c r="AC28" s="39">
        <v>416</v>
      </c>
      <c r="AD28" s="60">
        <v>231</v>
      </c>
      <c r="AE28" s="40">
        <f t="shared" si="8"/>
        <v>55.528846153846153</v>
      </c>
      <c r="AF28" s="37"/>
      <c r="AG28" s="41"/>
    </row>
    <row r="29" spans="1:33" s="42" customFormat="1" ht="17.100000000000001" customHeight="1" x14ac:dyDescent="0.25">
      <c r="A29" s="61" t="s">
        <v>55</v>
      </c>
      <c r="B29" s="39"/>
      <c r="C29" s="87">
        <v>812</v>
      </c>
      <c r="D29" s="36" t="e">
        <f t="shared" si="0"/>
        <v>#DIV/0!</v>
      </c>
      <c r="E29" s="39">
        <v>1650</v>
      </c>
      <c r="F29" s="39">
        <v>741</v>
      </c>
      <c r="G29" s="40">
        <f t="shared" si="1"/>
        <v>44.909090909090907</v>
      </c>
      <c r="H29" s="39">
        <v>445</v>
      </c>
      <c r="I29" s="87">
        <v>147</v>
      </c>
      <c r="J29" s="40">
        <f t="shared" si="2"/>
        <v>33.033707865168537</v>
      </c>
      <c r="K29" s="163">
        <v>330</v>
      </c>
      <c r="L29" s="163">
        <v>142</v>
      </c>
      <c r="M29" s="149">
        <f t="shared" si="3"/>
        <v>43.030303030303031</v>
      </c>
      <c r="N29" s="39">
        <v>103</v>
      </c>
      <c r="O29" s="39">
        <v>77</v>
      </c>
      <c r="P29" s="40">
        <f t="shared" si="4"/>
        <v>74.757281553398059</v>
      </c>
      <c r="Q29" s="39">
        <v>1</v>
      </c>
      <c r="R29" s="39">
        <v>0</v>
      </c>
      <c r="S29" s="40">
        <f t="shared" si="9"/>
        <v>0</v>
      </c>
      <c r="T29" s="39">
        <v>1304</v>
      </c>
      <c r="U29" s="60">
        <v>591</v>
      </c>
      <c r="V29" s="40">
        <f t="shared" si="5"/>
        <v>45.322085889570552</v>
      </c>
      <c r="W29" s="183"/>
      <c r="X29" s="60">
        <v>271</v>
      </c>
      <c r="Y29" s="40" t="e">
        <f t="shared" si="6"/>
        <v>#DIV/0!</v>
      </c>
      <c r="Z29" s="39">
        <v>532</v>
      </c>
      <c r="AA29" s="60">
        <v>254</v>
      </c>
      <c r="AB29" s="40">
        <f t="shared" si="7"/>
        <v>47.744360902255636</v>
      </c>
      <c r="AC29" s="39">
        <v>475</v>
      </c>
      <c r="AD29" s="60">
        <v>229</v>
      </c>
      <c r="AE29" s="40">
        <f t="shared" si="8"/>
        <v>48.210526315789473</v>
      </c>
      <c r="AF29" s="37"/>
      <c r="AG29" s="41"/>
    </row>
    <row r="30" spans="1:33" s="42" customFormat="1" ht="17.100000000000001" customHeight="1" x14ac:dyDescent="0.25">
      <c r="A30" s="61" t="s">
        <v>56</v>
      </c>
      <c r="B30" s="39"/>
      <c r="C30" s="87">
        <v>707</v>
      </c>
      <c r="D30" s="36" t="e">
        <f t="shared" si="0"/>
        <v>#DIV/0!</v>
      </c>
      <c r="E30" s="39">
        <v>949</v>
      </c>
      <c r="F30" s="39">
        <v>611</v>
      </c>
      <c r="G30" s="40">
        <f t="shared" si="1"/>
        <v>64.38356164383562</v>
      </c>
      <c r="H30" s="39">
        <v>395</v>
      </c>
      <c r="I30" s="87">
        <v>201</v>
      </c>
      <c r="J30" s="40">
        <f t="shared" si="2"/>
        <v>50.88607594936709</v>
      </c>
      <c r="K30" s="163">
        <v>276</v>
      </c>
      <c r="L30" s="163">
        <v>165</v>
      </c>
      <c r="M30" s="149">
        <f t="shared" si="3"/>
        <v>59.782608695652172</v>
      </c>
      <c r="N30" s="39">
        <v>83</v>
      </c>
      <c r="O30" s="39">
        <v>15</v>
      </c>
      <c r="P30" s="40">
        <f t="shared" si="4"/>
        <v>18.072289156626507</v>
      </c>
      <c r="Q30" s="39">
        <v>9</v>
      </c>
      <c r="R30" s="39">
        <v>0</v>
      </c>
      <c r="S30" s="40">
        <f t="shared" si="9"/>
        <v>0</v>
      </c>
      <c r="T30" s="39">
        <v>861</v>
      </c>
      <c r="U30" s="60">
        <v>538</v>
      </c>
      <c r="V30" s="40">
        <f t="shared" si="5"/>
        <v>62.48548199767712</v>
      </c>
      <c r="W30" s="183"/>
      <c r="X30" s="60">
        <v>236</v>
      </c>
      <c r="Y30" s="40" t="e">
        <f t="shared" si="6"/>
        <v>#DIV/0!</v>
      </c>
      <c r="Z30" s="39">
        <v>410</v>
      </c>
      <c r="AA30" s="60">
        <v>196</v>
      </c>
      <c r="AB30" s="40">
        <f t="shared" si="7"/>
        <v>47.804878048780488</v>
      </c>
      <c r="AC30" s="39">
        <v>369</v>
      </c>
      <c r="AD30" s="60">
        <v>169</v>
      </c>
      <c r="AE30" s="40">
        <f t="shared" si="8"/>
        <v>45.799457994579946</v>
      </c>
      <c r="AF30" s="37"/>
      <c r="AG30" s="41"/>
    </row>
    <row r="31" spans="1:33" s="42" customFormat="1" ht="17.100000000000001" customHeight="1" x14ac:dyDescent="0.25">
      <c r="A31" s="61" t="s">
        <v>57</v>
      </c>
      <c r="B31" s="39"/>
      <c r="C31" s="87">
        <v>1015</v>
      </c>
      <c r="D31" s="36" t="e">
        <f t="shared" si="0"/>
        <v>#DIV/0!</v>
      </c>
      <c r="E31" s="39">
        <v>1100</v>
      </c>
      <c r="F31" s="39">
        <v>706</v>
      </c>
      <c r="G31" s="40">
        <f t="shared" si="1"/>
        <v>64.181818181818187</v>
      </c>
      <c r="H31" s="39">
        <v>655</v>
      </c>
      <c r="I31" s="87">
        <v>234</v>
      </c>
      <c r="J31" s="40">
        <f t="shared" si="2"/>
        <v>35.725190839694655</v>
      </c>
      <c r="K31" s="163">
        <v>284</v>
      </c>
      <c r="L31" s="163">
        <v>184</v>
      </c>
      <c r="M31" s="149">
        <f t="shared" si="3"/>
        <v>64.788732394366193</v>
      </c>
      <c r="N31" s="39">
        <v>35</v>
      </c>
      <c r="O31" s="39">
        <v>9</v>
      </c>
      <c r="P31" s="40">
        <f t="shared" si="4"/>
        <v>25.714285714285715</v>
      </c>
      <c r="Q31" s="39">
        <v>20</v>
      </c>
      <c r="R31" s="39">
        <v>0</v>
      </c>
      <c r="S31" s="40">
        <f t="shared" si="9"/>
        <v>0</v>
      </c>
      <c r="T31" s="39">
        <v>995</v>
      </c>
      <c r="U31" s="60">
        <v>595</v>
      </c>
      <c r="V31" s="40">
        <f t="shared" si="5"/>
        <v>59.798994974874368</v>
      </c>
      <c r="W31" s="183"/>
      <c r="X31" s="60">
        <v>312</v>
      </c>
      <c r="Y31" s="40" t="e">
        <f t="shared" si="6"/>
        <v>#DIV/0!</v>
      </c>
      <c r="Z31" s="39">
        <v>447</v>
      </c>
      <c r="AA31" s="60">
        <v>210</v>
      </c>
      <c r="AB31" s="40">
        <f t="shared" si="7"/>
        <v>46.979865771812079</v>
      </c>
      <c r="AC31" s="39">
        <v>386</v>
      </c>
      <c r="AD31" s="60">
        <v>192</v>
      </c>
      <c r="AE31" s="40">
        <f t="shared" si="8"/>
        <v>49.740932642487046</v>
      </c>
      <c r="AF31" s="37"/>
      <c r="AG31" s="41"/>
    </row>
    <row r="32" spans="1:33" s="42" customFormat="1" ht="17.100000000000001" customHeight="1" x14ac:dyDescent="0.25">
      <c r="A32" s="61" t="s">
        <v>58</v>
      </c>
      <c r="B32" s="39"/>
      <c r="C32" s="87">
        <v>831</v>
      </c>
      <c r="D32" s="36" t="e">
        <f t="shared" si="0"/>
        <v>#DIV/0!</v>
      </c>
      <c r="E32" s="39">
        <v>1138</v>
      </c>
      <c r="F32" s="39">
        <v>616</v>
      </c>
      <c r="G32" s="40">
        <f t="shared" si="1"/>
        <v>54.130052724077331</v>
      </c>
      <c r="H32" s="39">
        <v>507</v>
      </c>
      <c r="I32" s="87">
        <v>340</v>
      </c>
      <c r="J32" s="40">
        <f t="shared" si="2"/>
        <v>67.061143984220905</v>
      </c>
      <c r="K32" s="163">
        <v>372</v>
      </c>
      <c r="L32" s="163">
        <v>247</v>
      </c>
      <c r="M32" s="149">
        <f t="shared" si="3"/>
        <v>66.397849462365585</v>
      </c>
      <c r="N32" s="39">
        <v>120</v>
      </c>
      <c r="O32" s="39">
        <v>47</v>
      </c>
      <c r="P32" s="40">
        <f t="shared" si="4"/>
        <v>39.166666666666664</v>
      </c>
      <c r="Q32" s="39">
        <v>25</v>
      </c>
      <c r="R32" s="39">
        <v>0</v>
      </c>
      <c r="S32" s="40">
        <f t="shared" si="9"/>
        <v>0</v>
      </c>
      <c r="T32" s="39">
        <v>901</v>
      </c>
      <c r="U32" s="60">
        <v>580</v>
      </c>
      <c r="V32" s="40">
        <f t="shared" si="5"/>
        <v>64.372918978912324</v>
      </c>
      <c r="W32" s="183"/>
      <c r="X32" s="60">
        <v>238</v>
      </c>
      <c r="Y32" s="40" t="e">
        <f t="shared" si="6"/>
        <v>#DIV/0!</v>
      </c>
      <c r="Z32" s="39">
        <v>274</v>
      </c>
      <c r="AA32" s="60">
        <v>161</v>
      </c>
      <c r="AB32" s="40">
        <f t="shared" si="7"/>
        <v>58.759124087591239</v>
      </c>
      <c r="AC32" s="39">
        <v>244</v>
      </c>
      <c r="AD32" s="60">
        <v>144</v>
      </c>
      <c r="AE32" s="40">
        <f t="shared" si="8"/>
        <v>59.016393442622949</v>
      </c>
      <c r="AF32" s="37"/>
      <c r="AG32" s="41"/>
    </row>
    <row r="33" spans="1:33" s="42" customFormat="1" ht="17.100000000000001" customHeight="1" x14ac:dyDescent="0.25">
      <c r="A33" s="61" t="s">
        <v>59</v>
      </c>
      <c r="B33" s="39"/>
      <c r="C33" s="87">
        <v>1435</v>
      </c>
      <c r="D33" s="36" t="e">
        <f t="shared" si="0"/>
        <v>#DIV/0!</v>
      </c>
      <c r="E33" s="39">
        <v>2055</v>
      </c>
      <c r="F33" s="39">
        <v>1353</v>
      </c>
      <c r="G33" s="40">
        <f t="shared" si="1"/>
        <v>65.839416058394164</v>
      </c>
      <c r="H33" s="39">
        <v>550</v>
      </c>
      <c r="I33" s="87">
        <v>263</v>
      </c>
      <c r="J33" s="40">
        <f t="shared" si="2"/>
        <v>47.81818181818182</v>
      </c>
      <c r="K33" s="163">
        <v>347</v>
      </c>
      <c r="L33" s="163">
        <v>222</v>
      </c>
      <c r="M33" s="149">
        <f t="shared" si="3"/>
        <v>63.976945244956774</v>
      </c>
      <c r="N33" s="39">
        <v>106</v>
      </c>
      <c r="O33" s="39">
        <v>30</v>
      </c>
      <c r="P33" s="40">
        <f t="shared" si="4"/>
        <v>28.30188679245283</v>
      </c>
      <c r="Q33" s="39">
        <v>2</v>
      </c>
      <c r="R33" s="39">
        <v>0</v>
      </c>
      <c r="S33" s="40">
        <f t="shared" si="9"/>
        <v>0</v>
      </c>
      <c r="T33" s="39">
        <v>1839</v>
      </c>
      <c r="U33" s="60">
        <v>1223</v>
      </c>
      <c r="V33" s="40">
        <f t="shared" si="5"/>
        <v>66.503534529635672</v>
      </c>
      <c r="W33" s="183"/>
      <c r="X33" s="60">
        <v>523</v>
      </c>
      <c r="Y33" s="40" t="e">
        <f t="shared" si="6"/>
        <v>#DIV/0!</v>
      </c>
      <c r="Z33" s="39">
        <v>892</v>
      </c>
      <c r="AA33" s="60">
        <v>506</v>
      </c>
      <c r="AB33" s="40">
        <f t="shared" si="7"/>
        <v>56.72645739910314</v>
      </c>
      <c r="AC33" s="39">
        <v>815</v>
      </c>
      <c r="AD33" s="60">
        <v>464</v>
      </c>
      <c r="AE33" s="40">
        <f t="shared" si="8"/>
        <v>56.932515337423311</v>
      </c>
      <c r="AF33" s="37"/>
      <c r="AG33" s="41"/>
    </row>
    <row r="34" spans="1:33" s="42" customFormat="1" ht="17.100000000000001" customHeight="1" x14ac:dyDescent="0.25">
      <c r="A34" s="61" t="s">
        <v>60</v>
      </c>
      <c r="B34" s="39"/>
      <c r="C34" s="87">
        <v>1086</v>
      </c>
      <c r="D34" s="36" t="e">
        <f t="shared" si="0"/>
        <v>#DIV/0!</v>
      </c>
      <c r="E34" s="39">
        <v>1777</v>
      </c>
      <c r="F34" s="39">
        <v>936</v>
      </c>
      <c r="G34" s="40">
        <f t="shared" si="1"/>
        <v>52.673044456949917</v>
      </c>
      <c r="H34" s="39">
        <v>596</v>
      </c>
      <c r="I34" s="87">
        <v>212</v>
      </c>
      <c r="J34" s="40">
        <f t="shared" si="2"/>
        <v>35.570469798657719</v>
      </c>
      <c r="K34" s="163">
        <v>310</v>
      </c>
      <c r="L34" s="163">
        <v>112</v>
      </c>
      <c r="M34" s="149">
        <f t="shared" si="3"/>
        <v>36.12903225806452</v>
      </c>
      <c r="N34" s="39">
        <v>17</v>
      </c>
      <c r="O34" s="39">
        <v>4</v>
      </c>
      <c r="P34" s="40">
        <f t="shared" si="4"/>
        <v>23.529411764705884</v>
      </c>
      <c r="Q34" s="39">
        <v>3</v>
      </c>
      <c r="R34" s="39">
        <v>3</v>
      </c>
      <c r="S34" s="40">
        <f t="shared" si="9"/>
        <v>100</v>
      </c>
      <c r="T34" s="39">
        <v>1507</v>
      </c>
      <c r="U34" s="60">
        <v>755</v>
      </c>
      <c r="V34" s="40">
        <f t="shared" si="5"/>
        <v>50.099535500995358</v>
      </c>
      <c r="W34" s="183"/>
      <c r="X34" s="60">
        <v>428</v>
      </c>
      <c r="Y34" s="40" t="e">
        <f t="shared" si="6"/>
        <v>#DIV/0!</v>
      </c>
      <c r="Z34" s="39">
        <v>874</v>
      </c>
      <c r="AA34" s="60">
        <v>389</v>
      </c>
      <c r="AB34" s="40">
        <f t="shared" si="7"/>
        <v>44.508009153318078</v>
      </c>
      <c r="AC34" s="39">
        <v>739</v>
      </c>
      <c r="AD34" s="60">
        <v>364</v>
      </c>
      <c r="AE34" s="40">
        <f t="shared" si="8"/>
        <v>49.255751014884979</v>
      </c>
      <c r="AF34" s="37"/>
      <c r="AG34" s="41"/>
    </row>
    <row r="35" spans="1:33" s="42" customFormat="1" ht="17.100000000000001" customHeight="1" thickBot="1" x14ac:dyDescent="0.3">
      <c r="A35" s="61" t="s">
        <v>61</v>
      </c>
      <c r="B35" s="39"/>
      <c r="C35" s="87">
        <v>613</v>
      </c>
      <c r="D35" s="36" t="e">
        <f t="shared" si="0"/>
        <v>#DIV/0!</v>
      </c>
      <c r="E35" s="39">
        <v>1070</v>
      </c>
      <c r="F35" s="39">
        <v>552</v>
      </c>
      <c r="G35" s="40">
        <f t="shared" si="1"/>
        <v>51.588785046728972</v>
      </c>
      <c r="H35" s="39">
        <v>335</v>
      </c>
      <c r="I35" s="87">
        <v>155</v>
      </c>
      <c r="J35" s="40">
        <f t="shared" si="2"/>
        <v>46.268656716417908</v>
      </c>
      <c r="K35" s="163">
        <v>212</v>
      </c>
      <c r="L35" s="163">
        <v>115</v>
      </c>
      <c r="M35" s="149">
        <f t="shared" si="3"/>
        <v>54.245283018867923</v>
      </c>
      <c r="N35" s="39">
        <v>60</v>
      </c>
      <c r="O35" s="39">
        <v>49</v>
      </c>
      <c r="P35" s="40">
        <f t="shared" si="4"/>
        <v>81.666666666666671</v>
      </c>
      <c r="Q35" s="39">
        <v>2</v>
      </c>
      <c r="R35" s="39">
        <v>6</v>
      </c>
      <c r="S35" s="40">
        <f t="shared" si="9"/>
        <v>300</v>
      </c>
      <c r="T35" s="39">
        <v>715</v>
      </c>
      <c r="U35" s="60">
        <v>475</v>
      </c>
      <c r="V35" s="40">
        <f t="shared" si="5"/>
        <v>66.43356643356644</v>
      </c>
      <c r="W35" s="184"/>
      <c r="X35" s="60">
        <v>168</v>
      </c>
      <c r="Y35" s="40" t="e">
        <f t="shared" si="6"/>
        <v>#DIV/0!</v>
      </c>
      <c r="Z35" s="39">
        <v>274</v>
      </c>
      <c r="AA35" s="60">
        <v>149</v>
      </c>
      <c r="AB35" s="40">
        <f t="shared" si="7"/>
        <v>54.379562043795623</v>
      </c>
      <c r="AC35" s="39">
        <v>248</v>
      </c>
      <c r="AD35" s="60">
        <v>130</v>
      </c>
      <c r="AE35" s="40">
        <f t="shared" si="8"/>
        <v>52.41935483870968</v>
      </c>
      <c r="AF35" s="37"/>
      <c r="AG35" s="41"/>
    </row>
    <row r="36" spans="1:33" x14ac:dyDescent="0.2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33" x14ac:dyDescent="0.2"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33" x14ac:dyDescent="0.2"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33" x14ac:dyDescent="0.2"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33" x14ac:dyDescent="0.2"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33" x14ac:dyDescent="0.2"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33" x14ac:dyDescent="0.2"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33" x14ac:dyDescent="0.2"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33" x14ac:dyDescent="0.2"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33" x14ac:dyDescent="0.2"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33" x14ac:dyDescent="0.2"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33" x14ac:dyDescent="0.2"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33" x14ac:dyDescent="0.2"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4:28" x14ac:dyDescent="0.2"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4:28" x14ac:dyDescent="0.2"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4:28" x14ac:dyDescent="0.2"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4:28" x14ac:dyDescent="0.2"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4:28" x14ac:dyDescent="0.2"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4:28" x14ac:dyDescent="0.2"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4:28" x14ac:dyDescent="0.2"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4:28" x14ac:dyDescent="0.2"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4:28" x14ac:dyDescent="0.2"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4:28" x14ac:dyDescent="0.2"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4:28" x14ac:dyDescent="0.2"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4:28" x14ac:dyDescent="0.2"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4:28" x14ac:dyDescent="0.2"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4:28" x14ac:dyDescent="0.2"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4:28" x14ac:dyDescent="0.2"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4:28" x14ac:dyDescent="0.2"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4:28" x14ac:dyDescent="0.2"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4:28" x14ac:dyDescent="0.2"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4:28" x14ac:dyDescent="0.2"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4:28" x14ac:dyDescent="0.2"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4:28" x14ac:dyDescent="0.2"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4:28" x14ac:dyDescent="0.2"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4:28" x14ac:dyDescent="0.2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4:28" x14ac:dyDescent="0.2"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4:28" x14ac:dyDescent="0.2"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14:28" x14ac:dyDescent="0.2"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4:28" x14ac:dyDescent="0.2"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4:28" x14ac:dyDescent="0.2"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4:28" x14ac:dyDescent="0.2"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4:28" x14ac:dyDescent="0.2"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4:28" x14ac:dyDescent="0.2"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4:28" x14ac:dyDescent="0.2"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4:28" x14ac:dyDescent="0.2"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4:28" x14ac:dyDescent="0.2"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4:28" x14ac:dyDescent="0.2"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4:28" x14ac:dyDescent="0.2"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4:28" x14ac:dyDescent="0.2"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4:28" x14ac:dyDescent="0.2"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4:28" x14ac:dyDescent="0.2"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4:28" x14ac:dyDescent="0.2"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</sheetData>
  <mergeCells count="45">
    <mergeCell ref="K3:M3"/>
    <mergeCell ref="K4:K5"/>
    <mergeCell ref="L4:L5"/>
    <mergeCell ref="M4:M5"/>
    <mergeCell ref="B1:P1"/>
    <mergeCell ref="E4:E5"/>
    <mergeCell ref="F4:F5"/>
    <mergeCell ref="G4:G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C4:AC5"/>
    <mergeCell ref="AD4:AD5"/>
    <mergeCell ref="AE4:AE5"/>
    <mergeCell ref="W4:W5"/>
    <mergeCell ref="X4:X5"/>
    <mergeCell ref="Y4:Y5"/>
    <mergeCell ref="Z4:Z5"/>
    <mergeCell ref="AA4:AA5"/>
    <mergeCell ref="AB4:AB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activeCell="A18" sqref="A18:E18"/>
    </sheetView>
  </sheetViews>
  <sheetFormatPr defaultColWidth="8" defaultRowHeight="12.75" x14ac:dyDescent="0.2"/>
  <cols>
    <col min="1" max="1" width="60.85546875" style="3" customWidth="1"/>
    <col min="2" max="3" width="23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07" t="s">
        <v>70</v>
      </c>
      <c r="B1" s="207"/>
      <c r="C1" s="207"/>
      <c r="D1" s="207"/>
      <c r="E1" s="207"/>
    </row>
    <row r="2" spans="1:11" s="4" customFormat="1" ht="23.25" customHeight="1" x14ac:dyDescent="0.25">
      <c r="A2" s="212" t="s">
        <v>0</v>
      </c>
      <c r="B2" s="236" t="s">
        <v>132</v>
      </c>
      <c r="C2" s="236" t="s">
        <v>133</v>
      </c>
      <c r="D2" s="210" t="s">
        <v>1</v>
      </c>
      <c r="E2" s="211"/>
    </row>
    <row r="3" spans="1:11" s="4" customFormat="1" ht="42" customHeight="1" x14ac:dyDescent="0.25">
      <c r="A3" s="213"/>
      <c r="B3" s="237"/>
      <c r="C3" s="237"/>
      <c r="D3" s="5" t="s">
        <v>2</v>
      </c>
      <c r="E3" s="6" t="s">
        <v>25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26.85" customHeight="1" x14ac:dyDescent="0.25">
      <c r="A5" s="10" t="s">
        <v>97</v>
      </c>
      <c r="B5" s="74" t="s">
        <v>91</v>
      </c>
      <c r="C5" s="74">
        <f>'4(неповносправні-ЦЗ)'!C7</f>
        <v>3178</v>
      </c>
      <c r="D5" s="11" t="s">
        <v>91</v>
      </c>
      <c r="E5" s="75" t="s">
        <v>91</v>
      </c>
      <c r="K5" s="13"/>
    </row>
    <row r="6" spans="1:11" s="4" customFormat="1" ht="26.85" customHeight="1" x14ac:dyDescent="0.25">
      <c r="A6" s="10" t="s">
        <v>27</v>
      </c>
      <c r="B6" s="74">
        <f>'4(неповносправні-ЦЗ)'!E7</f>
        <v>4234</v>
      </c>
      <c r="C6" s="74">
        <f>'4(неповносправні-ЦЗ)'!F7</f>
        <v>3014</v>
      </c>
      <c r="D6" s="11">
        <f t="shared" ref="D6:D10" si="0">C6*100/B6</f>
        <v>71.185640056683994</v>
      </c>
      <c r="E6" s="75">
        <f t="shared" ref="E6:E10" si="1">C6-B6</f>
        <v>-1220</v>
      </c>
      <c r="K6" s="13"/>
    </row>
    <row r="7" spans="1:11" s="4" customFormat="1" ht="47.1" customHeight="1" x14ac:dyDescent="0.25">
      <c r="A7" s="14" t="s">
        <v>28</v>
      </c>
      <c r="B7" s="74">
        <f>'4(неповносправні-ЦЗ)'!H7</f>
        <v>526</v>
      </c>
      <c r="C7" s="74">
        <f>'4(неповносправні-ЦЗ)'!I7</f>
        <v>330</v>
      </c>
      <c r="D7" s="11">
        <f t="shared" si="0"/>
        <v>62.737642585551328</v>
      </c>
      <c r="E7" s="75">
        <f t="shared" si="1"/>
        <v>-196</v>
      </c>
      <c r="K7" s="13"/>
    </row>
    <row r="8" spans="1:11" s="4" customFormat="1" ht="27.6" customHeight="1" x14ac:dyDescent="0.25">
      <c r="A8" s="15" t="s">
        <v>29</v>
      </c>
      <c r="B8" s="74">
        <f>'4(неповносправні-ЦЗ)'!K7</f>
        <v>125</v>
      </c>
      <c r="C8" s="74">
        <f>'4(неповносправні-ЦЗ)'!L7</f>
        <v>99</v>
      </c>
      <c r="D8" s="11">
        <f t="shared" si="0"/>
        <v>79.2</v>
      </c>
      <c r="E8" s="75">
        <f t="shared" si="1"/>
        <v>-26</v>
      </c>
      <c r="K8" s="13"/>
    </row>
    <row r="9" spans="1:11" s="4" customFormat="1" ht="46.35" customHeight="1" x14ac:dyDescent="0.25">
      <c r="A9" s="15" t="s">
        <v>20</v>
      </c>
      <c r="B9" s="74">
        <f>'4(неповносправні-ЦЗ)'!N7</f>
        <v>51</v>
      </c>
      <c r="C9" s="74">
        <f>'4(неповносправні-ЦЗ)'!O7</f>
        <v>13</v>
      </c>
      <c r="D9" s="11">
        <f t="shared" si="0"/>
        <v>25.490196078431371</v>
      </c>
      <c r="E9" s="75">
        <f t="shared" si="1"/>
        <v>-38</v>
      </c>
      <c r="K9" s="13"/>
    </row>
    <row r="10" spans="1:11" s="4" customFormat="1" ht="46.35" customHeight="1" x14ac:dyDescent="0.25">
      <c r="A10" s="15" t="s">
        <v>30</v>
      </c>
      <c r="B10" s="74">
        <f>'4(неповносправні-ЦЗ)'!Q7</f>
        <v>3597</v>
      </c>
      <c r="C10" s="74">
        <f>'4(неповносправні-ЦЗ)'!R7</f>
        <v>2442</v>
      </c>
      <c r="D10" s="11">
        <f t="shared" si="0"/>
        <v>67.88990825688073</v>
      </c>
      <c r="E10" s="75">
        <f t="shared" si="1"/>
        <v>-1155</v>
      </c>
      <c r="K10" s="13"/>
    </row>
    <row r="11" spans="1:11" s="4" customFormat="1" ht="12.75" customHeight="1" x14ac:dyDescent="0.25">
      <c r="A11" s="214" t="s">
        <v>4</v>
      </c>
      <c r="B11" s="215"/>
      <c r="C11" s="215"/>
      <c r="D11" s="215"/>
      <c r="E11" s="215"/>
      <c r="K11" s="13"/>
    </row>
    <row r="12" spans="1:11" s="4" customFormat="1" ht="15" customHeight="1" x14ac:dyDescent="0.25">
      <c r="A12" s="216"/>
      <c r="B12" s="217"/>
      <c r="C12" s="217"/>
      <c r="D12" s="217"/>
      <c r="E12" s="217"/>
      <c r="K12" s="13"/>
    </row>
    <row r="13" spans="1:11" s="4" customFormat="1" ht="20.25" customHeight="1" x14ac:dyDescent="0.25">
      <c r="A13" s="212" t="s">
        <v>0</v>
      </c>
      <c r="B13" s="218" t="s">
        <v>138</v>
      </c>
      <c r="C13" s="218" t="s">
        <v>139</v>
      </c>
      <c r="D13" s="210" t="s">
        <v>1</v>
      </c>
      <c r="E13" s="211"/>
      <c r="K13" s="13"/>
    </row>
    <row r="14" spans="1:11" ht="35.85" customHeight="1" x14ac:dyDescent="0.2">
      <c r="A14" s="213"/>
      <c r="B14" s="218"/>
      <c r="C14" s="218"/>
      <c r="D14" s="5" t="s">
        <v>2</v>
      </c>
      <c r="E14" s="6" t="s">
        <v>25</v>
      </c>
      <c r="K14" s="13"/>
    </row>
    <row r="15" spans="1:11" ht="26.85" customHeight="1" x14ac:dyDescent="0.2">
      <c r="A15" s="10" t="s">
        <v>90</v>
      </c>
      <c r="B15" s="74" t="s">
        <v>91</v>
      </c>
      <c r="C15" s="74">
        <f>'4(неповносправні-ЦЗ)'!U7</f>
        <v>1204</v>
      </c>
      <c r="D15" s="16" t="s">
        <v>91</v>
      </c>
      <c r="E15" s="75" t="s">
        <v>91</v>
      </c>
      <c r="K15" s="13"/>
    </row>
    <row r="16" spans="1:11" ht="26.85" customHeight="1" x14ac:dyDescent="0.2">
      <c r="A16" s="1" t="s">
        <v>27</v>
      </c>
      <c r="B16" s="74">
        <f>'4(неповносправні-ЦЗ)'!W7</f>
        <v>1836</v>
      </c>
      <c r="C16" s="74">
        <f>'4(неповносправні-ЦЗ)'!X7</f>
        <v>1136</v>
      </c>
      <c r="D16" s="16">
        <f t="shared" ref="D16:D17" si="2">C16*100/B16</f>
        <v>61.873638344226578</v>
      </c>
      <c r="E16" s="75">
        <f t="shared" ref="E16:E17" si="3">C16-B16</f>
        <v>-700</v>
      </c>
      <c r="K16" s="13"/>
    </row>
    <row r="17" spans="1:11" ht="26.85" customHeight="1" x14ac:dyDescent="0.2">
      <c r="A17" s="1" t="s">
        <v>32</v>
      </c>
      <c r="B17" s="74">
        <f>'4(неповносправні-ЦЗ)'!Z7</f>
        <v>1662</v>
      </c>
      <c r="C17" s="74">
        <f>'4(неповносправні-ЦЗ)'!AA7</f>
        <v>1030</v>
      </c>
      <c r="D17" s="16">
        <f t="shared" si="2"/>
        <v>61.973525872442842</v>
      </c>
      <c r="E17" s="75">
        <f t="shared" si="3"/>
        <v>-632</v>
      </c>
      <c r="K17" s="13"/>
    </row>
    <row r="18" spans="1:11" ht="64.349999999999994" customHeight="1" x14ac:dyDescent="0.25">
      <c r="A18" s="206" t="s">
        <v>99</v>
      </c>
      <c r="B18" s="206"/>
      <c r="C18" s="206"/>
      <c r="D18" s="206"/>
      <c r="E18" s="206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B13" activePane="bottomRight" state="frozen"/>
      <selection activeCell="A4" sqref="A4:A6"/>
      <selection pane="topRight" activeCell="A4" sqref="A4:A6"/>
      <selection pane="bottomLeft" activeCell="A4" sqref="A4:A6"/>
      <selection pane="bottomRight" activeCell="M39" sqref="M39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19.8554687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5703125" style="44" customWidth="1"/>
    <col min="16" max="16" width="8.140625" style="44" customWidth="1"/>
    <col min="17" max="18" width="11.85546875" style="44" customWidth="1"/>
    <col min="19" max="19" width="8.140625" style="44" customWidth="1"/>
    <col min="20" max="20" width="10.5703125" style="44" hidden="1" customWidth="1"/>
    <col min="21" max="21" width="20.570312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19" t="s">
        <v>140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179" t="s">
        <v>14</v>
      </c>
    </row>
    <row r="2" spans="1:32" s="31" customFormat="1" ht="14.25" customHeight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51" t="s">
        <v>7</v>
      </c>
      <c r="N2" s="151"/>
      <c r="O2" s="30"/>
      <c r="P2" s="30"/>
      <c r="Q2" s="30"/>
      <c r="R2" s="30"/>
      <c r="S2" s="30"/>
      <c r="T2" s="30"/>
      <c r="U2" s="30"/>
      <c r="V2" s="30"/>
      <c r="X2" s="228"/>
      <c r="Y2" s="228"/>
      <c r="Z2" s="238"/>
      <c r="AA2" s="238"/>
      <c r="AB2" s="151" t="s">
        <v>7</v>
      </c>
      <c r="AC2" s="59"/>
    </row>
    <row r="3" spans="1:32" s="32" customFormat="1" ht="44.85" customHeight="1" x14ac:dyDescent="0.25">
      <c r="A3" s="244"/>
      <c r="B3" s="165"/>
      <c r="C3" s="161" t="s">
        <v>95</v>
      </c>
      <c r="D3" s="165"/>
      <c r="E3" s="239" t="s">
        <v>22</v>
      </c>
      <c r="F3" s="239"/>
      <c r="G3" s="239"/>
      <c r="H3" s="239" t="s">
        <v>13</v>
      </c>
      <c r="I3" s="239"/>
      <c r="J3" s="239"/>
      <c r="K3" s="239" t="s">
        <v>9</v>
      </c>
      <c r="L3" s="239"/>
      <c r="M3" s="239"/>
      <c r="N3" s="239" t="s">
        <v>10</v>
      </c>
      <c r="O3" s="239"/>
      <c r="P3" s="239"/>
      <c r="Q3" s="240" t="s">
        <v>8</v>
      </c>
      <c r="R3" s="241"/>
      <c r="S3" s="242"/>
      <c r="T3" s="239" t="s">
        <v>16</v>
      </c>
      <c r="U3" s="239"/>
      <c r="V3" s="239"/>
      <c r="W3" s="239" t="s">
        <v>11</v>
      </c>
      <c r="X3" s="239"/>
      <c r="Y3" s="239"/>
      <c r="Z3" s="239" t="s">
        <v>12</v>
      </c>
      <c r="AA3" s="239"/>
      <c r="AB3" s="243"/>
    </row>
    <row r="4" spans="1:32" s="33" customFormat="1" ht="19.5" customHeight="1" x14ac:dyDescent="0.25">
      <c r="A4" s="245"/>
      <c r="B4" s="246" t="s">
        <v>62</v>
      </c>
      <c r="C4" s="232" t="s">
        <v>93</v>
      </c>
      <c r="D4" s="247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25" t="s">
        <v>93</v>
      </c>
      <c r="S4" s="233" t="s">
        <v>2</v>
      </c>
      <c r="T4" s="232" t="s">
        <v>15</v>
      </c>
      <c r="U4" s="225" t="s">
        <v>94</v>
      </c>
      <c r="V4" s="247" t="s">
        <v>2</v>
      </c>
      <c r="W4" s="225" t="s">
        <v>62</v>
      </c>
      <c r="X4" s="232" t="s">
        <v>93</v>
      </c>
      <c r="Y4" s="233" t="s">
        <v>2</v>
      </c>
      <c r="Z4" s="225" t="s">
        <v>62</v>
      </c>
      <c r="AA4" s="225" t="s">
        <v>93</v>
      </c>
      <c r="AB4" s="248" t="s">
        <v>2</v>
      </c>
    </row>
    <row r="5" spans="1:32" s="33" customFormat="1" ht="15.75" customHeight="1" x14ac:dyDescent="0.25">
      <c r="A5" s="245"/>
      <c r="B5" s="246"/>
      <c r="C5" s="232"/>
      <c r="D5" s="247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25"/>
      <c r="S5" s="233"/>
      <c r="T5" s="232"/>
      <c r="U5" s="225"/>
      <c r="V5" s="247"/>
      <c r="W5" s="225"/>
      <c r="X5" s="232"/>
      <c r="Y5" s="233"/>
      <c r="Z5" s="225"/>
      <c r="AA5" s="225"/>
      <c r="AB5" s="248"/>
    </row>
    <row r="6" spans="1:32" s="51" customFormat="1" ht="11.25" customHeight="1" x14ac:dyDescent="0.2">
      <c r="A6" s="152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153">
        <v>23</v>
      </c>
    </row>
    <row r="7" spans="1:32" s="38" customFormat="1" ht="18" customHeight="1" x14ac:dyDescent="0.25">
      <c r="A7" s="154" t="s">
        <v>33</v>
      </c>
      <c r="B7" s="35">
        <f>SUM(B8:B35)</f>
        <v>2738</v>
      </c>
      <c r="C7" s="35">
        <f>SUM(C8:C35)</f>
        <v>3178</v>
      </c>
      <c r="D7" s="168">
        <f>C7*100/B7</f>
        <v>116.07012417823229</v>
      </c>
      <c r="E7" s="35">
        <f>SUM(E8:E35)</f>
        <v>4234</v>
      </c>
      <c r="F7" s="35">
        <f>SUM(F8:F35)</f>
        <v>3014</v>
      </c>
      <c r="G7" s="36">
        <f>F7*100/E7</f>
        <v>71.185640056683994</v>
      </c>
      <c r="H7" s="35">
        <f>SUM(H8:H35)</f>
        <v>526</v>
      </c>
      <c r="I7" s="35">
        <f>SUM(I8:I35)</f>
        <v>330</v>
      </c>
      <c r="J7" s="36">
        <f>I7*100/H7</f>
        <v>62.737642585551328</v>
      </c>
      <c r="K7" s="35">
        <f>SUM(K8:K35)</f>
        <v>125</v>
      </c>
      <c r="L7" s="35">
        <f>SUM(L8:L35)</f>
        <v>99</v>
      </c>
      <c r="M7" s="36">
        <f>L7*100/K7</f>
        <v>79.2</v>
      </c>
      <c r="N7" s="35">
        <f>SUM(N8:N35)</f>
        <v>51</v>
      </c>
      <c r="O7" s="35">
        <f>SUM(O8:O35)</f>
        <v>13</v>
      </c>
      <c r="P7" s="36">
        <f>IF(ISERROR(O7*100/N7),"-",(O7*100/N7))</f>
        <v>25.490196078431371</v>
      </c>
      <c r="Q7" s="35">
        <f>SUM(Q8:Q35)</f>
        <v>3597</v>
      </c>
      <c r="R7" s="35">
        <f>SUM(R8:R35)</f>
        <v>2442</v>
      </c>
      <c r="S7" s="36">
        <f>R7*100/Q7</f>
        <v>67.88990825688073</v>
      </c>
      <c r="T7" s="167">
        <f>SUM(T8:T35)</f>
        <v>2166</v>
      </c>
      <c r="U7" s="35">
        <f>SUM(U8:U35)</f>
        <v>1204</v>
      </c>
      <c r="V7" s="168">
        <f>U7*100/T7</f>
        <v>55.586334256694364</v>
      </c>
      <c r="W7" s="35">
        <f>SUM(W8:W35)</f>
        <v>1836</v>
      </c>
      <c r="X7" s="35">
        <f>SUM(X8:X35)</f>
        <v>1136</v>
      </c>
      <c r="Y7" s="36">
        <f>X7*100/W7</f>
        <v>61.873638344226578</v>
      </c>
      <c r="Z7" s="35">
        <f>SUM(Z8:Z35)</f>
        <v>1662</v>
      </c>
      <c r="AA7" s="35">
        <f>SUM(AA8:AA35)</f>
        <v>1030</v>
      </c>
      <c r="AB7" s="180">
        <f>AA7*100/Z7</f>
        <v>61.973525872442842</v>
      </c>
      <c r="AC7" s="37"/>
      <c r="AF7" s="42"/>
    </row>
    <row r="8" spans="1:32" s="42" customFormat="1" ht="15.75" customHeight="1" x14ac:dyDescent="0.25">
      <c r="A8" s="155" t="s">
        <v>34</v>
      </c>
      <c r="B8" s="39">
        <v>742</v>
      </c>
      <c r="C8" s="39">
        <v>758</v>
      </c>
      <c r="D8" s="168"/>
      <c r="E8" s="39">
        <v>1002</v>
      </c>
      <c r="F8" s="39">
        <v>673</v>
      </c>
      <c r="G8" s="40">
        <f t="shared" ref="G8:G35" si="0">F8*100/E8</f>
        <v>67.165668662674648</v>
      </c>
      <c r="H8" s="39">
        <v>67</v>
      </c>
      <c r="I8" s="39">
        <v>56</v>
      </c>
      <c r="J8" s="40">
        <f t="shared" ref="J8:J35" si="1">IF(ISERROR(I8*100/H8),"-",(I8*100/H8))</f>
        <v>83.582089552238813</v>
      </c>
      <c r="K8" s="39">
        <v>27</v>
      </c>
      <c r="L8" s="39">
        <v>35</v>
      </c>
      <c r="M8" s="40">
        <f t="shared" ref="M8:M35" si="2">IF(ISERROR(L8*100/K8),"-",(L8*100/K8))</f>
        <v>129.62962962962962</v>
      </c>
      <c r="N8" s="39">
        <v>28</v>
      </c>
      <c r="O8" s="39">
        <v>0</v>
      </c>
      <c r="P8" s="40">
        <f>IF(ISERROR(O8*100/N8),"-",(O8*100/N8))</f>
        <v>0</v>
      </c>
      <c r="Q8" s="39">
        <v>867</v>
      </c>
      <c r="R8" s="60">
        <v>456</v>
      </c>
      <c r="S8" s="40">
        <f t="shared" ref="S8:S35" si="3">R8*100/Q8</f>
        <v>52.595155709342563</v>
      </c>
      <c r="T8" s="169">
        <v>623</v>
      </c>
      <c r="U8" s="60">
        <v>307</v>
      </c>
      <c r="V8" s="170"/>
      <c r="W8" s="39">
        <v>441</v>
      </c>
      <c r="X8" s="60">
        <v>263</v>
      </c>
      <c r="Y8" s="40">
        <f t="shared" ref="Y8:Y35" si="4">X8*100/W8</f>
        <v>59.637188208616777</v>
      </c>
      <c r="Z8" s="39">
        <v>374</v>
      </c>
      <c r="AA8" s="175">
        <v>227</v>
      </c>
      <c r="AB8" s="181">
        <f t="shared" ref="AB8:AB35" si="5">AA8*100/Z8</f>
        <v>60.695187165775401</v>
      </c>
      <c r="AC8" s="37"/>
      <c r="AD8" s="41"/>
    </row>
    <row r="9" spans="1:32" s="43" customFormat="1" ht="15.75" customHeight="1" x14ac:dyDescent="0.25">
      <c r="A9" s="155" t="s">
        <v>35</v>
      </c>
      <c r="B9" s="39">
        <v>76</v>
      </c>
      <c r="C9" s="39">
        <v>77</v>
      </c>
      <c r="D9" s="168"/>
      <c r="E9" s="39">
        <v>124</v>
      </c>
      <c r="F9" s="39">
        <v>76</v>
      </c>
      <c r="G9" s="40">
        <f t="shared" si="0"/>
        <v>61.29032258064516</v>
      </c>
      <c r="H9" s="39">
        <v>25</v>
      </c>
      <c r="I9" s="39">
        <v>7</v>
      </c>
      <c r="J9" s="40">
        <f t="shared" si="1"/>
        <v>28</v>
      </c>
      <c r="K9" s="39">
        <v>7</v>
      </c>
      <c r="L9" s="39">
        <v>0</v>
      </c>
      <c r="M9" s="40">
        <f t="shared" si="2"/>
        <v>0</v>
      </c>
      <c r="N9" s="39">
        <v>0</v>
      </c>
      <c r="O9" s="39">
        <v>1</v>
      </c>
      <c r="P9" s="40" t="str">
        <f t="shared" ref="P9:P35" si="6">IF(ISERROR(O9*100/N9),"-",(O9*100/N9))</f>
        <v>-</v>
      </c>
      <c r="Q9" s="39">
        <v>101</v>
      </c>
      <c r="R9" s="60">
        <v>63</v>
      </c>
      <c r="S9" s="40">
        <f t="shared" si="3"/>
        <v>62.376237623762378</v>
      </c>
      <c r="T9" s="169">
        <v>52</v>
      </c>
      <c r="U9" s="60">
        <v>34</v>
      </c>
      <c r="V9" s="170"/>
      <c r="W9" s="39">
        <v>41</v>
      </c>
      <c r="X9" s="60">
        <v>34</v>
      </c>
      <c r="Y9" s="40">
        <f t="shared" si="4"/>
        <v>82.926829268292678</v>
      </c>
      <c r="Z9" s="39">
        <v>36</v>
      </c>
      <c r="AA9" s="175">
        <v>27</v>
      </c>
      <c r="AB9" s="181">
        <f t="shared" si="5"/>
        <v>75</v>
      </c>
      <c r="AC9" s="37"/>
      <c r="AD9" s="41"/>
    </row>
    <row r="10" spans="1:32" s="42" customFormat="1" ht="15.75" customHeight="1" x14ac:dyDescent="0.25">
      <c r="A10" s="155" t="s">
        <v>36</v>
      </c>
      <c r="B10" s="39">
        <v>13</v>
      </c>
      <c r="C10" s="39">
        <v>12</v>
      </c>
      <c r="D10" s="168"/>
      <c r="E10" s="39">
        <v>17</v>
      </c>
      <c r="F10" s="39">
        <v>12</v>
      </c>
      <c r="G10" s="40">
        <f t="shared" si="0"/>
        <v>70.588235294117652</v>
      </c>
      <c r="H10" s="39">
        <v>6</v>
      </c>
      <c r="I10" s="39">
        <v>1</v>
      </c>
      <c r="J10" s="40">
        <f t="shared" si="1"/>
        <v>16.666666666666668</v>
      </c>
      <c r="K10" s="39">
        <v>0</v>
      </c>
      <c r="L10" s="39">
        <v>0</v>
      </c>
      <c r="M10" s="40" t="str">
        <f t="shared" si="2"/>
        <v>-</v>
      </c>
      <c r="N10" s="39">
        <v>0</v>
      </c>
      <c r="O10" s="39">
        <v>0</v>
      </c>
      <c r="P10" s="40" t="str">
        <f t="shared" si="6"/>
        <v>-</v>
      </c>
      <c r="Q10" s="39">
        <v>16</v>
      </c>
      <c r="R10" s="60">
        <v>10</v>
      </c>
      <c r="S10" s="40">
        <f t="shared" si="3"/>
        <v>62.5</v>
      </c>
      <c r="T10" s="169">
        <v>12</v>
      </c>
      <c r="U10" s="60">
        <v>6</v>
      </c>
      <c r="V10" s="170"/>
      <c r="W10" s="39">
        <v>4</v>
      </c>
      <c r="X10" s="60">
        <v>6</v>
      </c>
      <c r="Y10" s="40">
        <f t="shared" si="4"/>
        <v>150</v>
      </c>
      <c r="Z10" s="39">
        <v>3</v>
      </c>
      <c r="AA10" s="175">
        <v>6</v>
      </c>
      <c r="AB10" s="181">
        <f t="shared" si="5"/>
        <v>200</v>
      </c>
      <c r="AC10" s="37"/>
      <c r="AD10" s="41"/>
    </row>
    <row r="11" spans="1:32" s="42" customFormat="1" ht="15.75" customHeight="1" x14ac:dyDescent="0.25">
      <c r="A11" s="155" t="s">
        <v>37</v>
      </c>
      <c r="B11" s="39">
        <v>39</v>
      </c>
      <c r="C11" s="39">
        <v>54</v>
      </c>
      <c r="D11" s="168"/>
      <c r="E11" s="39">
        <v>52</v>
      </c>
      <c r="F11" s="39">
        <v>47</v>
      </c>
      <c r="G11" s="40">
        <f t="shared" si="0"/>
        <v>90.384615384615387</v>
      </c>
      <c r="H11" s="39">
        <v>8</v>
      </c>
      <c r="I11" s="39">
        <v>9</v>
      </c>
      <c r="J11" s="40">
        <f t="shared" si="1"/>
        <v>112.5</v>
      </c>
      <c r="K11" s="39">
        <v>1</v>
      </c>
      <c r="L11" s="39">
        <v>2</v>
      </c>
      <c r="M11" s="40">
        <f t="shared" si="2"/>
        <v>200</v>
      </c>
      <c r="N11" s="39">
        <v>1</v>
      </c>
      <c r="O11" s="39">
        <v>0</v>
      </c>
      <c r="P11" s="40">
        <f t="shared" si="6"/>
        <v>0</v>
      </c>
      <c r="Q11" s="39">
        <v>48</v>
      </c>
      <c r="R11" s="60">
        <v>39</v>
      </c>
      <c r="S11" s="40">
        <f t="shared" si="3"/>
        <v>81.25</v>
      </c>
      <c r="T11" s="169">
        <v>35</v>
      </c>
      <c r="U11" s="60">
        <v>27</v>
      </c>
      <c r="V11" s="170"/>
      <c r="W11" s="39">
        <v>20</v>
      </c>
      <c r="X11" s="60">
        <v>24</v>
      </c>
      <c r="Y11" s="40">
        <f t="shared" si="4"/>
        <v>120</v>
      </c>
      <c r="Z11" s="39">
        <v>15</v>
      </c>
      <c r="AA11" s="175">
        <v>19</v>
      </c>
      <c r="AB11" s="181">
        <f t="shared" si="5"/>
        <v>126.66666666666667</v>
      </c>
      <c r="AC11" s="37"/>
      <c r="AD11" s="41"/>
    </row>
    <row r="12" spans="1:32" s="42" customFormat="1" ht="15.75" customHeight="1" x14ac:dyDescent="0.25">
      <c r="A12" s="155" t="s">
        <v>38</v>
      </c>
      <c r="B12" s="39">
        <v>41</v>
      </c>
      <c r="C12" s="39">
        <v>56</v>
      </c>
      <c r="D12" s="168"/>
      <c r="E12" s="39">
        <v>71</v>
      </c>
      <c r="F12" s="39">
        <v>56</v>
      </c>
      <c r="G12" s="40">
        <f t="shared" si="0"/>
        <v>78.873239436619713</v>
      </c>
      <c r="H12" s="39">
        <v>14</v>
      </c>
      <c r="I12" s="39">
        <v>10</v>
      </c>
      <c r="J12" s="178">
        <f t="shared" si="1"/>
        <v>71.428571428571431</v>
      </c>
      <c r="K12" s="39">
        <v>7</v>
      </c>
      <c r="L12" s="39">
        <v>7</v>
      </c>
      <c r="M12" s="40">
        <f t="shared" si="2"/>
        <v>100</v>
      </c>
      <c r="N12" s="39">
        <v>1</v>
      </c>
      <c r="O12" s="39">
        <v>0</v>
      </c>
      <c r="P12" s="40">
        <f t="shared" si="6"/>
        <v>0</v>
      </c>
      <c r="Q12" s="39">
        <v>59</v>
      </c>
      <c r="R12" s="60">
        <v>50</v>
      </c>
      <c r="S12" s="40">
        <f t="shared" si="3"/>
        <v>84.745762711864401</v>
      </c>
      <c r="T12" s="169">
        <v>22</v>
      </c>
      <c r="U12" s="60">
        <v>23</v>
      </c>
      <c r="V12" s="170"/>
      <c r="W12" s="39">
        <v>25</v>
      </c>
      <c r="X12" s="60">
        <v>23</v>
      </c>
      <c r="Y12" s="40">
        <f t="shared" si="4"/>
        <v>92</v>
      </c>
      <c r="Z12" s="39">
        <v>23</v>
      </c>
      <c r="AA12" s="175">
        <v>15</v>
      </c>
      <c r="AB12" s="181">
        <f t="shared" si="5"/>
        <v>65.217391304347828</v>
      </c>
      <c r="AC12" s="37"/>
      <c r="AD12" s="41"/>
    </row>
    <row r="13" spans="1:32" s="42" customFormat="1" ht="15.75" customHeight="1" x14ac:dyDescent="0.25">
      <c r="A13" s="155" t="s">
        <v>39</v>
      </c>
      <c r="B13" s="39">
        <v>29</v>
      </c>
      <c r="C13" s="39">
        <v>24</v>
      </c>
      <c r="D13" s="168"/>
      <c r="E13" s="39">
        <v>46</v>
      </c>
      <c r="F13" s="39">
        <v>24</v>
      </c>
      <c r="G13" s="40">
        <f t="shared" si="0"/>
        <v>52.173913043478258</v>
      </c>
      <c r="H13" s="39">
        <v>10</v>
      </c>
      <c r="I13" s="39">
        <v>4</v>
      </c>
      <c r="J13" s="40">
        <f t="shared" si="1"/>
        <v>40</v>
      </c>
      <c r="K13" s="39">
        <v>2</v>
      </c>
      <c r="L13" s="39">
        <v>0</v>
      </c>
      <c r="M13" s="40">
        <f t="shared" si="2"/>
        <v>0</v>
      </c>
      <c r="N13" s="39">
        <v>0</v>
      </c>
      <c r="O13" s="39">
        <v>0</v>
      </c>
      <c r="P13" s="40" t="str">
        <f t="shared" si="6"/>
        <v>-</v>
      </c>
      <c r="Q13" s="39">
        <v>41</v>
      </c>
      <c r="R13" s="60">
        <v>23</v>
      </c>
      <c r="S13" s="40">
        <f t="shared" si="3"/>
        <v>56.097560975609753</v>
      </c>
      <c r="T13" s="169">
        <v>28</v>
      </c>
      <c r="U13" s="60">
        <v>9</v>
      </c>
      <c r="V13" s="170"/>
      <c r="W13" s="39">
        <v>7</v>
      </c>
      <c r="X13" s="60">
        <v>9</v>
      </c>
      <c r="Y13" s="40">
        <f t="shared" si="4"/>
        <v>128.57142857142858</v>
      </c>
      <c r="Z13" s="39">
        <v>7</v>
      </c>
      <c r="AA13" s="175">
        <v>7</v>
      </c>
      <c r="AB13" s="181">
        <f t="shared" si="5"/>
        <v>100</v>
      </c>
      <c r="AC13" s="37"/>
      <c r="AD13" s="41"/>
    </row>
    <row r="14" spans="1:32" s="42" customFormat="1" ht="15.75" customHeight="1" x14ac:dyDescent="0.25">
      <c r="A14" s="155" t="s">
        <v>40</v>
      </c>
      <c r="B14" s="39">
        <v>34</v>
      </c>
      <c r="C14" s="39">
        <v>28</v>
      </c>
      <c r="D14" s="168"/>
      <c r="E14" s="39">
        <v>46</v>
      </c>
      <c r="F14" s="39">
        <v>27</v>
      </c>
      <c r="G14" s="40">
        <f t="shared" si="0"/>
        <v>58.695652173913047</v>
      </c>
      <c r="H14" s="39">
        <v>10</v>
      </c>
      <c r="I14" s="39">
        <v>2</v>
      </c>
      <c r="J14" s="40">
        <f t="shared" si="1"/>
        <v>20</v>
      </c>
      <c r="K14" s="39">
        <v>0</v>
      </c>
      <c r="L14" s="39">
        <v>0</v>
      </c>
      <c r="M14" s="40" t="str">
        <f t="shared" si="2"/>
        <v>-</v>
      </c>
      <c r="N14" s="39">
        <v>0</v>
      </c>
      <c r="O14" s="39">
        <v>0</v>
      </c>
      <c r="P14" s="40" t="str">
        <f t="shared" si="6"/>
        <v>-</v>
      </c>
      <c r="Q14" s="39">
        <v>40</v>
      </c>
      <c r="R14" s="60">
        <v>26</v>
      </c>
      <c r="S14" s="40">
        <f t="shared" si="3"/>
        <v>65</v>
      </c>
      <c r="T14" s="169">
        <v>34</v>
      </c>
      <c r="U14" s="60">
        <v>11</v>
      </c>
      <c r="V14" s="170"/>
      <c r="W14" s="39">
        <v>10</v>
      </c>
      <c r="X14" s="60">
        <v>11</v>
      </c>
      <c r="Y14" s="40">
        <f t="shared" si="4"/>
        <v>110</v>
      </c>
      <c r="Z14" s="39">
        <v>9</v>
      </c>
      <c r="AA14" s="175">
        <v>9</v>
      </c>
      <c r="AB14" s="181">
        <f t="shared" si="5"/>
        <v>100</v>
      </c>
      <c r="AC14" s="37"/>
      <c r="AD14" s="41"/>
    </row>
    <row r="15" spans="1:32" s="42" customFormat="1" ht="15.75" customHeight="1" x14ac:dyDescent="0.25">
      <c r="A15" s="155" t="s">
        <v>41</v>
      </c>
      <c r="B15" s="39">
        <v>184</v>
      </c>
      <c r="C15" s="39">
        <v>194</v>
      </c>
      <c r="D15" s="168"/>
      <c r="E15" s="39">
        <v>228</v>
      </c>
      <c r="F15" s="39">
        <v>187</v>
      </c>
      <c r="G15" s="40">
        <f t="shared" si="0"/>
        <v>82.017543859649123</v>
      </c>
      <c r="H15" s="39">
        <v>18</v>
      </c>
      <c r="I15" s="39">
        <v>17</v>
      </c>
      <c r="J15" s="40">
        <f t="shared" si="1"/>
        <v>94.444444444444443</v>
      </c>
      <c r="K15" s="39">
        <v>4</v>
      </c>
      <c r="L15" s="39">
        <v>3</v>
      </c>
      <c r="M15" s="40">
        <f t="shared" si="2"/>
        <v>75</v>
      </c>
      <c r="N15" s="39">
        <v>0</v>
      </c>
      <c r="O15" s="39">
        <v>0</v>
      </c>
      <c r="P15" s="40" t="str">
        <f t="shared" si="6"/>
        <v>-</v>
      </c>
      <c r="Q15" s="39">
        <v>178</v>
      </c>
      <c r="R15" s="60">
        <v>150</v>
      </c>
      <c r="S15" s="40">
        <f t="shared" si="3"/>
        <v>84.269662921348313</v>
      </c>
      <c r="T15" s="169">
        <v>155</v>
      </c>
      <c r="U15" s="60">
        <v>57</v>
      </c>
      <c r="V15" s="170"/>
      <c r="W15" s="39">
        <v>106</v>
      </c>
      <c r="X15" s="60">
        <v>55</v>
      </c>
      <c r="Y15" s="40">
        <f t="shared" si="4"/>
        <v>51.886792452830186</v>
      </c>
      <c r="Z15" s="39">
        <v>98</v>
      </c>
      <c r="AA15" s="175">
        <v>47</v>
      </c>
      <c r="AB15" s="181">
        <f t="shared" si="5"/>
        <v>47.95918367346939</v>
      </c>
      <c r="AC15" s="37"/>
      <c r="AD15" s="41"/>
    </row>
    <row r="16" spans="1:32" s="42" customFormat="1" ht="15.75" customHeight="1" x14ac:dyDescent="0.25">
      <c r="A16" s="155" t="s">
        <v>42</v>
      </c>
      <c r="B16" s="39">
        <v>147</v>
      </c>
      <c r="C16" s="39">
        <v>161</v>
      </c>
      <c r="D16" s="168"/>
      <c r="E16" s="39">
        <v>201</v>
      </c>
      <c r="F16" s="39">
        <v>158</v>
      </c>
      <c r="G16" s="40">
        <f t="shared" si="0"/>
        <v>78.606965174129357</v>
      </c>
      <c r="H16" s="39">
        <v>39</v>
      </c>
      <c r="I16" s="39">
        <v>36</v>
      </c>
      <c r="J16" s="40">
        <f t="shared" si="1"/>
        <v>92.307692307692307</v>
      </c>
      <c r="K16" s="39">
        <v>12</v>
      </c>
      <c r="L16" s="39">
        <v>3</v>
      </c>
      <c r="M16" s="40">
        <f t="shared" si="2"/>
        <v>25</v>
      </c>
      <c r="N16" s="39">
        <v>5</v>
      </c>
      <c r="O16" s="39">
        <v>7</v>
      </c>
      <c r="P16" s="40">
        <f t="shared" si="6"/>
        <v>140</v>
      </c>
      <c r="Q16" s="39">
        <v>172</v>
      </c>
      <c r="R16" s="60">
        <v>140</v>
      </c>
      <c r="S16" s="40">
        <f t="shared" si="3"/>
        <v>81.395348837209298</v>
      </c>
      <c r="T16" s="169">
        <v>121</v>
      </c>
      <c r="U16" s="60">
        <v>42</v>
      </c>
      <c r="V16" s="170"/>
      <c r="W16" s="39">
        <v>53</v>
      </c>
      <c r="X16" s="60">
        <v>41</v>
      </c>
      <c r="Y16" s="40">
        <f t="shared" si="4"/>
        <v>77.35849056603773</v>
      </c>
      <c r="Z16" s="39">
        <v>42</v>
      </c>
      <c r="AA16" s="175">
        <v>38</v>
      </c>
      <c r="AB16" s="181">
        <f t="shared" si="5"/>
        <v>90.476190476190482</v>
      </c>
      <c r="AC16" s="37"/>
      <c r="AD16" s="41"/>
    </row>
    <row r="17" spans="1:30" s="42" customFormat="1" ht="15.75" customHeight="1" x14ac:dyDescent="0.25">
      <c r="A17" s="155" t="s">
        <v>43</v>
      </c>
      <c r="B17" s="39">
        <v>117</v>
      </c>
      <c r="C17" s="39">
        <v>152</v>
      </c>
      <c r="D17" s="168"/>
      <c r="E17" s="39">
        <v>192</v>
      </c>
      <c r="F17" s="39">
        <v>142</v>
      </c>
      <c r="G17" s="40">
        <f t="shared" si="0"/>
        <v>73.958333333333329</v>
      </c>
      <c r="H17" s="39">
        <v>20</v>
      </c>
      <c r="I17" s="39">
        <v>11</v>
      </c>
      <c r="J17" s="178">
        <f t="shared" si="1"/>
        <v>55</v>
      </c>
      <c r="K17" s="39">
        <v>7</v>
      </c>
      <c r="L17" s="39">
        <v>1</v>
      </c>
      <c r="M17" s="40">
        <f t="shared" si="2"/>
        <v>14.285714285714286</v>
      </c>
      <c r="N17" s="39">
        <v>1</v>
      </c>
      <c r="O17" s="39">
        <v>0</v>
      </c>
      <c r="P17" s="40">
        <f t="shared" si="6"/>
        <v>0</v>
      </c>
      <c r="Q17" s="39">
        <v>123</v>
      </c>
      <c r="R17" s="60">
        <v>97</v>
      </c>
      <c r="S17" s="40">
        <f t="shared" si="3"/>
        <v>78.861788617886177</v>
      </c>
      <c r="T17" s="169">
        <v>97</v>
      </c>
      <c r="U17" s="60">
        <v>64</v>
      </c>
      <c r="V17" s="170"/>
      <c r="W17" s="39">
        <v>97</v>
      </c>
      <c r="X17" s="60">
        <v>62</v>
      </c>
      <c r="Y17" s="40">
        <f t="shared" si="4"/>
        <v>63.917525773195877</v>
      </c>
      <c r="Z17" s="39">
        <v>93</v>
      </c>
      <c r="AA17" s="175">
        <v>59</v>
      </c>
      <c r="AB17" s="181">
        <f t="shared" si="5"/>
        <v>63.44086021505376</v>
      </c>
      <c r="AC17" s="37"/>
      <c r="AD17" s="41"/>
    </row>
    <row r="18" spans="1:30" s="42" customFormat="1" ht="15.75" customHeight="1" x14ac:dyDescent="0.25">
      <c r="A18" s="155" t="s">
        <v>44</v>
      </c>
      <c r="B18" s="39">
        <v>94</v>
      </c>
      <c r="C18" s="39">
        <v>101</v>
      </c>
      <c r="D18" s="168"/>
      <c r="E18" s="39">
        <v>152</v>
      </c>
      <c r="F18" s="39">
        <v>101</v>
      </c>
      <c r="G18" s="40">
        <f t="shared" si="0"/>
        <v>66.44736842105263</v>
      </c>
      <c r="H18" s="39">
        <v>9</v>
      </c>
      <c r="I18" s="39">
        <v>15</v>
      </c>
      <c r="J18" s="40">
        <f t="shared" si="1"/>
        <v>166.66666666666666</v>
      </c>
      <c r="K18" s="39">
        <v>2</v>
      </c>
      <c r="L18" s="39">
        <v>1</v>
      </c>
      <c r="M18" s="40">
        <f t="shared" si="2"/>
        <v>50</v>
      </c>
      <c r="N18" s="39">
        <v>0</v>
      </c>
      <c r="O18" s="39">
        <v>0</v>
      </c>
      <c r="P18" s="40" t="str">
        <f t="shared" si="6"/>
        <v>-</v>
      </c>
      <c r="Q18" s="39">
        <v>105</v>
      </c>
      <c r="R18" s="60">
        <v>88</v>
      </c>
      <c r="S18" s="40">
        <f t="shared" si="3"/>
        <v>83.80952380952381</v>
      </c>
      <c r="T18" s="169">
        <v>81</v>
      </c>
      <c r="U18" s="60">
        <v>31</v>
      </c>
      <c r="V18" s="170"/>
      <c r="W18" s="39">
        <v>64</v>
      </c>
      <c r="X18" s="60">
        <v>31</v>
      </c>
      <c r="Y18" s="40">
        <f t="shared" si="4"/>
        <v>48.4375</v>
      </c>
      <c r="Z18" s="39">
        <v>57</v>
      </c>
      <c r="AA18" s="175">
        <v>30</v>
      </c>
      <c r="AB18" s="181">
        <f t="shared" si="5"/>
        <v>52.631578947368418</v>
      </c>
      <c r="AC18" s="37"/>
      <c r="AD18" s="41"/>
    </row>
    <row r="19" spans="1:30" s="42" customFormat="1" ht="15.75" customHeight="1" x14ac:dyDescent="0.25">
      <c r="A19" s="155" t="s">
        <v>45</v>
      </c>
      <c r="B19" s="39">
        <v>87</v>
      </c>
      <c r="C19" s="39">
        <v>109</v>
      </c>
      <c r="D19" s="168"/>
      <c r="E19" s="39">
        <v>148</v>
      </c>
      <c r="F19" s="39">
        <v>106</v>
      </c>
      <c r="G19" s="40">
        <f t="shared" si="0"/>
        <v>71.621621621621628</v>
      </c>
      <c r="H19" s="39">
        <v>27</v>
      </c>
      <c r="I19" s="39">
        <v>12</v>
      </c>
      <c r="J19" s="40">
        <f t="shared" si="1"/>
        <v>44.444444444444443</v>
      </c>
      <c r="K19" s="39">
        <v>3</v>
      </c>
      <c r="L19" s="39">
        <v>6</v>
      </c>
      <c r="M19" s="40">
        <f t="shared" si="2"/>
        <v>200</v>
      </c>
      <c r="N19" s="39">
        <v>0</v>
      </c>
      <c r="O19" s="39">
        <v>0</v>
      </c>
      <c r="P19" s="40" t="str">
        <f t="shared" si="6"/>
        <v>-</v>
      </c>
      <c r="Q19" s="39">
        <v>138</v>
      </c>
      <c r="R19" s="60">
        <v>85</v>
      </c>
      <c r="S19" s="40">
        <f t="shared" si="3"/>
        <v>61.594202898550726</v>
      </c>
      <c r="T19" s="169">
        <v>73</v>
      </c>
      <c r="U19" s="60">
        <v>39</v>
      </c>
      <c r="V19" s="170"/>
      <c r="W19" s="39">
        <v>77</v>
      </c>
      <c r="X19" s="60">
        <v>38</v>
      </c>
      <c r="Y19" s="40">
        <f t="shared" si="4"/>
        <v>49.350649350649348</v>
      </c>
      <c r="Z19" s="39">
        <v>66</v>
      </c>
      <c r="AA19" s="175">
        <v>37</v>
      </c>
      <c r="AB19" s="181">
        <f t="shared" si="5"/>
        <v>56.060606060606062</v>
      </c>
      <c r="AC19" s="37"/>
      <c r="AD19" s="41"/>
    </row>
    <row r="20" spans="1:30" s="42" customFormat="1" ht="15.75" customHeight="1" x14ac:dyDescent="0.25">
      <c r="A20" s="155" t="s">
        <v>46</v>
      </c>
      <c r="B20" s="39">
        <v>58</v>
      </c>
      <c r="C20" s="39">
        <v>101</v>
      </c>
      <c r="D20" s="168"/>
      <c r="E20" s="39">
        <v>114</v>
      </c>
      <c r="F20" s="39">
        <v>100</v>
      </c>
      <c r="G20" s="40">
        <f t="shared" si="0"/>
        <v>87.719298245614041</v>
      </c>
      <c r="H20" s="39">
        <v>19</v>
      </c>
      <c r="I20" s="39">
        <v>17</v>
      </c>
      <c r="J20" s="178">
        <f t="shared" si="1"/>
        <v>89.473684210526315</v>
      </c>
      <c r="K20" s="39">
        <v>1</v>
      </c>
      <c r="L20" s="39">
        <v>4</v>
      </c>
      <c r="M20" s="40" t="s">
        <v>142</v>
      </c>
      <c r="N20" s="39">
        <v>0</v>
      </c>
      <c r="O20" s="39">
        <v>0</v>
      </c>
      <c r="P20" s="40" t="str">
        <f t="shared" si="6"/>
        <v>-</v>
      </c>
      <c r="Q20" s="39">
        <v>86</v>
      </c>
      <c r="R20" s="60">
        <v>77</v>
      </c>
      <c r="S20" s="40">
        <f t="shared" si="3"/>
        <v>89.534883720930239</v>
      </c>
      <c r="T20" s="169">
        <v>36</v>
      </c>
      <c r="U20" s="60">
        <v>35</v>
      </c>
      <c r="V20" s="170"/>
      <c r="W20" s="39">
        <v>70</v>
      </c>
      <c r="X20" s="60">
        <v>34</v>
      </c>
      <c r="Y20" s="40">
        <f t="shared" si="4"/>
        <v>48.571428571428569</v>
      </c>
      <c r="Z20" s="39">
        <v>66</v>
      </c>
      <c r="AA20" s="175">
        <v>31</v>
      </c>
      <c r="AB20" s="181">
        <f t="shared" si="5"/>
        <v>46.969696969696969</v>
      </c>
      <c r="AC20" s="37"/>
      <c r="AD20" s="41"/>
    </row>
    <row r="21" spans="1:30" s="42" customFormat="1" ht="15.75" customHeight="1" x14ac:dyDescent="0.25">
      <c r="A21" s="155" t="s">
        <v>47</v>
      </c>
      <c r="B21" s="39">
        <v>78</v>
      </c>
      <c r="C21" s="39">
        <v>78</v>
      </c>
      <c r="D21" s="168"/>
      <c r="E21" s="39">
        <v>142</v>
      </c>
      <c r="F21" s="39">
        <v>75</v>
      </c>
      <c r="G21" s="40">
        <f t="shared" si="0"/>
        <v>52.816901408450704</v>
      </c>
      <c r="H21" s="39">
        <v>24</v>
      </c>
      <c r="I21" s="39">
        <v>13</v>
      </c>
      <c r="J21" s="40">
        <f t="shared" si="1"/>
        <v>54.166666666666664</v>
      </c>
      <c r="K21" s="39">
        <v>8</v>
      </c>
      <c r="L21" s="39">
        <v>8</v>
      </c>
      <c r="M21" s="40">
        <f t="shared" si="2"/>
        <v>100</v>
      </c>
      <c r="N21" s="39">
        <v>0</v>
      </c>
      <c r="O21" s="39">
        <v>0</v>
      </c>
      <c r="P21" s="40" t="str">
        <f t="shared" si="6"/>
        <v>-</v>
      </c>
      <c r="Q21" s="39">
        <v>125</v>
      </c>
      <c r="R21" s="60">
        <v>63</v>
      </c>
      <c r="S21" s="40">
        <f t="shared" si="3"/>
        <v>50.4</v>
      </c>
      <c r="T21" s="169">
        <v>51</v>
      </c>
      <c r="U21" s="60">
        <v>28</v>
      </c>
      <c r="V21" s="170"/>
      <c r="W21" s="39">
        <v>63</v>
      </c>
      <c r="X21" s="60">
        <v>28</v>
      </c>
      <c r="Y21" s="40">
        <f t="shared" si="4"/>
        <v>44.444444444444443</v>
      </c>
      <c r="Z21" s="39">
        <v>55</v>
      </c>
      <c r="AA21" s="175">
        <v>26</v>
      </c>
      <c r="AB21" s="181">
        <f t="shared" si="5"/>
        <v>47.272727272727273</v>
      </c>
      <c r="AC21" s="37"/>
      <c r="AD21" s="41"/>
    </row>
    <row r="22" spans="1:30" s="42" customFormat="1" ht="15.75" customHeight="1" x14ac:dyDescent="0.25">
      <c r="A22" s="155" t="s">
        <v>48</v>
      </c>
      <c r="B22" s="39">
        <v>82</v>
      </c>
      <c r="C22" s="39">
        <v>92</v>
      </c>
      <c r="D22" s="168"/>
      <c r="E22" s="39">
        <v>134</v>
      </c>
      <c r="F22" s="39">
        <v>90</v>
      </c>
      <c r="G22" s="40">
        <f t="shared" si="0"/>
        <v>67.164179104477611</v>
      </c>
      <c r="H22" s="39">
        <v>18</v>
      </c>
      <c r="I22" s="39">
        <v>15</v>
      </c>
      <c r="J22" s="40">
        <f t="shared" si="1"/>
        <v>83.333333333333329</v>
      </c>
      <c r="K22" s="39">
        <v>8</v>
      </c>
      <c r="L22" s="39">
        <v>0</v>
      </c>
      <c r="M22" s="178">
        <f t="shared" si="2"/>
        <v>0</v>
      </c>
      <c r="N22" s="39">
        <v>0</v>
      </c>
      <c r="O22" s="39">
        <v>0</v>
      </c>
      <c r="P22" s="40" t="str">
        <f t="shared" si="6"/>
        <v>-</v>
      </c>
      <c r="Q22" s="39">
        <v>122</v>
      </c>
      <c r="R22" s="60">
        <v>83</v>
      </c>
      <c r="S22" s="40">
        <f t="shared" si="3"/>
        <v>68.032786885245898</v>
      </c>
      <c r="T22" s="169">
        <v>64</v>
      </c>
      <c r="U22" s="60">
        <v>36</v>
      </c>
      <c r="V22" s="170"/>
      <c r="W22" s="39">
        <v>62</v>
      </c>
      <c r="X22" s="60">
        <v>36</v>
      </c>
      <c r="Y22" s="40">
        <f t="shared" si="4"/>
        <v>58.064516129032256</v>
      </c>
      <c r="Z22" s="39">
        <v>52</v>
      </c>
      <c r="AA22" s="175">
        <v>31</v>
      </c>
      <c r="AB22" s="181">
        <f t="shared" si="5"/>
        <v>59.615384615384613</v>
      </c>
      <c r="AC22" s="37"/>
      <c r="AD22" s="41"/>
    </row>
    <row r="23" spans="1:30" s="42" customFormat="1" ht="15.75" customHeight="1" x14ac:dyDescent="0.25">
      <c r="A23" s="155" t="s">
        <v>49</v>
      </c>
      <c r="B23" s="39">
        <v>112</v>
      </c>
      <c r="C23" s="39">
        <v>109</v>
      </c>
      <c r="D23" s="168"/>
      <c r="E23" s="39">
        <v>172</v>
      </c>
      <c r="F23" s="39">
        <v>105</v>
      </c>
      <c r="G23" s="40">
        <f t="shared" si="0"/>
        <v>61.046511627906973</v>
      </c>
      <c r="H23" s="39">
        <v>24</v>
      </c>
      <c r="I23" s="39">
        <v>15</v>
      </c>
      <c r="J23" s="40">
        <f t="shared" si="1"/>
        <v>62.5</v>
      </c>
      <c r="K23" s="39">
        <v>4</v>
      </c>
      <c r="L23" s="39">
        <v>2</v>
      </c>
      <c r="M23" s="40">
        <f t="shared" si="2"/>
        <v>50</v>
      </c>
      <c r="N23" s="39">
        <v>3</v>
      </c>
      <c r="O23" s="39">
        <v>0</v>
      </c>
      <c r="P23" s="40">
        <f t="shared" si="6"/>
        <v>0</v>
      </c>
      <c r="Q23" s="39">
        <v>158</v>
      </c>
      <c r="R23" s="60">
        <v>88</v>
      </c>
      <c r="S23" s="40">
        <f t="shared" si="3"/>
        <v>55.696202531645568</v>
      </c>
      <c r="T23" s="169">
        <v>88</v>
      </c>
      <c r="U23" s="60">
        <v>40</v>
      </c>
      <c r="V23" s="170"/>
      <c r="W23" s="39">
        <v>76</v>
      </c>
      <c r="X23" s="60">
        <v>40</v>
      </c>
      <c r="Y23" s="40">
        <f t="shared" si="4"/>
        <v>52.631578947368418</v>
      </c>
      <c r="Z23" s="39">
        <v>71</v>
      </c>
      <c r="AA23" s="175">
        <v>37</v>
      </c>
      <c r="AB23" s="181">
        <f t="shared" si="5"/>
        <v>52.112676056338032</v>
      </c>
      <c r="AC23" s="37"/>
      <c r="AD23" s="41"/>
    </row>
    <row r="24" spans="1:30" s="42" customFormat="1" ht="15.75" customHeight="1" x14ac:dyDescent="0.25">
      <c r="A24" s="155" t="s">
        <v>50</v>
      </c>
      <c r="B24" s="39">
        <v>117</v>
      </c>
      <c r="C24" s="39">
        <v>172</v>
      </c>
      <c r="D24" s="168"/>
      <c r="E24" s="39">
        <v>220</v>
      </c>
      <c r="F24" s="39">
        <v>160</v>
      </c>
      <c r="G24" s="40">
        <f t="shared" si="0"/>
        <v>72.727272727272734</v>
      </c>
      <c r="H24" s="39">
        <v>20</v>
      </c>
      <c r="I24" s="39">
        <v>10</v>
      </c>
      <c r="J24" s="40">
        <f t="shared" si="1"/>
        <v>50</v>
      </c>
      <c r="K24" s="39">
        <v>6</v>
      </c>
      <c r="L24" s="39">
        <v>2</v>
      </c>
      <c r="M24" s="40">
        <f t="shared" si="2"/>
        <v>33.333333333333336</v>
      </c>
      <c r="N24" s="39">
        <v>0</v>
      </c>
      <c r="O24" s="39">
        <v>0</v>
      </c>
      <c r="P24" s="40" t="str">
        <f t="shared" si="6"/>
        <v>-</v>
      </c>
      <c r="Q24" s="39">
        <v>216</v>
      </c>
      <c r="R24" s="60">
        <v>157</v>
      </c>
      <c r="S24" s="40">
        <f t="shared" si="3"/>
        <v>72.68518518518519</v>
      </c>
      <c r="T24" s="169">
        <v>86</v>
      </c>
      <c r="U24" s="60">
        <v>44</v>
      </c>
      <c r="V24" s="170"/>
      <c r="W24" s="39">
        <v>99</v>
      </c>
      <c r="X24" s="60">
        <v>42</v>
      </c>
      <c r="Y24" s="40">
        <f t="shared" si="4"/>
        <v>42.424242424242422</v>
      </c>
      <c r="Z24" s="39">
        <v>98</v>
      </c>
      <c r="AA24" s="175">
        <v>40</v>
      </c>
      <c r="AB24" s="181">
        <f t="shared" si="5"/>
        <v>40.816326530612244</v>
      </c>
      <c r="AC24" s="37"/>
      <c r="AD24" s="41"/>
    </row>
    <row r="25" spans="1:30" s="42" customFormat="1" ht="15.75" customHeight="1" x14ac:dyDescent="0.25">
      <c r="A25" s="155" t="s">
        <v>51</v>
      </c>
      <c r="B25" s="39">
        <v>51</v>
      </c>
      <c r="C25" s="39">
        <v>64</v>
      </c>
      <c r="D25" s="168"/>
      <c r="E25" s="39">
        <v>81</v>
      </c>
      <c r="F25" s="39">
        <v>64</v>
      </c>
      <c r="G25" s="40">
        <f t="shared" si="0"/>
        <v>79.012345679012341</v>
      </c>
      <c r="H25" s="39">
        <v>13</v>
      </c>
      <c r="I25" s="39">
        <v>4</v>
      </c>
      <c r="J25" s="40">
        <f t="shared" si="1"/>
        <v>30.76923076923077</v>
      </c>
      <c r="K25" s="39">
        <v>1</v>
      </c>
      <c r="L25" s="39">
        <v>4</v>
      </c>
      <c r="M25" s="40" t="s">
        <v>142</v>
      </c>
      <c r="N25" s="39">
        <v>0</v>
      </c>
      <c r="O25" s="39">
        <v>0</v>
      </c>
      <c r="P25" s="40" t="str">
        <f t="shared" si="6"/>
        <v>-</v>
      </c>
      <c r="Q25" s="39">
        <v>68</v>
      </c>
      <c r="R25" s="60">
        <v>51</v>
      </c>
      <c r="S25" s="40">
        <f t="shared" si="3"/>
        <v>75</v>
      </c>
      <c r="T25" s="169">
        <v>38</v>
      </c>
      <c r="U25" s="60">
        <v>32</v>
      </c>
      <c r="V25" s="170"/>
      <c r="W25" s="39">
        <v>41</v>
      </c>
      <c r="X25" s="60">
        <v>32</v>
      </c>
      <c r="Y25" s="40">
        <f t="shared" si="4"/>
        <v>78.048780487804876</v>
      </c>
      <c r="Z25" s="39">
        <v>37</v>
      </c>
      <c r="AA25" s="175">
        <v>31</v>
      </c>
      <c r="AB25" s="181">
        <f t="shared" si="5"/>
        <v>83.78378378378379</v>
      </c>
      <c r="AC25" s="37"/>
      <c r="AD25" s="41"/>
    </row>
    <row r="26" spans="1:30" s="42" customFormat="1" ht="15.75" customHeight="1" x14ac:dyDescent="0.25">
      <c r="A26" s="155" t="s">
        <v>52</v>
      </c>
      <c r="B26" s="39">
        <v>68</v>
      </c>
      <c r="C26" s="39">
        <v>81</v>
      </c>
      <c r="D26" s="168"/>
      <c r="E26" s="39">
        <v>109</v>
      </c>
      <c r="F26" s="39">
        <v>77</v>
      </c>
      <c r="G26" s="40">
        <f t="shared" si="0"/>
        <v>70.642201834862391</v>
      </c>
      <c r="H26" s="39">
        <v>17</v>
      </c>
      <c r="I26" s="39">
        <v>10</v>
      </c>
      <c r="J26" s="40">
        <f t="shared" si="1"/>
        <v>58.823529411764703</v>
      </c>
      <c r="K26" s="39">
        <v>1</v>
      </c>
      <c r="L26" s="39">
        <v>5</v>
      </c>
      <c r="M26" s="40" t="s">
        <v>143</v>
      </c>
      <c r="N26" s="39">
        <v>0</v>
      </c>
      <c r="O26" s="39">
        <v>1</v>
      </c>
      <c r="P26" s="40" t="str">
        <f t="shared" si="6"/>
        <v>-</v>
      </c>
      <c r="Q26" s="39">
        <v>90</v>
      </c>
      <c r="R26" s="60">
        <v>60</v>
      </c>
      <c r="S26" s="40">
        <f t="shared" si="3"/>
        <v>66.666666666666671</v>
      </c>
      <c r="T26" s="169">
        <v>66</v>
      </c>
      <c r="U26" s="60">
        <v>38</v>
      </c>
      <c r="V26" s="170"/>
      <c r="W26" s="39">
        <v>41</v>
      </c>
      <c r="X26" s="60">
        <v>35</v>
      </c>
      <c r="Y26" s="40">
        <f t="shared" si="4"/>
        <v>85.365853658536579</v>
      </c>
      <c r="Z26" s="39">
        <v>40</v>
      </c>
      <c r="AA26" s="175">
        <v>30</v>
      </c>
      <c r="AB26" s="181">
        <f t="shared" si="5"/>
        <v>75</v>
      </c>
      <c r="AC26" s="37"/>
      <c r="AD26" s="41"/>
    </row>
    <row r="27" spans="1:30" s="42" customFormat="1" ht="15.75" customHeight="1" x14ac:dyDescent="0.25">
      <c r="A27" s="155" t="s">
        <v>53</v>
      </c>
      <c r="B27" s="39">
        <v>51</v>
      </c>
      <c r="C27" s="39">
        <v>69</v>
      </c>
      <c r="D27" s="168"/>
      <c r="E27" s="39">
        <v>84</v>
      </c>
      <c r="F27" s="39">
        <v>67</v>
      </c>
      <c r="G27" s="40">
        <f t="shared" si="0"/>
        <v>79.761904761904759</v>
      </c>
      <c r="H27" s="39">
        <v>12</v>
      </c>
      <c r="I27" s="39">
        <v>12</v>
      </c>
      <c r="J27" s="40">
        <f t="shared" si="1"/>
        <v>100</v>
      </c>
      <c r="K27" s="39">
        <v>4</v>
      </c>
      <c r="L27" s="39">
        <v>3</v>
      </c>
      <c r="M27" s="178">
        <f t="shared" si="2"/>
        <v>75</v>
      </c>
      <c r="N27" s="39">
        <v>3</v>
      </c>
      <c r="O27" s="39">
        <v>2</v>
      </c>
      <c r="P27" s="40">
        <f t="shared" si="6"/>
        <v>66.666666666666671</v>
      </c>
      <c r="Q27" s="39">
        <v>66</v>
      </c>
      <c r="R27" s="60">
        <v>62</v>
      </c>
      <c r="S27" s="40">
        <f t="shared" si="3"/>
        <v>93.939393939393938</v>
      </c>
      <c r="T27" s="169">
        <v>35</v>
      </c>
      <c r="U27" s="60">
        <v>14</v>
      </c>
      <c r="V27" s="170"/>
      <c r="W27" s="39">
        <v>38</v>
      </c>
      <c r="X27" s="60">
        <v>14</v>
      </c>
      <c r="Y27" s="40">
        <f t="shared" si="4"/>
        <v>36.842105263157897</v>
      </c>
      <c r="Z27" s="39">
        <v>38</v>
      </c>
      <c r="AA27" s="175">
        <v>14</v>
      </c>
      <c r="AB27" s="181">
        <f t="shared" si="5"/>
        <v>36.842105263157897</v>
      </c>
      <c r="AC27" s="37"/>
      <c r="AD27" s="41"/>
    </row>
    <row r="28" spans="1:30" s="42" customFormat="1" ht="15.75" customHeight="1" x14ac:dyDescent="0.25">
      <c r="A28" s="155" t="s">
        <v>54</v>
      </c>
      <c r="B28" s="39">
        <v>43</v>
      </c>
      <c r="C28" s="39">
        <v>67</v>
      </c>
      <c r="D28" s="168"/>
      <c r="E28" s="39">
        <v>73</v>
      </c>
      <c r="F28" s="39">
        <v>66</v>
      </c>
      <c r="G28" s="40">
        <f t="shared" si="0"/>
        <v>90.410958904109592</v>
      </c>
      <c r="H28" s="39">
        <v>12</v>
      </c>
      <c r="I28" s="39">
        <v>6</v>
      </c>
      <c r="J28" s="40">
        <f t="shared" si="1"/>
        <v>50</v>
      </c>
      <c r="K28" s="39">
        <v>0</v>
      </c>
      <c r="L28" s="39">
        <v>0</v>
      </c>
      <c r="M28" s="40" t="str">
        <f t="shared" si="2"/>
        <v>-</v>
      </c>
      <c r="N28" s="39">
        <v>0</v>
      </c>
      <c r="O28" s="39">
        <v>0</v>
      </c>
      <c r="P28" s="40" t="str">
        <f t="shared" si="6"/>
        <v>-</v>
      </c>
      <c r="Q28" s="39">
        <v>71</v>
      </c>
      <c r="R28" s="60">
        <v>63</v>
      </c>
      <c r="S28" s="40">
        <f t="shared" si="3"/>
        <v>88.732394366197184</v>
      </c>
      <c r="T28" s="169">
        <v>41</v>
      </c>
      <c r="U28" s="60">
        <v>34</v>
      </c>
      <c r="V28" s="170"/>
      <c r="W28" s="39">
        <v>35</v>
      </c>
      <c r="X28" s="60">
        <v>34</v>
      </c>
      <c r="Y28" s="40">
        <f t="shared" si="4"/>
        <v>97.142857142857139</v>
      </c>
      <c r="Z28" s="39">
        <v>35</v>
      </c>
      <c r="AA28" s="175">
        <v>34</v>
      </c>
      <c r="AB28" s="181">
        <f t="shared" si="5"/>
        <v>97.142857142857139</v>
      </c>
      <c r="AC28" s="37"/>
      <c r="AD28" s="41"/>
    </row>
    <row r="29" spans="1:30" s="42" customFormat="1" ht="15.75" customHeight="1" x14ac:dyDescent="0.25">
      <c r="A29" s="155" t="s">
        <v>55</v>
      </c>
      <c r="B29" s="39">
        <v>97</v>
      </c>
      <c r="C29" s="39">
        <v>75</v>
      </c>
      <c r="D29" s="168"/>
      <c r="E29" s="39">
        <v>128</v>
      </c>
      <c r="F29" s="39">
        <v>72</v>
      </c>
      <c r="G29" s="40">
        <f t="shared" si="0"/>
        <v>56.25</v>
      </c>
      <c r="H29" s="39">
        <v>9</v>
      </c>
      <c r="I29" s="39">
        <v>1</v>
      </c>
      <c r="J29" s="40">
        <f t="shared" si="1"/>
        <v>11.111111111111111</v>
      </c>
      <c r="K29" s="39">
        <v>4</v>
      </c>
      <c r="L29" s="39">
        <v>5</v>
      </c>
      <c r="M29" s="40">
        <f t="shared" si="2"/>
        <v>125</v>
      </c>
      <c r="N29" s="39">
        <v>0</v>
      </c>
      <c r="O29" s="39">
        <v>0</v>
      </c>
      <c r="P29" s="40" t="str">
        <f t="shared" si="6"/>
        <v>-</v>
      </c>
      <c r="Q29" s="39">
        <v>104</v>
      </c>
      <c r="R29" s="60">
        <v>61</v>
      </c>
      <c r="S29" s="40">
        <f t="shared" si="3"/>
        <v>58.653846153846153</v>
      </c>
      <c r="T29" s="169">
        <v>79</v>
      </c>
      <c r="U29" s="60">
        <v>35</v>
      </c>
      <c r="V29" s="170"/>
      <c r="W29" s="39">
        <v>48</v>
      </c>
      <c r="X29" s="60">
        <v>34</v>
      </c>
      <c r="Y29" s="40">
        <f t="shared" si="4"/>
        <v>70.833333333333329</v>
      </c>
      <c r="Z29" s="39">
        <v>46</v>
      </c>
      <c r="AA29" s="175">
        <v>33</v>
      </c>
      <c r="AB29" s="181">
        <f t="shared" si="5"/>
        <v>71.739130434782609</v>
      </c>
      <c r="AC29" s="37"/>
      <c r="AD29" s="41"/>
    </row>
    <row r="30" spans="1:30" s="42" customFormat="1" ht="15.75" customHeight="1" x14ac:dyDescent="0.25">
      <c r="A30" s="155" t="s">
        <v>56</v>
      </c>
      <c r="B30" s="39">
        <v>48</v>
      </c>
      <c r="C30" s="39">
        <v>63</v>
      </c>
      <c r="D30" s="168"/>
      <c r="E30" s="39">
        <v>77</v>
      </c>
      <c r="F30" s="39">
        <v>61</v>
      </c>
      <c r="G30" s="40">
        <f t="shared" si="0"/>
        <v>79.220779220779221</v>
      </c>
      <c r="H30" s="39">
        <v>9</v>
      </c>
      <c r="I30" s="39">
        <v>6</v>
      </c>
      <c r="J30" s="178">
        <f t="shared" si="1"/>
        <v>66.666666666666671</v>
      </c>
      <c r="K30" s="39">
        <v>1</v>
      </c>
      <c r="L30" s="39">
        <v>2</v>
      </c>
      <c r="M30" s="40">
        <f t="shared" si="2"/>
        <v>200</v>
      </c>
      <c r="N30" s="39">
        <v>0</v>
      </c>
      <c r="O30" s="39">
        <v>0</v>
      </c>
      <c r="P30" s="40" t="str">
        <f t="shared" si="6"/>
        <v>-</v>
      </c>
      <c r="Q30" s="39">
        <v>72</v>
      </c>
      <c r="R30" s="60">
        <v>52</v>
      </c>
      <c r="S30" s="40">
        <f t="shared" si="3"/>
        <v>72.222222222222229</v>
      </c>
      <c r="T30" s="169">
        <v>24</v>
      </c>
      <c r="U30" s="60">
        <v>29</v>
      </c>
      <c r="V30" s="170"/>
      <c r="W30" s="39">
        <v>41</v>
      </c>
      <c r="X30" s="60">
        <v>28</v>
      </c>
      <c r="Y30" s="40">
        <f t="shared" si="4"/>
        <v>68.292682926829272</v>
      </c>
      <c r="Z30" s="39">
        <v>40</v>
      </c>
      <c r="AA30" s="175">
        <v>26</v>
      </c>
      <c r="AB30" s="181">
        <f t="shared" si="5"/>
        <v>65</v>
      </c>
      <c r="AC30" s="37"/>
      <c r="AD30" s="41"/>
    </row>
    <row r="31" spans="1:30" s="42" customFormat="1" ht="15.75" customHeight="1" x14ac:dyDescent="0.25">
      <c r="A31" s="155" t="s">
        <v>57</v>
      </c>
      <c r="B31" s="39">
        <v>46</v>
      </c>
      <c r="C31" s="39">
        <v>78</v>
      </c>
      <c r="D31" s="168"/>
      <c r="E31" s="39">
        <v>90</v>
      </c>
      <c r="F31" s="39">
        <v>69</v>
      </c>
      <c r="G31" s="40">
        <f t="shared" si="0"/>
        <v>76.666666666666671</v>
      </c>
      <c r="H31" s="39">
        <v>16</v>
      </c>
      <c r="I31" s="39">
        <v>8</v>
      </c>
      <c r="J31" s="178">
        <f t="shared" si="1"/>
        <v>50</v>
      </c>
      <c r="K31" s="39">
        <v>2</v>
      </c>
      <c r="L31" s="39">
        <v>1</v>
      </c>
      <c r="M31" s="40">
        <f t="shared" si="2"/>
        <v>50</v>
      </c>
      <c r="N31" s="39">
        <v>1</v>
      </c>
      <c r="O31" s="39">
        <v>0</v>
      </c>
      <c r="P31" s="40">
        <f t="shared" si="6"/>
        <v>0</v>
      </c>
      <c r="Q31" s="39">
        <v>82</v>
      </c>
      <c r="R31" s="60">
        <v>52</v>
      </c>
      <c r="S31" s="40">
        <f t="shared" si="3"/>
        <v>63.414634146341463</v>
      </c>
      <c r="T31" s="169">
        <v>31</v>
      </c>
      <c r="U31" s="60">
        <v>28</v>
      </c>
      <c r="V31" s="170"/>
      <c r="W31" s="39">
        <v>43</v>
      </c>
      <c r="X31" s="60">
        <v>22</v>
      </c>
      <c r="Y31" s="40">
        <f t="shared" si="4"/>
        <v>51.162790697674417</v>
      </c>
      <c r="Z31" s="39">
        <v>42</v>
      </c>
      <c r="AA31" s="175">
        <v>21</v>
      </c>
      <c r="AB31" s="181">
        <f t="shared" si="5"/>
        <v>50</v>
      </c>
      <c r="AC31" s="37"/>
      <c r="AD31" s="41"/>
    </row>
    <row r="32" spans="1:30" s="42" customFormat="1" ht="15.75" customHeight="1" x14ac:dyDescent="0.25">
      <c r="A32" s="155" t="s">
        <v>58</v>
      </c>
      <c r="B32" s="39">
        <v>70</v>
      </c>
      <c r="C32" s="39">
        <v>54</v>
      </c>
      <c r="D32" s="168"/>
      <c r="E32" s="39">
        <v>102</v>
      </c>
      <c r="F32" s="39">
        <v>54</v>
      </c>
      <c r="G32" s="40">
        <f t="shared" si="0"/>
        <v>52.941176470588232</v>
      </c>
      <c r="H32" s="39">
        <v>30</v>
      </c>
      <c r="I32" s="39">
        <v>12</v>
      </c>
      <c r="J32" s="178">
        <f t="shared" si="1"/>
        <v>40</v>
      </c>
      <c r="K32" s="39">
        <v>5</v>
      </c>
      <c r="L32" s="39">
        <v>2</v>
      </c>
      <c r="M32" s="40">
        <f t="shared" si="2"/>
        <v>40</v>
      </c>
      <c r="N32" s="39">
        <v>7</v>
      </c>
      <c r="O32" s="39">
        <v>0</v>
      </c>
      <c r="P32" s="40">
        <f t="shared" si="6"/>
        <v>0</v>
      </c>
      <c r="Q32" s="39">
        <v>81</v>
      </c>
      <c r="R32" s="60">
        <v>48</v>
      </c>
      <c r="S32" s="40">
        <f t="shared" si="3"/>
        <v>59.25925925925926</v>
      </c>
      <c r="T32" s="169">
        <v>64</v>
      </c>
      <c r="U32" s="60">
        <v>23</v>
      </c>
      <c r="V32" s="170"/>
      <c r="W32" s="39">
        <v>22</v>
      </c>
      <c r="X32" s="60">
        <v>23</v>
      </c>
      <c r="Y32" s="40">
        <f t="shared" si="4"/>
        <v>104.54545454545455</v>
      </c>
      <c r="Z32" s="39">
        <v>20</v>
      </c>
      <c r="AA32" s="175">
        <v>23</v>
      </c>
      <c r="AB32" s="181">
        <f t="shared" si="5"/>
        <v>115</v>
      </c>
      <c r="AC32" s="37"/>
      <c r="AD32" s="41"/>
    </row>
    <row r="33" spans="1:30" s="42" customFormat="1" ht="15.75" customHeight="1" x14ac:dyDescent="0.25">
      <c r="A33" s="155" t="s">
        <v>59</v>
      </c>
      <c r="B33" s="39">
        <v>70</v>
      </c>
      <c r="C33" s="39">
        <v>158</v>
      </c>
      <c r="D33" s="168"/>
      <c r="E33" s="39">
        <v>167</v>
      </c>
      <c r="F33" s="39">
        <v>158</v>
      </c>
      <c r="G33" s="40">
        <f t="shared" si="0"/>
        <v>94.610778443113773</v>
      </c>
      <c r="H33" s="39">
        <v>20</v>
      </c>
      <c r="I33" s="39">
        <v>9</v>
      </c>
      <c r="J33" s="178">
        <f t="shared" si="1"/>
        <v>45</v>
      </c>
      <c r="K33" s="39">
        <v>5</v>
      </c>
      <c r="L33" s="39">
        <v>1</v>
      </c>
      <c r="M33" s="40">
        <f t="shared" si="2"/>
        <v>20</v>
      </c>
      <c r="N33" s="39">
        <v>0</v>
      </c>
      <c r="O33" s="39">
        <v>0</v>
      </c>
      <c r="P33" s="40" t="str">
        <f t="shared" si="6"/>
        <v>-</v>
      </c>
      <c r="Q33" s="39">
        <v>150</v>
      </c>
      <c r="R33" s="60">
        <v>140</v>
      </c>
      <c r="S33" s="40">
        <f t="shared" si="3"/>
        <v>93.333333333333329</v>
      </c>
      <c r="T33" s="169">
        <v>46</v>
      </c>
      <c r="U33" s="60">
        <v>65</v>
      </c>
      <c r="V33" s="170"/>
      <c r="W33" s="39">
        <v>85</v>
      </c>
      <c r="X33" s="60">
        <v>65</v>
      </c>
      <c r="Y33" s="40">
        <f t="shared" si="4"/>
        <v>76.470588235294116</v>
      </c>
      <c r="Z33" s="39">
        <v>84</v>
      </c>
      <c r="AA33" s="175">
        <v>63</v>
      </c>
      <c r="AB33" s="181">
        <f t="shared" si="5"/>
        <v>75</v>
      </c>
      <c r="AC33" s="37"/>
      <c r="AD33" s="41"/>
    </row>
    <row r="34" spans="1:30" s="42" customFormat="1" ht="15.75" customHeight="1" x14ac:dyDescent="0.25">
      <c r="A34" s="155" t="s">
        <v>60</v>
      </c>
      <c r="B34" s="39">
        <v>105</v>
      </c>
      <c r="C34" s="39">
        <v>146</v>
      </c>
      <c r="D34" s="168"/>
      <c r="E34" s="39">
        <v>187</v>
      </c>
      <c r="F34" s="39">
        <v>143</v>
      </c>
      <c r="G34" s="40">
        <f t="shared" si="0"/>
        <v>76.470588235294116</v>
      </c>
      <c r="H34" s="39">
        <v>23</v>
      </c>
      <c r="I34" s="39">
        <v>6</v>
      </c>
      <c r="J34" s="40">
        <f t="shared" si="1"/>
        <v>26.086956521739129</v>
      </c>
      <c r="K34" s="39">
        <v>0</v>
      </c>
      <c r="L34" s="39">
        <v>0</v>
      </c>
      <c r="M34" s="40" t="str">
        <f t="shared" si="2"/>
        <v>-</v>
      </c>
      <c r="N34" s="39">
        <v>1</v>
      </c>
      <c r="O34" s="39">
        <v>0</v>
      </c>
      <c r="P34" s="40">
        <f t="shared" si="6"/>
        <v>0</v>
      </c>
      <c r="Q34" s="39">
        <v>167</v>
      </c>
      <c r="R34" s="60">
        <v>117</v>
      </c>
      <c r="S34" s="40">
        <f t="shared" si="3"/>
        <v>70.059880239520965</v>
      </c>
      <c r="T34" s="169">
        <v>59</v>
      </c>
      <c r="U34" s="60">
        <v>59</v>
      </c>
      <c r="V34" s="170"/>
      <c r="W34" s="39">
        <v>106</v>
      </c>
      <c r="X34" s="60">
        <v>58</v>
      </c>
      <c r="Y34" s="40">
        <f t="shared" si="4"/>
        <v>54.716981132075475</v>
      </c>
      <c r="Z34" s="39">
        <v>98</v>
      </c>
      <c r="AA34" s="175">
        <v>58</v>
      </c>
      <c r="AB34" s="181">
        <f t="shared" si="5"/>
        <v>59.183673469387756</v>
      </c>
      <c r="AC34" s="37"/>
      <c r="AD34" s="41"/>
    </row>
    <row r="35" spans="1:30" s="42" customFormat="1" ht="15.75" customHeight="1" thickBot="1" x14ac:dyDescent="0.3">
      <c r="A35" s="156" t="s">
        <v>61</v>
      </c>
      <c r="B35" s="157">
        <v>39</v>
      </c>
      <c r="C35" s="157">
        <v>45</v>
      </c>
      <c r="D35" s="172"/>
      <c r="E35" s="157">
        <v>75</v>
      </c>
      <c r="F35" s="157">
        <v>44</v>
      </c>
      <c r="G35" s="177">
        <f t="shared" si="0"/>
        <v>58.666666666666664</v>
      </c>
      <c r="H35" s="157">
        <v>7</v>
      </c>
      <c r="I35" s="157">
        <v>6</v>
      </c>
      <c r="J35" s="177">
        <f t="shared" si="1"/>
        <v>85.714285714285708</v>
      </c>
      <c r="K35" s="157">
        <v>3</v>
      </c>
      <c r="L35" s="157">
        <v>2</v>
      </c>
      <c r="M35" s="177">
        <f t="shared" si="2"/>
        <v>66.666666666666671</v>
      </c>
      <c r="N35" s="157">
        <v>0</v>
      </c>
      <c r="O35" s="157">
        <v>2</v>
      </c>
      <c r="P35" s="177" t="str">
        <f t="shared" si="6"/>
        <v>-</v>
      </c>
      <c r="Q35" s="157">
        <v>51</v>
      </c>
      <c r="R35" s="174">
        <v>41</v>
      </c>
      <c r="S35" s="177">
        <f t="shared" si="3"/>
        <v>80.392156862745097</v>
      </c>
      <c r="T35" s="171">
        <v>25</v>
      </c>
      <c r="U35" s="174">
        <v>14</v>
      </c>
      <c r="V35" s="173"/>
      <c r="W35" s="157">
        <v>21</v>
      </c>
      <c r="X35" s="174">
        <v>14</v>
      </c>
      <c r="Y35" s="177">
        <f t="shared" si="4"/>
        <v>66.666666666666671</v>
      </c>
      <c r="Z35" s="157">
        <v>17</v>
      </c>
      <c r="AA35" s="176">
        <v>11</v>
      </c>
      <c r="AB35" s="182">
        <f t="shared" si="5"/>
        <v>64.705882352941174</v>
      </c>
      <c r="AC35" s="37"/>
      <c r="AD35" s="41"/>
    </row>
    <row r="36" spans="1:30" ht="66.75" customHeight="1" x14ac:dyDescent="0.25">
      <c r="A36" s="45"/>
      <c r="B36" s="45"/>
      <c r="C36" s="234" t="s">
        <v>100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I18"/>
  <sheetViews>
    <sheetView view="pageBreakPreview" zoomScale="80" zoomScaleNormal="70" zoomScaleSheetLayoutView="80" workbookViewId="0">
      <selection sqref="A1:E1"/>
    </sheetView>
  </sheetViews>
  <sheetFormatPr defaultColWidth="8" defaultRowHeight="12.75" x14ac:dyDescent="0.2"/>
  <cols>
    <col min="1" max="1" width="61.85546875" style="3" customWidth="1"/>
    <col min="2" max="3" width="19.855468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849999999999994" customHeight="1" x14ac:dyDescent="0.2">
      <c r="A1" s="207" t="s">
        <v>69</v>
      </c>
      <c r="B1" s="207"/>
      <c r="C1" s="207"/>
      <c r="D1" s="207"/>
      <c r="E1" s="207"/>
    </row>
    <row r="2" spans="1:9" s="4" customFormat="1" ht="23.25" customHeight="1" x14ac:dyDescent="0.25">
      <c r="A2" s="212" t="s">
        <v>0</v>
      </c>
      <c r="B2" s="208" t="s">
        <v>132</v>
      </c>
      <c r="C2" s="208" t="s">
        <v>133</v>
      </c>
      <c r="D2" s="250" t="s">
        <v>1</v>
      </c>
      <c r="E2" s="251"/>
    </row>
    <row r="3" spans="1:9" s="4" customFormat="1" ht="30" x14ac:dyDescent="0.25">
      <c r="A3" s="213"/>
      <c r="B3" s="209"/>
      <c r="C3" s="209"/>
      <c r="D3" s="5" t="s">
        <v>2</v>
      </c>
      <c r="E3" s="6" t="s">
        <v>25</v>
      </c>
    </row>
    <row r="4" spans="1:9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9" s="9" customFormat="1" ht="20.25" x14ac:dyDescent="0.25">
      <c r="A5" s="10" t="s">
        <v>97</v>
      </c>
      <c r="B5" s="78" t="s">
        <v>91</v>
      </c>
      <c r="C5" s="78">
        <f>'6-(АТО-ЦЗ)'!C7</f>
        <v>628</v>
      </c>
      <c r="D5" s="20" t="s">
        <v>91</v>
      </c>
      <c r="E5" s="75" t="s">
        <v>91</v>
      </c>
      <c r="I5" s="13"/>
    </row>
    <row r="6" spans="1:9" s="4" customFormat="1" ht="20.25" x14ac:dyDescent="0.25">
      <c r="A6" s="10" t="s">
        <v>27</v>
      </c>
      <c r="B6" s="79">
        <f>'6-(АТО-ЦЗ)'!E7</f>
        <v>1160</v>
      </c>
      <c r="C6" s="79">
        <f>'6-(АТО-ЦЗ)'!F7</f>
        <v>598</v>
      </c>
      <c r="D6" s="20">
        <f t="shared" ref="D6:D10" si="0">C6*100/B6</f>
        <v>51.551724137931032</v>
      </c>
      <c r="E6" s="75">
        <f t="shared" ref="E6:E10" si="1">C6-B6</f>
        <v>-562</v>
      </c>
      <c r="I6" s="13"/>
    </row>
    <row r="7" spans="1:9" s="4" customFormat="1" ht="48.75" customHeight="1" x14ac:dyDescent="0.25">
      <c r="A7" s="14" t="s">
        <v>28</v>
      </c>
      <c r="B7" s="79">
        <f>'6-(АТО-ЦЗ)'!H7</f>
        <v>194</v>
      </c>
      <c r="C7" s="79">
        <f>'6-(АТО-ЦЗ)'!I7</f>
        <v>120</v>
      </c>
      <c r="D7" s="20">
        <f t="shared" si="0"/>
        <v>61.855670103092784</v>
      </c>
      <c r="E7" s="75">
        <f t="shared" si="1"/>
        <v>-74</v>
      </c>
      <c r="I7" s="13"/>
    </row>
    <row r="8" spans="1:9" s="4" customFormat="1" ht="20.25" x14ac:dyDescent="0.25">
      <c r="A8" s="15" t="s">
        <v>29</v>
      </c>
      <c r="B8" s="79">
        <f>'6-(АТО-ЦЗ)'!K7</f>
        <v>21</v>
      </c>
      <c r="C8" s="79">
        <f>'6-(АТО-ЦЗ)'!L7</f>
        <v>13</v>
      </c>
      <c r="D8" s="20">
        <f t="shared" si="0"/>
        <v>61.904761904761905</v>
      </c>
      <c r="E8" s="75">
        <f t="shared" si="1"/>
        <v>-8</v>
      </c>
      <c r="I8" s="13"/>
    </row>
    <row r="9" spans="1:9" s="4" customFormat="1" ht="49.35" customHeight="1" x14ac:dyDescent="0.25">
      <c r="A9" s="15" t="s">
        <v>20</v>
      </c>
      <c r="B9" s="79">
        <f>'6-(АТО-ЦЗ)'!N7</f>
        <v>2</v>
      </c>
      <c r="C9" s="79">
        <f>'6-(АТО-ЦЗ)'!O7</f>
        <v>1</v>
      </c>
      <c r="D9" s="20">
        <f t="shared" si="0"/>
        <v>50</v>
      </c>
      <c r="E9" s="75">
        <f t="shared" si="1"/>
        <v>-1</v>
      </c>
      <c r="I9" s="13"/>
    </row>
    <row r="10" spans="1:9" s="4" customFormat="1" ht="49.35" customHeight="1" x14ac:dyDescent="0.25">
      <c r="A10" s="15" t="s">
        <v>30</v>
      </c>
      <c r="B10" s="74">
        <f>'6-(АТО-ЦЗ)'!Q7</f>
        <v>983</v>
      </c>
      <c r="C10" s="74">
        <f>'6-(АТО-ЦЗ)'!R7</f>
        <v>411</v>
      </c>
      <c r="D10" s="11">
        <f t="shared" si="0"/>
        <v>41.810783316378433</v>
      </c>
      <c r="E10" s="75">
        <f t="shared" si="1"/>
        <v>-572</v>
      </c>
      <c r="I10" s="13"/>
    </row>
    <row r="11" spans="1:9" s="4" customFormat="1" ht="12.75" customHeight="1" x14ac:dyDescent="0.25">
      <c r="A11" s="214" t="s">
        <v>4</v>
      </c>
      <c r="B11" s="215"/>
      <c r="C11" s="215"/>
      <c r="D11" s="215"/>
      <c r="E11" s="215"/>
      <c r="I11" s="13"/>
    </row>
    <row r="12" spans="1:9" s="4" customFormat="1" ht="18" customHeight="1" x14ac:dyDescent="0.25">
      <c r="A12" s="216"/>
      <c r="B12" s="217"/>
      <c r="C12" s="217"/>
      <c r="D12" s="217"/>
      <c r="E12" s="217"/>
      <c r="I12" s="13"/>
    </row>
    <row r="13" spans="1:9" s="4" customFormat="1" ht="20.25" customHeight="1" x14ac:dyDescent="0.25">
      <c r="A13" s="212" t="s">
        <v>0</v>
      </c>
      <c r="B13" s="218" t="s">
        <v>138</v>
      </c>
      <c r="C13" s="218" t="s">
        <v>139</v>
      </c>
      <c r="D13" s="250" t="s">
        <v>1</v>
      </c>
      <c r="E13" s="251"/>
      <c r="I13" s="13"/>
    </row>
    <row r="14" spans="1:9" ht="27.75" customHeight="1" x14ac:dyDescent="0.2">
      <c r="A14" s="213"/>
      <c r="B14" s="218"/>
      <c r="C14" s="218"/>
      <c r="D14" s="21" t="s">
        <v>2</v>
      </c>
      <c r="E14" s="6" t="s">
        <v>25</v>
      </c>
      <c r="I14" s="13"/>
    </row>
    <row r="15" spans="1:9" ht="20.25" x14ac:dyDescent="0.2">
      <c r="A15" s="10" t="s">
        <v>90</v>
      </c>
      <c r="B15" s="76" t="s">
        <v>91</v>
      </c>
      <c r="C15" s="76">
        <f>'6-(АТО-ЦЗ)'!U7</f>
        <v>75</v>
      </c>
      <c r="D15" s="22" t="s">
        <v>91</v>
      </c>
      <c r="E15" s="75" t="s">
        <v>91</v>
      </c>
      <c r="I15" s="13"/>
    </row>
    <row r="16" spans="1:9" ht="20.25" x14ac:dyDescent="0.2">
      <c r="A16" s="1" t="s">
        <v>27</v>
      </c>
      <c r="B16" s="77">
        <f>'6-(АТО-ЦЗ)'!W7</f>
        <v>445</v>
      </c>
      <c r="C16" s="77">
        <f>'6-(АТО-ЦЗ)'!X7</f>
        <v>70</v>
      </c>
      <c r="D16" s="22">
        <f t="shared" ref="D16:D17" si="2">C16*100/B16</f>
        <v>15.730337078651685</v>
      </c>
      <c r="E16" s="75">
        <f t="shared" ref="E16:E17" si="3">C16-B16</f>
        <v>-375</v>
      </c>
      <c r="I16" s="13"/>
    </row>
    <row r="17" spans="1:9" ht="20.25" x14ac:dyDescent="0.2">
      <c r="A17" s="1" t="s">
        <v>32</v>
      </c>
      <c r="B17" s="77">
        <f>'6-(АТО-ЦЗ)'!Z7</f>
        <v>386</v>
      </c>
      <c r="C17" s="77">
        <f>'6-(АТО-ЦЗ)'!AA7</f>
        <v>60</v>
      </c>
      <c r="D17" s="22">
        <f t="shared" si="2"/>
        <v>15.544041450777202</v>
      </c>
      <c r="E17" s="75">
        <f t="shared" si="3"/>
        <v>-326</v>
      </c>
      <c r="I17" s="13"/>
    </row>
    <row r="18" spans="1:9" ht="62.1" customHeight="1" x14ac:dyDescent="0.25">
      <c r="A18" s="206" t="s">
        <v>99</v>
      </c>
      <c r="B18" s="206"/>
      <c r="C18" s="206"/>
      <c r="D18" s="206"/>
      <c r="E18" s="206"/>
    </row>
  </sheetData>
  <mergeCells count="11">
    <mergeCell ref="A18:E18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AF88"/>
  <sheetViews>
    <sheetView view="pageBreakPreview" zoomScale="69" zoomScaleNormal="75" zoomScaleSheetLayoutView="69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AI45" sqref="AI45"/>
    </sheetView>
  </sheetViews>
  <sheetFormatPr defaultColWidth="9.140625" defaultRowHeight="14.25" x14ac:dyDescent="0.2"/>
  <cols>
    <col min="1" max="1" width="25.85546875" style="44" customWidth="1"/>
    <col min="2" max="2" width="10.85546875" style="44" hidden="1" customWidth="1"/>
    <col min="3" max="3" width="20.5703125" style="44" customWidth="1"/>
    <col min="4" max="4" width="13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4.5703125" style="44" customWidth="1"/>
    <col min="16" max="16" width="8.140625" style="44" customWidth="1"/>
    <col min="17" max="18" width="12.42578125" style="44" customWidth="1"/>
    <col min="19" max="19" width="8.140625" style="44" customWidth="1"/>
    <col min="20" max="20" width="10.5703125" style="44" hidden="1" customWidth="1"/>
    <col min="21" max="21" width="16.4257812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19" t="s">
        <v>141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68.099999999999994" customHeight="1" x14ac:dyDescent="0.25">
      <c r="A3" s="221"/>
      <c r="B3" s="164"/>
      <c r="C3" s="160" t="s">
        <v>95</v>
      </c>
      <c r="D3" s="164"/>
      <c r="E3" s="223" t="s">
        <v>22</v>
      </c>
      <c r="F3" s="223"/>
      <c r="G3" s="223"/>
      <c r="H3" s="223" t="s">
        <v>13</v>
      </c>
      <c r="I3" s="223"/>
      <c r="J3" s="223"/>
      <c r="K3" s="223" t="s">
        <v>9</v>
      </c>
      <c r="L3" s="223"/>
      <c r="M3" s="223"/>
      <c r="N3" s="223" t="s">
        <v>10</v>
      </c>
      <c r="O3" s="223"/>
      <c r="P3" s="223"/>
      <c r="Q3" s="229" t="s">
        <v>8</v>
      </c>
      <c r="R3" s="230"/>
      <c r="S3" s="231"/>
      <c r="T3" s="223" t="s">
        <v>16</v>
      </c>
      <c r="U3" s="223"/>
      <c r="V3" s="223"/>
      <c r="W3" s="223" t="s">
        <v>11</v>
      </c>
      <c r="X3" s="223"/>
      <c r="Y3" s="223"/>
      <c r="Z3" s="223" t="s">
        <v>12</v>
      </c>
      <c r="AA3" s="223"/>
      <c r="AB3" s="223"/>
    </row>
    <row r="4" spans="1:32" s="33" customFormat="1" ht="19.5" customHeight="1" x14ac:dyDescent="0.25">
      <c r="A4" s="221"/>
      <c r="B4" s="246" t="s">
        <v>62</v>
      </c>
      <c r="C4" s="232" t="s">
        <v>93</v>
      </c>
      <c r="D4" s="247" t="s">
        <v>2</v>
      </c>
      <c r="E4" s="232" t="s">
        <v>62</v>
      </c>
      <c r="F4" s="232" t="s">
        <v>93</v>
      </c>
      <c r="G4" s="247" t="s">
        <v>2</v>
      </c>
      <c r="H4" s="232" t="s">
        <v>62</v>
      </c>
      <c r="I4" s="232" t="s">
        <v>93</v>
      </c>
      <c r="J4" s="247" t="s">
        <v>2</v>
      </c>
      <c r="K4" s="232" t="s">
        <v>62</v>
      </c>
      <c r="L4" s="232" t="s">
        <v>93</v>
      </c>
      <c r="M4" s="247" t="s">
        <v>2</v>
      </c>
      <c r="N4" s="232" t="s">
        <v>62</v>
      </c>
      <c r="O4" s="232" t="s">
        <v>93</v>
      </c>
      <c r="P4" s="247" t="s">
        <v>2</v>
      </c>
      <c r="Q4" s="232" t="s">
        <v>62</v>
      </c>
      <c r="R4" s="232" t="s">
        <v>93</v>
      </c>
      <c r="S4" s="247" t="s">
        <v>2</v>
      </c>
      <c r="T4" s="232" t="s">
        <v>15</v>
      </c>
      <c r="U4" s="232" t="s">
        <v>94</v>
      </c>
      <c r="V4" s="247" t="s">
        <v>2</v>
      </c>
      <c r="W4" s="232" t="s">
        <v>62</v>
      </c>
      <c r="X4" s="232" t="s">
        <v>93</v>
      </c>
      <c r="Y4" s="247" t="s">
        <v>2</v>
      </c>
      <c r="Z4" s="232" t="s">
        <v>62</v>
      </c>
      <c r="AA4" s="232" t="s">
        <v>93</v>
      </c>
      <c r="AB4" s="247" t="s">
        <v>2</v>
      </c>
    </row>
    <row r="5" spans="1:32" s="33" customFormat="1" ht="15.75" customHeight="1" x14ac:dyDescent="0.25">
      <c r="A5" s="221"/>
      <c r="B5" s="246"/>
      <c r="C5" s="232"/>
      <c r="D5" s="247"/>
      <c r="E5" s="232"/>
      <c r="F5" s="232"/>
      <c r="G5" s="247"/>
      <c r="H5" s="232"/>
      <c r="I5" s="232"/>
      <c r="J5" s="247"/>
      <c r="K5" s="232"/>
      <c r="L5" s="232"/>
      <c r="M5" s="247"/>
      <c r="N5" s="232"/>
      <c r="O5" s="232"/>
      <c r="P5" s="247"/>
      <c r="Q5" s="232"/>
      <c r="R5" s="232"/>
      <c r="S5" s="247"/>
      <c r="T5" s="232"/>
      <c r="U5" s="232"/>
      <c r="V5" s="247"/>
      <c r="W5" s="232"/>
      <c r="X5" s="232"/>
      <c r="Y5" s="247"/>
      <c r="Z5" s="232"/>
      <c r="AA5" s="232"/>
      <c r="AB5" s="247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1019</v>
      </c>
      <c r="C7" s="35">
        <f>SUM(C8:C35)</f>
        <v>628</v>
      </c>
      <c r="D7" s="36">
        <f>IF(ISERROR(C7*100/B7),"-",(C7*100/B7))</f>
        <v>61.629048086359177</v>
      </c>
      <c r="E7" s="35">
        <f>SUM(E8:E35)</f>
        <v>1160</v>
      </c>
      <c r="F7" s="35">
        <f>SUM(F8:F35)</f>
        <v>598</v>
      </c>
      <c r="G7" s="36">
        <f>IF(ISERROR(F7*100/E7),"-",(F7*100/E7))</f>
        <v>51.551724137931032</v>
      </c>
      <c r="H7" s="86">
        <f>SUM(H8:H35)</f>
        <v>194</v>
      </c>
      <c r="I7" s="86">
        <f>SUM(I8:I35)</f>
        <v>120</v>
      </c>
      <c r="J7" s="106">
        <f>IF(ISERROR(I7*100/H7),"-",(I7*100/H7))</f>
        <v>61.855670103092784</v>
      </c>
      <c r="K7" s="86">
        <f>SUM(K8:K35)</f>
        <v>21</v>
      </c>
      <c r="L7" s="86">
        <f>SUM(L8:L35)</f>
        <v>13</v>
      </c>
      <c r="M7" s="106">
        <f>IF(ISERROR(L7*100/K7),"-",(L7*100/K7))</f>
        <v>61.904761904761905</v>
      </c>
      <c r="N7" s="86">
        <f>SUM(N8:N35)</f>
        <v>2</v>
      </c>
      <c r="O7" s="86">
        <f>SUM(O8:O35)</f>
        <v>1</v>
      </c>
      <c r="P7" s="106">
        <f>IF(ISERROR(O7*100/N7),"-",(O7*100/N7))</f>
        <v>50</v>
      </c>
      <c r="Q7" s="35">
        <f>SUM(Q8:Q35)</f>
        <v>983</v>
      </c>
      <c r="R7" s="35">
        <f>SUM(R8:R35)</f>
        <v>411</v>
      </c>
      <c r="S7" s="36">
        <f>IF(ISERROR(R7*100/Q7),"-",(R7*100/Q7))</f>
        <v>41.810783316378433</v>
      </c>
      <c r="T7" s="35">
        <f>SUM(T8:T35)</f>
        <v>889</v>
      </c>
      <c r="U7" s="86">
        <f>SUM(U8:U35)</f>
        <v>75</v>
      </c>
      <c r="V7" s="36">
        <f>IF(ISERROR(U7*100/T7),"-",(U7*100/T7))</f>
        <v>8.4364454443194603</v>
      </c>
      <c r="W7" s="35">
        <f>SUM(W8:W35)</f>
        <v>445</v>
      </c>
      <c r="X7" s="35">
        <f>SUM(X8:X35)</f>
        <v>70</v>
      </c>
      <c r="Y7" s="36">
        <f>IF(ISERROR(X7*100/W7),"-",(X7*100/W7))</f>
        <v>15.730337078651685</v>
      </c>
      <c r="Z7" s="35">
        <f>SUM(Z8:Z35)</f>
        <v>386</v>
      </c>
      <c r="AA7" s="35">
        <f>SUM(AA8:AA35)</f>
        <v>60</v>
      </c>
      <c r="AB7" s="36">
        <f>IF(ISERROR(AA7*100/Z7),"-",(AA7*100/Z7))</f>
        <v>15.544041450777202</v>
      </c>
      <c r="AC7" s="37"/>
      <c r="AF7" s="42"/>
    </row>
    <row r="8" spans="1:32" s="42" customFormat="1" ht="15" customHeight="1" x14ac:dyDescent="0.25">
      <c r="A8" s="61" t="s">
        <v>34</v>
      </c>
      <c r="B8" s="39">
        <v>289</v>
      </c>
      <c r="C8" s="39">
        <v>189</v>
      </c>
      <c r="D8" s="36"/>
      <c r="E8" s="39">
        <v>315</v>
      </c>
      <c r="F8" s="39">
        <v>180</v>
      </c>
      <c r="G8" s="40">
        <f>IF(ISERROR(F8*100/E8),"-",(F8*100/E8))</f>
        <v>57.142857142857146</v>
      </c>
      <c r="H8" s="87">
        <v>48</v>
      </c>
      <c r="I8" s="87">
        <v>32</v>
      </c>
      <c r="J8" s="105">
        <f>IF(ISERROR(I8*100/H8),"-",(I8*100/H8))</f>
        <v>66.666666666666671</v>
      </c>
      <c r="K8" s="87">
        <v>5</v>
      </c>
      <c r="L8" s="87">
        <v>6</v>
      </c>
      <c r="M8" s="105">
        <f>IF(ISERROR(L8*100/K8),"-",(L8*100/K8))</f>
        <v>120</v>
      </c>
      <c r="N8" s="87">
        <v>0</v>
      </c>
      <c r="O8" s="87">
        <v>0</v>
      </c>
      <c r="P8" s="105" t="str">
        <f>IF(ISERROR(O8*100/N8),"-",(O8*100/N8))</f>
        <v>-</v>
      </c>
      <c r="Q8" s="39">
        <v>286</v>
      </c>
      <c r="R8" s="60">
        <v>96</v>
      </c>
      <c r="S8" s="40">
        <f>IF(ISERROR(R8*100/Q8),"-",(R8*100/Q8))</f>
        <v>33.566433566433567</v>
      </c>
      <c r="T8" s="39">
        <v>259</v>
      </c>
      <c r="U8" s="60">
        <v>27</v>
      </c>
      <c r="V8" s="40"/>
      <c r="W8" s="39">
        <v>146</v>
      </c>
      <c r="X8" s="60">
        <v>24</v>
      </c>
      <c r="Y8" s="40">
        <f>IF(ISERROR(X8*100/W8),"-",(X8*100/W8))</f>
        <v>16.438356164383563</v>
      </c>
      <c r="Z8" s="39">
        <v>124</v>
      </c>
      <c r="AA8" s="60">
        <v>22</v>
      </c>
      <c r="AB8" s="40">
        <f>IF(ISERROR(AA8*100/Z8),"-",(AA8*100/Z8))</f>
        <v>17.741935483870968</v>
      </c>
      <c r="AC8" s="37"/>
      <c r="AD8" s="41"/>
    </row>
    <row r="9" spans="1:32" s="43" customFormat="1" ht="15" customHeight="1" x14ac:dyDescent="0.25">
      <c r="A9" s="61" t="s">
        <v>35</v>
      </c>
      <c r="B9" s="39">
        <v>19</v>
      </c>
      <c r="C9" s="39">
        <v>16</v>
      </c>
      <c r="D9" s="36"/>
      <c r="E9" s="39">
        <v>28</v>
      </c>
      <c r="F9" s="39">
        <v>16</v>
      </c>
      <c r="G9" s="40">
        <f t="shared" ref="G9:G35" si="0">IF(ISERROR(F9*100/E9),"-",(F9*100/E9))</f>
        <v>57.142857142857146</v>
      </c>
      <c r="H9" s="87">
        <v>7</v>
      </c>
      <c r="I9" s="87">
        <v>2</v>
      </c>
      <c r="J9" s="105">
        <f t="shared" ref="J9:J35" si="1">IF(ISERROR(I9*100/H9),"-",(I9*100/H9))</f>
        <v>28.571428571428573</v>
      </c>
      <c r="K9" s="87">
        <v>0</v>
      </c>
      <c r="L9" s="87">
        <v>0</v>
      </c>
      <c r="M9" s="105" t="str">
        <f t="shared" ref="M9:M35" si="2">IF(ISERROR(L9*100/K9),"-",(L9*100/K9))</f>
        <v>-</v>
      </c>
      <c r="N9" s="87">
        <v>0</v>
      </c>
      <c r="O9" s="87">
        <v>1</v>
      </c>
      <c r="P9" s="105" t="str">
        <f t="shared" ref="P9:P35" si="3">IF(ISERROR(O9*100/N9),"-",(O9*100/N9))</f>
        <v>-</v>
      </c>
      <c r="Q9" s="39">
        <v>20</v>
      </c>
      <c r="R9" s="60">
        <v>13</v>
      </c>
      <c r="S9" s="40">
        <f t="shared" ref="S9:S35" si="4">IF(ISERROR(R9*100/Q9),"-",(R9*100/Q9))</f>
        <v>65</v>
      </c>
      <c r="T9" s="39">
        <v>19</v>
      </c>
      <c r="U9" s="60">
        <v>3</v>
      </c>
      <c r="V9" s="40"/>
      <c r="W9" s="39">
        <v>12</v>
      </c>
      <c r="X9" s="60">
        <v>3</v>
      </c>
      <c r="Y9" s="40">
        <f t="shared" ref="Y9:Y35" si="5">IF(ISERROR(X9*100/W9),"-",(X9*100/W9))</f>
        <v>25</v>
      </c>
      <c r="Z9" s="39">
        <v>8</v>
      </c>
      <c r="AA9" s="60">
        <v>2</v>
      </c>
      <c r="AB9" s="40">
        <f t="shared" ref="AB9:AB35" si="6">IF(ISERROR(AA9*100/Z9),"-",(AA9*100/Z9))</f>
        <v>25</v>
      </c>
      <c r="AC9" s="37"/>
      <c r="AD9" s="41"/>
    </row>
    <row r="10" spans="1:32" s="42" customFormat="1" ht="15" customHeight="1" x14ac:dyDescent="0.25">
      <c r="A10" s="61" t="s">
        <v>36</v>
      </c>
      <c r="B10" s="39">
        <v>2</v>
      </c>
      <c r="C10" s="39">
        <v>2</v>
      </c>
      <c r="D10" s="36"/>
      <c r="E10" s="39">
        <v>5</v>
      </c>
      <c r="F10" s="39">
        <v>2</v>
      </c>
      <c r="G10" s="40">
        <f t="shared" si="0"/>
        <v>40</v>
      </c>
      <c r="H10" s="87">
        <v>1</v>
      </c>
      <c r="I10" s="87">
        <v>0</v>
      </c>
      <c r="J10" s="105">
        <f t="shared" si="1"/>
        <v>0</v>
      </c>
      <c r="K10" s="87">
        <v>0</v>
      </c>
      <c r="L10" s="87">
        <v>0</v>
      </c>
      <c r="M10" s="105" t="str">
        <f t="shared" si="2"/>
        <v>-</v>
      </c>
      <c r="N10" s="87">
        <v>0</v>
      </c>
      <c r="O10" s="87">
        <v>0</v>
      </c>
      <c r="P10" s="105" t="str">
        <f t="shared" si="3"/>
        <v>-</v>
      </c>
      <c r="Q10" s="39">
        <v>4</v>
      </c>
      <c r="R10" s="60">
        <v>1</v>
      </c>
      <c r="S10" s="40">
        <f t="shared" si="4"/>
        <v>25</v>
      </c>
      <c r="T10" s="39">
        <v>2</v>
      </c>
      <c r="U10" s="60">
        <v>1</v>
      </c>
      <c r="V10" s="40"/>
      <c r="W10" s="39">
        <v>3</v>
      </c>
      <c r="X10" s="60">
        <v>1</v>
      </c>
      <c r="Y10" s="40">
        <f t="shared" si="5"/>
        <v>33.333333333333336</v>
      </c>
      <c r="Z10" s="39">
        <v>3</v>
      </c>
      <c r="AA10" s="60">
        <v>1</v>
      </c>
      <c r="AB10" s="40">
        <f t="shared" si="6"/>
        <v>33.333333333333336</v>
      </c>
      <c r="AC10" s="37"/>
      <c r="AD10" s="41"/>
    </row>
    <row r="11" spans="1:32" s="42" customFormat="1" ht="15" customHeight="1" x14ac:dyDescent="0.25">
      <c r="A11" s="61" t="s">
        <v>37</v>
      </c>
      <c r="B11" s="39">
        <v>10</v>
      </c>
      <c r="C11" s="39">
        <v>10</v>
      </c>
      <c r="D11" s="36"/>
      <c r="E11" s="39">
        <v>11</v>
      </c>
      <c r="F11" s="39">
        <v>9</v>
      </c>
      <c r="G11" s="40">
        <f t="shared" si="0"/>
        <v>81.818181818181813</v>
      </c>
      <c r="H11" s="87">
        <v>2</v>
      </c>
      <c r="I11" s="87">
        <v>2</v>
      </c>
      <c r="J11" s="105">
        <f t="shared" si="1"/>
        <v>100</v>
      </c>
      <c r="K11" s="87">
        <v>0</v>
      </c>
      <c r="L11" s="87">
        <v>0</v>
      </c>
      <c r="M11" s="105" t="str">
        <f t="shared" si="2"/>
        <v>-</v>
      </c>
      <c r="N11" s="87">
        <v>0</v>
      </c>
      <c r="O11" s="87">
        <v>0</v>
      </c>
      <c r="P11" s="105" t="str">
        <f t="shared" si="3"/>
        <v>-</v>
      </c>
      <c r="Q11" s="39">
        <v>10</v>
      </c>
      <c r="R11" s="60">
        <v>6</v>
      </c>
      <c r="S11" s="40">
        <f t="shared" si="4"/>
        <v>60</v>
      </c>
      <c r="T11" s="39">
        <v>8</v>
      </c>
      <c r="U11" s="60">
        <v>3</v>
      </c>
      <c r="V11" s="40"/>
      <c r="W11" s="39">
        <v>3</v>
      </c>
      <c r="X11" s="60">
        <v>2</v>
      </c>
      <c r="Y11" s="40">
        <f t="shared" si="5"/>
        <v>66.666666666666671</v>
      </c>
      <c r="Z11" s="39">
        <v>2</v>
      </c>
      <c r="AA11" s="60">
        <v>0</v>
      </c>
      <c r="AB11" s="40">
        <f t="shared" si="6"/>
        <v>0</v>
      </c>
      <c r="AC11" s="37"/>
      <c r="AD11" s="41"/>
    </row>
    <row r="12" spans="1:32" s="42" customFormat="1" ht="15" customHeight="1" x14ac:dyDescent="0.25">
      <c r="A12" s="61" t="s">
        <v>38</v>
      </c>
      <c r="B12" s="39">
        <v>41</v>
      </c>
      <c r="C12" s="39">
        <v>32</v>
      </c>
      <c r="D12" s="36"/>
      <c r="E12" s="39">
        <v>47</v>
      </c>
      <c r="F12" s="39">
        <v>26</v>
      </c>
      <c r="G12" s="40">
        <f t="shared" si="0"/>
        <v>55.319148936170215</v>
      </c>
      <c r="H12" s="87">
        <v>13</v>
      </c>
      <c r="I12" s="87">
        <v>0</v>
      </c>
      <c r="J12" s="105">
        <f t="shared" si="1"/>
        <v>0</v>
      </c>
      <c r="K12" s="87">
        <v>1</v>
      </c>
      <c r="L12" s="87">
        <v>0</v>
      </c>
      <c r="M12" s="105">
        <f t="shared" si="2"/>
        <v>0</v>
      </c>
      <c r="N12" s="87">
        <v>0</v>
      </c>
      <c r="O12" s="87">
        <v>0</v>
      </c>
      <c r="P12" s="105" t="str">
        <f t="shared" si="3"/>
        <v>-</v>
      </c>
      <c r="Q12" s="39">
        <v>41</v>
      </c>
      <c r="R12" s="60">
        <v>25</v>
      </c>
      <c r="S12" s="40">
        <f t="shared" si="4"/>
        <v>60.975609756097562</v>
      </c>
      <c r="T12" s="39">
        <v>33</v>
      </c>
      <c r="U12" s="60">
        <v>6</v>
      </c>
      <c r="V12" s="40"/>
      <c r="W12" s="39">
        <v>16</v>
      </c>
      <c r="X12" s="60">
        <v>6</v>
      </c>
      <c r="Y12" s="40">
        <f t="shared" si="5"/>
        <v>37.5</v>
      </c>
      <c r="Z12" s="39">
        <v>15</v>
      </c>
      <c r="AA12" s="60">
        <v>5</v>
      </c>
      <c r="AB12" s="40">
        <f t="shared" si="6"/>
        <v>33.333333333333336</v>
      </c>
      <c r="AC12" s="37"/>
      <c r="AD12" s="41"/>
    </row>
    <row r="13" spans="1:32" s="42" customFormat="1" ht="15" customHeight="1" x14ac:dyDescent="0.25">
      <c r="A13" s="61" t="s">
        <v>39</v>
      </c>
      <c r="B13" s="39">
        <v>8</v>
      </c>
      <c r="C13" s="39">
        <v>6</v>
      </c>
      <c r="D13" s="36"/>
      <c r="E13" s="39">
        <v>10</v>
      </c>
      <c r="F13" s="39">
        <v>6</v>
      </c>
      <c r="G13" s="40">
        <f t="shared" si="0"/>
        <v>60</v>
      </c>
      <c r="H13" s="87">
        <v>3</v>
      </c>
      <c r="I13" s="87">
        <v>2</v>
      </c>
      <c r="J13" s="105">
        <f t="shared" si="1"/>
        <v>66.666666666666671</v>
      </c>
      <c r="K13" s="87">
        <v>0</v>
      </c>
      <c r="L13" s="87">
        <v>0</v>
      </c>
      <c r="M13" s="105" t="str">
        <f t="shared" si="2"/>
        <v>-</v>
      </c>
      <c r="N13" s="87">
        <v>0</v>
      </c>
      <c r="O13" s="87">
        <v>0</v>
      </c>
      <c r="P13" s="105" t="str">
        <f t="shared" si="3"/>
        <v>-</v>
      </c>
      <c r="Q13" s="39">
        <v>8</v>
      </c>
      <c r="R13" s="60">
        <v>6</v>
      </c>
      <c r="S13" s="40">
        <f t="shared" si="4"/>
        <v>75</v>
      </c>
      <c r="T13" s="39">
        <v>7</v>
      </c>
      <c r="U13" s="60">
        <v>1</v>
      </c>
      <c r="V13" s="40"/>
      <c r="W13" s="39">
        <v>3</v>
      </c>
      <c r="X13" s="60">
        <v>1</v>
      </c>
      <c r="Y13" s="40">
        <f t="shared" si="5"/>
        <v>33.333333333333336</v>
      </c>
      <c r="Z13" s="39">
        <v>3</v>
      </c>
      <c r="AA13" s="60">
        <v>1</v>
      </c>
      <c r="AB13" s="40">
        <f t="shared" si="6"/>
        <v>33.333333333333336</v>
      </c>
      <c r="AC13" s="37"/>
      <c r="AD13" s="41"/>
    </row>
    <row r="14" spans="1:32" s="42" customFormat="1" ht="15" customHeight="1" x14ac:dyDescent="0.25">
      <c r="A14" s="61" t="s">
        <v>40</v>
      </c>
      <c r="B14" s="39">
        <v>12</v>
      </c>
      <c r="C14" s="39">
        <v>4</v>
      </c>
      <c r="D14" s="36"/>
      <c r="E14" s="39">
        <v>11</v>
      </c>
      <c r="F14" s="39">
        <v>4</v>
      </c>
      <c r="G14" s="40">
        <f t="shared" si="0"/>
        <v>36.363636363636367</v>
      </c>
      <c r="H14" s="87">
        <v>1</v>
      </c>
      <c r="I14" s="87">
        <v>1</v>
      </c>
      <c r="J14" s="105">
        <f t="shared" si="1"/>
        <v>100</v>
      </c>
      <c r="K14" s="87">
        <v>0</v>
      </c>
      <c r="L14" s="87">
        <v>0</v>
      </c>
      <c r="M14" s="105" t="str">
        <f t="shared" si="2"/>
        <v>-</v>
      </c>
      <c r="N14" s="87">
        <v>0</v>
      </c>
      <c r="O14" s="87">
        <v>0</v>
      </c>
      <c r="P14" s="105" t="str">
        <f t="shared" si="3"/>
        <v>-</v>
      </c>
      <c r="Q14" s="39">
        <v>10</v>
      </c>
      <c r="R14" s="60">
        <v>3</v>
      </c>
      <c r="S14" s="40">
        <f t="shared" si="4"/>
        <v>30</v>
      </c>
      <c r="T14" s="39">
        <v>12</v>
      </c>
      <c r="U14" s="60">
        <v>1</v>
      </c>
      <c r="V14" s="40"/>
      <c r="W14" s="39">
        <v>4</v>
      </c>
      <c r="X14" s="60">
        <v>1</v>
      </c>
      <c r="Y14" s="40">
        <f t="shared" si="5"/>
        <v>25</v>
      </c>
      <c r="Z14" s="39">
        <v>4</v>
      </c>
      <c r="AA14" s="60">
        <v>1</v>
      </c>
      <c r="AB14" s="40">
        <f t="shared" si="6"/>
        <v>25</v>
      </c>
      <c r="AC14" s="37"/>
      <c r="AD14" s="41"/>
    </row>
    <row r="15" spans="1:32" s="42" customFormat="1" ht="15" customHeight="1" x14ac:dyDescent="0.25">
      <c r="A15" s="61" t="s">
        <v>41</v>
      </c>
      <c r="B15" s="39">
        <v>37</v>
      </c>
      <c r="C15" s="39">
        <v>25</v>
      </c>
      <c r="D15" s="36"/>
      <c r="E15" s="39">
        <v>48</v>
      </c>
      <c r="F15" s="39">
        <v>23</v>
      </c>
      <c r="G15" s="40">
        <f t="shared" si="0"/>
        <v>47.916666666666664</v>
      </c>
      <c r="H15" s="87">
        <v>10</v>
      </c>
      <c r="I15" s="87">
        <v>5</v>
      </c>
      <c r="J15" s="105">
        <f t="shared" si="1"/>
        <v>50</v>
      </c>
      <c r="K15" s="87">
        <v>1</v>
      </c>
      <c r="L15" s="87">
        <v>1</v>
      </c>
      <c r="M15" s="105">
        <f t="shared" si="2"/>
        <v>100</v>
      </c>
      <c r="N15" s="87">
        <v>0</v>
      </c>
      <c r="O15" s="87">
        <v>0</v>
      </c>
      <c r="P15" s="105" t="str">
        <f t="shared" si="3"/>
        <v>-</v>
      </c>
      <c r="Q15" s="39">
        <v>42</v>
      </c>
      <c r="R15" s="60">
        <v>14</v>
      </c>
      <c r="S15" s="40">
        <f t="shared" si="4"/>
        <v>33.333333333333336</v>
      </c>
      <c r="T15" s="39">
        <v>29</v>
      </c>
      <c r="U15" s="60">
        <v>0</v>
      </c>
      <c r="V15" s="40"/>
      <c r="W15" s="39">
        <v>16</v>
      </c>
      <c r="X15" s="60">
        <v>0</v>
      </c>
      <c r="Y15" s="40">
        <f t="shared" si="5"/>
        <v>0</v>
      </c>
      <c r="Z15" s="39">
        <v>11</v>
      </c>
      <c r="AA15" s="60">
        <v>0</v>
      </c>
      <c r="AB15" s="40">
        <f t="shared" si="6"/>
        <v>0</v>
      </c>
      <c r="AC15" s="37"/>
      <c r="AD15" s="41"/>
    </row>
    <row r="16" spans="1:32" s="42" customFormat="1" ht="15" customHeight="1" x14ac:dyDescent="0.25">
      <c r="A16" s="61" t="s">
        <v>42</v>
      </c>
      <c r="B16" s="39">
        <v>21</v>
      </c>
      <c r="C16" s="39">
        <v>14</v>
      </c>
      <c r="D16" s="36"/>
      <c r="E16" s="39">
        <v>30</v>
      </c>
      <c r="F16" s="39">
        <v>14</v>
      </c>
      <c r="G16" s="40">
        <f t="shared" si="0"/>
        <v>46.666666666666664</v>
      </c>
      <c r="H16" s="87">
        <v>5</v>
      </c>
      <c r="I16" s="87">
        <v>5</v>
      </c>
      <c r="J16" s="105">
        <f t="shared" si="1"/>
        <v>100</v>
      </c>
      <c r="K16" s="87">
        <v>0</v>
      </c>
      <c r="L16" s="87">
        <v>0</v>
      </c>
      <c r="M16" s="105" t="str">
        <f t="shared" si="2"/>
        <v>-</v>
      </c>
      <c r="N16" s="87">
        <v>0</v>
      </c>
      <c r="O16" s="87">
        <v>0</v>
      </c>
      <c r="P16" s="105" t="str">
        <f t="shared" si="3"/>
        <v>-</v>
      </c>
      <c r="Q16" s="39">
        <v>28</v>
      </c>
      <c r="R16" s="60">
        <v>12</v>
      </c>
      <c r="S16" s="40">
        <f t="shared" si="4"/>
        <v>42.857142857142854</v>
      </c>
      <c r="T16" s="39">
        <v>16</v>
      </c>
      <c r="U16" s="60">
        <v>1</v>
      </c>
      <c r="V16" s="40"/>
      <c r="W16" s="39">
        <v>10</v>
      </c>
      <c r="X16" s="60">
        <v>1</v>
      </c>
      <c r="Y16" s="40">
        <f t="shared" si="5"/>
        <v>10</v>
      </c>
      <c r="Z16" s="39">
        <v>8</v>
      </c>
      <c r="AA16" s="60">
        <v>0</v>
      </c>
      <c r="AB16" s="40">
        <f t="shared" si="6"/>
        <v>0</v>
      </c>
      <c r="AC16" s="37"/>
      <c r="AD16" s="41"/>
    </row>
    <row r="17" spans="1:30" s="42" customFormat="1" ht="15" customHeight="1" x14ac:dyDescent="0.25">
      <c r="A17" s="61" t="s">
        <v>43</v>
      </c>
      <c r="B17" s="39">
        <v>74</v>
      </c>
      <c r="C17" s="39">
        <v>27</v>
      </c>
      <c r="D17" s="36"/>
      <c r="E17" s="39">
        <v>75</v>
      </c>
      <c r="F17" s="39">
        <v>27</v>
      </c>
      <c r="G17" s="40">
        <f t="shared" si="0"/>
        <v>36</v>
      </c>
      <c r="H17" s="87">
        <v>11</v>
      </c>
      <c r="I17" s="87">
        <v>3</v>
      </c>
      <c r="J17" s="105">
        <f t="shared" si="1"/>
        <v>27.272727272727273</v>
      </c>
      <c r="K17" s="87">
        <v>1</v>
      </c>
      <c r="L17" s="87">
        <v>1</v>
      </c>
      <c r="M17" s="105">
        <f t="shared" si="2"/>
        <v>100</v>
      </c>
      <c r="N17" s="87">
        <v>0</v>
      </c>
      <c r="O17" s="87">
        <v>0</v>
      </c>
      <c r="P17" s="105" t="str">
        <f t="shared" si="3"/>
        <v>-</v>
      </c>
      <c r="Q17" s="39">
        <v>36</v>
      </c>
      <c r="R17" s="60">
        <v>13</v>
      </c>
      <c r="S17" s="40">
        <f t="shared" si="4"/>
        <v>36.111111111111114</v>
      </c>
      <c r="T17" s="39">
        <v>58</v>
      </c>
      <c r="U17" s="60">
        <v>0</v>
      </c>
      <c r="V17" s="40"/>
      <c r="W17" s="39">
        <v>21</v>
      </c>
      <c r="X17" s="60">
        <v>0</v>
      </c>
      <c r="Y17" s="40">
        <f t="shared" si="5"/>
        <v>0</v>
      </c>
      <c r="Z17" s="39">
        <v>16</v>
      </c>
      <c r="AA17" s="60">
        <v>0</v>
      </c>
      <c r="AB17" s="40">
        <f t="shared" si="6"/>
        <v>0</v>
      </c>
      <c r="AC17" s="37"/>
      <c r="AD17" s="41"/>
    </row>
    <row r="18" spans="1:30" s="42" customFormat="1" ht="15" customHeight="1" x14ac:dyDescent="0.25">
      <c r="A18" s="61" t="s">
        <v>44</v>
      </c>
      <c r="B18" s="39">
        <v>13</v>
      </c>
      <c r="C18" s="39">
        <v>23</v>
      </c>
      <c r="D18" s="36"/>
      <c r="E18" s="39">
        <v>28</v>
      </c>
      <c r="F18" s="39">
        <v>23</v>
      </c>
      <c r="G18" s="40">
        <f t="shared" si="0"/>
        <v>82.142857142857139</v>
      </c>
      <c r="H18" s="87">
        <v>6</v>
      </c>
      <c r="I18" s="87">
        <v>4</v>
      </c>
      <c r="J18" s="105">
        <f t="shared" si="1"/>
        <v>66.666666666666671</v>
      </c>
      <c r="K18" s="87">
        <v>0</v>
      </c>
      <c r="L18" s="87">
        <v>0</v>
      </c>
      <c r="M18" s="105" t="str">
        <f t="shared" si="2"/>
        <v>-</v>
      </c>
      <c r="N18" s="87">
        <v>0</v>
      </c>
      <c r="O18" s="87">
        <v>0</v>
      </c>
      <c r="P18" s="105" t="str">
        <f t="shared" si="3"/>
        <v>-</v>
      </c>
      <c r="Q18" s="39">
        <v>24</v>
      </c>
      <c r="R18" s="60">
        <v>17</v>
      </c>
      <c r="S18" s="40">
        <f t="shared" si="4"/>
        <v>70.833333333333329</v>
      </c>
      <c r="T18" s="39">
        <v>9</v>
      </c>
      <c r="U18" s="60">
        <v>1</v>
      </c>
      <c r="V18" s="40"/>
      <c r="W18" s="39">
        <v>11</v>
      </c>
      <c r="X18" s="60">
        <v>1</v>
      </c>
      <c r="Y18" s="40">
        <f t="shared" si="5"/>
        <v>9.0909090909090917</v>
      </c>
      <c r="Z18" s="39">
        <v>11</v>
      </c>
      <c r="AA18" s="60">
        <v>1</v>
      </c>
      <c r="AB18" s="40">
        <f t="shared" si="6"/>
        <v>9.0909090909090917</v>
      </c>
      <c r="AC18" s="37"/>
      <c r="AD18" s="41"/>
    </row>
    <row r="19" spans="1:30" s="42" customFormat="1" ht="15" customHeight="1" x14ac:dyDescent="0.25">
      <c r="A19" s="61" t="s">
        <v>45</v>
      </c>
      <c r="B19" s="39">
        <v>57</v>
      </c>
      <c r="C19" s="39">
        <v>42</v>
      </c>
      <c r="D19" s="36"/>
      <c r="E19" s="39">
        <v>55</v>
      </c>
      <c r="F19" s="39">
        <v>42</v>
      </c>
      <c r="G19" s="40">
        <f t="shared" si="0"/>
        <v>76.36363636363636</v>
      </c>
      <c r="H19" s="87">
        <v>10</v>
      </c>
      <c r="I19" s="87">
        <v>20</v>
      </c>
      <c r="J19" s="105">
        <f t="shared" si="1"/>
        <v>200</v>
      </c>
      <c r="K19" s="87">
        <v>2</v>
      </c>
      <c r="L19" s="87">
        <v>2</v>
      </c>
      <c r="M19" s="105">
        <f t="shared" si="2"/>
        <v>100</v>
      </c>
      <c r="N19" s="87">
        <v>0</v>
      </c>
      <c r="O19" s="87">
        <v>0</v>
      </c>
      <c r="P19" s="105" t="str">
        <f t="shared" si="3"/>
        <v>-</v>
      </c>
      <c r="Q19" s="39">
        <v>52</v>
      </c>
      <c r="R19" s="60">
        <v>29</v>
      </c>
      <c r="S19" s="40">
        <f t="shared" si="4"/>
        <v>55.769230769230766</v>
      </c>
      <c r="T19" s="39">
        <v>52</v>
      </c>
      <c r="U19" s="60">
        <v>4</v>
      </c>
      <c r="V19" s="40"/>
      <c r="W19" s="39">
        <v>26</v>
      </c>
      <c r="X19" s="60">
        <v>4</v>
      </c>
      <c r="Y19" s="40">
        <f t="shared" si="5"/>
        <v>15.384615384615385</v>
      </c>
      <c r="Z19" s="39">
        <v>24</v>
      </c>
      <c r="AA19" s="60">
        <v>4</v>
      </c>
      <c r="AB19" s="40">
        <f t="shared" si="6"/>
        <v>16.666666666666668</v>
      </c>
      <c r="AC19" s="37"/>
      <c r="AD19" s="41"/>
    </row>
    <row r="20" spans="1:30" s="42" customFormat="1" ht="15" customHeight="1" x14ac:dyDescent="0.25">
      <c r="A20" s="61" t="s">
        <v>46</v>
      </c>
      <c r="B20" s="39">
        <v>20</v>
      </c>
      <c r="C20" s="39">
        <v>8</v>
      </c>
      <c r="D20" s="36"/>
      <c r="E20" s="39">
        <v>24</v>
      </c>
      <c r="F20" s="39">
        <v>8</v>
      </c>
      <c r="G20" s="40">
        <f t="shared" si="0"/>
        <v>33.333333333333336</v>
      </c>
      <c r="H20" s="87">
        <v>3</v>
      </c>
      <c r="I20" s="87">
        <v>1</v>
      </c>
      <c r="J20" s="105">
        <f t="shared" si="1"/>
        <v>33.333333333333336</v>
      </c>
      <c r="K20" s="87">
        <v>0</v>
      </c>
      <c r="L20" s="87">
        <v>0</v>
      </c>
      <c r="M20" s="105" t="str">
        <f t="shared" si="2"/>
        <v>-</v>
      </c>
      <c r="N20" s="87">
        <v>0</v>
      </c>
      <c r="O20" s="87">
        <v>0</v>
      </c>
      <c r="P20" s="105" t="str">
        <f t="shared" si="3"/>
        <v>-</v>
      </c>
      <c r="Q20" s="39">
        <v>17</v>
      </c>
      <c r="R20" s="60">
        <v>5</v>
      </c>
      <c r="S20" s="40">
        <f t="shared" si="4"/>
        <v>29.411764705882351</v>
      </c>
      <c r="T20" s="39">
        <v>18</v>
      </c>
      <c r="U20" s="60">
        <v>2</v>
      </c>
      <c r="V20" s="40"/>
      <c r="W20" s="39">
        <v>10</v>
      </c>
      <c r="X20" s="60">
        <v>2</v>
      </c>
      <c r="Y20" s="40">
        <f t="shared" si="5"/>
        <v>20</v>
      </c>
      <c r="Z20" s="39">
        <v>9</v>
      </c>
      <c r="AA20" s="60">
        <v>2</v>
      </c>
      <c r="AB20" s="40">
        <f t="shared" si="6"/>
        <v>22.222222222222221</v>
      </c>
      <c r="AC20" s="37"/>
      <c r="AD20" s="41"/>
    </row>
    <row r="21" spans="1:30" s="42" customFormat="1" ht="15" customHeight="1" x14ac:dyDescent="0.25">
      <c r="A21" s="61" t="s">
        <v>47</v>
      </c>
      <c r="B21" s="39">
        <v>24</v>
      </c>
      <c r="C21" s="39">
        <v>11</v>
      </c>
      <c r="D21" s="36"/>
      <c r="E21" s="39">
        <v>21</v>
      </c>
      <c r="F21" s="39">
        <v>9</v>
      </c>
      <c r="G21" s="40">
        <f t="shared" si="0"/>
        <v>42.857142857142854</v>
      </c>
      <c r="H21" s="87">
        <v>1</v>
      </c>
      <c r="I21" s="87">
        <v>3</v>
      </c>
      <c r="J21" s="105" t="s">
        <v>144</v>
      </c>
      <c r="K21" s="87">
        <v>1</v>
      </c>
      <c r="L21" s="87">
        <v>1</v>
      </c>
      <c r="M21" s="105">
        <f t="shared" si="2"/>
        <v>100</v>
      </c>
      <c r="N21" s="87">
        <v>0</v>
      </c>
      <c r="O21" s="87">
        <v>0</v>
      </c>
      <c r="P21" s="105" t="str">
        <f t="shared" si="3"/>
        <v>-</v>
      </c>
      <c r="Q21" s="39">
        <v>19</v>
      </c>
      <c r="R21" s="60">
        <v>4</v>
      </c>
      <c r="S21" s="40">
        <f t="shared" si="4"/>
        <v>21.05263157894737</v>
      </c>
      <c r="T21" s="39">
        <v>20</v>
      </c>
      <c r="U21" s="60">
        <v>0</v>
      </c>
      <c r="V21" s="40"/>
      <c r="W21" s="39">
        <v>9</v>
      </c>
      <c r="X21" s="60">
        <v>0</v>
      </c>
      <c r="Y21" s="40">
        <f t="shared" si="5"/>
        <v>0</v>
      </c>
      <c r="Z21" s="39">
        <v>8</v>
      </c>
      <c r="AA21" s="60">
        <v>0</v>
      </c>
      <c r="AB21" s="40">
        <f t="shared" si="6"/>
        <v>0</v>
      </c>
      <c r="AC21" s="37"/>
      <c r="AD21" s="41"/>
    </row>
    <row r="22" spans="1:30" s="42" customFormat="1" ht="15" customHeight="1" x14ac:dyDescent="0.25">
      <c r="A22" s="61" t="s">
        <v>48</v>
      </c>
      <c r="B22" s="39">
        <v>11</v>
      </c>
      <c r="C22" s="39">
        <v>8</v>
      </c>
      <c r="D22" s="36"/>
      <c r="E22" s="39">
        <v>18</v>
      </c>
      <c r="F22" s="39">
        <v>8</v>
      </c>
      <c r="G22" s="40">
        <f t="shared" si="0"/>
        <v>44.444444444444443</v>
      </c>
      <c r="H22" s="87">
        <v>8</v>
      </c>
      <c r="I22" s="87">
        <v>1</v>
      </c>
      <c r="J22" s="105">
        <f t="shared" si="1"/>
        <v>12.5</v>
      </c>
      <c r="K22" s="87">
        <v>0</v>
      </c>
      <c r="L22" s="87">
        <v>0</v>
      </c>
      <c r="M22" s="105" t="str">
        <f t="shared" si="2"/>
        <v>-</v>
      </c>
      <c r="N22" s="87">
        <v>0</v>
      </c>
      <c r="O22" s="87">
        <v>0</v>
      </c>
      <c r="P22" s="105" t="str">
        <f t="shared" si="3"/>
        <v>-</v>
      </c>
      <c r="Q22" s="39">
        <v>14</v>
      </c>
      <c r="R22" s="60">
        <v>6</v>
      </c>
      <c r="S22" s="40">
        <f t="shared" si="4"/>
        <v>42.857142857142854</v>
      </c>
      <c r="T22" s="39">
        <v>5</v>
      </c>
      <c r="U22" s="60">
        <v>2</v>
      </c>
      <c r="V22" s="40"/>
      <c r="W22" s="39">
        <v>4</v>
      </c>
      <c r="X22" s="60">
        <v>2</v>
      </c>
      <c r="Y22" s="40">
        <f t="shared" si="5"/>
        <v>50</v>
      </c>
      <c r="Z22" s="39">
        <v>4</v>
      </c>
      <c r="AA22" s="60">
        <v>1</v>
      </c>
      <c r="AB22" s="40">
        <f t="shared" si="6"/>
        <v>25</v>
      </c>
      <c r="AC22" s="37"/>
      <c r="AD22" s="41"/>
    </row>
    <row r="23" spans="1:30" s="42" customFormat="1" ht="15" customHeight="1" x14ac:dyDescent="0.25">
      <c r="A23" s="61" t="s">
        <v>49</v>
      </c>
      <c r="B23" s="39">
        <v>79</v>
      </c>
      <c r="C23" s="39">
        <v>21</v>
      </c>
      <c r="D23" s="36"/>
      <c r="E23" s="39">
        <v>71</v>
      </c>
      <c r="F23" s="39">
        <v>19</v>
      </c>
      <c r="G23" s="40">
        <f t="shared" si="0"/>
        <v>26.760563380281692</v>
      </c>
      <c r="H23" s="87">
        <v>9</v>
      </c>
      <c r="I23" s="87">
        <v>3</v>
      </c>
      <c r="J23" s="105">
        <f t="shared" si="1"/>
        <v>33.333333333333336</v>
      </c>
      <c r="K23" s="87">
        <v>0</v>
      </c>
      <c r="L23" s="87">
        <v>0</v>
      </c>
      <c r="M23" s="105" t="str">
        <f t="shared" si="2"/>
        <v>-</v>
      </c>
      <c r="N23" s="87">
        <v>0</v>
      </c>
      <c r="O23" s="87">
        <v>0</v>
      </c>
      <c r="P23" s="105" t="str">
        <f t="shared" si="3"/>
        <v>-</v>
      </c>
      <c r="Q23" s="39">
        <v>62</v>
      </c>
      <c r="R23" s="60">
        <v>12</v>
      </c>
      <c r="S23" s="40">
        <f t="shared" si="4"/>
        <v>19.35483870967742</v>
      </c>
      <c r="T23" s="39">
        <v>76</v>
      </c>
      <c r="U23" s="60">
        <v>1</v>
      </c>
      <c r="V23" s="40"/>
      <c r="W23" s="39">
        <v>21</v>
      </c>
      <c r="X23" s="60">
        <v>1</v>
      </c>
      <c r="Y23" s="40">
        <f t="shared" si="5"/>
        <v>4.7619047619047619</v>
      </c>
      <c r="Z23" s="39">
        <v>18</v>
      </c>
      <c r="AA23" s="60">
        <v>1</v>
      </c>
      <c r="AB23" s="40">
        <f t="shared" si="6"/>
        <v>5.5555555555555554</v>
      </c>
      <c r="AC23" s="37"/>
      <c r="AD23" s="41"/>
    </row>
    <row r="24" spans="1:30" s="42" customFormat="1" ht="15" customHeight="1" x14ac:dyDescent="0.25">
      <c r="A24" s="61" t="s">
        <v>50</v>
      </c>
      <c r="B24" s="39">
        <v>45</v>
      </c>
      <c r="C24" s="39">
        <v>47</v>
      </c>
      <c r="D24" s="36"/>
      <c r="E24" s="39">
        <v>79</v>
      </c>
      <c r="F24" s="39">
        <v>47</v>
      </c>
      <c r="G24" s="40">
        <f t="shared" si="0"/>
        <v>59.493670886075947</v>
      </c>
      <c r="H24" s="87">
        <v>12</v>
      </c>
      <c r="I24" s="87">
        <v>13</v>
      </c>
      <c r="J24" s="105">
        <f t="shared" si="1"/>
        <v>108.33333333333333</v>
      </c>
      <c r="K24" s="87">
        <v>2</v>
      </c>
      <c r="L24" s="87">
        <v>0</v>
      </c>
      <c r="M24" s="105">
        <f t="shared" si="2"/>
        <v>0</v>
      </c>
      <c r="N24" s="87">
        <v>0</v>
      </c>
      <c r="O24" s="87">
        <v>0</v>
      </c>
      <c r="P24" s="105" t="str">
        <f t="shared" si="3"/>
        <v>-</v>
      </c>
      <c r="Q24" s="39">
        <v>77</v>
      </c>
      <c r="R24" s="60">
        <v>43</v>
      </c>
      <c r="S24" s="40">
        <f t="shared" si="4"/>
        <v>55.844155844155843</v>
      </c>
      <c r="T24" s="39">
        <v>35</v>
      </c>
      <c r="U24" s="60">
        <v>8</v>
      </c>
      <c r="V24" s="40"/>
      <c r="W24" s="39">
        <v>34</v>
      </c>
      <c r="X24" s="60">
        <v>8</v>
      </c>
      <c r="Y24" s="40">
        <f t="shared" si="5"/>
        <v>23.529411764705884</v>
      </c>
      <c r="Z24" s="39">
        <v>33</v>
      </c>
      <c r="AA24" s="60">
        <v>8</v>
      </c>
      <c r="AB24" s="40">
        <f t="shared" si="6"/>
        <v>24.242424242424242</v>
      </c>
      <c r="AC24" s="37"/>
      <c r="AD24" s="41"/>
    </row>
    <row r="25" spans="1:30" s="42" customFormat="1" ht="15" customHeight="1" x14ac:dyDescent="0.25">
      <c r="A25" s="61" t="s">
        <v>51</v>
      </c>
      <c r="B25" s="39">
        <v>15</v>
      </c>
      <c r="C25" s="39">
        <v>10</v>
      </c>
      <c r="D25" s="36"/>
      <c r="E25" s="39">
        <v>20</v>
      </c>
      <c r="F25" s="39">
        <v>10</v>
      </c>
      <c r="G25" s="40">
        <f t="shared" si="0"/>
        <v>50</v>
      </c>
      <c r="H25" s="87">
        <v>7</v>
      </c>
      <c r="I25" s="87">
        <v>1</v>
      </c>
      <c r="J25" s="105">
        <f t="shared" si="1"/>
        <v>14.285714285714286</v>
      </c>
      <c r="K25" s="87">
        <v>2</v>
      </c>
      <c r="L25" s="87">
        <v>1</v>
      </c>
      <c r="M25" s="105">
        <f t="shared" si="2"/>
        <v>50</v>
      </c>
      <c r="N25" s="87">
        <v>0</v>
      </c>
      <c r="O25" s="87">
        <v>0</v>
      </c>
      <c r="P25" s="105" t="str">
        <f t="shared" si="3"/>
        <v>-</v>
      </c>
      <c r="Q25" s="39">
        <v>17</v>
      </c>
      <c r="R25" s="60">
        <v>7</v>
      </c>
      <c r="S25" s="40">
        <f t="shared" si="4"/>
        <v>41.176470588235297</v>
      </c>
      <c r="T25" s="39">
        <v>12</v>
      </c>
      <c r="U25" s="60">
        <v>0</v>
      </c>
      <c r="V25" s="40"/>
      <c r="W25" s="39">
        <v>9</v>
      </c>
      <c r="X25" s="60">
        <v>0</v>
      </c>
      <c r="Y25" s="40">
        <f t="shared" si="5"/>
        <v>0</v>
      </c>
      <c r="Z25" s="39">
        <v>8</v>
      </c>
      <c r="AA25" s="60">
        <v>0</v>
      </c>
      <c r="AB25" s="40">
        <f t="shared" si="6"/>
        <v>0</v>
      </c>
      <c r="AC25" s="37"/>
      <c r="AD25" s="41"/>
    </row>
    <row r="26" spans="1:30" s="42" customFormat="1" ht="15" customHeight="1" x14ac:dyDescent="0.25">
      <c r="A26" s="61" t="s">
        <v>52</v>
      </c>
      <c r="B26" s="39">
        <v>24</v>
      </c>
      <c r="C26" s="39">
        <v>17</v>
      </c>
      <c r="D26" s="36"/>
      <c r="E26" s="39">
        <v>30</v>
      </c>
      <c r="F26" s="39">
        <v>16</v>
      </c>
      <c r="G26" s="40">
        <f t="shared" si="0"/>
        <v>53.333333333333336</v>
      </c>
      <c r="H26" s="87">
        <v>6</v>
      </c>
      <c r="I26" s="87">
        <v>8</v>
      </c>
      <c r="J26" s="105">
        <f t="shared" si="1"/>
        <v>133.33333333333334</v>
      </c>
      <c r="K26" s="87">
        <v>0</v>
      </c>
      <c r="L26" s="87">
        <v>0</v>
      </c>
      <c r="M26" s="105" t="str">
        <f t="shared" si="2"/>
        <v>-</v>
      </c>
      <c r="N26" s="87">
        <v>0</v>
      </c>
      <c r="O26" s="87">
        <v>0</v>
      </c>
      <c r="P26" s="105" t="str">
        <f t="shared" si="3"/>
        <v>-</v>
      </c>
      <c r="Q26" s="39">
        <v>23</v>
      </c>
      <c r="R26" s="60">
        <v>11</v>
      </c>
      <c r="S26" s="40">
        <f t="shared" si="4"/>
        <v>47.826086956521742</v>
      </c>
      <c r="T26" s="39">
        <v>25</v>
      </c>
      <c r="U26" s="60">
        <v>1</v>
      </c>
      <c r="V26" s="40"/>
      <c r="W26" s="39">
        <v>12</v>
      </c>
      <c r="X26" s="60">
        <v>1</v>
      </c>
      <c r="Y26" s="40">
        <f t="shared" si="5"/>
        <v>8.3333333333333339</v>
      </c>
      <c r="Z26" s="39">
        <v>10</v>
      </c>
      <c r="AA26" s="60">
        <v>1</v>
      </c>
      <c r="AB26" s="40">
        <f t="shared" si="6"/>
        <v>10</v>
      </c>
      <c r="AC26" s="37"/>
      <c r="AD26" s="41"/>
    </row>
    <row r="27" spans="1:30" s="42" customFormat="1" ht="15" customHeight="1" x14ac:dyDescent="0.25">
      <c r="A27" s="61" t="s">
        <v>53</v>
      </c>
      <c r="B27" s="39">
        <v>25</v>
      </c>
      <c r="C27" s="39">
        <v>12</v>
      </c>
      <c r="D27" s="36"/>
      <c r="E27" s="39">
        <v>32</v>
      </c>
      <c r="F27" s="39">
        <v>11</v>
      </c>
      <c r="G27" s="40">
        <f t="shared" si="0"/>
        <v>34.375</v>
      </c>
      <c r="H27" s="87">
        <v>7</v>
      </c>
      <c r="I27" s="87">
        <v>2</v>
      </c>
      <c r="J27" s="105">
        <f t="shared" si="1"/>
        <v>28.571428571428573</v>
      </c>
      <c r="K27" s="87">
        <v>1</v>
      </c>
      <c r="L27" s="87">
        <v>0</v>
      </c>
      <c r="M27" s="105">
        <f t="shared" si="2"/>
        <v>0</v>
      </c>
      <c r="N27" s="87">
        <v>0</v>
      </c>
      <c r="O27" s="87">
        <v>0</v>
      </c>
      <c r="P27" s="105" t="str">
        <f t="shared" si="3"/>
        <v>-</v>
      </c>
      <c r="Q27" s="39">
        <v>28</v>
      </c>
      <c r="R27" s="60">
        <v>11</v>
      </c>
      <c r="S27" s="40">
        <f t="shared" si="4"/>
        <v>39.285714285714285</v>
      </c>
      <c r="T27" s="39">
        <v>25</v>
      </c>
      <c r="U27" s="60">
        <v>1</v>
      </c>
      <c r="V27" s="40"/>
      <c r="W27" s="39">
        <v>9</v>
      </c>
      <c r="X27" s="60">
        <v>1</v>
      </c>
      <c r="Y27" s="40">
        <f t="shared" si="5"/>
        <v>11.111111111111111</v>
      </c>
      <c r="Z27" s="39">
        <v>9</v>
      </c>
      <c r="AA27" s="60">
        <v>1</v>
      </c>
      <c r="AB27" s="40">
        <f t="shared" si="6"/>
        <v>11.111111111111111</v>
      </c>
      <c r="AC27" s="37"/>
      <c r="AD27" s="41"/>
    </row>
    <row r="28" spans="1:30" s="42" customFormat="1" ht="15" customHeight="1" x14ac:dyDescent="0.25">
      <c r="A28" s="61" t="s">
        <v>54</v>
      </c>
      <c r="B28" s="39">
        <v>13</v>
      </c>
      <c r="C28" s="39">
        <v>8</v>
      </c>
      <c r="D28" s="36"/>
      <c r="E28" s="39">
        <v>19</v>
      </c>
      <c r="F28" s="39">
        <v>7</v>
      </c>
      <c r="G28" s="40">
        <f t="shared" si="0"/>
        <v>36.842105263157897</v>
      </c>
      <c r="H28" s="87">
        <v>1</v>
      </c>
      <c r="I28" s="87">
        <v>1</v>
      </c>
      <c r="J28" s="105">
        <f t="shared" si="1"/>
        <v>100</v>
      </c>
      <c r="K28" s="87">
        <v>0</v>
      </c>
      <c r="L28" s="87">
        <v>0</v>
      </c>
      <c r="M28" s="105" t="str">
        <f t="shared" si="2"/>
        <v>-</v>
      </c>
      <c r="N28" s="87">
        <v>0</v>
      </c>
      <c r="O28" s="87">
        <v>0</v>
      </c>
      <c r="P28" s="105" t="str">
        <f t="shared" si="3"/>
        <v>-</v>
      </c>
      <c r="Q28" s="39">
        <v>19</v>
      </c>
      <c r="R28" s="60">
        <v>7</v>
      </c>
      <c r="S28" s="40">
        <f t="shared" si="4"/>
        <v>36.842105263157897</v>
      </c>
      <c r="T28" s="39">
        <v>11</v>
      </c>
      <c r="U28" s="60">
        <v>0</v>
      </c>
      <c r="V28" s="40"/>
      <c r="W28" s="39">
        <v>10</v>
      </c>
      <c r="X28" s="60">
        <v>0</v>
      </c>
      <c r="Y28" s="40">
        <f t="shared" si="5"/>
        <v>0</v>
      </c>
      <c r="Z28" s="39">
        <v>10</v>
      </c>
      <c r="AA28" s="60">
        <v>0</v>
      </c>
      <c r="AB28" s="40">
        <f t="shared" si="6"/>
        <v>0</v>
      </c>
      <c r="AC28" s="37"/>
      <c r="AD28" s="41"/>
    </row>
    <row r="29" spans="1:30" s="42" customFormat="1" ht="15" customHeight="1" x14ac:dyDescent="0.25">
      <c r="A29" s="61" t="s">
        <v>55</v>
      </c>
      <c r="B29" s="39">
        <v>51</v>
      </c>
      <c r="C29" s="39">
        <v>15</v>
      </c>
      <c r="D29" s="36"/>
      <c r="E29" s="39">
        <v>24</v>
      </c>
      <c r="F29" s="39">
        <v>13</v>
      </c>
      <c r="G29" s="40">
        <f t="shared" si="0"/>
        <v>54.166666666666664</v>
      </c>
      <c r="H29" s="87">
        <v>3</v>
      </c>
      <c r="I29" s="87">
        <v>1</v>
      </c>
      <c r="J29" s="105">
        <f t="shared" si="1"/>
        <v>33.333333333333336</v>
      </c>
      <c r="K29" s="87">
        <v>1</v>
      </c>
      <c r="L29" s="87">
        <v>0</v>
      </c>
      <c r="M29" s="105">
        <f t="shared" si="2"/>
        <v>0</v>
      </c>
      <c r="N29" s="87">
        <v>0</v>
      </c>
      <c r="O29" s="87">
        <v>0</v>
      </c>
      <c r="P29" s="105" t="str">
        <f t="shared" si="3"/>
        <v>-</v>
      </c>
      <c r="Q29" s="39">
        <v>18</v>
      </c>
      <c r="R29" s="60">
        <v>8</v>
      </c>
      <c r="S29" s="40">
        <f t="shared" si="4"/>
        <v>44.444444444444443</v>
      </c>
      <c r="T29" s="39">
        <v>53</v>
      </c>
      <c r="U29" s="60">
        <v>0</v>
      </c>
      <c r="V29" s="40"/>
      <c r="W29" s="39">
        <v>10</v>
      </c>
      <c r="X29" s="60">
        <v>0</v>
      </c>
      <c r="Y29" s="40">
        <f t="shared" si="5"/>
        <v>0</v>
      </c>
      <c r="Z29" s="39">
        <v>7</v>
      </c>
      <c r="AA29" s="60">
        <v>0</v>
      </c>
      <c r="AB29" s="40">
        <f t="shared" si="6"/>
        <v>0</v>
      </c>
      <c r="AC29" s="37"/>
      <c r="AD29" s="41"/>
    </row>
    <row r="30" spans="1:30" s="42" customFormat="1" ht="15" customHeight="1" x14ac:dyDescent="0.25">
      <c r="A30" s="61" t="s">
        <v>56</v>
      </c>
      <c r="B30" s="39">
        <v>21</v>
      </c>
      <c r="C30" s="39">
        <v>14</v>
      </c>
      <c r="D30" s="36"/>
      <c r="E30" s="39">
        <v>29</v>
      </c>
      <c r="F30" s="39">
        <v>12</v>
      </c>
      <c r="G30" s="40">
        <f t="shared" si="0"/>
        <v>41.379310344827587</v>
      </c>
      <c r="H30" s="87">
        <v>6</v>
      </c>
      <c r="I30" s="87">
        <v>3</v>
      </c>
      <c r="J30" s="105">
        <f t="shared" si="1"/>
        <v>50</v>
      </c>
      <c r="K30" s="87">
        <v>1</v>
      </c>
      <c r="L30" s="87">
        <v>0</v>
      </c>
      <c r="M30" s="105">
        <f t="shared" si="2"/>
        <v>0</v>
      </c>
      <c r="N30" s="87">
        <v>1</v>
      </c>
      <c r="O30" s="87">
        <v>0</v>
      </c>
      <c r="P30" s="105">
        <f t="shared" si="3"/>
        <v>0</v>
      </c>
      <c r="Q30" s="39">
        <v>26</v>
      </c>
      <c r="R30" s="60">
        <v>7</v>
      </c>
      <c r="S30" s="40">
        <f t="shared" si="4"/>
        <v>26.923076923076923</v>
      </c>
      <c r="T30" s="39">
        <v>15</v>
      </c>
      <c r="U30" s="60">
        <v>0</v>
      </c>
      <c r="V30" s="40"/>
      <c r="W30" s="39">
        <v>11</v>
      </c>
      <c r="X30" s="60">
        <v>0</v>
      </c>
      <c r="Y30" s="40">
        <f t="shared" si="5"/>
        <v>0</v>
      </c>
      <c r="Z30" s="39">
        <v>11</v>
      </c>
      <c r="AA30" s="60">
        <v>0</v>
      </c>
      <c r="AB30" s="40">
        <f t="shared" si="6"/>
        <v>0</v>
      </c>
      <c r="AC30" s="37"/>
      <c r="AD30" s="41"/>
    </row>
    <row r="31" spans="1:30" s="42" customFormat="1" ht="15" customHeight="1" x14ac:dyDescent="0.25">
      <c r="A31" s="61" t="s">
        <v>57</v>
      </c>
      <c r="B31" s="39">
        <v>11</v>
      </c>
      <c r="C31" s="39">
        <v>9</v>
      </c>
      <c r="D31" s="36"/>
      <c r="E31" s="39">
        <v>11</v>
      </c>
      <c r="F31" s="39">
        <v>9</v>
      </c>
      <c r="G31" s="40">
        <f t="shared" si="0"/>
        <v>81.818181818181813</v>
      </c>
      <c r="H31" s="87">
        <v>1</v>
      </c>
      <c r="I31" s="87">
        <v>2</v>
      </c>
      <c r="J31" s="105">
        <f t="shared" si="1"/>
        <v>200</v>
      </c>
      <c r="K31" s="87">
        <v>2</v>
      </c>
      <c r="L31" s="87">
        <v>0</v>
      </c>
      <c r="M31" s="105">
        <f t="shared" si="2"/>
        <v>0</v>
      </c>
      <c r="N31" s="87">
        <v>1</v>
      </c>
      <c r="O31" s="87">
        <v>0</v>
      </c>
      <c r="P31" s="105">
        <f t="shared" si="3"/>
        <v>0</v>
      </c>
      <c r="Q31" s="39">
        <v>10</v>
      </c>
      <c r="R31" s="60">
        <v>8</v>
      </c>
      <c r="S31" s="40">
        <f t="shared" si="4"/>
        <v>80</v>
      </c>
      <c r="T31" s="39">
        <v>11</v>
      </c>
      <c r="U31" s="60">
        <v>0</v>
      </c>
      <c r="V31" s="40"/>
      <c r="W31" s="39">
        <v>6</v>
      </c>
      <c r="X31" s="60">
        <v>0</v>
      </c>
      <c r="Y31" s="40">
        <f t="shared" si="5"/>
        <v>0</v>
      </c>
      <c r="Z31" s="39">
        <v>4</v>
      </c>
      <c r="AA31" s="60">
        <v>0</v>
      </c>
      <c r="AB31" s="40">
        <f t="shared" si="6"/>
        <v>0</v>
      </c>
      <c r="AC31" s="37"/>
      <c r="AD31" s="41"/>
    </row>
    <row r="32" spans="1:30" s="42" customFormat="1" ht="15" customHeight="1" x14ac:dyDescent="0.25">
      <c r="A32" s="61" t="s">
        <v>58</v>
      </c>
      <c r="B32" s="39">
        <v>30</v>
      </c>
      <c r="C32" s="39">
        <v>9</v>
      </c>
      <c r="D32" s="36"/>
      <c r="E32" s="39">
        <v>17</v>
      </c>
      <c r="F32" s="39">
        <v>8</v>
      </c>
      <c r="G32" s="40">
        <f t="shared" si="0"/>
        <v>47.058823529411768</v>
      </c>
      <c r="H32" s="87">
        <v>3</v>
      </c>
      <c r="I32" s="87">
        <v>0</v>
      </c>
      <c r="J32" s="105">
        <f t="shared" si="1"/>
        <v>0</v>
      </c>
      <c r="K32" s="87">
        <v>0</v>
      </c>
      <c r="L32" s="87">
        <v>0</v>
      </c>
      <c r="M32" s="105" t="str">
        <f t="shared" si="2"/>
        <v>-</v>
      </c>
      <c r="N32" s="87">
        <v>0</v>
      </c>
      <c r="O32" s="87">
        <v>0</v>
      </c>
      <c r="P32" s="105" t="str">
        <f t="shared" si="3"/>
        <v>-</v>
      </c>
      <c r="Q32" s="39">
        <v>14</v>
      </c>
      <c r="R32" s="60">
        <v>7</v>
      </c>
      <c r="S32" s="40">
        <f t="shared" si="4"/>
        <v>50</v>
      </c>
      <c r="T32" s="39">
        <v>27</v>
      </c>
      <c r="U32" s="60">
        <v>2</v>
      </c>
      <c r="V32" s="40"/>
      <c r="W32" s="39">
        <v>4</v>
      </c>
      <c r="X32" s="60">
        <v>1</v>
      </c>
      <c r="Y32" s="40">
        <f t="shared" si="5"/>
        <v>25</v>
      </c>
      <c r="Z32" s="39">
        <v>4</v>
      </c>
      <c r="AA32" s="60">
        <v>1</v>
      </c>
      <c r="AB32" s="40">
        <f t="shared" si="6"/>
        <v>25</v>
      </c>
      <c r="AC32" s="37"/>
      <c r="AD32" s="41"/>
    </row>
    <row r="33" spans="1:30" s="42" customFormat="1" ht="15" customHeight="1" x14ac:dyDescent="0.25">
      <c r="A33" s="61" t="s">
        <v>59</v>
      </c>
      <c r="B33" s="39">
        <v>27</v>
      </c>
      <c r="C33" s="39">
        <v>21</v>
      </c>
      <c r="D33" s="36"/>
      <c r="E33" s="39">
        <v>39</v>
      </c>
      <c r="F33" s="39">
        <v>21</v>
      </c>
      <c r="G33" s="40">
        <f t="shared" si="0"/>
        <v>53.846153846153847</v>
      </c>
      <c r="H33" s="87">
        <v>4</v>
      </c>
      <c r="I33" s="87">
        <v>3</v>
      </c>
      <c r="J33" s="105">
        <f t="shared" si="1"/>
        <v>75</v>
      </c>
      <c r="K33" s="87">
        <v>1</v>
      </c>
      <c r="L33" s="87">
        <v>1</v>
      </c>
      <c r="M33" s="105">
        <f t="shared" si="2"/>
        <v>100</v>
      </c>
      <c r="N33" s="87">
        <v>0</v>
      </c>
      <c r="O33" s="87">
        <v>0</v>
      </c>
      <c r="P33" s="105" t="str">
        <f t="shared" si="3"/>
        <v>-</v>
      </c>
      <c r="Q33" s="39">
        <v>32</v>
      </c>
      <c r="R33" s="60">
        <v>17</v>
      </c>
      <c r="S33" s="40">
        <f t="shared" si="4"/>
        <v>53.125</v>
      </c>
      <c r="T33" s="39">
        <v>18</v>
      </c>
      <c r="U33" s="60">
        <v>4</v>
      </c>
      <c r="V33" s="40"/>
      <c r="W33" s="39">
        <v>14</v>
      </c>
      <c r="X33" s="60">
        <v>4</v>
      </c>
      <c r="Y33" s="40">
        <f t="shared" si="5"/>
        <v>28.571428571428573</v>
      </c>
      <c r="Z33" s="39">
        <v>13</v>
      </c>
      <c r="AA33" s="60">
        <v>4</v>
      </c>
      <c r="AB33" s="40">
        <f t="shared" si="6"/>
        <v>30.76923076923077</v>
      </c>
      <c r="AC33" s="37"/>
      <c r="AD33" s="41"/>
    </row>
    <row r="34" spans="1:30" s="42" customFormat="1" ht="15" customHeight="1" x14ac:dyDescent="0.25">
      <c r="A34" s="61" t="s">
        <v>60</v>
      </c>
      <c r="B34" s="39">
        <v>11</v>
      </c>
      <c r="C34" s="39">
        <v>9</v>
      </c>
      <c r="D34" s="36"/>
      <c r="E34" s="39">
        <v>15</v>
      </c>
      <c r="F34" s="39">
        <v>9</v>
      </c>
      <c r="G34" s="40">
        <f t="shared" si="0"/>
        <v>60</v>
      </c>
      <c r="H34" s="87">
        <v>2</v>
      </c>
      <c r="I34" s="87">
        <v>1</v>
      </c>
      <c r="J34" s="105">
        <f t="shared" si="1"/>
        <v>50</v>
      </c>
      <c r="K34" s="87">
        <v>0</v>
      </c>
      <c r="L34" s="87">
        <v>0</v>
      </c>
      <c r="M34" s="105" t="str">
        <f t="shared" si="2"/>
        <v>-</v>
      </c>
      <c r="N34" s="87">
        <v>0</v>
      </c>
      <c r="O34" s="87">
        <v>0</v>
      </c>
      <c r="P34" s="105" t="str">
        <f t="shared" si="3"/>
        <v>-</v>
      </c>
      <c r="Q34" s="39">
        <v>13</v>
      </c>
      <c r="R34" s="60">
        <v>5</v>
      </c>
      <c r="S34" s="40">
        <f t="shared" si="4"/>
        <v>38.46153846153846</v>
      </c>
      <c r="T34" s="39">
        <v>9</v>
      </c>
      <c r="U34" s="60">
        <v>2</v>
      </c>
      <c r="V34" s="40"/>
      <c r="W34" s="39">
        <v>3</v>
      </c>
      <c r="X34" s="60">
        <v>2</v>
      </c>
      <c r="Y34" s="40">
        <f t="shared" si="5"/>
        <v>66.666666666666671</v>
      </c>
      <c r="Z34" s="39">
        <v>3</v>
      </c>
      <c r="AA34" s="60">
        <v>2</v>
      </c>
      <c r="AB34" s="40">
        <f t="shared" si="6"/>
        <v>66.666666666666671</v>
      </c>
      <c r="AC34" s="37"/>
      <c r="AD34" s="41"/>
    </row>
    <row r="35" spans="1:30" s="42" customFormat="1" ht="15" customHeight="1" x14ac:dyDescent="0.25">
      <c r="A35" s="61" t="s">
        <v>61</v>
      </c>
      <c r="B35" s="39">
        <v>29</v>
      </c>
      <c r="C35" s="39">
        <v>19</v>
      </c>
      <c r="D35" s="36"/>
      <c r="E35" s="39">
        <v>48</v>
      </c>
      <c r="F35" s="39">
        <v>19</v>
      </c>
      <c r="G35" s="40">
        <f t="shared" si="0"/>
        <v>39.583333333333336</v>
      </c>
      <c r="H35" s="87">
        <v>4</v>
      </c>
      <c r="I35" s="87">
        <v>1</v>
      </c>
      <c r="J35" s="105">
        <f t="shared" si="1"/>
        <v>25</v>
      </c>
      <c r="K35" s="87">
        <v>0</v>
      </c>
      <c r="L35" s="87">
        <v>0</v>
      </c>
      <c r="M35" s="105" t="str">
        <f t="shared" si="2"/>
        <v>-</v>
      </c>
      <c r="N35" s="87">
        <v>0</v>
      </c>
      <c r="O35" s="87">
        <v>0</v>
      </c>
      <c r="P35" s="105" t="str">
        <f t="shared" si="3"/>
        <v>-</v>
      </c>
      <c r="Q35" s="39">
        <v>33</v>
      </c>
      <c r="R35" s="60">
        <v>18</v>
      </c>
      <c r="S35" s="40">
        <f t="shared" si="4"/>
        <v>54.545454545454547</v>
      </c>
      <c r="T35" s="150">
        <v>25</v>
      </c>
      <c r="U35" s="60">
        <v>4</v>
      </c>
      <c r="V35" s="40"/>
      <c r="W35" s="39">
        <v>8</v>
      </c>
      <c r="X35" s="60">
        <v>4</v>
      </c>
      <c r="Y35" s="40">
        <f t="shared" si="5"/>
        <v>50</v>
      </c>
      <c r="Z35" s="39">
        <v>6</v>
      </c>
      <c r="AA35" s="60">
        <v>2</v>
      </c>
      <c r="AB35" s="40">
        <f t="shared" si="6"/>
        <v>33.333333333333336</v>
      </c>
      <c r="AC35" s="37"/>
      <c r="AD35" s="41"/>
    </row>
    <row r="36" spans="1:30" ht="71.25" customHeight="1" x14ac:dyDescent="0.25">
      <c r="A36" s="45"/>
      <c r="B36" s="45"/>
      <c r="C36" s="234" t="s">
        <v>100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view="pageBreakPreview" zoomScale="80" zoomScaleNormal="70" zoomScaleSheetLayoutView="80" workbookViewId="0">
      <selection activeCell="T17" sqref="T17"/>
    </sheetView>
  </sheetViews>
  <sheetFormatPr defaultColWidth="8" defaultRowHeight="12.75" x14ac:dyDescent="0.2"/>
  <cols>
    <col min="1" max="1" width="60.140625" style="3" customWidth="1"/>
    <col min="2" max="3" width="19.85546875" style="3" customWidth="1"/>
    <col min="4" max="4" width="13.85546875" style="3" customWidth="1"/>
    <col min="5" max="5" width="13.140625" style="3" customWidth="1"/>
    <col min="6" max="16384" width="8" style="3"/>
  </cols>
  <sheetData>
    <row r="1" spans="1:9" ht="52.5" customHeight="1" x14ac:dyDescent="0.2">
      <c r="A1" s="207" t="s">
        <v>63</v>
      </c>
      <c r="B1" s="207"/>
      <c r="C1" s="207"/>
      <c r="D1" s="207"/>
      <c r="E1" s="207"/>
    </row>
    <row r="2" spans="1:9" ht="29.25" customHeight="1" x14ac:dyDescent="0.2">
      <c r="A2" s="253"/>
      <c r="B2" s="253"/>
      <c r="C2" s="253"/>
      <c r="D2" s="253"/>
      <c r="E2" s="253"/>
    </row>
    <row r="3" spans="1:9" s="4" customFormat="1" ht="23.25" customHeight="1" x14ac:dyDescent="0.25">
      <c r="A3" s="212" t="s">
        <v>0</v>
      </c>
      <c r="B3" s="208" t="s">
        <v>132</v>
      </c>
      <c r="C3" s="208" t="s">
        <v>133</v>
      </c>
      <c r="D3" s="250" t="s">
        <v>1</v>
      </c>
      <c r="E3" s="251"/>
    </row>
    <row r="4" spans="1:9" s="4" customFormat="1" ht="30" x14ac:dyDescent="0.25">
      <c r="A4" s="213"/>
      <c r="B4" s="209"/>
      <c r="C4" s="209"/>
      <c r="D4" s="5" t="s">
        <v>2</v>
      </c>
      <c r="E4" s="6" t="s">
        <v>25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19.350000000000001" customHeight="1" x14ac:dyDescent="0.25">
      <c r="A6" s="10" t="s">
        <v>97</v>
      </c>
      <c r="B6" s="80" t="s">
        <v>91</v>
      </c>
      <c r="C6" s="80">
        <f>'8-ВПО-ЦЗ'!C7</f>
        <v>3055</v>
      </c>
      <c r="D6" s="11" t="s">
        <v>91</v>
      </c>
      <c r="E6" s="75" t="s">
        <v>91</v>
      </c>
      <c r="I6" s="13"/>
    </row>
    <row r="7" spans="1:9" s="4" customFormat="1" ht="19.350000000000001" customHeight="1" x14ac:dyDescent="0.25">
      <c r="A7" s="10" t="s">
        <v>27</v>
      </c>
      <c r="B7" s="80">
        <f>'8-ВПО-ЦЗ'!E7</f>
        <v>175</v>
      </c>
      <c r="C7" s="80">
        <f>'8-ВПО-ЦЗ'!F7</f>
        <v>2246</v>
      </c>
      <c r="D7" s="190" t="str">
        <f>'8-ВПО-ЦЗ'!G7</f>
        <v>+12,8р.</v>
      </c>
      <c r="E7" s="75">
        <f t="shared" ref="E7:E11" si="0">C7-B7</f>
        <v>2071</v>
      </c>
      <c r="I7" s="13"/>
    </row>
    <row r="8" spans="1:9" s="4" customFormat="1" ht="41.85" customHeight="1" x14ac:dyDescent="0.25">
      <c r="A8" s="14" t="s">
        <v>28</v>
      </c>
      <c r="B8" s="80">
        <f>'8-ВПО-ЦЗ'!H7</f>
        <v>39</v>
      </c>
      <c r="C8" s="80">
        <f>'8-ВПО-ЦЗ'!I7</f>
        <v>575</v>
      </c>
      <c r="D8" s="190" t="str">
        <f>'8-ВПО-ЦЗ'!J7</f>
        <v>+14,7р.</v>
      </c>
      <c r="E8" s="75">
        <f t="shared" si="0"/>
        <v>536</v>
      </c>
      <c r="I8" s="13"/>
    </row>
    <row r="9" spans="1:9" s="4" customFormat="1" ht="19.350000000000001" customHeight="1" x14ac:dyDescent="0.25">
      <c r="A9" s="10" t="s">
        <v>29</v>
      </c>
      <c r="B9" s="80">
        <f>'8-ВПО-ЦЗ'!K7</f>
        <v>11</v>
      </c>
      <c r="C9" s="80">
        <f>'8-ВПО-ЦЗ'!L7</f>
        <v>37</v>
      </c>
      <c r="D9" s="191" t="str">
        <f>'8-ВПО-ЦЗ'!M7</f>
        <v>+3,4р.</v>
      </c>
      <c r="E9" s="75">
        <f t="shared" si="0"/>
        <v>26</v>
      </c>
      <c r="I9" s="13"/>
    </row>
    <row r="10" spans="1:9" s="4" customFormat="1" ht="48.75" customHeight="1" x14ac:dyDescent="0.25">
      <c r="A10" s="15" t="s">
        <v>20</v>
      </c>
      <c r="B10" s="80">
        <f>'8-ВПО-ЦЗ'!N7</f>
        <v>1</v>
      </c>
      <c r="C10" s="80">
        <f>'8-ВПО-ЦЗ'!O7</f>
        <v>1</v>
      </c>
      <c r="D10" s="191">
        <f>'8-ВПО-ЦЗ'!P7</f>
        <v>100</v>
      </c>
      <c r="E10" s="75">
        <f t="shared" si="0"/>
        <v>0</v>
      </c>
      <c r="I10" s="13"/>
    </row>
    <row r="11" spans="1:9" s="4" customFormat="1" ht="44.85" customHeight="1" x14ac:dyDescent="0.25">
      <c r="A11" s="15" t="s">
        <v>30</v>
      </c>
      <c r="B11" s="81">
        <f>'8-ВПО-ЦЗ'!Q7</f>
        <v>130</v>
      </c>
      <c r="C11" s="81">
        <f>'8-ВПО-ЦЗ'!R7</f>
        <v>2141</v>
      </c>
      <c r="D11" s="190" t="str">
        <f>'8-ВПО-ЦЗ'!S7</f>
        <v>+16,5р.</v>
      </c>
      <c r="E11" s="75">
        <f t="shared" si="0"/>
        <v>2011</v>
      </c>
      <c r="I11" s="13"/>
    </row>
    <row r="12" spans="1:9" s="4" customFormat="1" ht="12.75" customHeight="1" x14ac:dyDescent="0.25">
      <c r="A12" s="214" t="s">
        <v>4</v>
      </c>
      <c r="B12" s="215"/>
      <c r="C12" s="215"/>
      <c r="D12" s="215"/>
      <c r="E12" s="215"/>
      <c r="I12" s="13"/>
    </row>
    <row r="13" spans="1:9" s="4" customFormat="1" ht="18" customHeight="1" x14ac:dyDescent="0.25">
      <c r="A13" s="216"/>
      <c r="B13" s="217"/>
      <c r="C13" s="217"/>
      <c r="D13" s="217"/>
      <c r="E13" s="217"/>
      <c r="I13" s="13"/>
    </row>
    <row r="14" spans="1:9" s="4" customFormat="1" ht="20.25" customHeight="1" x14ac:dyDescent="0.25">
      <c r="A14" s="212" t="s">
        <v>0</v>
      </c>
      <c r="B14" s="218" t="s">
        <v>138</v>
      </c>
      <c r="C14" s="218" t="s">
        <v>139</v>
      </c>
      <c r="D14" s="250" t="s">
        <v>1</v>
      </c>
      <c r="E14" s="251"/>
      <c r="I14" s="13"/>
    </row>
    <row r="15" spans="1:9" ht="32.1" customHeight="1" x14ac:dyDescent="0.2">
      <c r="A15" s="213"/>
      <c r="B15" s="218"/>
      <c r="C15" s="218"/>
      <c r="D15" s="21" t="s">
        <v>2</v>
      </c>
      <c r="E15" s="6" t="s">
        <v>25</v>
      </c>
      <c r="I15" s="13"/>
    </row>
    <row r="16" spans="1:9" ht="20.85" customHeight="1" x14ac:dyDescent="0.2">
      <c r="A16" s="10" t="s">
        <v>90</v>
      </c>
      <c r="B16" s="81" t="s">
        <v>91</v>
      </c>
      <c r="C16" s="81">
        <f>'8-ВПО-ЦЗ'!U7</f>
        <v>1310</v>
      </c>
      <c r="D16" s="16" t="s">
        <v>91</v>
      </c>
      <c r="E16" s="75" t="s">
        <v>91</v>
      </c>
      <c r="I16" s="13"/>
    </row>
    <row r="17" spans="1:9" ht="20.85" customHeight="1" x14ac:dyDescent="0.2">
      <c r="A17" s="1" t="s">
        <v>27</v>
      </c>
      <c r="B17" s="81">
        <f>'8-ВПО-ЦЗ'!W7</f>
        <v>64</v>
      </c>
      <c r="C17" s="81">
        <f>'8-ВПО-ЦЗ'!X7</f>
        <v>953</v>
      </c>
      <c r="D17" s="190" t="str">
        <f>'8-ВПО-ЦЗ'!Y7</f>
        <v>+14,9р.</v>
      </c>
      <c r="E17" s="75">
        <f t="shared" ref="E17:E18" si="1">C17-B17</f>
        <v>889</v>
      </c>
      <c r="I17" s="13"/>
    </row>
    <row r="18" spans="1:9" ht="20.85" customHeight="1" x14ac:dyDescent="0.2">
      <c r="A18" s="1" t="s">
        <v>32</v>
      </c>
      <c r="B18" s="81">
        <f>'8-ВПО-ЦЗ'!Z7</f>
        <v>52</v>
      </c>
      <c r="C18" s="81">
        <f>'8-ВПО-ЦЗ'!AA7</f>
        <v>819</v>
      </c>
      <c r="D18" s="190" t="str">
        <f>'8-ВПО-ЦЗ'!AB7</f>
        <v>+15,8р.</v>
      </c>
      <c r="E18" s="75">
        <f t="shared" si="1"/>
        <v>767</v>
      </c>
      <c r="I18" s="13"/>
    </row>
    <row r="19" spans="1:9" ht="72" customHeight="1" x14ac:dyDescent="0.25">
      <c r="A19" s="206" t="s">
        <v>92</v>
      </c>
      <c r="B19" s="206"/>
      <c r="C19" s="206"/>
      <c r="D19" s="206"/>
      <c r="E19" s="206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88"/>
  <sheetViews>
    <sheetView view="pageBreakPreview" zoomScale="87" zoomScaleNormal="89" zoomScaleSheetLayoutView="87" workbookViewId="0">
      <pane xSplit="1" ySplit="6" topLeftCell="E7" activePane="bottomRight" state="frozen"/>
      <selection activeCell="A4" sqref="A4:A6"/>
      <selection pane="topRight" activeCell="A4" sqref="A4:A6"/>
      <selection pane="bottomLeft" activeCell="A4" sqref="A4:A6"/>
      <selection pane="bottomRight" activeCell="AD16" sqref="AD16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2.5703125" style="44" customWidth="1"/>
    <col min="4" max="4" width="12.425781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42578125" style="44" customWidth="1"/>
    <col min="16" max="16" width="8.140625" style="44" customWidth="1"/>
    <col min="17" max="18" width="12.42578125" style="44" customWidth="1"/>
    <col min="19" max="19" width="8.140625" style="44" customWidth="1"/>
    <col min="20" max="20" width="10.5703125" style="44" hidden="1" customWidth="1"/>
    <col min="21" max="21" width="24.42578125" style="44" customWidth="1"/>
    <col min="22" max="22" width="5.57031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19" t="s">
        <v>147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7"/>
      <c r="O1" s="27"/>
      <c r="P1" s="27"/>
      <c r="Q1" s="27"/>
      <c r="R1" s="27"/>
      <c r="S1" s="27"/>
      <c r="T1" s="27"/>
      <c r="U1" s="27"/>
      <c r="V1" s="27"/>
      <c r="W1" s="27"/>
      <c r="X1" s="228"/>
      <c r="Y1" s="228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20"/>
      <c r="Y2" s="220"/>
      <c r="Z2" s="227"/>
      <c r="AA2" s="227"/>
      <c r="AB2" s="59" t="s">
        <v>7</v>
      </c>
      <c r="AC2" s="59"/>
    </row>
    <row r="3" spans="1:32" s="32" customFormat="1" ht="47.85" customHeight="1" x14ac:dyDescent="0.25">
      <c r="A3" s="221"/>
      <c r="B3" s="166"/>
      <c r="C3" s="162" t="s">
        <v>21</v>
      </c>
      <c r="D3" s="166"/>
      <c r="E3" s="254" t="s">
        <v>22</v>
      </c>
      <c r="F3" s="254"/>
      <c r="G3" s="254"/>
      <c r="H3" s="254" t="s">
        <v>13</v>
      </c>
      <c r="I3" s="254"/>
      <c r="J3" s="254"/>
      <c r="K3" s="254" t="s">
        <v>9</v>
      </c>
      <c r="L3" s="254"/>
      <c r="M3" s="254"/>
      <c r="N3" s="254" t="s">
        <v>10</v>
      </c>
      <c r="O3" s="254"/>
      <c r="P3" s="254"/>
      <c r="Q3" s="255" t="s">
        <v>8</v>
      </c>
      <c r="R3" s="256"/>
      <c r="S3" s="257"/>
      <c r="T3" s="254" t="s">
        <v>16</v>
      </c>
      <c r="U3" s="254"/>
      <c r="V3" s="254"/>
      <c r="W3" s="254" t="s">
        <v>11</v>
      </c>
      <c r="X3" s="254"/>
      <c r="Y3" s="254"/>
      <c r="Z3" s="254" t="s">
        <v>12</v>
      </c>
      <c r="AA3" s="254"/>
      <c r="AB3" s="254"/>
    </row>
    <row r="4" spans="1:32" s="33" customFormat="1" ht="19.5" customHeight="1" x14ac:dyDescent="0.25">
      <c r="A4" s="221"/>
      <c r="B4" s="258" t="s">
        <v>62</v>
      </c>
      <c r="C4" s="225" t="s">
        <v>93</v>
      </c>
      <c r="D4" s="233" t="s">
        <v>2</v>
      </c>
      <c r="E4" s="225" t="s">
        <v>62</v>
      </c>
      <c r="F4" s="225" t="s">
        <v>93</v>
      </c>
      <c r="G4" s="233" t="s">
        <v>2</v>
      </c>
      <c r="H4" s="225" t="s">
        <v>62</v>
      </c>
      <c r="I4" s="225" t="s">
        <v>93</v>
      </c>
      <c r="J4" s="233" t="s">
        <v>2</v>
      </c>
      <c r="K4" s="225" t="s">
        <v>62</v>
      </c>
      <c r="L4" s="225" t="s">
        <v>93</v>
      </c>
      <c r="M4" s="233" t="s">
        <v>2</v>
      </c>
      <c r="N4" s="225" t="s">
        <v>62</v>
      </c>
      <c r="O4" s="225" t="s">
        <v>93</v>
      </c>
      <c r="P4" s="233" t="s">
        <v>2</v>
      </c>
      <c r="Q4" s="225" t="s">
        <v>62</v>
      </c>
      <c r="R4" s="225" t="s">
        <v>93</v>
      </c>
      <c r="S4" s="233" t="s">
        <v>2</v>
      </c>
      <c r="T4" s="225" t="s">
        <v>15</v>
      </c>
      <c r="U4" s="232" t="s">
        <v>94</v>
      </c>
      <c r="V4" s="233" t="s">
        <v>2</v>
      </c>
      <c r="W4" s="225" t="s">
        <v>62</v>
      </c>
      <c r="X4" s="225" t="s">
        <v>93</v>
      </c>
      <c r="Y4" s="233" t="s">
        <v>2</v>
      </c>
      <c r="Z4" s="225" t="s">
        <v>62</v>
      </c>
      <c r="AA4" s="225" t="s">
        <v>93</v>
      </c>
      <c r="AB4" s="233" t="s">
        <v>2</v>
      </c>
    </row>
    <row r="5" spans="1:32" s="33" customFormat="1" ht="15.75" customHeight="1" x14ac:dyDescent="0.25">
      <c r="A5" s="221"/>
      <c r="B5" s="258"/>
      <c r="C5" s="225"/>
      <c r="D5" s="233"/>
      <c r="E5" s="225"/>
      <c r="F5" s="225"/>
      <c r="G5" s="233"/>
      <c r="H5" s="225"/>
      <c r="I5" s="225"/>
      <c r="J5" s="233"/>
      <c r="K5" s="225"/>
      <c r="L5" s="225"/>
      <c r="M5" s="233"/>
      <c r="N5" s="225"/>
      <c r="O5" s="225"/>
      <c r="P5" s="233"/>
      <c r="Q5" s="225"/>
      <c r="R5" s="225"/>
      <c r="S5" s="233"/>
      <c r="T5" s="225"/>
      <c r="U5" s="232"/>
      <c r="V5" s="233"/>
      <c r="W5" s="225"/>
      <c r="X5" s="225"/>
      <c r="Y5" s="233"/>
      <c r="Z5" s="225"/>
      <c r="AA5" s="225"/>
      <c r="AB5" s="233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261</v>
      </c>
      <c r="C7" s="35">
        <f>SUM(C8:C35)</f>
        <v>3055</v>
      </c>
      <c r="D7" s="36">
        <f>IF(ISERROR(C7*100/B7),"-",(C7*100/B7))</f>
        <v>1170.4980842911878</v>
      </c>
      <c r="E7" s="35">
        <f>SUM(E8:E35)</f>
        <v>175</v>
      </c>
      <c r="F7" s="35">
        <f>SUM(F8:F35)</f>
        <v>2246</v>
      </c>
      <c r="G7" s="186" t="s">
        <v>150</v>
      </c>
      <c r="H7" s="35">
        <f>SUM(H8:H35)</f>
        <v>39</v>
      </c>
      <c r="I7" s="35">
        <f>SUM(I8:I35)</f>
        <v>575</v>
      </c>
      <c r="J7" s="186" t="s">
        <v>165</v>
      </c>
      <c r="K7" s="35">
        <f>SUM(K8:K35)</f>
        <v>11</v>
      </c>
      <c r="L7" s="35">
        <f>SUM(L8:L35)</f>
        <v>37</v>
      </c>
      <c r="M7" s="186" t="s">
        <v>171</v>
      </c>
      <c r="N7" s="35">
        <f>SUM(N8:N35)</f>
        <v>1</v>
      </c>
      <c r="O7" s="35">
        <f>SUM(O8:O35)</f>
        <v>1</v>
      </c>
      <c r="P7" s="36">
        <f>IF(ISERROR(O7*100/N7),"-",(O7*100/N7))</f>
        <v>100</v>
      </c>
      <c r="Q7" s="35">
        <f>SUM(Q8:Q35)</f>
        <v>130</v>
      </c>
      <c r="R7" s="306">
        <f>SUM(R8:R35)</f>
        <v>2141</v>
      </c>
      <c r="S7" s="186" t="s">
        <v>172</v>
      </c>
      <c r="T7" s="35">
        <f>SUM(T8:T35)</f>
        <v>236</v>
      </c>
      <c r="U7" s="35">
        <f>SUM(U8:U35)</f>
        <v>1310</v>
      </c>
      <c r="V7" s="36">
        <f>IF(ISERROR(U7*100/T7),"-",(U7*100/T7))</f>
        <v>555.08474576271192</v>
      </c>
      <c r="W7" s="35">
        <f>SUM(W8:W35)</f>
        <v>64</v>
      </c>
      <c r="X7" s="35">
        <f>SUM(X8:X35)</f>
        <v>953</v>
      </c>
      <c r="Y7" s="186" t="s">
        <v>180</v>
      </c>
      <c r="Z7" s="35">
        <f>SUM(Z8:Z35)</f>
        <v>52</v>
      </c>
      <c r="AA7" s="35">
        <f>SUM(AA8:AA35)</f>
        <v>819</v>
      </c>
      <c r="AB7" s="186" t="s">
        <v>185</v>
      </c>
      <c r="AC7" s="37"/>
      <c r="AF7" s="42"/>
    </row>
    <row r="8" spans="1:32" s="42" customFormat="1" ht="15" customHeight="1" x14ac:dyDescent="0.25">
      <c r="A8" s="61" t="s">
        <v>34</v>
      </c>
      <c r="B8" s="39">
        <v>151</v>
      </c>
      <c r="C8" s="320">
        <v>1111</v>
      </c>
      <c r="D8" s="36"/>
      <c r="E8" s="327">
        <v>109</v>
      </c>
      <c r="F8" s="320">
        <v>785</v>
      </c>
      <c r="G8" s="187" t="s">
        <v>127</v>
      </c>
      <c r="H8" s="327">
        <v>19</v>
      </c>
      <c r="I8" s="320">
        <v>129</v>
      </c>
      <c r="J8" s="187" t="s">
        <v>166</v>
      </c>
      <c r="K8" s="327">
        <v>6</v>
      </c>
      <c r="L8" s="320">
        <v>15</v>
      </c>
      <c r="M8" s="40">
        <f>IF(ISERROR(L8*100/K8),"-",(L8*100/K8))</f>
        <v>250</v>
      </c>
      <c r="N8" s="327">
        <v>1</v>
      </c>
      <c r="O8" s="319">
        <v>0</v>
      </c>
      <c r="P8" s="328">
        <f>IF(ISERROR(O8*100/N8),"-",(O8*100/N8))</f>
        <v>0</v>
      </c>
      <c r="Q8" s="329">
        <v>83</v>
      </c>
      <c r="R8" s="331">
        <v>706</v>
      </c>
      <c r="S8" s="187" t="s">
        <v>173</v>
      </c>
      <c r="T8" s="327">
        <v>132</v>
      </c>
      <c r="U8" s="322">
        <v>511</v>
      </c>
      <c r="V8" s="328"/>
      <c r="W8" s="327">
        <v>51</v>
      </c>
      <c r="X8" s="320">
        <v>329</v>
      </c>
      <c r="Y8" s="187" t="s">
        <v>181</v>
      </c>
      <c r="Z8" s="330">
        <v>42</v>
      </c>
      <c r="AA8" s="324">
        <v>275</v>
      </c>
      <c r="AB8" s="187" t="s">
        <v>181</v>
      </c>
      <c r="AC8" s="37"/>
      <c r="AD8" s="41"/>
    </row>
    <row r="9" spans="1:32" s="43" customFormat="1" ht="15" customHeight="1" x14ac:dyDescent="0.25">
      <c r="A9" s="61" t="s">
        <v>35</v>
      </c>
      <c r="B9" s="39">
        <v>5</v>
      </c>
      <c r="C9" s="320">
        <v>93</v>
      </c>
      <c r="D9" s="36"/>
      <c r="E9" s="327">
        <v>4</v>
      </c>
      <c r="F9" s="320">
        <v>81</v>
      </c>
      <c r="G9" s="187" t="s">
        <v>151</v>
      </c>
      <c r="H9" s="327">
        <v>1</v>
      </c>
      <c r="I9" s="320">
        <v>14</v>
      </c>
      <c r="J9" s="187" t="s">
        <v>123</v>
      </c>
      <c r="K9" s="327">
        <v>1</v>
      </c>
      <c r="L9" s="320">
        <v>1</v>
      </c>
      <c r="M9" s="40">
        <f t="shared" ref="M9:M35" si="0">IF(ISERROR(L9*100/K9),"-",(L9*100/K9))</f>
        <v>100</v>
      </c>
      <c r="N9" s="327">
        <v>0</v>
      </c>
      <c r="O9" s="319">
        <v>0</v>
      </c>
      <c r="P9" s="328" t="str">
        <f t="shared" ref="P9:P35" si="1">IF(ISERROR(O9*100/N9),"-",(O9*100/N9))</f>
        <v>-</v>
      </c>
      <c r="Q9" s="329">
        <v>2</v>
      </c>
      <c r="R9" s="331">
        <v>81</v>
      </c>
      <c r="S9" s="187" t="s">
        <v>174</v>
      </c>
      <c r="T9" s="327">
        <v>5</v>
      </c>
      <c r="U9" s="322">
        <v>51</v>
      </c>
      <c r="V9" s="328"/>
      <c r="W9" s="327">
        <v>1</v>
      </c>
      <c r="X9" s="320">
        <v>45</v>
      </c>
      <c r="Y9" s="187" t="s">
        <v>182</v>
      </c>
      <c r="Z9" s="330">
        <v>1</v>
      </c>
      <c r="AA9" s="323">
        <v>39</v>
      </c>
      <c r="AB9" s="187" t="s">
        <v>184</v>
      </c>
      <c r="AC9" s="37"/>
      <c r="AD9" s="41"/>
    </row>
    <row r="10" spans="1:32" s="42" customFormat="1" ht="15" customHeight="1" x14ac:dyDescent="0.25">
      <c r="A10" s="61" t="s">
        <v>36</v>
      </c>
      <c r="B10" s="39">
        <v>3</v>
      </c>
      <c r="C10" s="320">
        <v>54</v>
      </c>
      <c r="D10" s="36"/>
      <c r="E10" s="327">
        <v>2</v>
      </c>
      <c r="F10" s="320">
        <v>50</v>
      </c>
      <c r="G10" s="187" t="s">
        <v>112</v>
      </c>
      <c r="H10" s="327">
        <v>0</v>
      </c>
      <c r="I10" s="320">
        <v>4</v>
      </c>
      <c r="J10" s="187" t="str">
        <f t="shared" ref="J10:J35" si="2">IF(ISERROR(I10*100/H10),"-",(I10*100/H10))</f>
        <v>-</v>
      </c>
      <c r="K10" s="327">
        <v>0</v>
      </c>
      <c r="L10" s="320">
        <v>0</v>
      </c>
      <c r="M10" s="40" t="str">
        <f t="shared" si="0"/>
        <v>-</v>
      </c>
      <c r="N10" s="327">
        <v>0</v>
      </c>
      <c r="O10" s="319">
        <v>0</v>
      </c>
      <c r="P10" s="328" t="str">
        <f t="shared" si="1"/>
        <v>-</v>
      </c>
      <c r="Q10" s="329">
        <v>2</v>
      </c>
      <c r="R10" s="331">
        <v>50</v>
      </c>
      <c r="S10" s="187" t="s">
        <v>112</v>
      </c>
      <c r="T10" s="327">
        <v>3</v>
      </c>
      <c r="U10" s="322">
        <v>25</v>
      </c>
      <c r="V10" s="328"/>
      <c r="W10" s="327">
        <v>0</v>
      </c>
      <c r="X10" s="320">
        <v>25</v>
      </c>
      <c r="Y10" s="187" t="str">
        <f t="shared" ref="Y7:Y35" si="3">IF(ISERROR(X10*100/W10),"-",(X10*100/W10))</f>
        <v>-</v>
      </c>
      <c r="Z10" s="330">
        <v>0</v>
      </c>
      <c r="AA10" s="324">
        <v>21</v>
      </c>
      <c r="AB10" s="187" t="str">
        <f t="shared" ref="AB10:AB35" si="4">IF(ISERROR(AA10*100/Z10),"-",(AA10*100/Z10))</f>
        <v>-</v>
      </c>
      <c r="AC10" s="37"/>
      <c r="AD10" s="41"/>
    </row>
    <row r="11" spans="1:32" s="42" customFormat="1" ht="15" customHeight="1" x14ac:dyDescent="0.25">
      <c r="A11" s="61" t="s">
        <v>37</v>
      </c>
      <c r="B11" s="39">
        <v>1</v>
      </c>
      <c r="C11" s="320">
        <v>54</v>
      </c>
      <c r="D11" s="36"/>
      <c r="E11" s="327">
        <v>0</v>
      </c>
      <c r="F11" s="320">
        <v>34</v>
      </c>
      <c r="G11" s="187" t="str">
        <f t="shared" ref="G11:G35" si="5">IF(ISERROR(F11*100/E11),"-",(F11*100/E11))</f>
        <v>-</v>
      </c>
      <c r="H11" s="327">
        <v>0</v>
      </c>
      <c r="I11" s="320">
        <v>10</v>
      </c>
      <c r="J11" s="187" t="str">
        <f t="shared" si="2"/>
        <v>-</v>
      </c>
      <c r="K11" s="327">
        <v>0</v>
      </c>
      <c r="L11" s="320">
        <v>1</v>
      </c>
      <c r="M11" s="40" t="str">
        <f t="shared" si="0"/>
        <v>-</v>
      </c>
      <c r="N11" s="327">
        <v>0</v>
      </c>
      <c r="O11" s="319">
        <v>0</v>
      </c>
      <c r="P11" s="328" t="str">
        <f t="shared" si="1"/>
        <v>-</v>
      </c>
      <c r="Q11" s="329">
        <v>0</v>
      </c>
      <c r="R11" s="331">
        <v>34</v>
      </c>
      <c r="S11" s="187" t="str">
        <f t="shared" ref="S11:S35" si="6">IF(ISERROR(R11*100/Q11),"-",(R11*100/Q11))</f>
        <v>-</v>
      </c>
      <c r="T11" s="327">
        <v>0</v>
      </c>
      <c r="U11" s="322">
        <v>25</v>
      </c>
      <c r="V11" s="328"/>
      <c r="W11" s="327">
        <v>0</v>
      </c>
      <c r="X11" s="320">
        <v>20</v>
      </c>
      <c r="Y11" s="187" t="str">
        <f t="shared" si="3"/>
        <v>-</v>
      </c>
      <c r="Z11" s="330">
        <v>0</v>
      </c>
      <c r="AA11" s="324">
        <v>19</v>
      </c>
      <c r="AB11" s="187" t="str">
        <f t="shared" ref="AB7:AB33" si="7">IF(ISERROR(AA11*100/Z11),"-",(AA11*100/Z11))</f>
        <v>-</v>
      </c>
      <c r="AC11" s="37"/>
      <c r="AD11" s="41"/>
    </row>
    <row r="12" spans="1:32" s="42" customFormat="1" ht="15" customHeight="1" x14ac:dyDescent="0.25">
      <c r="A12" s="61" t="s">
        <v>38</v>
      </c>
      <c r="B12" s="39">
        <v>3</v>
      </c>
      <c r="C12" s="320">
        <v>42</v>
      </c>
      <c r="D12" s="36"/>
      <c r="E12" s="327">
        <v>3</v>
      </c>
      <c r="F12" s="320">
        <v>29</v>
      </c>
      <c r="G12" s="187" t="s">
        <v>152</v>
      </c>
      <c r="H12" s="327">
        <v>1</v>
      </c>
      <c r="I12" s="320">
        <v>14</v>
      </c>
      <c r="J12" s="187" t="s">
        <v>123</v>
      </c>
      <c r="K12" s="327">
        <v>0</v>
      </c>
      <c r="L12" s="320">
        <v>2</v>
      </c>
      <c r="M12" s="40" t="str">
        <f t="shared" si="0"/>
        <v>-</v>
      </c>
      <c r="N12" s="327">
        <v>0</v>
      </c>
      <c r="O12" s="319">
        <v>0</v>
      </c>
      <c r="P12" s="328" t="str">
        <f t="shared" si="1"/>
        <v>-</v>
      </c>
      <c r="Q12" s="329">
        <v>2</v>
      </c>
      <c r="R12" s="331">
        <v>29</v>
      </c>
      <c r="S12" s="187" t="s">
        <v>163</v>
      </c>
      <c r="T12" s="327">
        <v>3</v>
      </c>
      <c r="U12" s="322">
        <v>21</v>
      </c>
      <c r="V12" s="328"/>
      <c r="W12" s="327">
        <v>0</v>
      </c>
      <c r="X12" s="320">
        <v>17</v>
      </c>
      <c r="Y12" s="187" t="str">
        <f t="shared" si="3"/>
        <v>-</v>
      </c>
      <c r="Z12" s="330">
        <v>0</v>
      </c>
      <c r="AA12" s="324">
        <v>14</v>
      </c>
      <c r="AB12" s="187" t="str">
        <f t="shared" si="7"/>
        <v>-</v>
      </c>
      <c r="AC12" s="37"/>
      <c r="AD12" s="41"/>
    </row>
    <row r="13" spans="1:32" s="42" customFormat="1" ht="15" customHeight="1" x14ac:dyDescent="0.25">
      <c r="A13" s="61" t="s">
        <v>39</v>
      </c>
      <c r="B13" s="39">
        <v>2</v>
      </c>
      <c r="C13" s="320">
        <v>35</v>
      </c>
      <c r="D13" s="36"/>
      <c r="E13" s="327">
        <v>2</v>
      </c>
      <c r="F13" s="320">
        <v>23</v>
      </c>
      <c r="G13" s="187" t="s">
        <v>115</v>
      </c>
      <c r="H13" s="327">
        <v>1</v>
      </c>
      <c r="I13" s="320">
        <v>16</v>
      </c>
      <c r="J13" s="187" t="s">
        <v>119</v>
      </c>
      <c r="K13" s="327">
        <v>1</v>
      </c>
      <c r="L13" s="320">
        <v>0</v>
      </c>
      <c r="M13" s="40">
        <f t="shared" si="0"/>
        <v>0</v>
      </c>
      <c r="N13" s="327">
        <v>0</v>
      </c>
      <c r="O13" s="319">
        <v>0</v>
      </c>
      <c r="P13" s="328" t="str">
        <f t="shared" si="1"/>
        <v>-</v>
      </c>
      <c r="Q13" s="329">
        <v>2</v>
      </c>
      <c r="R13" s="331">
        <v>23</v>
      </c>
      <c r="S13" s="187" t="s">
        <v>115</v>
      </c>
      <c r="T13" s="327">
        <v>1</v>
      </c>
      <c r="U13" s="322">
        <v>8</v>
      </c>
      <c r="V13" s="328"/>
      <c r="W13" s="327">
        <v>0</v>
      </c>
      <c r="X13" s="320">
        <v>8</v>
      </c>
      <c r="Y13" s="187" t="str">
        <f t="shared" si="3"/>
        <v>-</v>
      </c>
      <c r="Z13" s="330">
        <v>0</v>
      </c>
      <c r="AA13" s="324">
        <v>5</v>
      </c>
      <c r="AB13" s="187" t="str">
        <f t="shared" si="7"/>
        <v>-</v>
      </c>
      <c r="AC13" s="37"/>
      <c r="AD13" s="41"/>
    </row>
    <row r="14" spans="1:32" s="42" customFormat="1" ht="15" customHeight="1" x14ac:dyDescent="0.25">
      <c r="A14" s="61" t="s">
        <v>40</v>
      </c>
      <c r="B14" s="39">
        <v>7</v>
      </c>
      <c r="C14" s="320">
        <v>87</v>
      </c>
      <c r="D14" s="36"/>
      <c r="E14" s="327">
        <v>7</v>
      </c>
      <c r="F14" s="320">
        <v>85</v>
      </c>
      <c r="G14" s="187" t="s">
        <v>153</v>
      </c>
      <c r="H14" s="327">
        <v>2</v>
      </c>
      <c r="I14" s="320">
        <v>8</v>
      </c>
      <c r="J14" s="187" t="s">
        <v>130</v>
      </c>
      <c r="K14" s="327">
        <v>1</v>
      </c>
      <c r="L14" s="320">
        <v>1</v>
      </c>
      <c r="M14" s="40">
        <f t="shared" si="0"/>
        <v>100</v>
      </c>
      <c r="N14" s="327">
        <v>0</v>
      </c>
      <c r="O14" s="319">
        <v>0</v>
      </c>
      <c r="P14" s="328" t="str">
        <f t="shared" si="1"/>
        <v>-</v>
      </c>
      <c r="Q14" s="329">
        <v>7</v>
      </c>
      <c r="R14" s="331">
        <v>85</v>
      </c>
      <c r="S14" s="187" t="s">
        <v>153</v>
      </c>
      <c r="T14" s="327">
        <v>7</v>
      </c>
      <c r="U14" s="322">
        <v>21</v>
      </c>
      <c r="V14" s="328"/>
      <c r="W14" s="327">
        <v>0</v>
      </c>
      <c r="X14" s="320">
        <v>21</v>
      </c>
      <c r="Y14" s="187" t="str">
        <f t="shared" si="3"/>
        <v>-</v>
      </c>
      <c r="Z14" s="330">
        <v>0</v>
      </c>
      <c r="AA14" s="324">
        <v>15</v>
      </c>
      <c r="AB14" s="187" t="str">
        <f t="shared" si="7"/>
        <v>-</v>
      </c>
      <c r="AC14" s="37"/>
      <c r="AD14" s="41"/>
    </row>
    <row r="15" spans="1:32" s="42" customFormat="1" ht="15" customHeight="1" x14ac:dyDescent="0.25">
      <c r="A15" s="61" t="s">
        <v>41</v>
      </c>
      <c r="B15" s="39">
        <v>29</v>
      </c>
      <c r="C15" s="320">
        <v>227</v>
      </c>
      <c r="D15" s="36"/>
      <c r="E15" s="327">
        <v>10</v>
      </c>
      <c r="F15" s="320">
        <v>140</v>
      </c>
      <c r="G15" s="187" t="s">
        <v>123</v>
      </c>
      <c r="H15" s="327">
        <v>2</v>
      </c>
      <c r="I15" s="320">
        <v>70</v>
      </c>
      <c r="J15" s="187" t="s">
        <v>120</v>
      </c>
      <c r="K15" s="327">
        <v>0</v>
      </c>
      <c r="L15" s="320">
        <v>2</v>
      </c>
      <c r="M15" s="40" t="str">
        <f t="shared" si="0"/>
        <v>-</v>
      </c>
      <c r="N15" s="327">
        <v>0</v>
      </c>
      <c r="O15" s="319">
        <v>0</v>
      </c>
      <c r="P15" s="328" t="str">
        <f t="shared" si="1"/>
        <v>-</v>
      </c>
      <c r="Q15" s="329">
        <v>7</v>
      </c>
      <c r="R15" s="331">
        <v>139</v>
      </c>
      <c r="S15" s="187" t="s">
        <v>175</v>
      </c>
      <c r="T15" s="327">
        <v>28</v>
      </c>
      <c r="U15" s="322">
        <v>65</v>
      </c>
      <c r="V15" s="328"/>
      <c r="W15" s="327">
        <v>1</v>
      </c>
      <c r="X15" s="320">
        <v>30</v>
      </c>
      <c r="Y15" s="187" t="s">
        <v>129</v>
      </c>
      <c r="Z15" s="330">
        <v>1</v>
      </c>
      <c r="AA15" s="324">
        <v>22</v>
      </c>
      <c r="AB15" s="187" t="s">
        <v>186</v>
      </c>
      <c r="AC15" s="37"/>
      <c r="AD15" s="41"/>
    </row>
    <row r="16" spans="1:32" s="42" customFormat="1" ht="15" customHeight="1" x14ac:dyDescent="0.25">
      <c r="A16" s="61" t="s">
        <v>42</v>
      </c>
      <c r="B16" s="39">
        <v>11</v>
      </c>
      <c r="C16" s="320">
        <v>188</v>
      </c>
      <c r="D16" s="36"/>
      <c r="E16" s="327">
        <v>5</v>
      </c>
      <c r="F16" s="320">
        <v>154</v>
      </c>
      <c r="G16" s="187" t="s">
        <v>154</v>
      </c>
      <c r="H16" s="327">
        <v>4</v>
      </c>
      <c r="I16" s="320">
        <v>65</v>
      </c>
      <c r="J16" s="187" t="s">
        <v>167</v>
      </c>
      <c r="K16" s="327">
        <v>0</v>
      </c>
      <c r="L16" s="320">
        <v>1</v>
      </c>
      <c r="M16" s="40" t="str">
        <f t="shared" si="0"/>
        <v>-</v>
      </c>
      <c r="N16" s="327">
        <v>0</v>
      </c>
      <c r="O16" s="319">
        <v>0</v>
      </c>
      <c r="P16" s="328" t="str">
        <f t="shared" si="1"/>
        <v>-</v>
      </c>
      <c r="Q16" s="329">
        <v>2</v>
      </c>
      <c r="R16" s="331">
        <v>153</v>
      </c>
      <c r="S16" s="187" t="s">
        <v>176</v>
      </c>
      <c r="T16" s="327">
        <v>11</v>
      </c>
      <c r="U16" s="322">
        <v>51</v>
      </c>
      <c r="V16" s="328"/>
      <c r="W16" s="327">
        <v>0</v>
      </c>
      <c r="X16" s="320">
        <v>33</v>
      </c>
      <c r="Y16" s="187" t="str">
        <f t="shared" si="3"/>
        <v>-</v>
      </c>
      <c r="Z16" s="330">
        <v>0</v>
      </c>
      <c r="AA16" s="324">
        <v>27</v>
      </c>
      <c r="AB16" s="187" t="str">
        <f t="shared" si="7"/>
        <v>-</v>
      </c>
      <c r="AC16" s="37"/>
      <c r="AD16" s="41"/>
    </row>
    <row r="17" spans="1:30" s="42" customFormat="1" ht="15" customHeight="1" x14ac:dyDescent="0.25">
      <c r="A17" s="61" t="s">
        <v>43</v>
      </c>
      <c r="B17" s="39">
        <v>8</v>
      </c>
      <c r="C17" s="320">
        <v>119</v>
      </c>
      <c r="D17" s="36"/>
      <c r="E17" s="327">
        <v>4</v>
      </c>
      <c r="F17" s="320">
        <v>103</v>
      </c>
      <c r="G17" s="187" t="s">
        <v>155</v>
      </c>
      <c r="H17" s="327">
        <v>1</v>
      </c>
      <c r="I17" s="320">
        <v>13</v>
      </c>
      <c r="J17" s="187" t="s">
        <v>114</v>
      </c>
      <c r="K17" s="327">
        <v>0</v>
      </c>
      <c r="L17" s="320">
        <v>0</v>
      </c>
      <c r="M17" s="40" t="str">
        <f t="shared" si="0"/>
        <v>-</v>
      </c>
      <c r="N17" s="327">
        <v>0</v>
      </c>
      <c r="O17" s="319">
        <v>0</v>
      </c>
      <c r="P17" s="328" t="str">
        <f t="shared" si="1"/>
        <v>-</v>
      </c>
      <c r="Q17" s="329">
        <v>2</v>
      </c>
      <c r="R17" s="331">
        <v>102</v>
      </c>
      <c r="S17" s="187" t="s">
        <v>177</v>
      </c>
      <c r="T17" s="327">
        <v>7</v>
      </c>
      <c r="U17" s="322">
        <v>68</v>
      </c>
      <c r="V17" s="328"/>
      <c r="W17" s="327">
        <v>3</v>
      </c>
      <c r="X17" s="320">
        <v>60</v>
      </c>
      <c r="Y17" s="187" t="s">
        <v>121</v>
      </c>
      <c r="Z17" s="330">
        <v>2</v>
      </c>
      <c r="AA17" s="324">
        <v>54</v>
      </c>
      <c r="AB17" s="187" t="s">
        <v>187</v>
      </c>
      <c r="AC17" s="37"/>
      <c r="AD17" s="41"/>
    </row>
    <row r="18" spans="1:30" s="42" customFormat="1" ht="15" customHeight="1" x14ac:dyDescent="0.25">
      <c r="A18" s="61" t="s">
        <v>44</v>
      </c>
      <c r="B18" s="39">
        <v>2</v>
      </c>
      <c r="C18" s="320">
        <v>119</v>
      </c>
      <c r="D18" s="36"/>
      <c r="E18" s="327">
        <v>3</v>
      </c>
      <c r="F18" s="320">
        <v>85</v>
      </c>
      <c r="G18" s="187" t="s">
        <v>156</v>
      </c>
      <c r="H18" s="327">
        <v>2</v>
      </c>
      <c r="I18" s="320">
        <v>43</v>
      </c>
      <c r="J18" s="187" t="s">
        <v>168</v>
      </c>
      <c r="K18" s="327">
        <v>0</v>
      </c>
      <c r="L18" s="320">
        <v>0</v>
      </c>
      <c r="M18" s="40" t="str">
        <f t="shared" si="0"/>
        <v>-</v>
      </c>
      <c r="N18" s="327">
        <v>0</v>
      </c>
      <c r="O18" s="319">
        <v>0</v>
      </c>
      <c r="P18" s="328" t="str">
        <f t="shared" si="1"/>
        <v>-</v>
      </c>
      <c r="Q18" s="329">
        <v>2</v>
      </c>
      <c r="R18" s="331">
        <v>82</v>
      </c>
      <c r="S18" s="187" t="s">
        <v>126</v>
      </c>
      <c r="T18" s="327">
        <v>3</v>
      </c>
      <c r="U18" s="322">
        <v>51</v>
      </c>
      <c r="V18" s="328"/>
      <c r="W18" s="327">
        <v>0</v>
      </c>
      <c r="X18" s="320">
        <v>32</v>
      </c>
      <c r="Y18" s="187" t="str">
        <f t="shared" si="3"/>
        <v>-</v>
      </c>
      <c r="Z18" s="330">
        <v>0</v>
      </c>
      <c r="AA18" s="324">
        <v>30</v>
      </c>
      <c r="AB18" s="187" t="str">
        <f t="shared" si="7"/>
        <v>-</v>
      </c>
      <c r="AC18" s="37"/>
      <c r="AD18" s="41"/>
    </row>
    <row r="19" spans="1:30" s="42" customFormat="1" ht="15" customHeight="1" x14ac:dyDescent="0.25">
      <c r="A19" s="61" t="s">
        <v>45</v>
      </c>
      <c r="B19" s="39">
        <v>4</v>
      </c>
      <c r="C19" s="320">
        <v>95</v>
      </c>
      <c r="D19" s="36"/>
      <c r="E19" s="327">
        <v>2</v>
      </c>
      <c r="F19" s="320">
        <v>66</v>
      </c>
      <c r="G19" s="187" t="s">
        <v>157</v>
      </c>
      <c r="H19" s="327">
        <v>0</v>
      </c>
      <c r="I19" s="320">
        <v>32</v>
      </c>
      <c r="J19" s="187" t="str">
        <f t="shared" si="2"/>
        <v>-</v>
      </c>
      <c r="K19" s="327">
        <v>0</v>
      </c>
      <c r="L19" s="320">
        <v>6</v>
      </c>
      <c r="M19" s="40" t="str">
        <f t="shared" si="0"/>
        <v>-</v>
      </c>
      <c r="N19" s="327">
        <v>0</v>
      </c>
      <c r="O19" s="319">
        <v>0</v>
      </c>
      <c r="P19" s="328" t="str">
        <f t="shared" si="1"/>
        <v>-</v>
      </c>
      <c r="Q19" s="329">
        <v>1</v>
      </c>
      <c r="R19" s="331">
        <v>65</v>
      </c>
      <c r="S19" s="187" t="s">
        <v>116</v>
      </c>
      <c r="T19" s="327">
        <v>3</v>
      </c>
      <c r="U19" s="322">
        <v>40</v>
      </c>
      <c r="V19" s="328"/>
      <c r="W19" s="327">
        <v>2</v>
      </c>
      <c r="X19" s="320">
        <v>30</v>
      </c>
      <c r="Y19" s="187" t="s">
        <v>115</v>
      </c>
      <c r="Z19" s="330">
        <v>1</v>
      </c>
      <c r="AA19" s="324">
        <v>26</v>
      </c>
      <c r="AB19" s="187" t="s">
        <v>158</v>
      </c>
      <c r="AC19" s="37"/>
      <c r="AD19" s="41"/>
    </row>
    <row r="20" spans="1:30" s="42" customFormat="1" ht="15" customHeight="1" x14ac:dyDescent="0.25">
      <c r="A20" s="61" t="s">
        <v>46</v>
      </c>
      <c r="B20" s="39">
        <v>3</v>
      </c>
      <c r="C20" s="320">
        <v>37</v>
      </c>
      <c r="D20" s="36"/>
      <c r="E20" s="327">
        <v>1</v>
      </c>
      <c r="F20" s="320">
        <v>26</v>
      </c>
      <c r="G20" s="187" t="s">
        <v>158</v>
      </c>
      <c r="H20" s="327">
        <v>0</v>
      </c>
      <c r="I20" s="320">
        <v>11</v>
      </c>
      <c r="J20" s="187" t="str">
        <f t="shared" si="2"/>
        <v>-</v>
      </c>
      <c r="K20" s="327">
        <v>0</v>
      </c>
      <c r="L20" s="320">
        <v>0</v>
      </c>
      <c r="M20" s="40" t="str">
        <f t="shared" si="0"/>
        <v>-</v>
      </c>
      <c r="N20" s="327">
        <v>0</v>
      </c>
      <c r="O20" s="319">
        <v>0</v>
      </c>
      <c r="P20" s="328" t="str">
        <f t="shared" si="1"/>
        <v>-</v>
      </c>
      <c r="Q20" s="329">
        <v>0</v>
      </c>
      <c r="R20" s="331">
        <v>26</v>
      </c>
      <c r="S20" s="187" t="str">
        <f t="shared" si="6"/>
        <v>-</v>
      </c>
      <c r="T20" s="327">
        <v>3</v>
      </c>
      <c r="U20" s="322">
        <v>16</v>
      </c>
      <c r="V20" s="328"/>
      <c r="W20" s="327">
        <v>0</v>
      </c>
      <c r="X20" s="320">
        <v>13</v>
      </c>
      <c r="Y20" s="187" t="str">
        <f t="shared" si="3"/>
        <v>-</v>
      </c>
      <c r="Z20" s="330">
        <v>0</v>
      </c>
      <c r="AA20" s="324">
        <v>10</v>
      </c>
      <c r="AB20" s="187" t="str">
        <f t="shared" si="7"/>
        <v>-</v>
      </c>
      <c r="AC20" s="37"/>
      <c r="AD20" s="41"/>
    </row>
    <row r="21" spans="1:30" s="42" customFormat="1" ht="15" customHeight="1" x14ac:dyDescent="0.25">
      <c r="A21" s="61" t="s">
        <v>47</v>
      </c>
      <c r="B21" s="39">
        <v>3</v>
      </c>
      <c r="C21" s="320">
        <v>27</v>
      </c>
      <c r="D21" s="36"/>
      <c r="E21" s="327">
        <v>2</v>
      </c>
      <c r="F21" s="320">
        <v>24</v>
      </c>
      <c r="G21" s="187" t="s">
        <v>117</v>
      </c>
      <c r="H21" s="327">
        <v>0</v>
      </c>
      <c r="I21" s="320">
        <v>6</v>
      </c>
      <c r="J21" s="187" t="str">
        <f t="shared" si="2"/>
        <v>-</v>
      </c>
      <c r="K21" s="327">
        <v>0</v>
      </c>
      <c r="L21" s="320">
        <v>0</v>
      </c>
      <c r="M21" s="40" t="str">
        <f t="shared" si="0"/>
        <v>-</v>
      </c>
      <c r="N21" s="327">
        <v>0</v>
      </c>
      <c r="O21" s="319">
        <v>0</v>
      </c>
      <c r="P21" s="328" t="str">
        <f t="shared" si="1"/>
        <v>-</v>
      </c>
      <c r="Q21" s="329">
        <v>1</v>
      </c>
      <c r="R21" s="331">
        <v>24</v>
      </c>
      <c r="S21" s="187" t="s">
        <v>128</v>
      </c>
      <c r="T21" s="327">
        <v>3</v>
      </c>
      <c r="U21" s="322">
        <v>11</v>
      </c>
      <c r="V21" s="328"/>
      <c r="W21" s="327">
        <v>1</v>
      </c>
      <c r="X21" s="320">
        <v>11</v>
      </c>
      <c r="Y21" s="187" t="s">
        <v>110</v>
      </c>
      <c r="Z21" s="330">
        <v>0</v>
      </c>
      <c r="AA21" s="324">
        <v>11</v>
      </c>
      <c r="AB21" s="187" t="str">
        <f t="shared" si="7"/>
        <v>-</v>
      </c>
      <c r="AC21" s="37"/>
      <c r="AD21" s="41"/>
    </row>
    <row r="22" spans="1:30" s="42" customFormat="1" ht="15" customHeight="1" x14ac:dyDescent="0.25">
      <c r="A22" s="61" t="s">
        <v>48</v>
      </c>
      <c r="B22" s="39">
        <v>1</v>
      </c>
      <c r="C22" s="320">
        <v>61</v>
      </c>
      <c r="D22" s="36"/>
      <c r="E22" s="327">
        <v>4</v>
      </c>
      <c r="F22" s="320">
        <v>41</v>
      </c>
      <c r="G22" s="187" t="s">
        <v>159</v>
      </c>
      <c r="H22" s="327">
        <v>1</v>
      </c>
      <c r="I22" s="320">
        <v>16</v>
      </c>
      <c r="J22" s="187" t="s">
        <v>119</v>
      </c>
      <c r="K22" s="327">
        <v>0</v>
      </c>
      <c r="L22" s="320">
        <v>2</v>
      </c>
      <c r="M22" s="40" t="str">
        <f t="shared" si="0"/>
        <v>-</v>
      </c>
      <c r="N22" s="327">
        <v>0</v>
      </c>
      <c r="O22" s="319">
        <v>1</v>
      </c>
      <c r="P22" s="328" t="str">
        <f t="shared" si="1"/>
        <v>-</v>
      </c>
      <c r="Q22" s="329">
        <v>4</v>
      </c>
      <c r="R22" s="331">
        <v>40</v>
      </c>
      <c r="S22" s="187" t="s">
        <v>113</v>
      </c>
      <c r="T22" s="327">
        <v>0</v>
      </c>
      <c r="U22" s="322">
        <v>30</v>
      </c>
      <c r="V22" s="328"/>
      <c r="W22" s="327">
        <v>3</v>
      </c>
      <c r="X22" s="320">
        <v>28</v>
      </c>
      <c r="Y22" s="187" t="s">
        <v>183</v>
      </c>
      <c r="Z22" s="330">
        <v>3</v>
      </c>
      <c r="AA22" s="324">
        <v>24</v>
      </c>
      <c r="AB22" s="187" t="s">
        <v>109</v>
      </c>
      <c r="AC22" s="37"/>
      <c r="AD22" s="41"/>
    </row>
    <row r="23" spans="1:30" s="42" customFormat="1" ht="15" customHeight="1" x14ac:dyDescent="0.25">
      <c r="A23" s="61" t="s">
        <v>49</v>
      </c>
      <c r="B23" s="39">
        <v>4</v>
      </c>
      <c r="C23" s="320">
        <v>52</v>
      </c>
      <c r="D23" s="36"/>
      <c r="E23" s="327">
        <v>3</v>
      </c>
      <c r="F23" s="320">
        <v>45</v>
      </c>
      <c r="G23" s="187" t="s">
        <v>160</v>
      </c>
      <c r="H23" s="327">
        <v>1</v>
      </c>
      <c r="I23" s="320">
        <v>7</v>
      </c>
      <c r="J23" s="187" t="s">
        <v>169</v>
      </c>
      <c r="K23" s="327">
        <v>0</v>
      </c>
      <c r="L23" s="320">
        <v>0</v>
      </c>
      <c r="M23" s="40" t="str">
        <f t="shared" si="0"/>
        <v>-</v>
      </c>
      <c r="N23" s="327">
        <v>0</v>
      </c>
      <c r="O23" s="319">
        <v>0</v>
      </c>
      <c r="P23" s="328" t="str">
        <f t="shared" si="1"/>
        <v>-</v>
      </c>
      <c r="Q23" s="329">
        <v>2</v>
      </c>
      <c r="R23" s="331">
        <v>45</v>
      </c>
      <c r="S23" s="187" t="s">
        <v>108</v>
      </c>
      <c r="T23" s="327">
        <v>4</v>
      </c>
      <c r="U23" s="322">
        <v>23</v>
      </c>
      <c r="V23" s="328"/>
      <c r="W23" s="327">
        <v>0</v>
      </c>
      <c r="X23" s="320">
        <v>20</v>
      </c>
      <c r="Y23" s="187" t="str">
        <f t="shared" si="3"/>
        <v>-</v>
      </c>
      <c r="Z23" s="330">
        <v>0</v>
      </c>
      <c r="AA23" s="324">
        <v>17</v>
      </c>
      <c r="AB23" s="187" t="str">
        <f t="shared" si="7"/>
        <v>-</v>
      </c>
      <c r="AC23" s="37"/>
      <c r="AD23" s="41"/>
    </row>
    <row r="24" spans="1:30" s="42" customFormat="1" ht="15" customHeight="1" x14ac:dyDescent="0.25">
      <c r="A24" s="61" t="s">
        <v>50</v>
      </c>
      <c r="B24" s="39">
        <v>3</v>
      </c>
      <c r="C24" s="320">
        <v>85</v>
      </c>
      <c r="D24" s="36"/>
      <c r="E24" s="327">
        <v>5</v>
      </c>
      <c r="F24" s="320">
        <v>54</v>
      </c>
      <c r="G24" s="187" t="s">
        <v>161</v>
      </c>
      <c r="H24" s="327">
        <v>3</v>
      </c>
      <c r="I24" s="320">
        <v>15</v>
      </c>
      <c r="J24" s="187" t="s">
        <v>170</v>
      </c>
      <c r="K24" s="327">
        <v>2</v>
      </c>
      <c r="L24" s="320">
        <v>1</v>
      </c>
      <c r="M24" s="40">
        <f t="shared" si="0"/>
        <v>50</v>
      </c>
      <c r="N24" s="327">
        <v>0</v>
      </c>
      <c r="O24" s="319">
        <v>0</v>
      </c>
      <c r="P24" s="328" t="str">
        <f t="shared" si="1"/>
        <v>-</v>
      </c>
      <c r="Q24" s="329">
        <v>5</v>
      </c>
      <c r="R24" s="331">
        <v>54</v>
      </c>
      <c r="S24" s="187" t="s">
        <v>161</v>
      </c>
      <c r="T24" s="327">
        <v>2</v>
      </c>
      <c r="U24" s="322">
        <v>43</v>
      </c>
      <c r="V24" s="328"/>
      <c r="W24" s="327">
        <v>1</v>
      </c>
      <c r="X24" s="320">
        <v>39</v>
      </c>
      <c r="Y24" s="187" t="s">
        <v>184</v>
      </c>
      <c r="Z24" s="330">
        <v>1</v>
      </c>
      <c r="AA24" s="324">
        <v>38</v>
      </c>
      <c r="AB24" s="187" t="s">
        <v>125</v>
      </c>
      <c r="AC24" s="37"/>
      <c r="AD24" s="41"/>
    </row>
    <row r="25" spans="1:30" s="42" customFormat="1" ht="15" customHeight="1" x14ac:dyDescent="0.25">
      <c r="A25" s="61" t="s">
        <v>51</v>
      </c>
      <c r="B25" s="39">
        <v>2</v>
      </c>
      <c r="C25" s="320">
        <v>49</v>
      </c>
      <c r="D25" s="36"/>
      <c r="E25" s="327">
        <v>0</v>
      </c>
      <c r="F25" s="320">
        <v>35</v>
      </c>
      <c r="G25" s="187" t="str">
        <f t="shared" si="5"/>
        <v>-</v>
      </c>
      <c r="H25" s="327">
        <v>0</v>
      </c>
      <c r="I25" s="320">
        <v>21</v>
      </c>
      <c r="J25" s="187" t="str">
        <f t="shared" si="2"/>
        <v>-</v>
      </c>
      <c r="K25" s="327">
        <v>0</v>
      </c>
      <c r="L25" s="320">
        <v>1</v>
      </c>
      <c r="M25" s="40" t="str">
        <f t="shared" si="0"/>
        <v>-</v>
      </c>
      <c r="N25" s="327">
        <v>0</v>
      </c>
      <c r="O25" s="319">
        <v>0</v>
      </c>
      <c r="P25" s="328" t="str">
        <f t="shared" si="1"/>
        <v>-</v>
      </c>
      <c r="Q25" s="329">
        <v>0</v>
      </c>
      <c r="R25" s="331">
        <v>35</v>
      </c>
      <c r="S25" s="187" t="str">
        <f t="shared" si="6"/>
        <v>-</v>
      </c>
      <c r="T25" s="327">
        <v>2</v>
      </c>
      <c r="U25" s="322">
        <v>19</v>
      </c>
      <c r="V25" s="328"/>
      <c r="W25" s="327">
        <v>0</v>
      </c>
      <c r="X25" s="320">
        <v>15</v>
      </c>
      <c r="Y25" s="187" t="str">
        <f t="shared" si="3"/>
        <v>-</v>
      </c>
      <c r="Z25" s="330">
        <v>0</v>
      </c>
      <c r="AA25" s="324">
        <v>13</v>
      </c>
      <c r="AB25" s="187" t="str">
        <f t="shared" si="7"/>
        <v>-</v>
      </c>
      <c r="AC25" s="37"/>
      <c r="AD25" s="41"/>
    </row>
    <row r="26" spans="1:30" s="42" customFormat="1" ht="15" customHeight="1" x14ac:dyDescent="0.25">
      <c r="A26" s="61" t="s">
        <v>52</v>
      </c>
      <c r="B26" s="39">
        <v>3</v>
      </c>
      <c r="C26" s="320">
        <v>58</v>
      </c>
      <c r="D26" s="36"/>
      <c r="E26" s="327">
        <v>3</v>
      </c>
      <c r="F26" s="320">
        <v>35</v>
      </c>
      <c r="G26" s="187" t="s">
        <v>162</v>
      </c>
      <c r="H26" s="327">
        <v>0</v>
      </c>
      <c r="I26" s="320">
        <v>10</v>
      </c>
      <c r="J26" s="187" t="str">
        <f t="shared" si="2"/>
        <v>-</v>
      </c>
      <c r="K26" s="327">
        <v>0</v>
      </c>
      <c r="L26" s="320">
        <v>0</v>
      </c>
      <c r="M26" s="40" t="str">
        <f t="shared" si="0"/>
        <v>-</v>
      </c>
      <c r="N26" s="327">
        <v>0</v>
      </c>
      <c r="O26" s="319">
        <v>0</v>
      </c>
      <c r="P26" s="328" t="str">
        <f t="shared" si="1"/>
        <v>-</v>
      </c>
      <c r="Q26" s="329">
        <v>2</v>
      </c>
      <c r="R26" s="331">
        <v>33</v>
      </c>
      <c r="S26" s="187" t="s">
        <v>172</v>
      </c>
      <c r="T26" s="327">
        <v>4</v>
      </c>
      <c r="U26" s="322">
        <v>27</v>
      </c>
      <c r="V26" s="328"/>
      <c r="W26" s="327">
        <v>0</v>
      </c>
      <c r="X26" s="320">
        <v>16</v>
      </c>
      <c r="Y26" s="187" t="str">
        <f t="shared" si="3"/>
        <v>-</v>
      </c>
      <c r="Z26" s="330">
        <v>0</v>
      </c>
      <c r="AA26" s="324">
        <v>14</v>
      </c>
      <c r="AB26" s="187" t="str">
        <f t="shared" si="7"/>
        <v>-</v>
      </c>
      <c r="AC26" s="37"/>
      <c r="AD26" s="41"/>
    </row>
    <row r="27" spans="1:30" s="42" customFormat="1" ht="15" customHeight="1" x14ac:dyDescent="0.25">
      <c r="A27" s="61" t="s">
        <v>53</v>
      </c>
      <c r="B27" s="39">
        <v>0</v>
      </c>
      <c r="C27" s="320">
        <v>47</v>
      </c>
      <c r="D27" s="36"/>
      <c r="E27" s="327">
        <v>0</v>
      </c>
      <c r="F27" s="320">
        <v>45</v>
      </c>
      <c r="G27" s="187" t="str">
        <f t="shared" si="5"/>
        <v>-</v>
      </c>
      <c r="H27" s="327">
        <v>0</v>
      </c>
      <c r="I27" s="320">
        <v>4</v>
      </c>
      <c r="J27" s="187" t="str">
        <f t="shared" si="2"/>
        <v>-</v>
      </c>
      <c r="K27" s="327">
        <v>0</v>
      </c>
      <c r="L27" s="320">
        <v>0</v>
      </c>
      <c r="M27" s="40" t="str">
        <f t="shared" si="0"/>
        <v>-</v>
      </c>
      <c r="N27" s="327">
        <v>0</v>
      </c>
      <c r="O27" s="319">
        <v>0</v>
      </c>
      <c r="P27" s="328" t="str">
        <f t="shared" si="1"/>
        <v>-</v>
      </c>
      <c r="Q27" s="329">
        <v>0</v>
      </c>
      <c r="R27" s="331">
        <v>45</v>
      </c>
      <c r="S27" s="187" t="str">
        <f t="shared" si="6"/>
        <v>-</v>
      </c>
      <c r="T27" s="327">
        <v>0</v>
      </c>
      <c r="U27" s="322">
        <v>20</v>
      </c>
      <c r="V27" s="328"/>
      <c r="W27" s="327">
        <v>0</v>
      </c>
      <c r="X27" s="320">
        <v>19</v>
      </c>
      <c r="Y27" s="187" t="str">
        <f t="shared" si="3"/>
        <v>-</v>
      </c>
      <c r="Z27" s="330">
        <v>0</v>
      </c>
      <c r="AA27" s="324">
        <v>17</v>
      </c>
      <c r="AB27" s="187" t="str">
        <f t="shared" si="7"/>
        <v>-</v>
      </c>
      <c r="AC27" s="37"/>
      <c r="AD27" s="41"/>
    </row>
    <row r="28" spans="1:30" s="42" customFormat="1" ht="15" customHeight="1" x14ac:dyDescent="0.25">
      <c r="A28" s="61" t="s">
        <v>54</v>
      </c>
      <c r="B28" s="39">
        <v>0</v>
      </c>
      <c r="C28" s="320">
        <v>23</v>
      </c>
      <c r="D28" s="36"/>
      <c r="E28" s="327">
        <v>0</v>
      </c>
      <c r="F28" s="320">
        <v>16</v>
      </c>
      <c r="G28" s="187" t="str">
        <f t="shared" si="5"/>
        <v>-</v>
      </c>
      <c r="H28" s="327">
        <v>0</v>
      </c>
      <c r="I28" s="320">
        <v>7</v>
      </c>
      <c r="J28" s="187" t="str">
        <f t="shared" si="2"/>
        <v>-</v>
      </c>
      <c r="K28" s="327">
        <v>0</v>
      </c>
      <c r="L28" s="320">
        <v>0</v>
      </c>
      <c r="M28" s="40" t="str">
        <f t="shared" si="0"/>
        <v>-</v>
      </c>
      <c r="N28" s="327">
        <v>0</v>
      </c>
      <c r="O28" s="319">
        <v>0</v>
      </c>
      <c r="P28" s="328" t="str">
        <f t="shared" si="1"/>
        <v>-</v>
      </c>
      <c r="Q28" s="329">
        <v>0</v>
      </c>
      <c r="R28" s="331">
        <v>16</v>
      </c>
      <c r="S28" s="187" t="str">
        <f t="shared" si="6"/>
        <v>-</v>
      </c>
      <c r="T28" s="327">
        <v>0</v>
      </c>
      <c r="U28" s="322">
        <v>6</v>
      </c>
      <c r="V28" s="328"/>
      <c r="W28" s="327">
        <v>0</v>
      </c>
      <c r="X28" s="320">
        <v>6</v>
      </c>
      <c r="Y28" s="187" t="str">
        <f t="shared" si="3"/>
        <v>-</v>
      </c>
      <c r="Z28" s="330">
        <v>0</v>
      </c>
      <c r="AA28" s="324">
        <v>6</v>
      </c>
      <c r="AB28" s="187" t="str">
        <f t="shared" si="7"/>
        <v>-</v>
      </c>
      <c r="AC28" s="37"/>
      <c r="AD28" s="41"/>
    </row>
    <row r="29" spans="1:30" s="42" customFormat="1" ht="15" customHeight="1" x14ac:dyDescent="0.25">
      <c r="A29" s="61" t="s">
        <v>55</v>
      </c>
      <c r="B29" s="39">
        <v>9</v>
      </c>
      <c r="C29" s="320">
        <v>47</v>
      </c>
      <c r="D29" s="36"/>
      <c r="E29" s="327">
        <v>2</v>
      </c>
      <c r="F29" s="320">
        <v>29</v>
      </c>
      <c r="G29" s="187" t="s">
        <v>163</v>
      </c>
      <c r="H29" s="327">
        <v>0</v>
      </c>
      <c r="I29" s="320">
        <v>3</v>
      </c>
      <c r="J29" s="187" t="str">
        <f t="shared" si="2"/>
        <v>-</v>
      </c>
      <c r="K29" s="327">
        <v>0</v>
      </c>
      <c r="L29" s="320">
        <v>0</v>
      </c>
      <c r="M29" s="40" t="str">
        <f t="shared" si="0"/>
        <v>-</v>
      </c>
      <c r="N29" s="327">
        <v>0</v>
      </c>
      <c r="O29" s="319">
        <v>0</v>
      </c>
      <c r="P29" s="328" t="str">
        <f t="shared" si="1"/>
        <v>-</v>
      </c>
      <c r="Q29" s="329">
        <v>1</v>
      </c>
      <c r="R29" s="331">
        <v>29</v>
      </c>
      <c r="S29" s="187" t="s">
        <v>111</v>
      </c>
      <c r="T29" s="327">
        <v>9</v>
      </c>
      <c r="U29" s="322">
        <v>15</v>
      </c>
      <c r="V29" s="328"/>
      <c r="W29" s="327">
        <v>0</v>
      </c>
      <c r="X29" s="320">
        <v>9</v>
      </c>
      <c r="Y29" s="187" t="str">
        <f t="shared" si="3"/>
        <v>-</v>
      </c>
      <c r="Z29" s="330">
        <v>0</v>
      </c>
      <c r="AA29" s="324">
        <v>7</v>
      </c>
      <c r="AB29" s="187" t="str">
        <f t="shared" si="7"/>
        <v>-</v>
      </c>
      <c r="AC29" s="37"/>
      <c r="AD29" s="41"/>
    </row>
    <row r="30" spans="1:30" s="42" customFormat="1" ht="15" customHeight="1" x14ac:dyDescent="0.25">
      <c r="A30" s="61" t="s">
        <v>56</v>
      </c>
      <c r="B30" s="39">
        <v>0</v>
      </c>
      <c r="C30" s="320">
        <v>24</v>
      </c>
      <c r="D30" s="36"/>
      <c r="E30" s="327">
        <v>0</v>
      </c>
      <c r="F30" s="320">
        <v>16</v>
      </c>
      <c r="G30" s="187" t="str">
        <f t="shared" si="5"/>
        <v>-</v>
      </c>
      <c r="H30" s="327">
        <v>0</v>
      </c>
      <c r="I30" s="320">
        <v>5</v>
      </c>
      <c r="J30" s="187" t="str">
        <f t="shared" si="2"/>
        <v>-</v>
      </c>
      <c r="K30" s="327">
        <v>0</v>
      </c>
      <c r="L30" s="320">
        <v>0</v>
      </c>
      <c r="M30" s="40" t="str">
        <f t="shared" si="0"/>
        <v>-</v>
      </c>
      <c r="N30" s="327">
        <v>0</v>
      </c>
      <c r="O30" s="319">
        <v>0</v>
      </c>
      <c r="P30" s="328" t="str">
        <f t="shared" si="1"/>
        <v>-</v>
      </c>
      <c r="Q30" s="329">
        <v>0</v>
      </c>
      <c r="R30" s="331">
        <v>15</v>
      </c>
      <c r="S30" s="187" t="str">
        <f t="shared" si="6"/>
        <v>-</v>
      </c>
      <c r="T30" s="327">
        <v>0</v>
      </c>
      <c r="U30" s="322">
        <v>12</v>
      </c>
      <c r="V30" s="328"/>
      <c r="W30" s="327">
        <v>0</v>
      </c>
      <c r="X30" s="320">
        <v>8</v>
      </c>
      <c r="Y30" s="187" t="str">
        <f t="shared" si="3"/>
        <v>-</v>
      </c>
      <c r="Z30" s="330">
        <v>0</v>
      </c>
      <c r="AA30" s="324">
        <v>7</v>
      </c>
      <c r="AB30" s="187" t="str">
        <f t="shared" si="7"/>
        <v>-</v>
      </c>
      <c r="AC30" s="37"/>
      <c r="AD30" s="41"/>
    </row>
    <row r="31" spans="1:30" s="42" customFormat="1" ht="15" customHeight="1" x14ac:dyDescent="0.25">
      <c r="A31" s="61" t="s">
        <v>57</v>
      </c>
      <c r="B31" s="39">
        <v>1</v>
      </c>
      <c r="C31" s="320">
        <v>104</v>
      </c>
      <c r="D31" s="36"/>
      <c r="E31" s="327">
        <v>0</v>
      </c>
      <c r="F31" s="320">
        <v>62</v>
      </c>
      <c r="G31" s="187" t="str">
        <f t="shared" si="5"/>
        <v>-</v>
      </c>
      <c r="H31" s="327">
        <v>0</v>
      </c>
      <c r="I31" s="320">
        <v>11</v>
      </c>
      <c r="J31" s="187" t="str">
        <f t="shared" si="2"/>
        <v>-</v>
      </c>
      <c r="K31" s="327">
        <v>0</v>
      </c>
      <c r="L31" s="320">
        <v>0</v>
      </c>
      <c r="M31" s="40" t="str">
        <f t="shared" si="0"/>
        <v>-</v>
      </c>
      <c r="N31" s="327">
        <v>0</v>
      </c>
      <c r="O31" s="319">
        <v>0</v>
      </c>
      <c r="P31" s="328" t="str">
        <f t="shared" si="1"/>
        <v>-</v>
      </c>
      <c r="Q31" s="329">
        <v>0</v>
      </c>
      <c r="R31" s="331">
        <v>58</v>
      </c>
      <c r="S31" s="187" t="str">
        <f t="shared" si="6"/>
        <v>-</v>
      </c>
      <c r="T31" s="327">
        <v>1</v>
      </c>
      <c r="U31" s="322">
        <v>42</v>
      </c>
      <c r="V31" s="328"/>
      <c r="W31" s="327">
        <v>0</v>
      </c>
      <c r="X31" s="320">
        <v>24</v>
      </c>
      <c r="Y31" s="187" t="str">
        <f t="shared" si="3"/>
        <v>-</v>
      </c>
      <c r="Z31" s="330">
        <v>0</v>
      </c>
      <c r="AA31" s="324">
        <v>23</v>
      </c>
      <c r="AB31" s="187" t="str">
        <f t="shared" si="7"/>
        <v>-</v>
      </c>
      <c r="AC31" s="37"/>
      <c r="AD31" s="41"/>
    </row>
    <row r="32" spans="1:30" s="42" customFormat="1" ht="15" customHeight="1" x14ac:dyDescent="0.25">
      <c r="A32" s="61" t="s">
        <v>58</v>
      </c>
      <c r="B32" s="39">
        <v>4</v>
      </c>
      <c r="C32" s="320">
        <v>46</v>
      </c>
      <c r="D32" s="36"/>
      <c r="E32" s="327">
        <v>3</v>
      </c>
      <c r="F32" s="320">
        <v>32</v>
      </c>
      <c r="G32" s="187" t="s">
        <v>122</v>
      </c>
      <c r="H32" s="327">
        <v>1</v>
      </c>
      <c r="I32" s="320">
        <v>18</v>
      </c>
      <c r="J32" s="187" t="s">
        <v>118</v>
      </c>
      <c r="K32" s="327">
        <v>0</v>
      </c>
      <c r="L32" s="320">
        <v>1</v>
      </c>
      <c r="M32" s="40" t="str">
        <f t="shared" si="0"/>
        <v>-</v>
      </c>
      <c r="N32" s="327">
        <v>0</v>
      </c>
      <c r="O32" s="319">
        <v>0</v>
      </c>
      <c r="P32" s="328" t="str">
        <f t="shared" si="1"/>
        <v>-</v>
      </c>
      <c r="Q32" s="329">
        <v>2</v>
      </c>
      <c r="R32" s="331">
        <v>31</v>
      </c>
      <c r="S32" s="187" t="s">
        <v>178</v>
      </c>
      <c r="T32" s="327">
        <v>4</v>
      </c>
      <c r="U32" s="322">
        <v>21</v>
      </c>
      <c r="V32" s="328"/>
      <c r="W32" s="327">
        <v>0</v>
      </c>
      <c r="X32" s="320">
        <v>14</v>
      </c>
      <c r="Y32" s="187" t="str">
        <f t="shared" si="3"/>
        <v>-</v>
      </c>
      <c r="Z32" s="330">
        <v>0</v>
      </c>
      <c r="AA32" s="324">
        <v>12</v>
      </c>
      <c r="AB32" s="187" t="str">
        <f t="shared" si="7"/>
        <v>-</v>
      </c>
      <c r="AC32" s="37"/>
      <c r="AD32" s="41"/>
    </row>
    <row r="33" spans="1:30" s="42" customFormat="1" ht="15" customHeight="1" x14ac:dyDescent="0.25">
      <c r="A33" s="61" t="s">
        <v>59</v>
      </c>
      <c r="B33" s="39">
        <v>1</v>
      </c>
      <c r="C33" s="320">
        <v>76</v>
      </c>
      <c r="D33" s="36"/>
      <c r="E33" s="327">
        <v>1</v>
      </c>
      <c r="F33" s="320">
        <v>72</v>
      </c>
      <c r="G33" s="187" t="s">
        <v>164</v>
      </c>
      <c r="H33" s="327">
        <v>0</v>
      </c>
      <c r="I33" s="320">
        <v>8</v>
      </c>
      <c r="J33" s="187" t="str">
        <f t="shared" si="2"/>
        <v>-</v>
      </c>
      <c r="K33" s="327">
        <v>0</v>
      </c>
      <c r="L33" s="320">
        <v>0</v>
      </c>
      <c r="M33" s="40" t="str">
        <f t="shared" si="0"/>
        <v>-</v>
      </c>
      <c r="N33" s="327">
        <v>0</v>
      </c>
      <c r="O33" s="319">
        <v>0</v>
      </c>
      <c r="P33" s="328" t="str">
        <f t="shared" si="1"/>
        <v>-</v>
      </c>
      <c r="Q33" s="329">
        <v>1</v>
      </c>
      <c r="R33" s="331">
        <v>71</v>
      </c>
      <c r="S33" s="187" t="s">
        <v>179</v>
      </c>
      <c r="T33" s="327">
        <v>0</v>
      </c>
      <c r="U33" s="322">
        <v>37</v>
      </c>
      <c r="V33" s="328"/>
      <c r="W33" s="327">
        <v>1</v>
      </c>
      <c r="X33" s="320">
        <v>34</v>
      </c>
      <c r="Y33" s="187" t="s">
        <v>124</v>
      </c>
      <c r="Z33" s="330">
        <v>1</v>
      </c>
      <c r="AA33" s="324">
        <v>29</v>
      </c>
      <c r="AB33" s="187" t="s">
        <v>111</v>
      </c>
      <c r="AC33" s="37"/>
      <c r="AD33" s="41"/>
    </row>
    <row r="34" spans="1:30" s="42" customFormat="1" ht="15" customHeight="1" x14ac:dyDescent="0.25">
      <c r="A34" s="61" t="s">
        <v>60</v>
      </c>
      <c r="B34" s="39">
        <v>1</v>
      </c>
      <c r="C34" s="320">
        <v>52</v>
      </c>
      <c r="D34" s="36"/>
      <c r="E34" s="327">
        <v>0</v>
      </c>
      <c r="F34" s="320">
        <v>39</v>
      </c>
      <c r="G34" s="187" t="str">
        <f t="shared" si="5"/>
        <v>-</v>
      </c>
      <c r="H34" s="327">
        <v>0</v>
      </c>
      <c r="I34" s="320">
        <v>7</v>
      </c>
      <c r="J34" s="187" t="str">
        <f t="shared" si="2"/>
        <v>-</v>
      </c>
      <c r="K34" s="327">
        <v>0</v>
      </c>
      <c r="L34" s="320">
        <v>0</v>
      </c>
      <c r="M34" s="40" t="str">
        <f t="shared" si="0"/>
        <v>-</v>
      </c>
      <c r="N34" s="327">
        <v>0</v>
      </c>
      <c r="O34" s="319">
        <v>0</v>
      </c>
      <c r="P34" s="328" t="str">
        <f t="shared" si="1"/>
        <v>-</v>
      </c>
      <c r="Q34" s="329">
        <v>0</v>
      </c>
      <c r="R34" s="331">
        <v>30</v>
      </c>
      <c r="S34" s="187" t="str">
        <f t="shared" si="6"/>
        <v>-</v>
      </c>
      <c r="T34" s="327">
        <v>1</v>
      </c>
      <c r="U34" s="322">
        <v>27</v>
      </c>
      <c r="V34" s="328"/>
      <c r="W34" s="327">
        <v>0</v>
      </c>
      <c r="X34" s="320">
        <v>25</v>
      </c>
      <c r="Y34" s="187" t="str">
        <f t="shared" si="3"/>
        <v>-</v>
      </c>
      <c r="Z34" s="330">
        <v>0</v>
      </c>
      <c r="AA34" s="324">
        <v>23</v>
      </c>
      <c r="AB34" s="187" t="str">
        <f t="shared" si="4"/>
        <v>-</v>
      </c>
      <c r="AC34" s="37"/>
      <c r="AD34" s="41"/>
    </row>
    <row r="35" spans="1:30" s="42" customFormat="1" ht="15" customHeight="1" x14ac:dyDescent="0.25">
      <c r="A35" s="61" t="s">
        <v>61</v>
      </c>
      <c r="B35" s="39">
        <v>0</v>
      </c>
      <c r="C35" s="320">
        <v>43</v>
      </c>
      <c r="D35" s="36"/>
      <c r="E35" s="327">
        <v>0</v>
      </c>
      <c r="F35" s="320">
        <v>40</v>
      </c>
      <c r="G35" s="187" t="str">
        <f t="shared" si="5"/>
        <v>-</v>
      </c>
      <c r="H35" s="327">
        <v>0</v>
      </c>
      <c r="I35" s="320">
        <v>8</v>
      </c>
      <c r="J35" s="187" t="str">
        <f t="shared" si="2"/>
        <v>-</v>
      </c>
      <c r="K35" s="327">
        <v>0</v>
      </c>
      <c r="L35" s="320">
        <v>3</v>
      </c>
      <c r="M35" s="40" t="str">
        <f t="shared" si="0"/>
        <v>-</v>
      </c>
      <c r="N35" s="327">
        <v>0</v>
      </c>
      <c r="O35" s="319">
        <v>0</v>
      </c>
      <c r="P35" s="328" t="str">
        <f t="shared" si="1"/>
        <v>-</v>
      </c>
      <c r="Q35" s="329">
        <v>0</v>
      </c>
      <c r="R35" s="331">
        <v>40</v>
      </c>
      <c r="S35" s="187" t="str">
        <f t="shared" si="6"/>
        <v>-</v>
      </c>
      <c r="T35" s="327">
        <v>0</v>
      </c>
      <c r="U35" s="322">
        <v>24</v>
      </c>
      <c r="V35" s="328"/>
      <c r="W35" s="327">
        <v>0</v>
      </c>
      <c r="X35" s="320">
        <v>22</v>
      </c>
      <c r="Y35" s="187" t="str">
        <f t="shared" si="3"/>
        <v>-</v>
      </c>
      <c r="Z35" s="330">
        <v>0</v>
      </c>
      <c r="AA35" s="324">
        <v>21</v>
      </c>
      <c r="AB35" s="187" t="str">
        <f t="shared" si="4"/>
        <v>-</v>
      </c>
      <c r="AC35" s="37"/>
      <c r="AD35" s="41"/>
    </row>
    <row r="36" spans="1:30" ht="67.5" customHeight="1" x14ac:dyDescent="0.25">
      <c r="A36" s="45"/>
      <c r="B36" s="45"/>
      <c r="C36" s="290" t="s">
        <v>96</v>
      </c>
      <c r="D36" s="234"/>
      <c r="E36" s="234"/>
      <c r="F36" s="290"/>
      <c r="G36" s="234"/>
      <c r="H36" s="234"/>
      <c r="I36" s="290"/>
      <c r="J36" s="234"/>
      <c r="K36" s="234"/>
      <c r="L36" s="290"/>
      <c r="M36" s="234"/>
      <c r="N36" s="252"/>
      <c r="O36" s="321"/>
      <c r="P36" s="252"/>
      <c r="Q36" s="252"/>
      <c r="R36" s="321"/>
      <c r="S36" s="252"/>
      <c r="T36" s="252"/>
      <c r="U36" s="252"/>
      <c r="V36" s="252"/>
      <c r="W36" s="252"/>
      <c r="X36" s="321"/>
      <c r="Y36" s="252"/>
      <c r="Z36" s="252"/>
      <c r="AA36" s="252"/>
      <c r="AB36" s="252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zoomScale="66" zoomScaleNormal="70" zoomScaleSheetLayoutView="66" workbookViewId="0">
      <selection activeCell="C17" sqref="C17"/>
    </sheetView>
  </sheetViews>
  <sheetFormatPr defaultColWidth="8" defaultRowHeight="12.75" x14ac:dyDescent="0.2"/>
  <cols>
    <col min="1" max="1" width="60.140625" style="3" customWidth="1"/>
    <col min="2" max="3" width="21.855468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07" t="s">
        <v>64</v>
      </c>
      <c r="B1" s="207"/>
      <c r="C1" s="207"/>
      <c r="D1" s="207"/>
      <c r="E1" s="207"/>
    </row>
    <row r="2" spans="1:11" ht="23.25" customHeight="1" x14ac:dyDescent="0.2">
      <c r="A2" s="207" t="s">
        <v>23</v>
      </c>
      <c r="B2" s="207"/>
      <c r="C2" s="207"/>
      <c r="D2" s="207"/>
      <c r="E2" s="207"/>
    </row>
    <row r="3" spans="1:11" ht="6" customHeight="1" x14ac:dyDescent="0.2">
      <c r="A3" s="26"/>
    </row>
    <row r="4" spans="1:11" s="4" customFormat="1" ht="23.25" customHeight="1" x14ac:dyDescent="0.25">
      <c r="A4" s="218"/>
      <c r="B4" s="208" t="s">
        <v>132</v>
      </c>
      <c r="C4" s="208" t="s">
        <v>133</v>
      </c>
      <c r="D4" s="250" t="s">
        <v>1</v>
      </c>
      <c r="E4" s="251"/>
    </row>
    <row r="5" spans="1:11" s="4" customFormat="1" ht="32.25" customHeight="1" x14ac:dyDescent="0.25">
      <c r="A5" s="218"/>
      <c r="B5" s="209"/>
      <c r="C5" s="209"/>
      <c r="D5" s="5" t="s">
        <v>2</v>
      </c>
      <c r="E5" s="6" t="s">
        <v>25</v>
      </c>
    </row>
    <row r="6" spans="1:11" s="9" customFormat="1" ht="15.75" customHeight="1" x14ac:dyDescent="0.25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20.85" customHeight="1" x14ac:dyDescent="0.25">
      <c r="A7" s="10" t="s">
        <v>97</v>
      </c>
      <c r="B7" s="82" t="s">
        <v>91</v>
      </c>
      <c r="C7" s="82">
        <f>'10-молодь-ЦЗ'!C7</f>
        <v>12204</v>
      </c>
      <c r="D7" s="11" t="s">
        <v>91</v>
      </c>
      <c r="E7" s="90" t="s">
        <v>91</v>
      </c>
      <c r="K7" s="13"/>
    </row>
    <row r="8" spans="1:11" s="4" customFormat="1" ht="20.85" customHeight="1" x14ac:dyDescent="0.25">
      <c r="A8" s="10" t="s">
        <v>27</v>
      </c>
      <c r="B8" s="82">
        <f>'10-молодь-ЦЗ'!E7</f>
        <v>19536</v>
      </c>
      <c r="C8" s="82">
        <f>'10-молодь-ЦЗ'!F7</f>
        <v>10211</v>
      </c>
      <c r="D8" s="11">
        <f t="shared" ref="D8:D12" si="0">C8*100/B8</f>
        <v>52.267608517608515</v>
      </c>
      <c r="E8" s="90">
        <f t="shared" ref="E8:E12" si="1">C8-B8</f>
        <v>-9325</v>
      </c>
      <c r="K8" s="13"/>
    </row>
    <row r="9" spans="1:11" s="4" customFormat="1" ht="37.5" x14ac:dyDescent="0.25">
      <c r="A9" s="14" t="s">
        <v>28</v>
      </c>
      <c r="B9" s="82">
        <f>'10-молодь-ЦЗ'!H7</f>
        <v>5351</v>
      </c>
      <c r="C9" s="82">
        <f>'10-молодь-ЦЗ'!I7</f>
        <v>2524</v>
      </c>
      <c r="D9" s="11">
        <f t="shared" si="0"/>
        <v>47.168753504017943</v>
      </c>
      <c r="E9" s="90">
        <f t="shared" si="1"/>
        <v>-2827</v>
      </c>
      <c r="K9" s="13"/>
    </row>
    <row r="10" spans="1:11" s="4" customFormat="1" ht="21.6" customHeight="1" x14ac:dyDescent="0.25">
      <c r="A10" s="15" t="s">
        <v>29</v>
      </c>
      <c r="B10" s="82">
        <f>'10-молодь-ЦЗ'!K7</f>
        <v>955</v>
      </c>
      <c r="C10" s="82">
        <f>'10-молодь-ЦЗ'!L7</f>
        <v>481</v>
      </c>
      <c r="D10" s="12">
        <f t="shared" si="0"/>
        <v>50.366492146596862</v>
      </c>
      <c r="E10" s="90">
        <f t="shared" si="1"/>
        <v>-474</v>
      </c>
      <c r="K10" s="13"/>
    </row>
    <row r="11" spans="1:11" s="4" customFormat="1" ht="45.75" customHeight="1" x14ac:dyDescent="0.25">
      <c r="A11" s="15" t="s">
        <v>20</v>
      </c>
      <c r="B11" s="82">
        <f>'10-молодь-ЦЗ'!N7</f>
        <v>107</v>
      </c>
      <c r="C11" s="82">
        <f>'10-молодь-ЦЗ'!O7</f>
        <v>27</v>
      </c>
      <c r="D11" s="12">
        <f t="shared" si="0"/>
        <v>25.233644859813083</v>
      </c>
      <c r="E11" s="90">
        <f t="shared" si="1"/>
        <v>-80</v>
      </c>
      <c r="K11" s="13"/>
    </row>
    <row r="12" spans="1:11" s="4" customFormat="1" ht="55.5" customHeight="1" x14ac:dyDescent="0.25">
      <c r="A12" s="15" t="s">
        <v>30</v>
      </c>
      <c r="B12" s="82">
        <f>'10-молодь-ЦЗ'!Q7</f>
        <v>13941</v>
      </c>
      <c r="C12" s="82">
        <f>'10-молодь-ЦЗ'!R7</f>
        <v>7881</v>
      </c>
      <c r="D12" s="12">
        <f t="shared" si="0"/>
        <v>56.531095330320639</v>
      </c>
      <c r="E12" s="90">
        <f t="shared" si="1"/>
        <v>-6060</v>
      </c>
      <c r="K12" s="13"/>
    </row>
    <row r="13" spans="1:11" s="4" customFormat="1" ht="12.75" customHeight="1" x14ac:dyDescent="0.25">
      <c r="A13" s="214" t="s">
        <v>4</v>
      </c>
      <c r="B13" s="215"/>
      <c r="C13" s="215"/>
      <c r="D13" s="215"/>
      <c r="E13" s="215"/>
      <c r="K13" s="13"/>
    </row>
    <row r="14" spans="1:11" s="4" customFormat="1" ht="15" customHeight="1" x14ac:dyDescent="0.25">
      <c r="A14" s="216"/>
      <c r="B14" s="217"/>
      <c r="C14" s="217"/>
      <c r="D14" s="217"/>
      <c r="E14" s="217"/>
      <c r="K14" s="13"/>
    </row>
    <row r="15" spans="1:11" s="4" customFormat="1" ht="20.25" customHeight="1" x14ac:dyDescent="0.25">
      <c r="A15" s="212" t="s">
        <v>0</v>
      </c>
      <c r="B15" s="259" t="s">
        <v>138</v>
      </c>
      <c r="C15" s="259" t="s">
        <v>139</v>
      </c>
      <c r="D15" s="250" t="s">
        <v>1</v>
      </c>
      <c r="E15" s="251"/>
      <c r="K15" s="13"/>
    </row>
    <row r="16" spans="1:11" ht="35.85" customHeight="1" x14ac:dyDescent="0.2">
      <c r="A16" s="213"/>
      <c r="B16" s="259"/>
      <c r="C16" s="259"/>
      <c r="D16" s="5" t="s">
        <v>2</v>
      </c>
      <c r="E16" s="6" t="s">
        <v>25</v>
      </c>
      <c r="K16" s="13"/>
    </row>
    <row r="17" spans="1:11" ht="21.6" customHeight="1" x14ac:dyDescent="0.2">
      <c r="A17" s="10" t="s">
        <v>90</v>
      </c>
      <c r="B17" s="82" t="s">
        <v>91</v>
      </c>
      <c r="C17" s="82">
        <f>'10-молодь-ЦЗ'!U7</f>
        <v>3018</v>
      </c>
      <c r="D17" s="17" t="s">
        <v>91</v>
      </c>
      <c r="E17" s="90" t="s">
        <v>91</v>
      </c>
      <c r="K17" s="13"/>
    </row>
    <row r="18" spans="1:11" ht="21.6" customHeight="1" x14ac:dyDescent="0.2">
      <c r="A18" s="1" t="s">
        <v>27</v>
      </c>
      <c r="B18" s="82">
        <f>'10-молодь-ЦЗ'!W7</f>
        <v>5876</v>
      </c>
      <c r="C18" s="82">
        <f>'10-молодь-ЦЗ'!X7</f>
        <v>2381</v>
      </c>
      <c r="D18" s="17">
        <f t="shared" ref="D18:D19" si="2">C18*100/B18</f>
        <v>40.520762423417288</v>
      </c>
      <c r="E18" s="90">
        <f t="shared" ref="E18:E19" si="3">C18-B18</f>
        <v>-3495</v>
      </c>
      <c r="K18" s="13"/>
    </row>
    <row r="19" spans="1:11" ht="21.6" customHeight="1" x14ac:dyDescent="0.2">
      <c r="A19" s="1" t="s">
        <v>32</v>
      </c>
      <c r="B19" s="82">
        <f>'10-молодь-ЦЗ'!Z7</f>
        <v>4690</v>
      </c>
      <c r="C19" s="82">
        <f>'10-молодь-ЦЗ'!AA7</f>
        <v>1928</v>
      </c>
      <c r="D19" s="17">
        <f t="shared" si="2"/>
        <v>41.108742004264393</v>
      </c>
      <c r="E19" s="90">
        <f t="shared" si="3"/>
        <v>-2762</v>
      </c>
      <c r="K19" s="13"/>
    </row>
    <row r="20" spans="1:11" ht="66.599999999999994" customHeight="1" x14ac:dyDescent="0.25">
      <c r="A20" s="206" t="s">
        <v>92</v>
      </c>
      <c r="B20" s="206"/>
      <c r="C20" s="206"/>
      <c r="D20" s="206"/>
      <c r="E20" s="206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2022-08-09T14:23:09Z</cp:lastPrinted>
  <dcterms:created xsi:type="dcterms:W3CDTF">2020-12-10T10:35:03Z</dcterms:created>
  <dcterms:modified xsi:type="dcterms:W3CDTF">2022-08-12T08:17:18Z</dcterms:modified>
</cp:coreProperties>
</file>