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41560B64-D43A-4507-B726-6E71CA312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9" l="1"/>
  <c r="P14" i="39"/>
  <c r="P13" i="39"/>
  <c r="P12" i="39"/>
  <c r="P11" i="39"/>
  <c r="P8" i="39"/>
  <c r="D7" i="56"/>
  <c r="G7" i="56"/>
  <c r="D8" i="56"/>
  <c r="G8" i="56"/>
  <c r="D9" i="56"/>
  <c r="G9" i="56"/>
  <c r="D10" i="56"/>
  <c r="G10" i="56"/>
  <c r="D11" i="56"/>
  <c r="G11" i="56"/>
  <c r="D12" i="56"/>
  <c r="G12" i="56"/>
  <c r="D13" i="56"/>
  <c r="G13" i="56"/>
  <c r="D14" i="56"/>
  <c r="G14" i="56"/>
  <c r="J7" i="56"/>
  <c r="M7" i="56"/>
  <c r="P7" i="56"/>
  <c r="J8" i="56"/>
  <c r="M8" i="56"/>
  <c r="P8" i="56"/>
  <c r="J9" i="56"/>
  <c r="M9" i="56"/>
  <c r="P9" i="56"/>
  <c r="J10" i="56"/>
  <c r="M10" i="56"/>
  <c r="P10" i="56"/>
  <c r="J11" i="56"/>
  <c r="M11" i="56"/>
  <c r="P11" i="56"/>
  <c r="J12" i="56"/>
  <c r="M12" i="56"/>
  <c r="P12" i="56"/>
  <c r="J13" i="56"/>
  <c r="M13" i="56"/>
  <c r="P13" i="56"/>
  <c r="J14" i="56"/>
  <c r="M14" i="56"/>
  <c r="P14" i="56"/>
  <c r="J8" i="50" l="1"/>
  <c r="D8" i="50"/>
  <c r="M14" i="50"/>
  <c r="M10" i="50"/>
  <c r="S10" i="50"/>
  <c r="M13" i="50"/>
  <c r="M12" i="50"/>
  <c r="M9" i="50"/>
  <c r="J14" i="50"/>
  <c r="J13" i="50"/>
  <c r="J12" i="50"/>
  <c r="J10" i="50"/>
  <c r="J9" i="50"/>
  <c r="G10" i="50"/>
  <c r="G9" i="50"/>
  <c r="G8" i="50"/>
  <c r="D10" i="50"/>
  <c r="B8" i="64"/>
  <c r="C8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AB14" i="50"/>
  <c r="AB13" i="50"/>
  <c r="AB12" i="50"/>
  <c r="AB11" i="50"/>
  <c r="AB10" i="50"/>
  <c r="AB9" i="50"/>
  <c r="AB8" i="50"/>
  <c r="Y14" i="50"/>
  <c r="Y13" i="50"/>
  <c r="Y12" i="50"/>
  <c r="Y11" i="50"/>
  <c r="Y10" i="50"/>
  <c r="Y9" i="50"/>
  <c r="Y8" i="50"/>
  <c r="V14" i="50"/>
  <c r="V13" i="50"/>
  <c r="V12" i="50"/>
  <c r="V11" i="50"/>
  <c r="V10" i="50"/>
  <c r="V9" i="50"/>
  <c r="V8" i="50"/>
  <c r="S14" i="50"/>
  <c r="S13" i="50"/>
  <c r="S12" i="50"/>
  <c r="S11" i="50"/>
  <c r="S9" i="50"/>
  <c r="S8" i="50"/>
  <c r="G14" i="50"/>
  <c r="G13" i="50"/>
  <c r="G12" i="50"/>
  <c r="G11" i="50"/>
  <c r="J11" i="50"/>
  <c r="D14" i="50"/>
  <c r="D13" i="50"/>
  <c r="D12" i="50"/>
  <c r="D11" i="50"/>
  <c r="D9" i="50"/>
  <c r="V9" i="49" l="1"/>
  <c r="V10" i="49"/>
  <c r="D8" i="49"/>
  <c r="AB14" i="49"/>
  <c r="S14" i="49"/>
  <c r="P14" i="49"/>
  <c r="M14" i="49"/>
  <c r="J14" i="49"/>
  <c r="G14" i="49"/>
  <c r="D14" i="49"/>
  <c r="AB13" i="49"/>
  <c r="S13" i="49"/>
  <c r="P13" i="49"/>
  <c r="M13" i="49"/>
  <c r="J13" i="49"/>
  <c r="G13" i="49"/>
  <c r="D13" i="49"/>
  <c r="S12" i="49"/>
  <c r="P12" i="49"/>
  <c r="M12" i="49"/>
  <c r="J12" i="49"/>
  <c r="G12" i="49"/>
  <c r="D12" i="49"/>
  <c r="S11" i="49"/>
  <c r="P11" i="49"/>
  <c r="M11" i="49"/>
  <c r="J11" i="49"/>
  <c r="G11" i="49"/>
  <c r="D11" i="49"/>
  <c r="AB10" i="49"/>
  <c r="Y10" i="49"/>
  <c r="S10" i="49"/>
  <c r="P10" i="49"/>
  <c r="M10" i="49"/>
  <c r="J10" i="49"/>
  <c r="G10" i="49"/>
  <c r="D10" i="49"/>
  <c r="AB9" i="49"/>
  <c r="Y9" i="49"/>
  <c r="S9" i="49"/>
  <c r="P9" i="49"/>
  <c r="M9" i="49"/>
  <c r="J9" i="49"/>
  <c r="G9" i="49"/>
  <c r="D9" i="49"/>
  <c r="S8" i="49"/>
  <c r="P8" i="49"/>
  <c r="M8" i="49"/>
  <c r="J8" i="49"/>
  <c r="G8" i="49"/>
  <c r="AA7" i="49"/>
  <c r="Z7" i="49"/>
  <c r="X7" i="49"/>
  <c r="W7" i="49"/>
  <c r="T7" i="49"/>
  <c r="R7" i="49"/>
  <c r="Q7" i="49"/>
  <c r="O7" i="49"/>
  <c r="N7" i="49"/>
  <c r="L7" i="49"/>
  <c r="K7" i="49"/>
  <c r="I7" i="49"/>
  <c r="H7" i="49"/>
  <c r="F7" i="49"/>
  <c r="E7" i="49"/>
  <c r="B7" i="49"/>
  <c r="AB7" i="49" l="1"/>
  <c r="P7" i="49"/>
  <c r="M7" i="49"/>
  <c r="G7" i="49"/>
  <c r="U7" i="49"/>
  <c r="V7" i="49" s="1"/>
  <c r="C7" i="49"/>
  <c r="D7" i="49" s="1"/>
  <c r="J7" i="49"/>
  <c r="Y7" i="49"/>
  <c r="S7" i="49"/>
  <c r="S14" i="56"/>
  <c r="S13" i="56"/>
  <c r="S12" i="56"/>
  <c r="S11" i="56"/>
  <c r="S10" i="56"/>
  <c r="S9" i="56"/>
  <c r="S8" i="56"/>
  <c r="AE14" i="56" l="1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V14" i="56"/>
  <c r="V13" i="56"/>
  <c r="V12" i="56"/>
  <c r="V11" i="56"/>
  <c r="V10" i="56"/>
  <c r="V9" i="56"/>
  <c r="V8" i="56"/>
  <c r="T7" i="56" l="1"/>
  <c r="S7" i="56"/>
  <c r="AE7" i="56"/>
  <c r="AB7" i="56"/>
  <c r="Y7" i="56"/>
  <c r="U7" i="56"/>
  <c r="V7" i="56" l="1"/>
  <c r="U14" i="64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P13" i="64" l="1"/>
  <c r="D8" i="48"/>
  <c r="D9" i="48"/>
  <c r="D10" i="48"/>
  <c r="D11" i="48"/>
  <c r="D12" i="48"/>
  <c r="D13" i="48"/>
  <c r="D14" i="48"/>
  <c r="AA8" i="63" l="1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Q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M13" i="63" s="1"/>
  <c r="K14" i="63"/>
  <c r="K8" i="63"/>
  <c r="I8" i="63"/>
  <c r="I9" i="63"/>
  <c r="I10" i="63"/>
  <c r="I11" i="63"/>
  <c r="I12" i="63"/>
  <c r="I13" i="63"/>
  <c r="I14" i="63"/>
  <c r="H9" i="63"/>
  <c r="H10" i="63"/>
  <c r="H11" i="63"/>
  <c r="H12" i="63"/>
  <c r="H13" i="63"/>
  <c r="H14" i="63"/>
  <c r="H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B14" i="65"/>
  <c r="Y14" i="65"/>
  <c r="V14" i="65"/>
  <c r="S14" i="65"/>
  <c r="P14" i="65"/>
  <c r="M14" i="65"/>
  <c r="J14" i="65"/>
  <c r="G14" i="65"/>
  <c r="D14" i="65"/>
  <c r="AB13" i="65"/>
  <c r="Y13" i="65"/>
  <c r="V13" i="65"/>
  <c r="S13" i="65"/>
  <c r="M13" i="65"/>
  <c r="J13" i="65"/>
  <c r="G13" i="65"/>
  <c r="D13" i="65"/>
  <c r="AB12" i="65"/>
  <c r="Y12" i="65"/>
  <c r="V12" i="65"/>
  <c r="S12" i="65"/>
  <c r="P12" i="65"/>
  <c r="M12" i="65"/>
  <c r="J12" i="65"/>
  <c r="G12" i="65"/>
  <c r="D12" i="65"/>
  <c r="AB11" i="65"/>
  <c r="Y11" i="65"/>
  <c r="V11" i="65"/>
  <c r="S11" i="65"/>
  <c r="M11" i="65"/>
  <c r="J11" i="65"/>
  <c r="G11" i="65"/>
  <c r="D11" i="65"/>
  <c r="AB10" i="65"/>
  <c r="Y10" i="65"/>
  <c r="V10" i="65"/>
  <c r="S10" i="65"/>
  <c r="P10" i="65"/>
  <c r="M10" i="65"/>
  <c r="J10" i="65"/>
  <c r="G10" i="65"/>
  <c r="D10" i="65"/>
  <c r="AB9" i="65"/>
  <c r="Y9" i="65"/>
  <c r="V9" i="65"/>
  <c r="S9" i="65"/>
  <c r="P9" i="65"/>
  <c r="M9" i="65"/>
  <c r="J9" i="65"/>
  <c r="G9" i="65"/>
  <c r="D9" i="65"/>
  <c r="AB8" i="65"/>
  <c r="Y8" i="65"/>
  <c r="V8" i="65"/>
  <c r="S8" i="65"/>
  <c r="P8" i="65"/>
  <c r="M8" i="65"/>
  <c r="J8" i="65"/>
  <c r="G8" i="65"/>
  <c r="D8" i="65"/>
  <c r="AA7" i="65"/>
  <c r="Z7" i="65"/>
  <c r="F20" i="45" s="1"/>
  <c r="X7" i="65"/>
  <c r="W7" i="65"/>
  <c r="F19" i="45" s="1"/>
  <c r="U7" i="65"/>
  <c r="G18" i="45" s="1"/>
  <c r="T7" i="65"/>
  <c r="R7" i="65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M10" i="64"/>
  <c r="J10" i="64"/>
  <c r="G10" i="64"/>
  <c r="D10" i="64"/>
  <c r="AB9" i="64"/>
  <c r="Y9" i="64"/>
  <c r="V9" i="64"/>
  <c r="S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AB11" i="63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P8" i="50"/>
  <c r="J14" i="63" l="1"/>
  <c r="P8" i="63"/>
  <c r="G12" i="63"/>
  <c r="AB9" i="63"/>
  <c r="M11" i="63"/>
  <c r="G14" i="63"/>
  <c r="D13" i="63"/>
  <c r="D9" i="63"/>
  <c r="Y7" i="65"/>
  <c r="Y13" i="63"/>
  <c r="Y8" i="63"/>
  <c r="M8" i="63"/>
  <c r="J8" i="63"/>
  <c r="Y10" i="63"/>
  <c r="Y14" i="63"/>
  <c r="S8" i="63"/>
  <c r="G11" i="63"/>
  <c r="AB10" i="63"/>
  <c r="D11" i="63"/>
  <c r="D14" i="63"/>
  <c r="D10" i="63"/>
  <c r="S14" i="63"/>
  <c r="V12" i="63"/>
  <c r="J11" i="63"/>
  <c r="AB8" i="63"/>
  <c r="AB12" i="63"/>
  <c r="S7" i="65"/>
  <c r="Y9" i="63"/>
  <c r="V11" i="63"/>
  <c r="U7" i="63"/>
  <c r="G18" i="25" s="1"/>
  <c r="V14" i="63"/>
  <c r="O7" i="63"/>
  <c r="G12" i="25" s="1"/>
  <c r="M9" i="63"/>
  <c r="B7" i="63"/>
  <c r="F8" i="25" s="1"/>
  <c r="V7" i="65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M7" i="64"/>
  <c r="P7" i="65"/>
  <c r="B19" i="45"/>
  <c r="C18" i="45"/>
  <c r="G20" i="45"/>
  <c r="J10" i="63"/>
  <c r="P14" i="63"/>
  <c r="V10" i="63"/>
  <c r="V8" i="63"/>
  <c r="D7" i="64"/>
  <c r="G7" i="65"/>
  <c r="G10" i="45"/>
  <c r="P13" i="63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11" i="63"/>
  <c r="Y12" i="63"/>
  <c r="S11" i="63"/>
  <c r="N7" i="63"/>
  <c r="F12" i="25" s="1"/>
  <c r="P11" i="63"/>
  <c r="P9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D8" i="63"/>
  <c r="I18" i="45" l="1"/>
  <c r="Y7" i="63"/>
  <c r="V7" i="63"/>
  <c r="F19" i="25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P9" i="39" l="1"/>
  <c r="S9" i="39"/>
  <c r="AB10" i="48" l="1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0" i="39"/>
  <c r="M9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1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J10" i="48" l="1"/>
  <c r="P14" i="48" l="1"/>
  <c r="P13" i="48"/>
  <c r="P12" i="48"/>
  <c r="P11" i="48"/>
  <c r="P9" i="48"/>
  <c r="P8" i="48"/>
  <c r="M9" i="48"/>
  <c r="P14" i="50" l="1"/>
  <c r="P13" i="50"/>
  <c r="P12" i="50"/>
  <c r="P11" i="50"/>
  <c r="P10" i="50"/>
  <c r="P9" i="50"/>
  <c r="P14" i="51" l="1"/>
  <c r="P13" i="51"/>
  <c r="P12" i="51"/>
  <c r="P11" i="51"/>
  <c r="P9" i="51"/>
  <c r="P8" i="51"/>
  <c r="P14" i="54"/>
  <c r="P13" i="54"/>
  <c r="P12" i="54"/>
  <c r="P10" i="54"/>
  <c r="P9" i="54"/>
  <c r="P8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D17" i="40" l="1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B17" i="24"/>
  <c r="B15" i="24"/>
  <c r="B9" i="24"/>
  <c r="B7" i="24"/>
  <c r="B5" i="24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M7" i="50" l="1"/>
  <c r="D9" i="43" s="1"/>
  <c r="J7" i="50"/>
  <c r="D8" i="43" s="1"/>
  <c r="G7" i="50"/>
  <c r="D7" i="43" s="1"/>
  <c r="D11" i="40"/>
  <c r="AB7" i="50"/>
  <c r="D18" i="43" s="1"/>
  <c r="S7" i="50"/>
  <c r="D11" i="43" s="1"/>
  <c r="D7" i="50"/>
  <c r="D6" i="43" s="1"/>
  <c r="V7" i="50"/>
  <c r="D16" i="43" s="1"/>
  <c r="Y7" i="50"/>
  <c r="D17" i="43" s="1"/>
  <c r="B16" i="43"/>
  <c r="B6" i="43"/>
  <c r="D16" i="23"/>
  <c r="E16" i="23"/>
  <c r="D10" i="43"/>
  <c r="E6" i="23"/>
  <c r="D6" i="23"/>
  <c r="D15" i="42"/>
  <c r="E15" i="42"/>
  <c r="D5" i="42"/>
  <c r="E5" i="42"/>
  <c r="I8" i="25"/>
  <c r="H8" i="25"/>
  <c r="B9" i="43"/>
  <c r="B17" i="43"/>
  <c r="B11" i="43"/>
  <c r="B8" i="43"/>
  <c r="B7" i="43"/>
  <c r="D20" i="45"/>
  <c r="E9" i="40"/>
  <c r="E19" i="45"/>
  <c r="D19" i="45"/>
  <c r="E11" i="40"/>
  <c r="D12" i="45"/>
  <c r="D10" i="40"/>
  <c r="I20" i="45"/>
  <c r="E8" i="40"/>
  <c r="D19" i="40"/>
  <c r="C6" i="24"/>
  <c r="C8" i="24"/>
  <c r="C10" i="24"/>
  <c r="C16" i="24"/>
  <c r="C6" i="43"/>
  <c r="C8" i="43"/>
  <c r="C10" i="43"/>
  <c r="C16" i="43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D12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16" i="43" l="1"/>
  <c r="E6" i="43"/>
  <c r="E15" i="24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<sst xmlns="http://schemas.openxmlformats.org/spreadsheetml/2006/main" count="829" uniqueCount="141">
  <si>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</si>
  <si>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</si>
  <si>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</si>
  <si>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</si>
  <si>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</si>
  <si>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</si>
  <si>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</si>
  <si>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</si>
  <si>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</si>
  <si>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</si>
  <si>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</si>
  <si>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</si>
  <si>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</si>
  <si>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</si>
  <si>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</si>
  <si>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</si>
  <si>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</si>
  <si>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</si>
  <si>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</si>
  <si>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</si>
  <si>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</si>
  <si>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</si>
  <si>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</si>
  <si>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</si>
  <si>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</si>
  <si>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</si>
  <si>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</si>
  <si>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</si>
  <si>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</si>
  <si>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</si>
  <si>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</si>
  <si>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</si>
  <si>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</si>
  <si>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</si>
  <si>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</si>
  <si>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</si>
  <si>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</si>
  <si>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</si>
  <si>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</si>
  <si>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</si>
  <si>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</si>
  <si>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</si>
  <si>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</si>
  <si>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</si>
  <si>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</si>
  <si>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</si>
  <si>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</si>
  <si>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</si>
  <si>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</si>
  <si>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</si>
  <si>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</si>
  <si>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</si>
  <si>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</si>
  <si>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</si>
  <si>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</si>
  <si>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</si>
  <si>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</si>
  <si>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</si>
  <si>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</si>
  <si>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</si>
  <si>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</si>
  <si>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</si>
  <si>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</si>
  <si>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</si>
  <si>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</si>
  <si>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</si>
  <si>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</si>
  <si>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</si>
  <si>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</si>
  <si>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</si>
  <si>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</si>
  <si>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</si>
  <si>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</si>
  <si>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</si>
  <si>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</si>
  <si>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</si>
  <si>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</si>
  <si>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</si>
  <si>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</si>
  <si>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</si>
  <si>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</si>
  <si>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</si>
  <si>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</si>
  <si>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</si>
  <si>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</si>
  <si>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</si>
  <si>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</si>
  <si>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</si>
  <si>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послуги,осіб*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</si>
  <si>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</si>
  <si>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</si>
  <si>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</si>
  <si>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</si>
  <si>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</si>
  <si>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</si>
  <si>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</si>
  <si>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</si>
  <si>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</si>
  <si>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</si>
  <si>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</si>
  <si>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</si>
  <si>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</si>
  <si>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</si>
  <si>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</si>
  <si>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</si>
  <si>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</si>
  <si>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</si>
  <si>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Всього отримали роботу (у т.ч. до набуття статусу безробітного)</t>
  </si>
  <si>
    <t>+3р.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</si>
  <si>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серпні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</si>
  <si>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 - серпні 2022-2023 рр.</t>
    </r>
  </si>
  <si>
    <t>січень - серпень 2022 року</t>
  </si>
  <si>
    <t>січень - серпень 2023 року</t>
  </si>
  <si>
    <t xml:space="preserve">  1 вересня 2022 р.</t>
  </si>
  <si>
    <t xml:space="preserve">  1 вересня 2023 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</si>
  <si>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серпні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</si>
  <si>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серпні 2022-2023 рр.</t>
    </r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</si>
  <si>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січні-серпні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</si>
  <si>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серпні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</si>
  <si>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- серпні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</si>
  <si>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серпні 2022-2023 рр.                                                                     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</si>
  <si>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- серпні 2022-2023 рр.</t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</si>
  <si>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- серпні  2022-2023 рр.</t>
  </si>
  <si>
    <t>+2,7р.</t>
  </si>
  <si>
    <t>+21,3р.</t>
  </si>
  <si>
    <t>+5,4р.</t>
  </si>
  <si>
    <t>+60р.</t>
  </si>
  <si>
    <t>Всього отримали роботу                                              (у т.ч. до набуття статусу безробітного)</t>
  </si>
  <si>
    <t>+5,3р.</t>
  </si>
  <si>
    <t>+3,2р.</t>
  </si>
  <si>
    <t>+3,3р.</t>
  </si>
  <si>
    <t>+7р.</t>
  </si>
  <si>
    <t>+3,1р.</t>
  </si>
  <si>
    <t>+4р.</t>
  </si>
  <si>
    <t>+8р.</t>
  </si>
  <si>
    <t>+3,5р.</t>
  </si>
  <si>
    <t>+13р.</t>
  </si>
  <si>
    <t>+4,3р.</t>
  </si>
  <si>
    <t>+14,7р.</t>
  </si>
  <si>
    <t>+7,5р.</t>
  </si>
  <si>
    <t>+15,9р.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</si>
</sst>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  <numFmt numFmtId="172" formatCode="#,##0.0\ _₴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Calibri"/>
      <family val="2"/>
      <charset val="204"/>
    </font>
    <font>
      <b/>
      <sz val="11"/>
      <color rgb="FF002060"/>
      <name val="Times New Roman Cyr"/>
      <charset val="204"/>
    </font>
    <font>
      <sz val="11"/>
      <color rgb="FF002060"/>
      <name val="Times New Roman Cyr"/>
      <charset val="204"/>
    </font>
    <font>
      <sz val="11"/>
      <color rgb="FF00206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96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164" fontId="78" fillId="0" borderId="67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0" fontId="81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172" fontId="75" fillId="0" borderId="56" xfId="12" applyNumberFormat="1" applyFont="1" applyBorder="1" applyAlignment="1">
      <alignment vertical="center"/>
    </xf>
    <xf numFmtId="172" fontId="78" fillId="0" borderId="33" xfId="12" applyNumberFormat="1" applyFont="1" applyBorder="1" applyAlignment="1">
      <alignment vertical="center"/>
    </xf>
    <xf numFmtId="172" fontId="78" fillId="0" borderId="3" xfId="12" applyNumberFormat="1" applyFont="1" applyBorder="1" applyAlignment="1">
      <alignment vertical="center"/>
    </xf>
    <xf numFmtId="172" fontId="78" fillId="0" borderId="37" xfId="12" applyNumberFormat="1" applyFont="1" applyBorder="1" applyAlignment="1">
      <alignment vertical="center"/>
    </xf>
    <xf numFmtId="49" fontId="5" fillId="2" borderId="6" xfId="7" applyNumberFormat="1" applyFont="1" applyFill="1" applyBorder="1" applyAlignment="1">
      <alignment horizontal="center" vertical="center" wrapText="1"/>
    </xf>
    <xf numFmtId="3" fontId="83" fillId="0" borderId="6" xfId="12" applyNumberFormat="1" applyFont="1" applyBorder="1" applyAlignment="1">
      <alignment horizontal="center" vertical="center"/>
    </xf>
    <xf numFmtId="3" fontId="84" fillId="2" borderId="6" xfId="12" applyNumberFormat="1" applyFont="1" applyFill="1" applyBorder="1" applyAlignment="1">
      <alignment horizontal="center" vertical="center"/>
    </xf>
    <xf numFmtId="3" fontId="84" fillId="0" borderId="6" xfId="12" applyNumberFormat="1" applyFont="1" applyBorder="1" applyAlignment="1">
      <alignment horizontal="center" vertical="center"/>
    </xf>
    <xf numFmtId="3" fontId="85" fillId="0" borderId="6" xfId="13" applyNumberFormat="1" applyFont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0" fontId="81" fillId="2" borderId="38" xfId="12" applyFont="1" applyFill="1" applyBorder="1" applyAlignment="1">
      <alignment horizontal="center" vertical="center" wrapText="1"/>
    </xf>
    <xf numFmtId="0" fontId="81" fillId="2" borderId="29" xfId="12" applyFont="1" applyFill="1" applyBorder="1" applyAlignment="1">
      <alignment horizontal="center" vertical="center" wrapText="1"/>
    </xf>
    <xf numFmtId="0" fontId="81" fillId="2" borderId="44" xfId="12" applyFont="1" applyFill="1" applyBorder="1" applyAlignment="1">
      <alignment horizontal="center" vertical="center" wrapText="1"/>
    </xf>
    <xf numFmtId="0" fontId="81" fillId="2" borderId="26" xfId="12" applyFont="1" applyFill="1" applyBorder="1" applyAlignment="1">
      <alignment horizontal="center" vertical="center" wrapText="1"/>
    </xf>
    <xf numFmtId="0" fontId="81" fillId="2" borderId="27" xfId="12" applyFont="1" applyFill="1" applyBorder="1" applyAlignment="1">
      <alignment horizontal="center" vertical="center" wrapText="1"/>
    </xf>
    <xf numFmtId="0" fontId="81" fillId="2" borderId="31" xfId="12" applyFont="1" applyFill="1" applyBorder="1" applyAlignment="1">
      <alignment horizontal="center" vertical="center" wrapText="1"/>
    </xf>
    <xf numFmtId="49" fontId="74" fillId="2" borderId="32" xfId="12" applyNumberFormat="1" applyFont="1" applyFill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1" fillId="2" borderId="30" xfId="12" applyFont="1" applyFill="1" applyBorder="1" applyAlignment="1">
      <alignment horizontal="center" vertical="center" wrapText="1"/>
    </xf>
    <xf numFmtId="0" fontId="81" fillId="2" borderId="28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74" fillId="0" borderId="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3" fontId="78" fillId="0" borderId="0" xfId="12" applyNumberFormat="1" applyFont="1" applyAlignment="1">
      <alignment horizontal="center" vertical="center" wrapText="1"/>
    </xf>
    <xf numFmtId="0" fontId="74" fillId="2" borderId="33" xfId="12" applyFont="1" applyFill="1" applyBorder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4" fillId="0" borderId="6" xfId="1" applyFont="1" applyBorder="1" applyAlignment="1">
      <alignment horizontal="center" vertical="center" wrapText="1"/>
    </xf>
    <xf numFmtId="0" fontId="81" fillId="0" borderId="38" xfId="12" applyFont="1" applyBorder="1" applyAlignment="1">
      <alignment horizontal="center" vertical="center" wrapText="1"/>
    </xf>
    <xf numFmtId="0" fontId="81" fillId="0" borderId="29" xfId="12" applyFont="1" applyBorder="1" applyAlignment="1">
      <alignment horizontal="center" vertical="center" wrapText="1"/>
    </xf>
    <xf numFmtId="0" fontId="81" fillId="0" borderId="44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74" fillId="0" borderId="42" xfId="12" applyFont="1" applyBorder="1" applyAlignment="1">
      <alignment horizontal="center" vertical="center" wrapText="1"/>
    </xf>
    <xf numFmtId="0" fontId="81" fillId="0" borderId="30" xfId="12" applyFont="1" applyBorder="1" applyAlignment="1">
      <alignment horizontal="center" vertical="center" wrapText="1"/>
    </xf>
    <xf numFmtId="0" fontId="81" fillId="0" borderId="27" xfId="12" applyFont="1" applyBorder="1" applyAlignment="1">
      <alignment horizontal="center" vertical="center" wrapText="1"/>
    </xf>
    <xf numFmtId="0" fontId="81" fillId="0" borderId="31" xfId="12" applyFont="1" applyBorder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0" fontId="18" fillId="0" borderId="40" xfId="12" applyFont="1" applyBorder="1" applyAlignment="1">
      <alignment horizontal="center" vertical="center" wrapText="1"/>
    </xf>
    <xf numFmtId="0" fontId="81" fillId="0" borderId="26" xfId="12" applyFont="1" applyBorder="1" applyAlignment="1">
      <alignment horizontal="center" vertical="center" wrapText="1"/>
    </xf>
    <xf numFmtId="0" fontId="81" fillId="0" borderId="28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3" xfId="12" applyFont="1" applyBorder="1" applyAlignment="1">
      <alignment horizontal="center" vertical="center" wrapText="1"/>
    </xf>
    <xf numFmtId="0" fontId="75" fillId="0" borderId="63" xfId="12" applyFont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50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1" xfId="12" applyNumberFormat="1" applyFont="1" applyFill="1" applyBorder="1" applyAlignment="1">
      <alignment horizontal="center" vertical="center" wrapText="1"/>
    </xf>
    <xf numFmtId="49" fontId="74" fillId="2" borderId="45" xfId="12" applyNumberFormat="1" applyFont="1" applyFill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2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81" fillId="0" borderId="54" xfId="12" applyFont="1" applyBorder="1" applyAlignment="1">
      <alignment horizontal="center" vertical="center" wrapText="1"/>
    </xf>
    <xf numFmtId="0" fontId="81" fillId="0" borderId="55" xfId="12" applyFont="1" applyBorder="1" applyAlignment="1">
      <alignment horizontal="center" vertical="center" wrapText="1"/>
    </xf>
    <xf numFmtId="0" fontId="81" fillId="0" borderId="58" xfId="12" applyFont="1" applyBorder="1" applyAlignment="1">
      <alignment horizontal="center" vertical="center" wrapText="1"/>
    </xf>
    <xf numFmtId="0" fontId="81" fillId="0" borderId="53" xfId="12" applyFont="1" applyBorder="1" applyAlignment="1">
      <alignment horizontal="center" vertical="center" wrapText="1"/>
    </xf>
    <xf numFmtId="0" fontId="81" fillId="0" borderId="63" xfId="12" applyFont="1" applyBorder="1" applyAlignment="1">
      <alignment horizontal="center" vertical="center" wrapText="1"/>
    </xf>
    <xf numFmtId="0" fontId="81" fillId="0" borderId="64" xfId="12" applyFont="1" applyBorder="1" applyAlignment="1">
      <alignment horizontal="center" vertical="center" wrapText="1"/>
    </xf>
    <xf numFmtId="0" fontId="81" fillId="0" borderId="56" xfId="12" applyFont="1" applyBorder="1" applyAlignment="1">
      <alignment horizontal="center" vertical="center" wrapText="1"/>
    </xf>
    <xf numFmtId="0" fontId="81" fillId="0" borderId="57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78" fillId="0" borderId="50" xfId="12" applyNumberFormat="1" applyFont="1" applyBorder="1" applyAlignment="1">
      <alignment horizontal="center" vertical="center"/>
    </xf>
    <xf numFmtId="49" fontId="82" fillId="3" borderId="55" xfId="0" applyNumberFormat="1" applyFont="1" applyFill="1" applyBorder="1" applyAlignment="1">
      <alignment horizontal="center" vertical="center"/>
    </xf>
    <xf numFmtId="49" fontId="78" fillId="0" borderId="3" xfId="12" applyNumberFormat="1" applyFont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tabSelected="1" view="pageBreakPreview" zoomScale="70" zoomScaleNormal="70" zoomScaleSheetLayoutView="70" workbookViewId="0">
      <selection activeCell="C16" sqref="C16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249" t="s">
        <v>23</v>
      </c>
      <c r="B1" s="249"/>
      <c r="C1" s="249"/>
      <c r="D1" s="249"/>
      <c r="E1" s="249"/>
    </row>
    <row r="2" spans="1:11" ht="17.850000000000001" customHeight="1" x14ac:dyDescent="0.2">
      <c r="A2" s="249"/>
      <c r="B2" s="249"/>
      <c r="C2" s="249"/>
      <c r="D2" s="249"/>
      <c r="E2" s="249"/>
    </row>
    <row r="3" spans="1:11" s="3" customFormat="1" ht="23.25" customHeight="1" x14ac:dyDescent="0.25">
      <c r="A3" s="254" t="s">
        <v>0</v>
      </c>
      <c r="B3" s="250" t="s">
        <v>111</v>
      </c>
      <c r="C3" s="250" t="s">
        <v>112</v>
      </c>
      <c r="D3" s="252" t="s">
        <v>1</v>
      </c>
      <c r="E3" s="253"/>
    </row>
    <row r="4" spans="1:11" s="3" customFormat="1" ht="27.75" customHeight="1" x14ac:dyDescent="0.25">
      <c r="A4" s="255"/>
      <c r="B4" s="251"/>
      <c r="C4" s="251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4">
        <f>'2(5%квота-ЦЗ)'!B7</f>
        <v>9466</v>
      </c>
      <c r="C6" s="64">
        <f>'2(5%квота-ЦЗ)'!C7</f>
        <v>5343</v>
      </c>
      <c r="D6" s="14">
        <f t="shared" ref="D6" si="0">C6*100/B6</f>
        <v>56.444115782801603</v>
      </c>
      <c r="E6" s="78">
        <f t="shared" ref="E6" si="1">C6-B6</f>
        <v>-4123</v>
      </c>
      <c r="K6" s="11"/>
    </row>
    <row r="7" spans="1:11" s="3" customFormat="1" ht="23.1" customHeight="1" x14ac:dyDescent="0.25">
      <c r="A7" s="8" t="s">
        <v>26</v>
      </c>
      <c r="B7" s="64">
        <f>'2(5%квота-ЦЗ)'!E7</f>
        <v>8895</v>
      </c>
      <c r="C7" s="64">
        <f>'2(5%квота-ЦЗ)'!F7</f>
        <v>4954</v>
      </c>
      <c r="D7" s="14">
        <f t="shared" ref="D7:D11" si="2">C7*100/B7</f>
        <v>55.694210230466553</v>
      </c>
      <c r="E7" s="78">
        <f t="shared" ref="E7:E11" si="3">C7-B7</f>
        <v>-3941</v>
      </c>
      <c r="K7" s="11"/>
    </row>
    <row r="8" spans="1:11" s="3" customFormat="1" ht="45" customHeight="1" x14ac:dyDescent="0.25">
      <c r="A8" s="12" t="s">
        <v>27</v>
      </c>
      <c r="B8" s="64">
        <f>'2(5%квота-ЦЗ)'!H7</f>
        <v>1120</v>
      </c>
      <c r="C8" s="64">
        <f>'2(5%квота-ЦЗ)'!I7</f>
        <v>1071</v>
      </c>
      <c r="D8" s="14">
        <f t="shared" si="2"/>
        <v>95.625</v>
      </c>
      <c r="E8" s="83">
        <f t="shared" si="3"/>
        <v>-49</v>
      </c>
      <c r="K8" s="11"/>
    </row>
    <row r="9" spans="1:11" s="3" customFormat="1" ht="23.1" customHeight="1" x14ac:dyDescent="0.25">
      <c r="A9" s="8" t="s">
        <v>28</v>
      </c>
      <c r="B9" s="64">
        <f>'2(5%квота-ЦЗ)'!K7</f>
        <v>357</v>
      </c>
      <c r="C9" s="64">
        <f>'2(5%квота-ЦЗ)'!L7</f>
        <v>320</v>
      </c>
      <c r="D9" s="14">
        <f t="shared" si="2"/>
        <v>89.635854341736689</v>
      </c>
      <c r="E9" s="78">
        <f t="shared" si="3"/>
        <v>-37</v>
      </c>
      <c r="K9" s="11"/>
    </row>
    <row r="10" spans="1:11" s="3" customFormat="1" ht="45.6" customHeight="1" x14ac:dyDescent="0.25">
      <c r="A10" s="13" t="s">
        <v>19</v>
      </c>
      <c r="B10" s="64">
        <f>'2(5%квота-ЦЗ)'!N7</f>
        <v>50</v>
      </c>
      <c r="C10" s="64">
        <f>'2(5%квота-ЦЗ)'!O7</f>
        <v>96</v>
      </c>
      <c r="D10" s="14">
        <f t="shared" si="2"/>
        <v>192</v>
      </c>
      <c r="E10" s="83">
        <f t="shared" si="3"/>
        <v>46</v>
      </c>
      <c r="K10" s="11"/>
    </row>
    <row r="11" spans="1:11" s="3" customFormat="1" ht="45.6" customHeight="1" x14ac:dyDescent="0.25">
      <c r="A11" s="13" t="s">
        <v>29</v>
      </c>
      <c r="B11" s="64">
        <f>'2(5%квота-ЦЗ)'!Q7</f>
        <v>6990</v>
      </c>
      <c r="C11" s="64">
        <f>'2(5%квота-ЦЗ)'!R7</f>
        <v>4146</v>
      </c>
      <c r="D11" s="14">
        <f t="shared" si="2"/>
        <v>59.313304721030043</v>
      </c>
      <c r="E11" s="78">
        <f t="shared" si="3"/>
        <v>-2844</v>
      </c>
      <c r="K11" s="11"/>
    </row>
    <row r="12" spans="1:11" s="3" customFormat="1" ht="12.75" customHeight="1" x14ac:dyDescent="0.25">
      <c r="A12" s="256" t="s">
        <v>4</v>
      </c>
      <c r="B12" s="257"/>
      <c r="C12" s="257"/>
      <c r="D12" s="257"/>
      <c r="E12" s="257"/>
      <c r="K12" s="11"/>
    </row>
    <row r="13" spans="1:11" s="3" customFormat="1" ht="15" customHeight="1" x14ac:dyDescent="0.25">
      <c r="A13" s="258"/>
      <c r="B13" s="259"/>
      <c r="C13" s="259"/>
      <c r="D13" s="259"/>
      <c r="E13" s="259"/>
      <c r="K13" s="11"/>
    </row>
    <row r="14" spans="1:11" s="3" customFormat="1" ht="24" customHeight="1" x14ac:dyDescent="0.25">
      <c r="A14" s="254" t="s">
        <v>0</v>
      </c>
      <c r="B14" s="260" t="s">
        <v>113</v>
      </c>
      <c r="C14" s="260" t="s">
        <v>114</v>
      </c>
      <c r="D14" s="252" t="s">
        <v>1</v>
      </c>
      <c r="E14" s="253"/>
      <c r="K14" s="11" t="s">
        <v>65</v>
      </c>
    </row>
    <row r="15" spans="1:11" ht="35.85" customHeight="1" x14ac:dyDescent="0.2">
      <c r="A15" s="255"/>
      <c r="B15" s="260"/>
      <c r="C15" s="260"/>
      <c r="D15" s="4" t="s">
        <v>2</v>
      </c>
      <c r="E15" s="5" t="s">
        <v>24</v>
      </c>
      <c r="K15" s="11"/>
    </row>
    <row r="16" spans="1:11" ht="27.75" customHeight="1" x14ac:dyDescent="0.2">
      <c r="A16" s="8" t="s">
        <v>30</v>
      </c>
      <c r="B16" s="64">
        <f>'2(5%квота-ЦЗ)'!T7</f>
        <v>2667</v>
      </c>
      <c r="C16" s="64">
        <f>'2(5%квота-ЦЗ)'!U7</f>
        <v>1419</v>
      </c>
      <c r="D16" s="14">
        <f t="shared" ref="D16" si="4">C16*100/B16</f>
        <v>53.205849268841398</v>
      </c>
      <c r="E16" s="83">
        <f t="shared" ref="E16" si="5">C16-B16</f>
        <v>-1248</v>
      </c>
      <c r="K16" s="11"/>
    </row>
    <row r="17" spans="1:11" ht="27.75" customHeight="1" x14ac:dyDescent="0.2">
      <c r="A17" s="1" t="s">
        <v>26</v>
      </c>
      <c r="B17" s="64">
        <f>'2(5%квота-ЦЗ)'!W7</f>
        <v>2508</v>
      </c>
      <c r="C17" s="64">
        <f>'2(5%квота-ЦЗ)'!X7</f>
        <v>1313</v>
      </c>
      <c r="D17" s="14">
        <f t="shared" ref="D17:D18" si="6">C17*100/B17</f>
        <v>52.352472089314197</v>
      </c>
      <c r="E17" s="83">
        <f t="shared" ref="E17:E18" si="7">C17-B17</f>
        <v>-1195</v>
      </c>
      <c r="K17" s="11"/>
    </row>
    <row r="18" spans="1:11" ht="27.75" customHeight="1" x14ac:dyDescent="0.2">
      <c r="A18" s="1" t="s">
        <v>31</v>
      </c>
      <c r="B18" s="64">
        <f>'2(5%квота-ЦЗ)'!Z7</f>
        <v>2272</v>
      </c>
      <c r="C18" s="64">
        <f>'2(5%квота-ЦЗ)'!AA7</f>
        <v>936</v>
      </c>
      <c r="D18" s="14">
        <f t="shared" si="6"/>
        <v>41.197183098591552</v>
      </c>
      <c r="E18" s="83">
        <f t="shared" si="7"/>
        <v>-1336</v>
      </c>
      <c r="K18" s="11"/>
    </row>
    <row r="19" spans="1:11" ht="64.5" customHeight="1" x14ac:dyDescent="0.25">
      <c r="A19" s="248"/>
      <c r="B19" s="248"/>
      <c r="C19" s="248"/>
      <c r="D19" s="248"/>
      <c r="E19" s="24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67"/>
  <sheetViews>
    <sheetView view="pageBreakPreview" zoomScale="71" zoomScaleNormal="75" zoomScaleSheetLayoutView="71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1" sqref="P11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2.42578125" style="41" customWidth="1"/>
    <col min="16" max="16" width="8.42578125" style="41" customWidth="1"/>
    <col min="17" max="18" width="15.5703125" style="41" customWidth="1"/>
    <col min="19" max="19" width="8.42578125" style="41" customWidth="1"/>
    <col min="20" max="21" width="16.5703125" style="41" customWidth="1"/>
    <col min="22" max="22" width="9" style="41" customWidth="1"/>
    <col min="23" max="24" width="15.5703125" style="41" customWidth="1"/>
    <col min="25" max="25" width="8.42578125" style="41" customWidth="1"/>
    <col min="26" max="27" width="15.42578125" style="41" customWidth="1"/>
    <col min="28" max="28" width="16.5703125" style="41" customWidth="1"/>
    <col min="29" max="16384" width="9.42578125" style="41"/>
  </cols>
  <sheetData>
    <row r="1" spans="1:32" s="26" customFormat="1" ht="60.75" customHeight="1" x14ac:dyDescent="0.25">
      <c r="B1" s="281" t="s">
        <v>110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8" t="s">
        <v>7</v>
      </c>
      <c r="N2" s="278"/>
      <c r="O2" s="278"/>
      <c r="P2" s="278"/>
      <c r="Q2" s="28"/>
      <c r="R2" s="28"/>
      <c r="S2" s="28"/>
      <c r="T2" s="28"/>
      <c r="U2" s="28"/>
      <c r="V2" s="28"/>
      <c r="X2" s="280"/>
      <c r="Y2" s="280"/>
      <c r="Z2" s="278" t="s">
        <v>7</v>
      </c>
      <c r="AA2" s="278"/>
      <c r="AB2" s="278"/>
      <c r="AC2" s="120"/>
    </row>
    <row r="3" spans="1:32" s="221" customFormat="1" ht="97.5" customHeight="1" x14ac:dyDescent="0.25">
      <c r="A3" s="274"/>
      <c r="B3" s="304" t="s">
        <v>80</v>
      </c>
      <c r="C3" s="305"/>
      <c r="D3" s="306"/>
      <c r="E3" s="314" t="s">
        <v>21</v>
      </c>
      <c r="F3" s="310"/>
      <c r="G3" s="311"/>
      <c r="H3" s="314" t="s">
        <v>107</v>
      </c>
      <c r="I3" s="310"/>
      <c r="J3" s="311"/>
      <c r="K3" s="314" t="s">
        <v>9</v>
      </c>
      <c r="L3" s="310"/>
      <c r="M3" s="311"/>
      <c r="N3" s="309" t="s">
        <v>10</v>
      </c>
      <c r="O3" s="310"/>
      <c r="P3" s="311"/>
      <c r="Q3" s="304" t="s">
        <v>8</v>
      </c>
      <c r="R3" s="305"/>
      <c r="S3" s="306"/>
      <c r="T3" s="309" t="s">
        <v>15</v>
      </c>
      <c r="U3" s="310"/>
      <c r="V3" s="315"/>
      <c r="W3" s="314" t="s">
        <v>11</v>
      </c>
      <c r="X3" s="310"/>
      <c r="Y3" s="311"/>
      <c r="Z3" s="309" t="s">
        <v>12</v>
      </c>
      <c r="AA3" s="310"/>
      <c r="AB3" s="311"/>
    </row>
    <row r="4" spans="1:32" s="31" customFormat="1" ht="19.5" customHeight="1" x14ac:dyDescent="0.25">
      <c r="A4" s="275"/>
      <c r="B4" s="268" t="s">
        <v>87</v>
      </c>
      <c r="C4" s="269" t="s">
        <v>96</v>
      </c>
      <c r="D4" s="272" t="s">
        <v>2</v>
      </c>
      <c r="E4" s="268" t="s">
        <v>87</v>
      </c>
      <c r="F4" s="269" t="s">
        <v>96</v>
      </c>
      <c r="G4" s="272" t="s">
        <v>2</v>
      </c>
      <c r="H4" s="268" t="s">
        <v>87</v>
      </c>
      <c r="I4" s="269" t="s">
        <v>96</v>
      </c>
      <c r="J4" s="272" t="s">
        <v>2</v>
      </c>
      <c r="K4" s="268" t="s">
        <v>87</v>
      </c>
      <c r="L4" s="269" t="s">
        <v>96</v>
      </c>
      <c r="M4" s="272" t="s">
        <v>2</v>
      </c>
      <c r="N4" s="268" t="s">
        <v>87</v>
      </c>
      <c r="O4" s="269" t="s">
        <v>96</v>
      </c>
      <c r="P4" s="272" t="s">
        <v>2</v>
      </c>
      <c r="Q4" s="268" t="s">
        <v>87</v>
      </c>
      <c r="R4" s="269" t="s">
        <v>96</v>
      </c>
      <c r="S4" s="272" t="s">
        <v>2</v>
      </c>
      <c r="T4" s="268" t="s">
        <v>87</v>
      </c>
      <c r="U4" s="269" t="s">
        <v>96</v>
      </c>
      <c r="V4" s="283" t="s">
        <v>2</v>
      </c>
      <c r="W4" s="268" t="s">
        <v>87</v>
      </c>
      <c r="X4" s="269" t="s">
        <v>96</v>
      </c>
      <c r="Y4" s="272" t="s">
        <v>2</v>
      </c>
      <c r="Z4" s="268" t="s">
        <v>87</v>
      </c>
      <c r="AA4" s="269" t="s">
        <v>96</v>
      </c>
      <c r="AB4" s="272" t="s">
        <v>2</v>
      </c>
    </row>
    <row r="5" spans="1:32" s="31" customFormat="1" ht="15.75" customHeight="1" thickBot="1" x14ac:dyDescent="0.3">
      <c r="A5" s="313"/>
      <c r="B5" s="268"/>
      <c r="C5" s="269"/>
      <c r="D5" s="307"/>
      <c r="E5" s="268"/>
      <c r="F5" s="269"/>
      <c r="G5" s="307"/>
      <c r="H5" s="268"/>
      <c r="I5" s="269"/>
      <c r="J5" s="307"/>
      <c r="K5" s="268"/>
      <c r="L5" s="269"/>
      <c r="M5" s="307"/>
      <c r="N5" s="268"/>
      <c r="O5" s="269"/>
      <c r="P5" s="307"/>
      <c r="Q5" s="268"/>
      <c r="R5" s="269"/>
      <c r="S5" s="307"/>
      <c r="T5" s="268"/>
      <c r="U5" s="269"/>
      <c r="V5" s="308"/>
      <c r="W5" s="268"/>
      <c r="X5" s="269"/>
      <c r="Y5" s="307"/>
      <c r="Z5" s="268"/>
      <c r="AA5" s="269"/>
      <c r="AB5" s="307"/>
    </row>
    <row r="6" spans="1:32" s="47" customFormat="1" ht="12.75" thickBot="1" x14ac:dyDescent="0.25">
      <c r="A6" s="147" t="s">
        <v>3</v>
      </c>
      <c r="B6" s="139">
        <v>1</v>
      </c>
      <c r="C6" s="46">
        <v>2</v>
      </c>
      <c r="D6" s="122">
        <v>3</v>
      </c>
      <c r="E6" s="139">
        <v>4</v>
      </c>
      <c r="F6" s="46">
        <v>5</v>
      </c>
      <c r="G6" s="122">
        <v>6</v>
      </c>
      <c r="H6" s="139">
        <v>7</v>
      </c>
      <c r="I6" s="46">
        <v>8</v>
      </c>
      <c r="J6" s="122">
        <v>9</v>
      </c>
      <c r="K6" s="139">
        <v>10</v>
      </c>
      <c r="L6" s="46">
        <v>11</v>
      </c>
      <c r="M6" s="122">
        <v>12</v>
      </c>
      <c r="N6" s="148">
        <v>13</v>
      </c>
      <c r="O6" s="46">
        <v>14</v>
      </c>
      <c r="P6" s="122">
        <v>15</v>
      </c>
      <c r="Q6" s="139">
        <v>16</v>
      </c>
      <c r="R6" s="46">
        <v>17</v>
      </c>
      <c r="S6" s="122">
        <v>18</v>
      </c>
      <c r="T6" s="148">
        <v>19</v>
      </c>
      <c r="U6" s="46">
        <v>20</v>
      </c>
      <c r="V6" s="149">
        <v>21</v>
      </c>
      <c r="W6" s="139">
        <v>22</v>
      </c>
      <c r="X6" s="46">
        <v>23</v>
      </c>
      <c r="Y6" s="122">
        <v>24</v>
      </c>
      <c r="Z6" s="148">
        <v>25</v>
      </c>
      <c r="AA6" s="46">
        <v>26</v>
      </c>
      <c r="AB6" s="46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13323</v>
      </c>
      <c r="C7" s="162">
        <f>SUM(C8:C14)</f>
        <v>7403</v>
      </c>
      <c r="D7" s="163">
        <f>C7*100/B7</f>
        <v>55.565563311566464</v>
      </c>
      <c r="E7" s="164">
        <f>SUM(E8:E14)</f>
        <v>11050</v>
      </c>
      <c r="F7" s="162">
        <f>SUM(F8:F14)</f>
        <v>5572</v>
      </c>
      <c r="G7" s="163">
        <f>F7*100/E7</f>
        <v>50.425339366515836</v>
      </c>
      <c r="H7" s="164">
        <f>SUM(H8:H14)</f>
        <v>2958</v>
      </c>
      <c r="I7" s="162">
        <f>SUM(I8:I14)</f>
        <v>2704</v>
      </c>
      <c r="J7" s="163">
        <f>I7*100/H7</f>
        <v>91.413116970926296</v>
      </c>
      <c r="K7" s="164">
        <f>SUM(K8:K14)</f>
        <v>533</v>
      </c>
      <c r="L7" s="162">
        <f>SUM(L8:L14)</f>
        <v>409</v>
      </c>
      <c r="M7" s="163">
        <f>L7*100/K7</f>
        <v>76.735459662288932</v>
      </c>
      <c r="N7" s="165">
        <f>SUM(N8:N14)</f>
        <v>30</v>
      </c>
      <c r="O7" s="162">
        <f>SUM(O8:O14)</f>
        <v>44</v>
      </c>
      <c r="P7" s="163">
        <f>IF(ISERROR(O7*100/N7),"-",(O7*100/N7))</f>
        <v>146.66666666666666</v>
      </c>
      <c r="Q7" s="164">
        <f>SUM(Q8:Q14)</f>
        <v>8712</v>
      </c>
      <c r="R7" s="162">
        <f>SUM(R8:R14)</f>
        <v>4681</v>
      </c>
      <c r="S7" s="163">
        <f>R7*100/Q7</f>
        <v>53.73048668503214</v>
      </c>
      <c r="T7" s="165">
        <f>SUM(T8:T14)</f>
        <v>2889</v>
      </c>
      <c r="U7" s="162">
        <f>SUM(U8:U14)</f>
        <v>1802</v>
      </c>
      <c r="V7" s="166">
        <f>U7*100/T7</f>
        <v>62.374524056767051</v>
      </c>
      <c r="W7" s="164">
        <f>SUM(W8:W14)</f>
        <v>2237</v>
      </c>
      <c r="X7" s="162">
        <f>SUM(X8:X14)</f>
        <v>1189</v>
      </c>
      <c r="Y7" s="163">
        <f>X7*100/W7</f>
        <v>53.151542244076886</v>
      </c>
      <c r="Z7" s="165">
        <f>SUM(Z8:Z14)</f>
        <v>1789</v>
      </c>
      <c r="AA7" s="162">
        <f>SUM(AA8:AA14)</f>
        <v>748</v>
      </c>
      <c r="AB7" s="163">
        <f>AA7*100/Z7</f>
        <v>41.811067635550586</v>
      </c>
      <c r="AC7" s="34"/>
      <c r="AF7" s="39"/>
    </row>
    <row r="8" spans="1:32" s="39" customFormat="1" ht="48.75" customHeight="1" x14ac:dyDescent="0.25">
      <c r="A8" s="142" t="s">
        <v>97</v>
      </c>
      <c r="B8" s="167">
        <v>1492</v>
      </c>
      <c r="C8" s="157">
        <v>1151</v>
      </c>
      <c r="D8" s="168">
        <f t="shared" ref="D8:D14" si="0">C8*100/B8</f>
        <v>77.144772117962461</v>
      </c>
      <c r="E8" s="169">
        <v>1277</v>
      </c>
      <c r="F8" s="157">
        <v>851</v>
      </c>
      <c r="G8" s="168">
        <f t="shared" ref="G8:G14" si="1">F8*100/E8</f>
        <v>66.640563821456539</v>
      </c>
      <c r="H8" s="173">
        <v>459</v>
      </c>
      <c r="I8" s="171">
        <v>594</v>
      </c>
      <c r="J8" s="168">
        <f>IF(ISERROR(I8*100/H8),"-",(I8*100/H8))</f>
        <v>129.41176470588235</v>
      </c>
      <c r="K8" s="173">
        <v>39</v>
      </c>
      <c r="L8" s="158">
        <v>65</v>
      </c>
      <c r="M8" s="168">
        <f>IF(ISERROR(L8*100/K8),"-",(L8*100/K8))</f>
        <v>166.66666666666666</v>
      </c>
      <c r="N8" s="174">
        <v>15</v>
      </c>
      <c r="O8" s="158">
        <v>6</v>
      </c>
      <c r="P8" s="168">
        <f>IF(ISERROR(O8*100/N8),"-",(O8*100/N8))</f>
        <v>40</v>
      </c>
      <c r="Q8" s="173">
        <v>1109</v>
      </c>
      <c r="R8" s="171">
        <v>755</v>
      </c>
      <c r="S8" s="168">
        <f t="shared" ref="S8:S14" si="2">R8*100/Q8</f>
        <v>68.079350766456272</v>
      </c>
      <c r="T8" s="170">
        <v>286</v>
      </c>
      <c r="U8" s="175">
        <v>298</v>
      </c>
      <c r="V8" s="172">
        <f t="shared" ref="V8:V14" si="3">U8*100/T8</f>
        <v>104.1958041958042</v>
      </c>
      <c r="W8" s="169">
        <v>224</v>
      </c>
      <c r="X8" s="175">
        <v>177</v>
      </c>
      <c r="Y8" s="168">
        <f t="shared" ref="Y8:Y14" si="4">X8*100/W8</f>
        <v>79.017857142857139</v>
      </c>
      <c r="Z8" s="170">
        <v>162</v>
      </c>
      <c r="AA8" s="175">
        <v>100</v>
      </c>
      <c r="AB8" s="168">
        <f t="shared" ref="AB8:AB14" si="5">AA8*100/Z8</f>
        <v>61.728395061728392</v>
      </c>
      <c r="AC8" s="34"/>
      <c r="AD8" s="38"/>
    </row>
    <row r="9" spans="1:32" s="40" customFormat="1" ht="48.75" customHeight="1" x14ac:dyDescent="0.25">
      <c r="A9" s="143" t="s">
        <v>98</v>
      </c>
      <c r="B9" s="176">
        <v>1044</v>
      </c>
      <c r="C9" s="127">
        <v>616</v>
      </c>
      <c r="D9" s="177">
        <f t="shared" si="0"/>
        <v>59.003831417624518</v>
      </c>
      <c r="E9" s="178">
        <v>797</v>
      </c>
      <c r="F9" s="127">
        <v>485</v>
      </c>
      <c r="G9" s="177">
        <f t="shared" si="1"/>
        <v>60.853199498117945</v>
      </c>
      <c r="H9" s="181">
        <v>324</v>
      </c>
      <c r="I9" s="132">
        <v>246</v>
      </c>
      <c r="J9" s="177">
        <f t="shared" ref="J9:J14" si="6">IF(ISERROR(I9*100/H9),"-",(I9*100/H9))</f>
        <v>75.925925925925924</v>
      </c>
      <c r="K9" s="181">
        <v>58</v>
      </c>
      <c r="L9" s="131">
        <v>47</v>
      </c>
      <c r="M9" s="177">
        <f t="shared" ref="M9:M14" si="7">IF(ISERROR(L9*100/K9),"-",(L9*100/K9))</f>
        <v>81.034482758620683</v>
      </c>
      <c r="N9" s="182">
        <v>0</v>
      </c>
      <c r="O9" s="131">
        <v>3</v>
      </c>
      <c r="P9" s="177" t="str">
        <f t="shared" ref="P9:P14" si="8">IF(ISERROR(O9*100/N9),"-",(O9*100/N9))</f>
        <v>-</v>
      </c>
      <c r="Q9" s="181">
        <v>668</v>
      </c>
      <c r="R9" s="132">
        <v>427</v>
      </c>
      <c r="S9" s="177">
        <f t="shared" si="2"/>
        <v>63.922155688622752</v>
      </c>
      <c r="T9" s="179">
        <v>224</v>
      </c>
      <c r="U9" s="133">
        <v>167</v>
      </c>
      <c r="V9" s="180">
        <f t="shared" si="3"/>
        <v>74.553571428571431</v>
      </c>
      <c r="W9" s="178">
        <v>178</v>
      </c>
      <c r="X9" s="133">
        <v>116</v>
      </c>
      <c r="Y9" s="177">
        <f t="shared" si="4"/>
        <v>65.168539325842701</v>
      </c>
      <c r="Z9" s="179">
        <v>158</v>
      </c>
      <c r="AA9" s="133">
        <v>80</v>
      </c>
      <c r="AB9" s="177">
        <f t="shared" si="5"/>
        <v>50.632911392405063</v>
      </c>
      <c r="AC9" s="34"/>
      <c r="AD9" s="38"/>
    </row>
    <row r="10" spans="1:32" s="39" customFormat="1" ht="48.75" customHeight="1" x14ac:dyDescent="0.25">
      <c r="A10" s="143" t="s">
        <v>99</v>
      </c>
      <c r="B10" s="176">
        <v>5159</v>
      </c>
      <c r="C10" s="128">
        <v>2181</v>
      </c>
      <c r="D10" s="177">
        <f t="shared" si="0"/>
        <v>42.275634812948248</v>
      </c>
      <c r="E10" s="178">
        <v>4329</v>
      </c>
      <c r="F10" s="128">
        <v>1623</v>
      </c>
      <c r="G10" s="177">
        <f t="shared" si="1"/>
        <v>37.491337491337489</v>
      </c>
      <c r="H10" s="181">
        <v>646</v>
      </c>
      <c r="I10" s="132">
        <v>446</v>
      </c>
      <c r="J10" s="177">
        <f t="shared" si="6"/>
        <v>69.040247678018574</v>
      </c>
      <c r="K10" s="181">
        <v>248</v>
      </c>
      <c r="L10" s="130">
        <v>140</v>
      </c>
      <c r="M10" s="177">
        <f t="shared" si="7"/>
        <v>56.451612903225808</v>
      </c>
      <c r="N10" s="182">
        <v>2</v>
      </c>
      <c r="O10" s="130">
        <v>15</v>
      </c>
      <c r="P10" s="237" t="s">
        <v>139</v>
      </c>
      <c r="Q10" s="181">
        <v>3036</v>
      </c>
      <c r="R10" s="132">
        <v>1312</v>
      </c>
      <c r="S10" s="177">
        <f t="shared" si="2"/>
        <v>43.214756258234516</v>
      </c>
      <c r="T10" s="179">
        <v>1081</v>
      </c>
      <c r="U10" s="133">
        <v>493</v>
      </c>
      <c r="V10" s="180">
        <f t="shared" si="3"/>
        <v>45.605920444033302</v>
      </c>
      <c r="W10" s="178">
        <v>810</v>
      </c>
      <c r="X10" s="133">
        <v>353</v>
      </c>
      <c r="Y10" s="177">
        <f t="shared" si="4"/>
        <v>43.580246913580247</v>
      </c>
      <c r="Z10" s="179">
        <v>644</v>
      </c>
      <c r="AA10" s="133">
        <v>235</v>
      </c>
      <c r="AB10" s="177">
        <f t="shared" si="5"/>
        <v>36.490683229813662</v>
      </c>
      <c r="AC10" s="34"/>
      <c r="AD10" s="38"/>
    </row>
    <row r="11" spans="1:32" s="39" customFormat="1" ht="48.75" customHeight="1" x14ac:dyDescent="0.25">
      <c r="A11" s="143" t="s">
        <v>100</v>
      </c>
      <c r="B11" s="176">
        <v>1489</v>
      </c>
      <c r="C11" s="128">
        <v>987</v>
      </c>
      <c r="D11" s="177">
        <f t="shared" si="0"/>
        <v>66.286098052384148</v>
      </c>
      <c r="E11" s="178">
        <v>1275</v>
      </c>
      <c r="F11" s="128">
        <v>771</v>
      </c>
      <c r="G11" s="177">
        <f t="shared" si="1"/>
        <v>60.470588235294116</v>
      </c>
      <c r="H11" s="181">
        <v>292</v>
      </c>
      <c r="I11" s="132">
        <v>317</v>
      </c>
      <c r="J11" s="177">
        <f t="shared" si="6"/>
        <v>108.56164383561644</v>
      </c>
      <c r="K11" s="181">
        <v>36</v>
      </c>
      <c r="L11" s="130">
        <v>55</v>
      </c>
      <c r="M11" s="177">
        <f t="shared" si="7"/>
        <v>152.77777777777777</v>
      </c>
      <c r="N11" s="182">
        <v>0</v>
      </c>
      <c r="O11" s="130">
        <v>8</v>
      </c>
      <c r="P11" s="177" t="str">
        <f t="shared" si="8"/>
        <v>-</v>
      </c>
      <c r="Q11" s="181">
        <v>1038</v>
      </c>
      <c r="R11" s="132">
        <v>679</v>
      </c>
      <c r="S11" s="177">
        <f t="shared" si="2"/>
        <v>65.414258188824661</v>
      </c>
      <c r="T11" s="179">
        <v>423</v>
      </c>
      <c r="U11" s="133">
        <v>272</v>
      </c>
      <c r="V11" s="180">
        <f t="shared" si="3"/>
        <v>64.302600472813239</v>
      </c>
      <c r="W11" s="178">
        <v>358</v>
      </c>
      <c r="X11" s="133">
        <v>180</v>
      </c>
      <c r="Y11" s="177">
        <f t="shared" si="4"/>
        <v>50.279329608938546</v>
      </c>
      <c r="Z11" s="179">
        <v>287</v>
      </c>
      <c r="AA11" s="133">
        <v>89</v>
      </c>
      <c r="AB11" s="177">
        <f t="shared" si="5"/>
        <v>31.010452961672474</v>
      </c>
      <c r="AC11" s="34"/>
      <c r="AD11" s="38"/>
    </row>
    <row r="12" spans="1:32" s="39" customFormat="1" ht="48.75" customHeight="1" x14ac:dyDescent="0.25">
      <c r="A12" s="143" t="s">
        <v>101</v>
      </c>
      <c r="B12" s="176">
        <v>2253</v>
      </c>
      <c r="C12" s="128">
        <v>1198</v>
      </c>
      <c r="D12" s="177">
        <f t="shared" si="0"/>
        <v>53.173546382600975</v>
      </c>
      <c r="E12" s="178">
        <v>1817</v>
      </c>
      <c r="F12" s="128">
        <v>911</v>
      </c>
      <c r="G12" s="177">
        <f t="shared" si="1"/>
        <v>50.137589433131538</v>
      </c>
      <c r="H12" s="181">
        <v>596</v>
      </c>
      <c r="I12" s="132">
        <v>475</v>
      </c>
      <c r="J12" s="177">
        <f t="shared" si="6"/>
        <v>79.697986577181211</v>
      </c>
      <c r="K12" s="181">
        <v>45</v>
      </c>
      <c r="L12" s="130">
        <v>50</v>
      </c>
      <c r="M12" s="177">
        <f t="shared" si="7"/>
        <v>111.11111111111111</v>
      </c>
      <c r="N12" s="182">
        <v>8</v>
      </c>
      <c r="O12" s="130">
        <v>4</v>
      </c>
      <c r="P12" s="177">
        <f t="shared" si="8"/>
        <v>50</v>
      </c>
      <c r="Q12" s="181">
        <v>1494</v>
      </c>
      <c r="R12" s="132">
        <v>704</v>
      </c>
      <c r="S12" s="177">
        <f t="shared" si="2"/>
        <v>47.121820615796523</v>
      </c>
      <c r="T12" s="179">
        <v>524</v>
      </c>
      <c r="U12" s="133">
        <v>286</v>
      </c>
      <c r="V12" s="180">
        <f t="shared" si="3"/>
        <v>54.580152671755727</v>
      </c>
      <c r="W12" s="178">
        <v>412</v>
      </c>
      <c r="X12" s="133">
        <v>182</v>
      </c>
      <c r="Y12" s="177">
        <f t="shared" si="4"/>
        <v>44.174757281553397</v>
      </c>
      <c r="Z12" s="179">
        <v>337</v>
      </c>
      <c r="AA12" s="133">
        <v>115</v>
      </c>
      <c r="AB12" s="177">
        <f t="shared" si="5"/>
        <v>34.124629080118694</v>
      </c>
      <c r="AC12" s="34"/>
      <c r="AD12" s="38"/>
    </row>
    <row r="13" spans="1:32" s="39" customFormat="1" ht="48.75" customHeight="1" x14ac:dyDescent="0.25">
      <c r="A13" s="143" t="s">
        <v>102</v>
      </c>
      <c r="B13" s="176">
        <v>1218</v>
      </c>
      <c r="C13" s="128">
        <v>707</v>
      </c>
      <c r="D13" s="177">
        <f t="shared" si="0"/>
        <v>58.045977011494251</v>
      </c>
      <c r="E13" s="178">
        <v>982</v>
      </c>
      <c r="F13" s="128">
        <v>491</v>
      </c>
      <c r="G13" s="177">
        <f t="shared" si="1"/>
        <v>50</v>
      </c>
      <c r="H13" s="181">
        <v>430</v>
      </c>
      <c r="I13" s="132">
        <v>334</v>
      </c>
      <c r="J13" s="177">
        <f t="shared" si="6"/>
        <v>77.674418604651166</v>
      </c>
      <c r="K13" s="181">
        <v>50</v>
      </c>
      <c r="L13" s="130">
        <v>9</v>
      </c>
      <c r="M13" s="177">
        <f t="shared" si="7"/>
        <v>18</v>
      </c>
      <c r="N13" s="182">
        <v>0</v>
      </c>
      <c r="O13" s="130">
        <v>6</v>
      </c>
      <c r="P13" s="177" t="str">
        <f t="shared" si="8"/>
        <v>-</v>
      </c>
      <c r="Q13" s="181">
        <v>867</v>
      </c>
      <c r="R13" s="132">
        <v>424</v>
      </c>
      <c r="S13" s="177">
        <f t="shared" si="2"/>
        <v>48.904267589388695</v>
      </c>
      <c r="T13" s="179">
        <v>209</v>
      </c>
      <c r="U13" s="133">
        <v>173</v>
      </c>
      <c r="V13" s="180">
        <f t="shared" si="3"/>
        <v>82.775119617224874</v>
      </c>
      <c r="W13" s="178">
        <v>134</v>
      </c>
      <c r="X13" s="133">
        <v>87</v>
      </c>
      <c r="Y13" s="177">
        <f t="shared" si="4"/>
        <v>64.925373134328353</v>
      </c>
      <c r="Z13" s="179">
        <v>112</v>
      </c>
      <c r="AA13" s="133">
        <v>64</v>
      </c>
      <c r="AB13" s="177">
        <f t="shared" si="5"/>
        <v>57.142857142857146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183">
        <v>668</v>
      </c>
      <c r="C14" s="145">
        <v>563</v>
      </c>
      <c r="D14" s="184">
        <f t="shared" si="0"/>
        <v>84.281437125748496</v>
      </c>
      <c r="E14" s="185">
        <v>573</v>
      </c>
      <c r="F14" s="145">
        <v>440</v>
      </c>
      <c r="G14" s="184">
        <f t="shared" si="1"/>
        <v>76.788830715532285</v>
      </c>
      <c r="H14" s="189">
        <v>211</v>
      </c>
      <c r="I14" s="187">
        <v>292</v>
      </c>
      <c r="J14" s="184">
        <f t="shared" si="6"/>
        <v>138.38862559241707</v>
      </c>
      <c r="K14" s="189">
        <v>57</v>
      </c>
      <c r="L14" s="146">
        <v>43</v>
      </c>
      <c r="M14" s="184">
        <f t="shared" si="7"/>
        <v>75.438596491228068</v>
      </c>
      <c r="N14" s="190">
        <v>5</v>
      </c>
      <c r="O14" s="146">
        <v>2</v>
      </c>
      <c r="P14" s="184">
        <f t="shared" si="8"/>
        <v>40</v>
      </c>
      <c r="Q14" s="189">
        <v>500</v>
      </c>
      <c r="R14" s="187">
        <v>380</v>
      </c>
      <c r="S14" s="184">
        <f t="shared" si="2"/>
        <v>76</v>
      </c>
      <c r="T14" s="186">
        <v>142</v>
      </c>
      <c r="U14" s="191">
        <v>113</v>
      </c>
      <c r="V14" s="188">
        <f t="shared" si="3"/>
        <v>79.577464788732399</v>
      </c>
      <c r="W14" s="185">
        <v>121</v>
      </c>
      <c r="X14" s="191">
        <v>94</v>
      </c>
      <c r="Y14" s="184">
        <f t="shared" si="4"/>
        <v>77.685950413223139</v>
      </c>
      <c r="Z14" s="186">
        <v>89</v>
      </c>
      <c r="AA14" s="191">
        <v>65</v>
      </c>
      <c r="AB14" s="184">
        <f t="shared" si="5"/>
        <v>73.033707865168537</v>
      </c>
      <c r="AC14" s="34"/>
      <c r="AD14" s="38"/>
    </row>
    <row r="15" spans="1:32" s="80" customFormat="1" ht="64.5" customHeight="1" x14ac:dyDescent="0.25">
      <c r="A15" s="79"/>
      <c r="B15" s="79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</row>
    <row r="16" spans="1:32" s="80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0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0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0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0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0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0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0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0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0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0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0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0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0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0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0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0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0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0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0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0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0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0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0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0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0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0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0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0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0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0" customFormat="1" ht="15" x14ac:dyDescent="0.25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0" customFormat="1" ht="15" x14ac:dyDescent="0.25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0" customFormat="1" ht="15" x14ac:dyDescent="0.25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0" customFormat="1" ht="15" x14ac:dyDescent="0.25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0" customFormat="1" ht="15" x14ac:dyDescent="0.25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0" customFormat="1" ht="15" x14ac:dyDescent="0.25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0" customFormat="1" ht="15" x14ac:dyDescent="0.25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0" customFormat="1" ht="15" x14ac:dyDescent="0.25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0" customFormat="1" ht="15" x14ac:dyDescent="0.25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0" customFormat="1" ht="15" x14ac:dyDescent="0.25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0" customFormat="1" ht="15" x14ac:dyDescent="0.25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0" customFormat="1" ht="15" x14ac:dyDescent="0.25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0" customFormat="1" ht="15" x14ac:dyDescent="0.25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0" customFormat="1" ht="15" x14ac:dyDescent="0.25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X2:Y2"/>
    <mergeCell ref="Q3:S3"/>
    <mergeCell ref="T3:V3"/>
    <mergeCell ref="W3:Y3"/>
    <mergeCell ref="S4:S5"/>
    <mergeCell ref="R4:R5"/>
    <mergeCell ref="M4:M5"/>
    <mergeCell ref="N4:N5"/>
    <mergeCell ref="O4:O5"/>
    <mergeCell ref="P4:P5"/>
    <mergeCell ref="Q4:Q5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9" t="s">
        <v>63</v>
      </c>
      <c r="B1" s="249"/>
      <c r="C1" s="249"/>
      <c r="D1" s="249"/>
      <c r="E1" s="86"/>
      <c r="F1" s="86"/>
      <c r="G1" s="86"/>
      <c r="H1" s="86"/>
    </row>
    <row r="2" spans="1:11" s="3" customFormat="1" ht="25.5" customHeight="1" x14ac:dyDescent="0.25">
      <c r="A2" s="249" t="s">
        <v>67</v>
      </c>
      <c r="B2" s="249"/>
      <c r="C2" s="249"/>
      <c r="D2" s="249"/>
      <c r="E2" s="86"/>
      <c r="F2" s="86"/>
      <c r="G2" s="86"/>
      <c r="H2" s="86"/>
    </row>
    <row r="3" spans="1:11" s="3" customFormat="1" ht="23.25" customHeight="1" x14ac:dyDescent="0.2">
      <c r="A3" s="325" t="s">
        <v>91</v>
      </c>
      <c r="B3" s="325"/>
      <c r="C3" s="325"/>
      <c r="D3" s="325"/>
      <c r="E3" s="2"/>
      <c r="F3" s="2"/>
      <c r="G3" s="2"/>
      <c r="H3" s="2"/>
    </row>
    <row r="4" spans="1:11" s="3" customFormat="1" ht="23.25" customHeight="1" x14ac:dyDescent="0.25">
      <c r="B4" s="87"/>
      <c r="C4" s="87"/>
      <c r="D4" s="88" t="s">
        <v>79</v>
      </c>
    </row>
    <row r="5" spans="1:11" s="89" customFormat="1" ht="21.6" customHeight="1" x14ac:dyDescent="0.25">
      <c r="A5" s="320" t="s">
        <v>0</v>
      </c>
      <c r="B5" s="321" t="s">
        <v>68</v>
      </c>
      <c r="C5" s="323" t="s">
        <v>69</v>
      </c>
      <c r="D5" s="324"/>
      <c r="E5" s="3"/>
      <c r="F5" s="3"/>
      <c r="G5" s="3"/>
      <c r="H5" s="3"/>
    </row>
    <row r="6" spans="1:11" s="89" customFormat="1" ht="27.75" customHeight="1" x14ac:dyDescent="0.25">
      <c r="A6" s="320"/>
      <c r="B6" s="322"/>
      <c r="C6" s="90" t="s">
        <v>70</v>
      </c>
      <c r="D6" s="91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89"/>
      <c r="F7" s="89"/>
      <c r="G7" s="89"/>
      <c r="H7" s="89"/>
      <c r="I7" s="92"/>
      <c r="K7" s="92"/>
    </row>
    <row r="8" spans="1:11" s="3" customFormat="1" ht="30.6" customHeight="1" x14ac:dyDescent="0.25">
      <c r="A8" s="111" t="s">
        <v>80</v>
      </c>
      <c r="B8" s="110" t="e">
        <f>SUM(C8:D8)</f>
        <v>#REF!</v>
      </c>
      <c r="C8" s="110">
        <f>'!!12-жінки'!B7</f>
        <v>31191</v>
      </c>
      <c r="D8" s="110" t="e">
        <f>'!!13-чоловіки'!B7</f>
        <v>#REF!</v>
      </c>
      <c r="E8" s="89"/>
      <c r="F8" s="89"/>
      <c r="G8" s="89"/>
      <c r="H8" s="89"/>
      <c r="I8" s="92"/>
      <c r="K8" s="92"/>
    </row>
    <row r="9" spans="1:11" s="3" customFormat="1" ht="30.6" customHeight="1" x14ac:dyDescent="0.25">
      <c r="A9" s="111" t="s">
        <v>81</v>
      </c>
      <c r="B9" s="110" t="e">
        <f>SUM(C9:D9)</f>
        <v>#REF!</v>
      </c>
      <c r="C9" s="110">
        <f>'!!12-жінки'!C7</f>
        <v>26828</v>
      </c>
      <c r="D9" s="110" t="e">
        <f>'!!13-чоловіки'!C7</f>
        <v>#REF!</v>
      </c>
    </row>
    <row r="10" spans="1:11" s="3" customFormat="1" ht="30.6" customHeight="1" x14ac:dyDescent="0.25">
      <c r="A10" s="112" t="s">
        <v>82</v>
      </c>
      <c r="B10" s="110" t="e">
        <f t="shared" ref="B10:B13" si="0">SUM(C10:D10)</f>
        <v>#REF!</v>
      </c>
      <c r="C10" s="110">
        <f>'!!12-жінки'!D7</f>
        <v>9261</v>
      </c>
      <c r="D10" s="110" t="e">
        <f>'!!13-чоловіки'!D7</f>
        <v>#REF!</v>
      </c>
    </row>
    <row r="11" spans="1:11" s="3" customFormat="1" ht="30.6" customHeight="1" x14ac:dyDescent="0.25">
      <c r="A11" s="113" t="s">
        <v>83</v>
      </c>
      <c r="B11" s="110" t="e">
        <f t="shared" si="0"/>
        <v>#REF!</v>
      </c>
      <c r="C11" s="110">
        <f>'!!12-жінки'!F7</f>
        <v>1719</v>
      </c>
      <c r="D11" s="110" t="e">
        <f>'!!13-чоловіки'!F7</f>
        <v>#REF!</v>
      </c>
      <c r="G11" s="93"/>
    </row>
    <row r="12" spans="1:11" s="3" customFormat="1" ht="56.25" customHeight="1" x14ac:dyDescent="0.25">
      <c r="A12" s="113" t="s">
        <v>84</v>
      </c>
      <c r="B12" s="110" t="e">
        <f t="shared" si="0"/>
        <v>#REF!</v>
      </c>
      <c r="C12" s="110">
        <f>'!!12-жінки'!G7</f>
        <v>116</v>
      </c>
      <c r="D12" s="110" t="e">
        <f>'!!13-чоловіки'!G7</f>
        <v>#REF!</v>
      </c>
    </row>
    <row r="13" spans="1:11" s="3" customFormat="1" ht="54.75" customHeight="1" x14ac:dyDescent="0.25">
      <c r="A13" s="113" t="s">
        <v>8</v>
      </c>
      <c r="B13" s="110" t="e">
        <f t="shared" si="0"/>
        <v>#REF!</v>
      </c>
      <c r="C13" s="110">
        <f>'!!12-жінки'!H7</f>
        <v>22702</v>
      </c>
      <c r="D13" s="110" t="e">
        <f>'!!13-чоловіки'!H7</f>
        <v>#REF!</v>
      </c>
      <c r="E13" s="93"/>
    </row>
    <row r="14" spans="1:11" s="3" customFormat="1" ht="23.1" customHeight="1" x14ac:dyDescent="0.25">
      <c r="A14" s="316" t="s">
        <v>90</v>
      </c>
      <c r="B14" s="317"/>
      <c r="C14" s="317"/>
      <c r="D14" s="317"/>
      <c r="E14" s="93"/>
    </row>
    <row r="15" spans="1:11" ht="25.5" customHeight="1" x14ac:dyDescent="0.2">
      <c r="A15" s="318"/>
      <c r="B15" s="319"/>
      <c r="C15" s="319"/>
      <c r="D15" s="319"/>
      <c r="E15" s="93"/>
      <c r="F15" s="3"/>
      <c r="G15" s="3"/>
      <c r="H15" s="3"/>
    </row>
    <row r="16" spans="1:11" ht="21.6" customHeight="1" x14ac:dyDescent="0.2">
      <c r="A16" s="320" t="s">
        <v>0</v>
      </c>
      <c r="B16" s="321" t="s">
        <v>68</v>
      </c>
      <c r="C16" s="323" t="s">
        <v>69</v>
      </c>
      <c r="D16" s="324"/>
      <c r="E16" s="3"/>
      <c r="F16" s="3"/>
      <c r="G16" s="3"/>
      <c r="H16" s="3"/>
    </row>
    <row r="17" spans="1:4" ht="27" customHeight="1" x14ac:dyDescent="0.2">
      <c r="A17" s="320"/>
      <c r="B17" s="322"/>
      <c r="C17" s="90" t="s">
        <v>70</v>
      </c>
      <c r="D17" s="91" t="s">
        <v>71</v>
      </c>
    </row>
    <row r="18" spans="1:4" ht="30.6" customHeight="1" x14ac:dyDescent="0.2">
      <c r="A18" s="111" t="s">
        <v>80</v>
      </c>
      <c r="B18" s="110" t="e">
        <f>C18+D18</f>
        <v>#REF!</v>
      </c>
      <c r="C18" s="110">
        <f>'!!12-жінки'!I7</f>
        <v>4644</v>
      </c>
      <c r="D18" s="114" t="e">
        <f>'!!13-чоловіки'!I7</f>
        <v>#REF!</v>
      </c>
    </row>
    <row r="19" spans="1:4" ht="30.6" customHeight="1" x14ac:dyDescent="0.2">
      <c r="A19" s="94" t="s">
        <v>81</v>
      </c>
      <c r="B19" s="110" t="e">
        <f t="shared" ref="B19:B20" si="1">C19+D19</f>
        <v>#REF!</v>
      </c>
      <c r="C19" s="115">
        <f>'!!12-жінки'!J7</f>
        <v>3857</v>
      </c>
      <c r="D19" s="115" t="e">
        <f>'!!13-чоловіки'!J7</f>
        <v>#REF!</v>
      </c>
    </row>
    <row r="20" spans="1:4" ht="30.6" customHeight="1" x14ac:dyDescent="0.2">
      <c r="A20" s="94" t="s">
        <v>85</v>
      </c>
      <c r="B20" s="110" t="e">
        <f t="shared" si="1"/>
        <v>#REF!</v>
      </c>
      <c r="C20" s="115">
        <f>'!!12-жінки'!K7</f>
        <v>2725</v>
      </c>
      <c r="D20" s="115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09" customWidth="1"/>
    <col min="2" max="2" width="17" style="109" customWidth="1"/>
    <col min="3" max="3" width="12.42578125" style="108" customWidth="1"/>
    <col min="4" max="4" width="13.5703125" style="108" customWidth="1"/>
    <col min="5" max="5" width="11.5703125" style="108" customWidth="1"/>
    <col min="6" max="6" width="10.42578125" style="108" customWidth="1"/>
    <col min="7" max="7" width="16.42578125" style="108" customWidth="1"/>
    <col min="8" max="8" width="14.42578125" style="108" customWidth="1"/>
    <col min="9" max="9" width="13.5703125" style="108" customWidth="1"/>
    <col min="10" max="11" width="12.42578125" style="108" customWidth="1"/>
    <col min="12" max="256" width="9" style="105"/>
    <col min="257" max="257" width="18" style="105" customWidth="1"/>
    <col min="258" max="258" width="10.42578125" style="105" customWidth="1"/>
    <col min="259" max="259" width="11.42578125" style="105" customWidth="1"/>
    <col min="260" max="260" width="15.5703125" style="105" customWidth="1"/>
    <col min="261" max="261" width="11.5703125" style="105" customWidth="1"/>
    <col min="262" max="262" width="10.42578125" style="105" customWidth="1"/>
    <col min="263" max="263" width="17.5703125" style="105" customWidth="1"/>
    <col min="264" max="264" width="14.42578125" style="105" customWidth="1"/>
    <col min="265" max="267" width="11.42578125" style="105" customWidth="1"/>
    <col min="268" max="512" width="9" style="105"/>
    <col min="513" max="513" width="18" style="105" customWidth="1"/>
    <col min="514" max="514" width="10.42578125" style="105" customWidth="1"/>
    <col min="515" max="515" width="11.42578125" style="105" customWidth="1"/>
    <col min="516" max="516" width="15.5703125" style="105" customWidth="1"/>
    <col min="517" max="517" width="11.5703125" style="105" customWidth="1"/>
    <col min="518" max="518" width="10.42578125" style="105" customWidth="1"/>
    <col min="519" max="519" width="17.5703125" style="105" customWidth="1"/>
    <col min="520" max="520" width="14.42578125" style="105" customWidth="1"/>
    <col min="521" max="523" width="11.42578125" style="105" customWidth="1"/>
    <col min="524" max="768" width="9" style="105"/>
    <col min="769" max="769" width="18" style="105" customWidth="1"/>
    <col min="770" max="770" width="10.42578125" style="105" customWidth="1"/>
    <col min="771" max="771" width="11.42578125" style="105" customWidth="1"/>
    <col min="772" max="772" width="15.5703125" style="105" customWidth="1"/>
    <col min="773" max="773" width="11.5703125" style="105" customWidth="1"/>
    <col min="774" max="774" width="10.42578125" style="105" customWidth="1"/>
    <col min="775" max="775" width="17.5703125" style="105" customWidth="1"/>
    <col min="776" max="776" width="14.42578125" style="105" customWidth="1"/>
    <col min="777" max="779" width="11.42578125" style="105" customWidth="1"/>
    <col min="780" max="1024" width="9" style="105"/>
    <col min="1025" max="1025" width="18" style="105" customWidth="1"/>
    <col min="1026" max="1026" width="10.42578125" style="105" customWidth="1"/>
    <col min="1027" max="1027" width="11.42578125" style="105" customWidth="1"/>
    <col min="1028" max="1028" width="15.5703125" style="105" customWidth="1"/>
    <col min="1029" max="1029" width="11.5703125" style="105" customWidth="1"/>
    <col min="1030" max="1030" width="10.42578125" style="105" customWidth="1"/>
    <col min="1031" max="1031" width="17.5703125" style="105" customWidth="1"/>
    <col min="1032" max="1032" width="14.42578125" style="105" customWidth="1"/>
    <col min="1033" max="1035" width="11.42578125" style="105" customWidth="1"/>
    <col min="1036" max="1280" width="9" style="105"/>
    <col min="1281" max="1281" width="18" style="105" customWidth="1"/>
    <col min="1282" max="1282" width="10.42578125" style="105" customWidth="1"/>
    <col min="1283" max="1283" width="11.42578125" style="105" customWidth="1"/>
    <col min="1284" max="1284" width="15.5703125" style="105" customWidth="1"/>
    <col min="1285" max="1285" width="11.5703125" style="105" customWidth="1"/>
    <col min="1286" max="1286" width="10.42578125" style="105" customWidth="1"/>
    <col min="1287" max="1287" width="17.5703125" style="105" customWidth="1"/>
    <col min="1288" max="1288" width="14.42578125" style="105" customWidth="1"/>
    <col min="1289" max="1291" width="11.42578125" style="105" customWidth="1"/>
    <col min="1292" max="1536" width="9" style="105"/>
    <col min="1537" max="1537" width="18" style="105" customWidth="1"/>
    <col min="1538" max="1538" width="10.42578125" style="105" customWidth="1"/>
    <col min="1539" max="1539" width="11.42578125" style="105" customWidth="1"/>
    <col min="1540" max="1540" width="15.5703125" style="105" customWidth="1"/>
    <col min="1541" max="1541" width="11.5703125" style="105" customWidth="1"/>
    <col min="1542" max="1542" width="10.42578125" style="105" customWidth="1"/>
    <col min="1543" max="1543" width="17.5703125" style="105" customWidth="1"/>
    <col min="1544" max="1544" width="14.42578125" style="105" customWidth="1"/>
    <col min="1545" max="1547" width="11.42578125" style="105" customWidth="1"/>
    <col min="1548" max="1792" width="9" style="105"/>
    <col min="1793" max="1793" width="18" style="105" customWidth="1"/>
    <col min="1794" max="1794" width="10.42578125" style="105" customWidth="1"/>
    <col min="1795" max="1795" width="11.42578125" style="105" customWidth="1"/>
    <col min="1796" max="1796" width="15.5703125" style="105" customWidth="1"/>
    <col min="1797" max="1797" width="11.5703125" style="105" customWidth="1"/>
    <col min="1798" max="1798" width="10.42578125" style="105" customWidth="1"/>
    <col min="1799" max="1799" width="17.5703125" style="105" customWidth="1"/>
    <col min="1800" max="1800" width="14.42578125" style="105" customWidth="1"/>
    <col min="1801" max="1803" width="11.42578125" style="105" customWidth="1"/>
    <col min="1804" max="2048" width="9" style="105"/>
    <col min="2049" max="2049" width="18" style="105" customWidth="1"/>
    <col min="2050" max="2050" width="10.42578125" style="105" customWidth="1"/>
    <col min="2051" max="2051" width="11.42578125" style="105" customWidth="1"/>
    <col min="2052" max="2052" width="15.5703125" style="105" customWidth="1"/>
    <col min="2053" max="2053" width="11.5703125" style="105" customWidth="1"/>
    <col min="2054" max="2054" width="10.42578125" style="105" customWidth="1"/>
    <col min="2055" max="2055" width="17.5703125" style="105" customWidth="1"/>
    <col min="2056" max="2056" width="14.42578125" style="105" customWidth="1"/>
    <col min="2057" max="2059" width="11.42578125" style="105" customWidth="1"/>
    <col min="2060" max="2304" width="9" style="105"/>
    <col min="2305" max="2305" width="18" style="105" customWidth="1"/>
    <col min="2306" max="2306" width="10.42578125" style="105" customWidth="1"/>
    <col min="2307" max="2307" width="11.42578125" style="105" customWidth="1"/>
    <col min="2308" max="2308" width="15.5703125" style="105" customWidth="1"/>
    <col min="2309" max="2309" width="11.5703125" style="105" customWidth="1"/>
    <col min="2310" max="2310" width="10.42578125" style="105" customWidth="1"/>
    <col min="2311" max="2311" width="17.5703125" style="105" customWidth="1"/>
    <col min="2312" max="2312" width="14.42578125" style="105" customWidth="1"/>
    <col min="2313" max="2315" width="11.42578125" style="105" customWidth="1"/>
    <col min="2316" max="2560" width="9" style="105"/>
    <col min="2561" max="2561" width="18" style="105" customWidth="1"/>
    <col min="2562" max="2562" width="10.42578125" style="105" customWidth="1"/>
    <col min="2563" max="2563" width="11.42578125" style="105" customWidth="1"/>
    <col min="2564" max="2564" width="15.5703125" style="105" customWidth="1"/>
    <col min="2565" max="2565" width="11.5703125" style="105" customWidth="1"/>
    <col min="2566" max="2566" width="10.42578125" style="105" customWidth="1"/>
    <col min="2567" max="2567" width="17.5703125" style="105" customWidth="1"/>
    <col min="2568" max="2568" width="14.42578125" style="105" customWidth="1"/>
    <col min="2569" max="2571" width="11.42578125" style="105" customWidth="1"/>
    <col min="2572" max="2816" width="9" style="105"/>
    <col min="2817" max="2817" width="18" style="105" customWidth="1"/>
    <col min="2818" max="2818" width="10.42578125" style="105" customWidth="1"/>
    <col min="2819" max="2819" width="11.42578125" style="105" customWidth="1"/>
    <col min="2820" max="2820" width="15.5703125" style="105" customWidth="1"/>
    <col min="2821" max="2821" width="11.5703125" style="105" customWidth="1"/>
    <col min="2822" max="2822" width="10.42578125" style="105" customWidth="1"/>
    <col min="2823" max="2823" width="17.5703125" style="105" customWidth="1"/>
    <col min="2824" max="2824" width="14.42578125" style="105" customWidth="1"/>
    <col min="2825" max="2827" width="11.42578125" style="105" customWidth="1"/>
    <col min="2828" max="3072" width="9" style="105"/>
    <col min="3073" max="3073" width="18" style="105" customWidth="1"/>
    <col min="3074" max="3074" width="10.42578125" style="105" customWidth="1"/>
    <col min="3075" max="3075" width="11.42578125" style="105" customWidth="1"/>
    <col min="3076" max="3076" width="15.5703125" style="105" customWidth="1"/>
    <col min="3077" max="3077" width="11.5703125" style="105" customWidth="1"/>
    <col min="3078" max="3078" width="10.42578125" style="105" customWidth="1"/>
    <col min="3079" max="3079" width="17.5703125" style="105" customWidth="1"/>
    <col min="3080" max="3080" width="14.42578125" style="105" customWidth="1"/>
    <col min="3081" max="3083" width="11.42578125" style="105" customWidth="1"/>
    <col min="3084" max="3328" width="9" style="105"/>
    <col min="3329" max="3329" width="18" style="105" customWidth="1"/>
    <col min="3330" max="3330" width="10.42578125" style="105" customWidth="1"/>
    <col min="3331" max="3331" width="11.42578125" style="105" customWidth="1"/>
    <col min="3332" max="3332" width="15.5703125" style="105" customWidth="1"/>
    <col min="3333" max="3333" width="11.5703125" style="105" customWidth="1"/>
    <col min="3334" max="3334" width="10.42578125" style="105" customWidth="1"/>
    <col min="3335" max="3335" width="17.5703125" style="105" customWidth="1"/>
    <col min="3336" max="3336" width="14.42578125" style="105" customWidth="1"/>
    <col min="3337" max="3339" width="11.42578125" style="105" customWidth="1"/>
    <col min="3340" max="3584" width="9" style="105"/>
    <col min="3585" max="3585" width="18" style="105" customWidth="1"/>
    <col min="3586" max="3586" width="10.42578125" style="105" customWidth="1"/>
    <col min="3587" max="3587" width="11.42578125" style="105" customWidth="1"/>
    <col min="3588" max="3588" width="15.5703125" style="105" customWidth="1"/>
    <col min="3589" max="3589" width="11.5703125" style="105" customWidth="1"/>
    <col min="3590" max="3590" width="10.42578125" style="105" customWidth="1"/>
    <col min="3591" max="3591" width="17.5703125" style="105" customWidth="1"/>
    <col min="3592" max="3592" width="14.42578125" style="105" customWidth="1"/>
    <col min="3593" max="3595" width="11.42578125" style="105" customWidth="1"/>
    <col min="3596" max="3840" width="9" style="105"/>
    <col min="3841" max="3841" width="18" style="105" customWidth="1"/>
    <col min="3842" max="3842" width="10.42578125" style="105" customWidth="1"/>
    <col min="3843" max="3843" width="11.42578125" style="105" customWidth="1"/>
    <col min="3844" max="3844" width="15.5703125" style="105" customWidth="1"/>
    <col min="3845" max="3845" width="11.5703125" style="105" customWidth="1"/>
    <col min="3846" max="3846" width="10.42578125" style="105" customWidth="1"/>
    <col min="3847" max="3847" width="17.5703125" style="105" customWidth="1"/>
    <col min="3848" max="3848" width="14.42578125" style="105" customWidth="1"/>
    <col min="3849" max="3851" width="11.42578125" style="105" customWidth="1"/>
    <col min="3852" max="4096" width="9" style="105"/>
    <col min="4097" max="4097" width="18" style="105" customWidth="1"/>
    <col min="4098" max="4098" width="10.42578125" style="105" customWidth="1"/>
    <col min="4099" max="4099" width="11.42578125" style="105" customWidth="1"/>
    <col min="4100" max="4100" width="15.5703125" style="105" customWidth="1"/>
    <col min="4101" max="4101" width="11.5703125" style="105" customWidth="1"/>
    <col min="4102" max="4102" width="10.42578125" style="105" customWidth="1"/>
    <col min="4103" max="4103" width="17.5703125" style="105" customWidth="1"/>
    <col min="4104" max="4104" width="14.42578125" style="105" customWidth="1"/>
    <col min="4105" max="4107" width="11.42578125" style="105" customWidth="1"/>
    <col min="4108" max="4352" width="9" style="105"/>
    <col min="4353" max="4353" width="18" style="105" customWidth="1"/>
    <col min="4354" max="4354" width="10.42578125" style="105" customWidth="1"/>
    <col min="4355" max="4355" width="11.42578125" style="105" customWidth="1"/>
    <col min="4356" max="4356" width="15.5703125" style="105" customWidth="1"/>
    <col min="4357" max="4357" width="11.5703125" style="105" customWidth="1"/>
    <col min="4358" max="4358" width="10.42578125" style="105" customWidth="1"/>
    <col min="4359" max="4359" width="17.5703125" style="105" customWidth="1"/>
    <col min="4360" max="4360" width="14.42578125" style="105" customWidth="1"/>
    <col min="4361" max="4363" width="11.42578125" style="105" customWidth="1"/>
    <col min="4364" max="4608" width="9" style="105"/>
    <col min="4609" max="4609" width="18" style="105" customWidth="1"/>
    <col min="4610" max="4610" width="10.42578125" style="105" customWidth="1"/>
    <col min="4611" max="4611" width="11.42578125" style="105" customWidth="1"/>
    <col min="4612" max="4612" width="15.5703125" style="105" customWidth="1"/>
    <col min="4613" max="4613" width="11.5703125" style="105" customWidth="1"/>
    <col min="4614" max="4614" width="10.42578125" style="105" customWidth="1"/>
    <col min="4615" max="4615" width="17.5703125" style="105" customWidth="1"/>
    <col min="4616" max="4616" width="14.42578125" style="105" customWidth="1"/>
    <col min="4617" max="4619" width="11.42578125" style="105" customWidth="1"/>
    <col min="4620" max="4864" width="9" style="105"/>
    <col min="4865" max="4865" width="18" style="105" customWidth="1"/>
    <col min="4866" max="4866" width="10.42578125" style="105" customWidth="1"/>
    <col min="4867" max="4867" width="11.42578125" style="105" customWidth="1"/>
    <col min="4868" max="4868" width="15.5703125" style="105" customWidth="1"/>
    <col min="4869" max="4869" width="11.5703125" style="105" customWidth="1"/>
    <col min="4870" max="4870" width="10.42578125" style="105" customWidth="1"/>
    <col min="4871" max="4871" width="17.5703125" style="105" customWidth="1"/>
    <col min="4872" max="4872" width="14.42578125" style="105" customWidth="1"/>
    <col min="4873" max="4875" width="11.42578125" style="105" customWidth="1"/>
    <col min="4876" max="5120" width="9" style="105"/>
    <col min="5121" max="5121" width="18" style="105" customWidth="1"/>
    <col min="5122" max="5122" width="10.42578125" style="105" customWidth="1"/>
    <col min="5123" max="5123" width="11.42578125" style="105" customWidth="1"/>
    <col min="5124" max="5124" width="15.5703125" style="105" customWidth="1"/>
    <col min="5125" max="5125" width="11.5703125" style="105" customWidth="1"/>
    <col min="5126" max="5126" width="10.42578125" style="105" customWidth="1"/>
    <col min="5127" max="5127" width="17.5703125" style="105" customWidth="1"/>
    <col min="5128" max="5128" width="14.42578125" style="105" customWidth="1"/>
    <col min="5129" max="5131" width="11.42578125" style="105" customWidth="1"/>
    <col min="5132" max="5376" width="9" style="105"/>
    <col min="5377" max="5377" width="18" style="105" customWidth="1"/>
    <col min="5378" max="5378" width="10.42578125" style="105" customWidth="1"/>
    <col min="5379" max="5379" width="11.42578125" style="105" customWidth="1"/>
    <col min="5380" max="5380" width="15.5703125" style="105" customWidth="1"/>
    <col min="5381" max="5381" width="11.5703125" style="105" customWidth="1"/>
    <col min="5382" max="5382" width="10.42578125" style="105" customWidth="1"/>
    <col min="5383" max="5383" width="17.5703125" style="105" customWidth="1"/>
    <col min="5384" max="5384" width="14.42578125" style="105" customWidth="1"/>
    <col min="5385" max="5387" width="11.42578125" style="105" customWidth="1"/>
    <col min="5388" max="5632" width="9" style="105"/>
    <col min="5633" max="5633" width="18" style="105" customWidth="1"/>
    <col min="5634" max="5634" width="10.42578125" style="105" customWidth="1"/>
    <col min="5635" max="5635" width="11.42578125" style="105" customWidth="1"/>
    <col min="5636" max="5636" width="15.5703125" style="105" customWidth="1"/>
    <col min="5637" max="5637" width="11.5703125" style="105" customWidth="1"/>
    <col min="5638" max="5638" width="10.42578125" style="105" customWidth="1"/>
    <col min="5639" max="5639" width="17.5703125" style="105" customWidth="1"/>
    <col min="5640" max="5640" width="14.42578125" style="105" customWidth="1"/>
    <col min="5641" max="5643" width="11.42578125" style="105" customWidth="1"/>
    <col min="5644" max="5888" width="9" style="105"/>
    <col min="5889" max="5889" width="18" style="105" customWidth="1"/>
    <col min="5890" max="5890" width="10.42578125" style="105" customWidth="1"/>
    <col min="5891" max="5891" width="11.42578125" style="105" customWidth="1"/>
    <col min="5892" max="5892" width="15.5703125" style="105" customWidth="1"/>
    <col min="5893" max="5893" width="11.5703125" style="105" customWidth="1"/>
    <col min="5894" max="5894" width="10.42578125" style="105" customWidth="1"/>
    <col min="5895" max="5895" width="17.5703125" style="105" customWidth="1"/>
    <col min="5896" max="5896" width="14.42578125" style="105" customWidth="1"/>
    <col min="5897" max="5899" width="11.42578125" style="105" customWidth="1"/>
    <col min="5900" max="6144" width="9" style="105"/>
    <col min="6145" max="6145" width="18" style="105" customWidth="1"/>
    <col min="6146" max="6146" width="10.42578125" style="105" customWidth="1"/>
    <col min="6147" max="6147" width="11.42578125" style="105" customWidth="1"/>
    <col min="6148" max="6148" width="15.5703125" style="105" customWidth="1"/>
    <col min="6149" max="6149" width="11.5703125" style="105" customWidth="1"/>
    <col min="6150" max="6150" width="10.42578125" style="105" customWidth="1"/>
    <col min="6151" max="6151" width="17.5703125" style="105" customWidth="1"/>
    <col min="6152" max="6152" width="14.42578125" style="105" customWidth="1"/>
    <col min="6153" max="6155" width="11.42578125" style="105" customWidth="1"/>
    <col min="6156" max="6400" width="9" style="105"/>
    <col min="6401" max="6401" width="18" style="105" customWidth="1"/>
    <col min="6402" max="6402" width="10.42578125" style="105" customWidth="1"/>
    <col min="6403" max="6403" width="11.42578125" style="105" customWidth="1"/>
    <col min="6404" max="6404" width="15.5703125" style="105" customWidth="1"/>
    <col min="6405" max="6405" width="11.5703125" style="105" customWidth="1"/>
    <col min="6406" max="6406" width="10.42578125" style="105" customWidth="1"/>
    <col min="6407" max="6407" width="17.5703125" style="105" customWidth="1"/>
    <col min="6408" max="6408" width="14.42578125" style="105" customWidth="1"/>
    <col min="6409" max="6411" width="11.42578125" style="105" customWidth="1"/>
    <col min="6412" max="6656" width="9" style="105"/>
    <col min="6657" max="6657" width="18" style="105" customWidth="1"/>
    <col min="6658" max="6658" width="10.42578125" style="105" customWidth="1"/>
    <col min="6659" max="6659" width="11.42578125" style="105" customWidth="1"/>
    <col min="6660" max="6660" width="15.5703125" style="105" customWidth="1"/>
    <col min="6661" max="6661" width="11.5703125" style="105" customWidth="1"/>
    <col min="6662" max="6662" width="10.42578125" style="105" customWidth="1"/>
    <col min="6663" max="6663" width="17.5703125" style="105" customWidth="1"/>
    <col min="6664" max="6664" width="14.42578125" style="105" customWidth="1"/>
    <col min="6665" max="6667" width="11.42578125" style="105" customWidth="1"/>
    <col min="6668" max="6912" width="9" style="105"/>
    <col min="6913" max="6913" width="18" style="105" customWidth="1"/>
    <col min="6914" max="6914" width="10.42578125" style="105" customWidth="1"/>
    <col min="6915" max="6915" width="11.42578125" style="105" customWidth="1"/>
    <col min="6916" max="6916" width="15.5703125" style="105" customWidth="1"/>
    <col min="6917" max="6917" width="11.5703125" style="105" customWidth="1"/>
    <col min="6918" max="6918" width="10.42578125" style="105" customWidth="1"/>
    <col min="6919" max="6919" width="17.5703125" style="105" customWidth="1"/>
    <col min="6920" max="6920" width="14.42578125" style="105" customWidth="1"/>
    <col min="6921" max="6923" width="11.42578125" style="105" customWidth="1"/>
    <col min="6924" max="7168" width="9" style="105"/>
    <col min="7169" max="7169" width="18" style="105" customWidth="1"/>
    <col min="7170" max="7170" width="10.42578125" style="105" customWidth="1"/>
    <col min="7171" max="7171" width="11.42578125" style="105" customWidth="1"/>
    <col min="7172" max="7172" width="15.5703125" style="105" customWidth="1"/>
    <col min="7173" max="7173" width="11.5703125" style="105" customWidth="1"/>
    <col min="7174" max="7174" width="10.42578125" style="105" customWidth="1"/>
    <col min="7175" max="7175" width="17.5703125" style="105" customWidth="1"/>
    <col min="7176" max="7176" width="14.42578125" style="105" customWidth="1"/>
    <col min="7177" max="7179" width="11.42578125" style="105" customWidth="1"/>
    <col min="7180" max="7424" width="9" style="105"/>
    <col min="7425" max="7425" width="18" style="105" customWidth="1"/>
    <col min="7426" max="7426" width="10.42578125" style="105" customWidth="1"/>
    <col min="7427" max="7427" width="11.42578125" style="105" customWidth="1"/>
    <col min="7428" max="7428" width="15.5703125" style="105" customWidth="1"/>
    <col min="7429" max="7429" width="11.5703125" style="105" customWidth="1"/>
    <col min="7430" max="7430" width="10.42578125" style="105" customWidth="1"/>
    <col min="7431" max="7431" width="17.5703125" style="105" customWidth="1"/>
    <col min="7432" max="7432" width="14.42578125" style="105" customWidth="1"/>
    <col min="7433" max="7435" width="11.42578125" style="105" customWidth="1"/>
    <col min="7436" max="7680" width="9" style="105"/>
    <col min="7681" max="7681" width="18" style="105" customWidth="1"/>
    <col min="7682" max="7682" width="10.42578125" style="105" customWidth="1"/>
    <col min="7683" max="7683" width="11.42578125" style="105" customWidth="1"/>
    <col min="7684" max="7684" width="15.5703125" style="105" customWidth="1"/>
    <col min="7685" max="7685" width="11.5703125" style="105" customWidth="1"/>
    <col min="7686" max="7686" width="10.42578125" style="105" customWidth="1"/>
    <col min="7687" max="7687" width="17.5703125" style="105" customWidth="1"/>
    <col min="7688" max="7688" width="14.42578125" style="105" customWidth="1"/>
    <col min="7689" max="7691" width="11.42578125" style="105" customWidth="1"/>
    <col min="7692" max="7936" width="9" style="105"/>
    <col min="7937" max="7937" width="18" style="105" customWidth="1"/>
    <col min="7938" max="7938" width="10.42578125" style="105" customWidth="1"/>
    <col min="7939" max="7939" width="11.42578125" style="105" customWidth="1"/>
    <col min="7940" max="7940" width="15.5703125" style="105" customWidth="1"/>
    <col min="7941" max="7941" width="11.5703125" style="105" customWidth="1"/>
    <col min="7942" max="7942" width="10.42578125" style="105" customWidth="1"/>
    <col min="7943" max="7943" width="17.5703125" style="105" customWidth="1"/>
    <col min="7944" max="7944" width="14.42578125" style="105" customWidth="1"/>
    <col min="7945" max="7947" width="11.42578125" style="105" customWidth="1"/>
    <col min="7948" max="8192" width="9" style="105"/>
    <col min="8193" max="8193" width="18" style="105" customWidth="1"/>
    <col min="8194" max="8194" width="10.42578125" style="105" customWidth="1"/>
    <col min="8195" max="8195" width="11.42578125" style="105" customWidth="1"/>
    <col min="8196" max="8196" width="15.5703125" style="105" customWidth="1"/>
    <col min="8197" max="8197" width="11.5703125" style="105" customWidth="1"/>
    <col min="8198" max="8198" width="10.42578125" style="105" customWidth="1"/>
    <col min="8199" max="8199" width="17.5703125" style="105" customWidth="1"/>
    <col min="8200" max="8200" width="14.42578125" style="105" customWidth="1"/>
    <col min="8201" max="8203" width="11.42578125" style="105" customWidth="1"/>
    <col min="8204" max="8448" width="9" style="105"/>
    <col min="8449" max="8449" width="18" style="105" customWidth="1"/>
    <col min="8450" max="8450" width="10.42578125" style="105" customWidth="1"/>
    <col min="8451" max="8451" width="11.42578125" style="105" customWidth="1"/>
    <col min="8452" max="8452" width="15.5703125" style="105" customWidth="1"/>
    <col min="8453" max="8453" width="11.5703125" style="105" customWidth="1"/>
    <col min="8454" max="8454" width="10.42578125" style="105" customWidth="1"/>
    <col min="8455" max="8455" width="17.5703125" style="105" customWidth="1"/>
    <col min="8456" max="8456" width="14.42578125" style="105" customWidth="1"/>
    <col min="8457" max="8459" width="11.42578125" style="105" customWidth="1"/>
    <col min="8460" max="8704" width="9" style="105"/>
    <col min="8705" max="8705" width="18" style="105" customWidth="1"/>
    <col min="8706" max="8706" width="10.42578125" style="105" customWidth="1"/>
    <col min="8707" max="8707" width="11.42578125" style="105" customWidth="1"/>
    <col min="8708" max="8708" width="15.5703125" style="105" customWidth="1"/>
    <col min="8709" max="8709" width="11.5703125" style="105" customWidth="1"/>
    <col min="8710" max="8710" width="10.42578125" style="105" customWidth="1"/>
    <col min="8711" max="8711" width="17.5703125" style="105" customWidth="1"/>
    <col min="8712" max="8712" width="14.42578125" style="105" customWidth="1"/>
    <col min="8713" max="8715" width="11.42578125" style="105" customWidth="1"/>
    <col min="8716" max="8960" width="9" style="105"/>
    <col min="8961" max="8961" width="18" style="105" customWidth="1"/>
    <col min="8962" max="8962" width="10.42578125" style="105" customWidth="1"/>
    <col min="8963" max="8963" width="11.42578125" style="105" customWidth="1"/>
    <col min="8964" max="8964" width="15.5703125" style="105" customWidth="1"/>
    <col min="8965" max="8965" width="11.5703125" style="105" customWidth="1"/>
    <col min="8966" max="8966" width="10.42578125" style="105" customWidth="1"/>
    <col min="8967" max="8967" width="17.5703125" style="105" customWidth="1"/>
    <col min="8968" max="8968" width="14.42578125" style="105" customWidth="1"/>
    <col min="8969" max="8971" width="11.42578125" style="105" customWidth="1"/>
    <col min="8972" max="9216" width="9" style="105"/>
    <col min="9217" max="9217" width="18" style="105" customWidth="1"/>
    <col min="9218" max="9218" width="10.42578125" style="105" customWidth="1"/>
    <col min="9219" max="9219" width="11.42578125" style="105" customWidth="1"/>
    <col min="9220" max="9220" width="15.5703125" style="105" customWidth="1"/>
    <col min="9221" max="9221" width="11.5703125" style="105" customWidth="1"/>
    <col min="9222" max="9222" width="10.42578125" style="105" customWidth="1"/>
    <col min="9223" max="9223" width="17.5703125" style="105" customWidth="1"/>
    <col min="9224" max="9224" width="14.42578125" style="105" customWidth="1"/>
    <col min="9225" max="9227" width="11.42578125" style="105" customWidth="1"/>
    <col min="9228" max="9472" width="9" style="105"/>
    <col min="9473" max="9473" width="18" style="105" customWidth="1"/>
    <col min="9474" max="9474" width="10.42578125" style="105" customWidth="1"/>
    <col min="9475" max="9475" width="11.42578125" style="105" customWidth="1"/>
    <col min="9476" max="9476" width="15.5703125" style="105" customWidth="1"/>
    <col min="9477" max="9477" width="11.5703125" style="105" customWidth="1"/>
    <col min="9478" max="9478" width="10.42578125" style="105" customWidth="1"/>
    <col min="9479" max="9479" width="17.5703125" style="105" customWidth="1"/>
    <col min="9480" max="9480" width="14.42578125" style="105" customWidth="1"/>
    <col min="9481" max="9483" width="11.42578125" style="105" customWidth="1"/>
    <col min="9484" max="9728" width="9" style="105"/>
    <col min="9729" max="9729" width="18" style="105" customWidth="1"/>
    <col min="9730" max="9730" width="10.42578125" style="105" customWidth="1"/>
    <col min="9731" max="9731" width="11.42578125" style="105" customWidth="1"/>
    <col min="9732" max="9732" width="15.5703125" style="105" customWidth="1"/>
    <col min="9733" max="9733" width="11.5703125" style="105" customWidth="1"/>
    <col min="9734" max="9734" width="10.42578125" style="105" customWidth="1"/>
    <col min="9735" max="9735" width="17.5703125" style="105" customWidth="1"/>
    <col min="9736" max="9736" width="14.42578125" style="105" customWidth="1"/>
    <col min="9737" max="9739" width="11.42578125" style="105" customWidth="1"/>
    <col min="9740" max="9984" width="9" style="105"/>
    <col min="9985" max="9985" width="18" style="105" customWidth="1"/>
    <col min="9986" max="9986" width="10.42578125" style="105" customWidth="1"/>
    <col min="9987" max="9987" width="11.42578125" style="105" customWidth="1"/>
    <col min="9988" max="9988" width="15.5703125" style="105" customWidth="1"/>
    <col min="9989" max="9989" width="11.5703125" style="105" customWidth="1"/>
    <col min="9990" max="9990" width="10.42578125" style="105" customWidth="1"/>
    <col min="9991" max="9991" width="17.5703125" style="105" customWidth="1"/>
    <col min="9992" max="9992" width="14.42578125" style="105" customWidth="1"/>
    <col min="9993" max="9995" width="11.42578125" style="105" customWidth="1"/>
    <col min="9996" max="10240" width="9" style="105"/>
    <col min="10241" max="10241" width="18" style="105" customWidth="1"/>
    <col min="10242" max="10242" width="10.42578125" style="105" customWidth="1"/>
    <col min="10243" max="10243" width="11.42578125" style="105" customWidth="1"/>
    <col min="10244" max="10244" width="15.5703125" style="105" customWidth="1"/>
    <col min="10245" max="10245" width="11.5703125" style="105" customWidth="1"/>
    <col min="10246" max="10246" width="10.42578125" style="105" customWidth="1"/>
    <col min="10247" max="10247" width="17.5703125" style="105" customWidth="1"/>
    <col min="10248" max="10248" width="14.42578125" style="105" customWidth="1"/>
    <col min="10249" max="10251" width="11.42578125" style="105" customWidth="1"/>
    <col min="10252" max="10496" width="9" style="105"/>
    <col min="10497" max="10497" width="18" style="105" customWidth="1"/>
    <col min="10498" max="10498" width="10.42578125" style="105" customWidth="1"/>
    <col min="10499" max="10499" width="11.42578125" style="105" customWidth="1"/>
    <col min="10500" max="10500" width="15.5703125" style="105" customWidth="1"/>
    <col min="10501" max="10501" width="11.5703125" style="105" customWidth="1"/>
    <col min="10502" max="10502" width="10.42578125" style="105" customWidth="1"/>
    <col min="10503" max="10503" width="17.5703125" style="105" customWidth="1"/>
    <col min="10504" max="10504" width="14.42578125" style="105" customWidth="1"/>
    <col min="10505" max="10507" width="11.42578125" style="105" customWidth="1"/>
    <col min="10508" max="10752" width="9" style="105"/>
    <col min="10753" max="10753" width="18" style="105" customWidth="1"/>
    <col min="10754" max="10754" width="10.42578125" style="105" customWidth="1"/>
    <col min="10755" max="10755" width="11.42578125" style="105" customWidth="1"/>
    <col min="10756" max="10756" width="15.5703125" style="105" customWidth="1"/>
    <col min="10757" max="10757" width="11.5703125" style="105" customWidth="1"/>
    <col min="10758" max="10758" width="10.42578125" style="105" customWidth="1"/>
    <col min="10759" max="10759" width="17.5703125" style="105" customWidth="1"/>
    <col min="10760" max="10760" width="14.42578125" style="105" customWidth="1"/>
    <col min="10761" max="10763" width="11.42578125" style="105" customWidth="1"/>
    <col min="10764" max="11008" width="9" style="105"/>
    <col min="11009" max="11009" width="18" style="105" customWidth="1"/>
    <col min="11010" max="11010" width="10.42578125" style="105" customWidth="1"/>
    <col min="11011" max="11011" width="11.42578125" style="105" customWidth="1"/>
    <col min="11012" max="11012" width="15.5703125" style="105" customWidth="1"/>
    <col min="11013" max="11013" width="11.5703125" style="105" customWidth="1"/>
    <col min="11014" max="11014" width="10.42578125" style="105" customWidth="1"/>
    <col min="11015" max="11015" width="17.5703125" style="105" customWidth="1"/>
    <col min="11016" max="11016" width="14.42578125" style="105" customWidth="1"/>
    <col min="11017" max="11019" width="11.42578125" style="105" customWidth="1"/>
    <col min="11020" max="11264" width="9" style="105"/>
    <col min="11265" max="11265" width="18" style="105" customWidth="1"/>
    <col min="11266" max="11266" width="10.42578125" style="105" customWidth="1"/>
    <col min="11267" max="11267" width="11.42578125" style="105" customWidth="1"/>
    <col min="11268" max="11268" width="15.5703125" style="105" customWidth="1"/>
    <col min="11269" max="11269" width="11.5703125" style="105" customWidth="1"/>
    <col min="11270" max="11270" width="10.42578125" style="105" customWidth="1"/>
    <col min="11271" max="11271" width="17.5703125" style="105" customWidth="1"/>
    <col min="11272" max="11272" width="14.42578125" style="105" customWidth="1"/>
    <col min="11273" max="11275" width="11.42578125" style="105" customWidth="1"/>
    <col min="11276" max="11520" width="9" style="105"/>
    <col min="11521" max="11521" width="18" style="105" customWidth="1"/>
    <col min="11522" max="11522" width="10.42578125" style="105" customWidth="1"/>
    <col min="11523" max="11523" width="11.42578125" style="105" customWidth="1"/>
    <col min="11524" max="11524" width="15.5703125" style="105" customWidth="1"/>
    <col min="11525" max="11525" width="11.5703125" style="105" customWidth="1"/>
    <col min="11526" max="11526" width="10.42578125" style="105" customWidth="1"/>
    <col min="11527" max="11527" width="17.5703125" style="105" customWidth="1"/>
    <col min="11528" max="11528" width="14.42578125" style="105" customWidth="1"/>
    <col min="11529" max="11531" width="11.42578125" style="105" customWidth="1"/>
    <col min="11532" max="11776" width="9" style="105"/>
    <col min="11777" max="11777" width="18" style="105" customWidth="1"/>
    <col min="11778" max="11778" width="10.42578125" style="105" customWidth="1"/>
    <col min="11779" max="11779" width="11.42578125" style="105" customWidth="1"/>
    <col min="11780" max="11780" width="15.5703125" style="105" customWidth="1"/>
    <col min="11781" max="11781" width="11.5703125" style="105" customWidth="1"/>
    <col min="11782" max="11782" width="10.42578125" style="105" customWidth="1"/>
    <col min="11783" max="11783" width="17.5703125" style="105" customWidth="1"/>
    <col min="11784" max="11784" width="14.42578125" style="105" customWidth="1"/>
    <col min="11785" max="11787" width="11.42578125" style="105" customWidth="1"/>
    <col min="11788" max="12032" width="9" style="105"/>
    <col min="12033" max="12033" width="18" style="105" customWidth="1"/>
    <col min="12034" max="12034" width="10.42578125" style="105" customWidth="1"/>
    <col min="12035" max="12035" width="11.42578125" style="105" customWidth="1"/>
    <col min="12036" max="12036" width="15.5703125" style="105" customWidth="1"/>
    <col min="12037" max="12037" width="11.5703125" style="105" customWidth="1"/>
    <col min="12038" max="12038" width="10.42578125" style="105" customWidth="1"/>
    <col min="12039" max="12039" width="17.5703125" style="105" customWidth="1"/>
    <col min="12040" max="12040" width="14.42578125" style="105" customWidth="1"/>
    <col min="12041" max="12043" width="11.42578125" style="105" customWidth="1"/>
    <col min="12044" max="12288" width="9" style="105"/>
    <col min="12289" max="12289" width="18" style="105" customWidth="1"/>
    <col min="12290" max="12290" width="10.42578125" style="105" customWidth="1"/>
    <col min="12291" max="12291" width="11.42578125" style="105" customWidth="1"/>
    <col min="12292" max="12292" width="15.5703125" style="105" customWidth="1"/>
    <col min="12293" max="12293" width="11.5703125" style="105" customWidth="1"/>
    <col min="12294" max="12294" width="10.42578125" style="105" customWidth="1"/>
    <col min="12295" max="12295" width="17.5703125" style="105" customWidth="1"/>
    <col min="12296" max="12296" width="14.42578125" style="105" customWidth="1"/>
    <col min="12297" max="12299" width="11.42578125" style="105" customWidth="1"/>
    <col min="12300" max="12544" width="9" style="105"/>
    <col min="12545" max="12545" width="18" style="105" customWidth="1"/>
    <col min="12546" max="12546" width="10.42578125" style="105" customWidth="1"/>
    <col min="12547" max="12547" width="11.42578125" style="105" customWidth="1"/>
    <col min="12548" max="12548" width="15.5703125" style="105" customWidth="1"/>
    <col min="12549" max="12549" width="11.5703125" style="105" customWidth="1"/>
    <col min="12550" max="12550" width="10.42578125" style="105" customWidth="1"/>
    <col min="12551" max="12551" width="17.5703125" style="105" customWidth="1"/>
    <col min="12552" max="12552" width="14.42578125" style="105" customWidth="1"/>
    <col min="12553" max="12555" width="11.42578125" style="105" customWidth="1"/>
    <col min="12556" max="12800" width="9" style="105"/>
    <col min="12801" max="12801" width="18" style="105" customWidth="1"/>
    <col min="12802" max="12802" width="10.42578125" style="105" customWidth="1"/>
    <col min="12803" max="12803" width="11.42578125" style="105" customWidth="1"/>
    <col min="12804" max="12804" width="15.5703125" style="105" customWidth="1"/>
    <col min="12805" max="12805" width="11.5703125" style="105" customWidth="1"/>
    <col min="12806" max="12806" width="10.42578125" style="105" customWidth="1"/>
    <col min="12807" max="12807" width="17.5703125" style="105" customWidth="1"/>
    <col min="12808" max="12808" width="14.42578125" style="105" customWidth="1"/>
    <col min="12809" max="12811" width="11.42578125" style="105" customWidth="1"/>
    <col min="12812" max="13056" width="9" style="105"/>
    <col min="13057" max="13057" width="18" style="105" customWidth="1"/>
    <col min="13058" max="13058" width="10.42578125" style="105" customWidth="1"/>
    <col min="13059" max="13059" width="11.42578125" style="105" customWidth="1"/>
    <col min="13060" max="13060" width="15.5703125" style="105" customWidth="1"/>
    <col min="13061" max="13061" width="11.5703125" style="105" customWidth="1"/>
    <col min="13062" max="13062" width="10.42578125" style="105" customWidth="1"/>
    <col min="13063" max="13063" width="17.5703125" style="105" customWidth="1"/>
    <col min="13064" max="13064" width="14.42578125" style="105" customWidth="1"/>
    <col min="13065" max="13067" width="11.42578125" style="105" customWidth="1"/>
    <col min="13068" max="13312" width="9" style="105"/>
    <col min="13313" max="13313" width="18" style="105" customWidth="1"/>
    <col min="13314" max="13314" width="10.42578125" style="105" customWidth="1"/>
    <col min="13315" max="13315" width="11.42578125" style="105" customWidth="1"/>
    <col min="13316" max="13316" width="15.5703125" style="105" customWidth="1"/>
    <col min="13317" max="13317" width="11.5703125" style="105" customWidth="1"/>
    <col min="13318" max="13318" width="10.42578125" style="105" customWidth="1"/>
    <col min="13319" max="13319" width="17.5703125" style="105" customWidth="1"/>
    <col min="13320" max="13320" width="14.42578125" style="105" customWidth="1"/>
    <col min="13321" max="13323" width="11.42578125" style="105" customWidth="1"/>
    <col min="13324" max="13568" width="9" style="105"/>
    <col min="13569" max="13569" width="18" style="105" customWidth="1"/>
    <col min="13570" max="13570" width="10.42578125" style="105" customWidth="1"/>
    <col min="13571" max="13571" width="11.42578125" style="105" customWidth="1"/>
    <col min="13572" max="13572" width="15.5703125" style="105" customWidth="1"/>
    <col min="13573" max="13573" width="11.5703125" style="105" customWidth="1"/>
    <col min="13574" max="13574" width="10.42578125" style="105" customWidth="1"/>
    <col min="13575" max="13575" width="17.5703125" style="105" customWidth="1"/>
    <col min="13576" max="13576" width="14.42578125" style="105" customWidth="1"/>
    <col min="13577" max="13579" width="11.42578125" style="105" customWidth="1"/>
    <col min="13580" max="13824" width="9" style="105"/>
    <col min="13825" max="13825" width="18" style="105" customWidth="1"/>
    <col min="13826" max="13826" width="10.42578125" style="105" customWidth="1"/>
    <col min="13827" max="13827" width="11.42578125" style="105" customWidth="1"/>
    <col min="13828" max="13828" width="15.5703125" style="105" customWidth="1"/>
    <col min="13829" max="13829" width="11.5703125" style="105" customWidth="1"/>
    <col min="13830" max="13830" width="10.42578125" style="105" customWidth="1"/>
    <col min="13831" max="13831" width="17.5703125" style="105" customWidth="1"/>
    <col min="13832" max="13832" width="14.42578125" style="105" customWidth="1"/>
    <col min="13833" max="13835" width="11.42578125" style="105" customWidth="1"/>
    <col min="13836" max="14080" width="9" style="105"/>
    <col min="14081" max="14081" width="18" style="105" customWidth="1"/>
    <col min="14082" max="14082" width="10.42578125" style="105" customWidth="1"/>
    <col min="14083" max="14083" width="11.42578125" style="105" customWidth="1"/>
    <col min="14084" max="14084" width="15.5703125" style="105" customWidth="1"/>
    <col min="14085" max="14085" width="11.5703125" style="105" customWidth="1"/>
    <col min="14086" max="14086" width="10.42578125" style="105" customWidth="1"/>
    <col min="14087" max="14087" width="17.5703125" style="105" customWidth="1"/>
    <col min="14088" max="14088" width="14.42578125" style="105" customWidth="1"/>
    <col min="14089" max="14091" width="11.42578125" style="105" customWidth="1"/>
    <col min="14092" max="14336" width="9" style="105"/>
    <col min="14337" max="14337" width="18" style="105" customWidth="1"/>
    <col min="14338" max="14338" width="10.42578125" style="105" customWidth="1"/>
    <col min="14339" max="14339" width="11.42578125" style="105" customWidth="1"/>
    <col min="14340" max="14340" width="15.5703125" style="105" customWidth="1"/>
    <col min="14341" max="14341" width="11.5703125" style="105" customWidth="1"/>
    <col min="14342" max="14342" width="10.42578125" style="105" customWidth="1"/>
    <col min="14343" max="14343" width="17.5703125" style="105" customWidth="1"/>
    <col min="14344" max="14344" width="14.42578125" style="105" customWidth="1"/>
    <col min="14345" max="14347" width="11.42578125" style="105" customWidth="1"/>
    <col min="14348" max="14592" width="9" style="105"/>
    <col min="14593" max="14593" width="18" style="105" customWidth="1"/>
    <col min="14594" max="14594" width="10.42578125" style="105" customWidth="1"/>
    <col min="14595" max="14595" width="11.42578125" style="105" customWidth="1"/>
    <col min="14596" max="14596" width="15.5703125" style="105" customWidth="1"/>
    <col min="14597" max="14597" width="11.5703125" style="105" customWidth="1"/>
    <col min="14598" max="14598" width="10.42578125" style="105" customWidth="1"/>
    <col min="14599" max="14599" width="17.5703125" style="105" customWidth="1"/>
    <col min="14600" max="14600" width="14.42578125" style="105" customWidth="1"/>
    <col min="14601" max="14603" width="11.42578125" style="105" customWidth="1"/>
    <col min="14604" max="14848" width="9" style="105"/>
    <col min="14849" max="14849" width="18" style="105" customWidth="1"/>
    <col min="14850" max="14850" width="10.42578125" style="105" customWidth="1"/>
    <col min="14851" max="14851" width="11.42578125" style="105" customWidth="1"/>
    <col min="14852" max="14852" width="15.5703125" style="105" customWidth="1"/>
    <col min="14853" max="14853" width="11.5703125" style="105" customWidth="1"/>
    <col min="14854" max="14854" width="10.42578125" style="105" customWidth="1"/>
    <col min="14855" max="14855" width="17.5703125" style="105" customWidth="1"/>
    <col min="14856" max="14856" width="14.42578125" style="105" customWidth="1"/>
    <col min="14857" max="14859" width="11.42578125" style="105" customWidth="1"/>
    <col min="14860" max="15104" width="9" style="105"/>
    <col min="15105" max="15105" width="18" style="105" customWidth="1"/>
    <col min="15106" max="15106" width="10.42578125" style="105" customWidth="1"/>
    <col min="15107" max="15107" width="11.42578125" style="105" customWidth="1"/>
    <col min="15108" max="15108" width="15.5703125" style="105" customWidth="1"/>
    <col min="15109" max="15109" width="11.5703125" style="105" customWidth="1"/>
    <col min="15110" max="15110" width="10.42578125" style="105" customWidth="1"/>
    <col min="15111" max="15111" width="17.5703125" style="105" customWidth="1"/>
    <col min="15112" max="15112" width="14.42578125" style="105" customWidth="1"/>
    <col min="15113" max="15115" width="11.42578125" style="105" customWidth="1"/>
    <col min="15116" max="15360" width="9" style="105"/>
    <col min="15361" max="15361" width="18" style="105" customWidth="1"/>
    <col min="15362" max="15362" width="10.42578125" style="105" customWidth="1"/>
    <col min="15363" max="15363" width="11.42578125" style="105" customWidth="1"/>
    <col min="15364" max="15364" width="15.5703125" style="105" customWidth="1"/>
    <col min="15365" max="15365" width="11.5703125" style="105" customWidth="1"/>
    <col min="15366" max="15366" width="10.42578125" style="105" customWidth="1"/>
    <col min="15367" max="15367" width="17.5703125" style="105" customWidth="1"/>
    <col min="15368" max="15368" width="14.42578125" style="105" customWidth="1"/>
    <col min="15369" max="15371" width="11.42578125" style="105" customWidth="1"/>
    <col min="15372" max="15616" width="9" style="105"/>
    <col min="15617" max="15617" width="18" style="105" customWidth="1"/>
    <col min="15618" max="15618" width="10.42578125" style="105" customWidth="1"/>
    <col min="15619" max="15619" width="11.42578125" style="105" customWidth="1"/>
    <col min="15620" max="15620" width="15.5703125" style="105" customWidth="1"/>
    <col min="15621" max="15621" width="11.5703125" style="105" customWidth="1"/>
    <col min="15622" max="15622" width="10.42578125" style="105" customWidth="1"/>
    <col min="15623" max="15623" width="17.5703125" style="105" customWidth="1"/>
    <col min="15624" max="15624" width="14.42578125" style="105" customWidth="1"/>
    <col min="15625" max="15627" width="11.42578125" style="105" customWidth="1"/>
    <col min="15628" max="15872" width="9" style="105"/>
    <col min="15873" max="15873" width="18" style="105" customWidth="1"/>
    <col min="15874" max="15874" width="10.42578125" style="105" customWidth="1"/>
    <col min="15875" max="15875" width="11.42578125" style="105" customWidth="1"/>
    <col min="15876" max="15876" width="15.5703125" style="105" customWidth="1"/>
    <col min="15877" max="15877" width="11.5703125" style="105" customWidth="1"/>
    <col min="15878" max="15878" width="10.42578125" style="105" customWidth="1"/>
    <col min="15879" max="15879" width="17.5703125" style="105" customWidth="1"/>
    <col min="15880" max="15880" width="14.42578125" style="105" customWidth="1"/>
    <col min="15881" max="15883" width="11.42578125" style="105" customWidth="1"/>
    <col min="15884" max="16128" width="9" style="105"/>
    <col min="16129" max="16129" width="18" style="105" customWidth="1"/>
    <col min="16130" max="16130" width="10.42578125" style="105" customWidth="1"/>
    <col min="16131" max="16131" width="11.42578125" style="105" customWidth="1"/>
    <col min="16132" max="16132" width="15.5703125" style="105" customWidth="1"/>
    <col min="16133" max="16133" width="11.5703125" style="105" customWidth="1"/>
    <col min="16134" max="16134" width="10.42578125" style="105" customWidth="1"/>
    <col min="16135" max="16135" width="17.5703125" style="105" customWidth="1"/>
    <col min="16136" max="16136" width="14.42578125" style="105" customWidth="1"/>
    <col min="16137" max="16139" width="11.42578125" style="105" customWidth="1"/>
    <col min="16140" max="16384" width="9" style="105"/>
  </cols>
  <sheetData>
    <row r="1" spans="1:11" s="95" customFormat="1" ht="46.35" customHeight="1" x14ac:dyDescent="0.2">
      <c r="A1" s="332" t="s">
        <v>92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s="95" customFormat="1" ht="11.85" customHeight="1" x14ac:dyDescent="0.25">
      <c r="C2" s="96"/>
      <c r="D2" s="96"/>
      <c r="E2" s="96"/>
      <c r="G2" s="96"/>
      <c r="H2" s="96"/>
      <c r="I2" s="96"/>
      <c r="J2" s="97"/>
      <c r="K2" s="98" t="s">
        <v>72</v>
      </c>
    </row>
    <row r="3" spans="1:11" s="99" customFormat="1" ht="21.75" customHeight="1" x14ac:dyDescent="0.2">
      <c r="A3" s="333"/>
      <c r="B3" s="326" t="s">
        <v>20</v>
      </c>
      <c r="C3" s="335" t="s">
        <v>73</v>
      </c>
      <c r="D3" s="335" t="s">
        <v>74</v>
      </c>
      <c r="E3" s="335" t="s">
        <v>75</v>
      </c>
      <c r="F3" s="335" t="s">
        <v>76</v>
      </c>
      <c r="G3" s="335" t="s">
        <v>77</v>
      </c>
      <c r="H3" s="335" t="s">
        <v>8</v>
      </c>
      <c r="I3" s="329" t="s">
        <v>15</v>
      </c>
      <c r="J3" s="336" t="s">
        <v>78</v>
      </c>
      <c r="K3" s="335" t="s">
        <v>12</v>
      </c>
    </row>
    <row r="4" spans="1:11" s="99" customFormat="1" ht="9" customHeight="1" x14ac:dyDescent="0.2">
      <c r="A4" s="334"/>
      <c r="B4" s="327"/>
      <c r="C4" s="335"/>
      <c r="D4" s="335"/>
      <c r="E4" s="335"/>
      <c r="F4" s="335"/>
      <c r="G4" s="335"/>
      <c r="H4" s="335"/>
      <c r="I4" s="330"/>
      <c r="J4" s="336"/>
      <c r="K4" s="335"/>
    </row>
    <row r="5" spans="1:11" s="99" customFormat="1" ht="54.75" customHeight="1" x14ac:dyDescent="0.2">
      <c r="A5" s="334"/>
      <c r="B5" s="328"/>
      <c r="C5" s="335"/>
      <c r="D5" s="335"/>
      <c r="E5" s="335"/>
      <c r="F5" s="335"/>
      <c r="G5" s="335"/>
      <c r="H5" s="335"/>
      <c r="I5" s="331"/>
      <c r="J5" s="336"/>
      <c r="K5" s="335"/>
    </row>
    <row r="6" spans="1:11" s="101" customFormat="1" ht="12.75" customHeight="1" x14ac:dyDescent="0.2">
      <c r="A6" s="100" t="s">
        <v>3</v>
      </c>
      <c r="B6" s="100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</row>
    <row r="7" spans="1:11" s="103" customFormat="1" ht="17.850000000000001" customHeight="1" x14ac:dyDescent="0.25">
      <c r="A7" s="102" t="s">
        <v>68</v>
      </c>
      <c r="B7" s="102">
        <f>SUM(B8:B35)</f>
        <v>31191</v>
      </c>
      <c r="C7" s="102">
        <f t="shared" ref="C7:K7" si="0">SUM(C8:C35)</f>
        <v>26828</v>
      </c>
      <c r="D7" s="102">
        <f t="shared" si="0"/>
        <v>9261</v>
      </c>
      <c r="E7" s="102">
        <f t="shared" si="0"/>
        <v>7724</v>
      </c>
      <c r="F7" s="102">
        <f t="shared" si="0"/>
        <v>1719</v>
      </c>
      <c r="G7" s="102">
        <f t="shared" si="0"/>
        <v>116</v>
      </c>
      <c r="H7" s="102">
        <f t="shared" si="0"/>
        <v>22702</v>
      </c>
      <c r="I7" s="102">
        <f t="shared" si="0"/>
        <v>4644</v>
      </c>
      <c r="J7" s="102">
        <f t="shared" si="0"/>
        <v>3857</v>
      </c>
      <c r="K7" s="102">
        <f t="shared" si="0"/>
        <v>2725</v>
      </c>
    </row>
    <row r="8" spans="1:11" ht="15" customHeight="1" x14ac:dyDescent="0.25">
      <c r="A8" s="104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4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4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4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4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4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4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4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4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4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4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4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4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4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4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4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4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4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4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4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4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4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6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7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7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7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7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7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09" customWidth="1"/>
    <col min="2" max="2" width="17.42578125" style="109" customWidth="1"/>
    <col min="3" max="3" width="14.42578125" style="108" customWidth="1"/>
    <col min="4" max="4" width="13.5703125" style="108" customWidth="1"/>
    <col min="5" max="5" width="13" style="108" customWidth="1"/>
    <col min="6" max="6" width="12.42578125" style="108" customWidth="1"/>
    <col min="7" max="7" width="19.5703125" style="108" customWidth="1"/>
    <col min="8" max="8" width="17.42578125" style="108" customWidth="1"/>
    <col min="9" max="9" width="12.42578125" style="108" customWidth="1"/>
    <col min="10" max="10" width="14.5703125" style="108" customWidth="1"/>
    <col min="11" max="11" width="15" style="108" customWidth="1"/>
    <col min="12" max="256" width="9" style="105"/>
    <col min="257" max="257" width="18" style="105" customWidth="1"/>
    <col min="258" max="258" width="10.42578125" style="105" customWidth="1"/>
    <col min="259" max="259" width="11.42578125" style="105" customWidth="1"/>
    <col min="260" max="260" width="15.5703125" style="105" customWidth="1"/>
    <col min="261" max="261" width="11.5703125" style="105" customWidth="1"/>
    <col min="262" max="262" width="10.42578125" style="105" customWidth="1"/>
    <col min="263" max="263" width="17.5703125" style="105" customWidth="1"/>
    <col min="264" max="264" width="14.42578125" style="105" customWidth="1"/>
    <col min="265" max="267" width="11.42578125" style="105" customWidth="1"/>
    <col min="268" max="512" width="9" style="105"/>
    <col min="513" max="513" width="18" style="105" customWidth="1"/>
    <col min="514" max="514" width="10.42578125" style="105" customWidth="1"/>
    <col min="515" max="515" width="11.42578125" style="105" customWidth="1"/>
    <col min="516" max="516" width="15.5703125" style="105" customWidth="1"/>
    <col min="517" max="517" width="11.5703125" style="105" customWidth="1"/>
    <col min="518" max="518" width="10.42578125" style="105" customWidth="1"/>
    <col min="519" max="519" width="17.5703125" style="105" customWidth="1"/>
    <col min="520" max="520" width="14.42578125" style="105" customWidth="1"/>
    <col min="521" max="523" width="11.42578125" style="105" customWidth="1"/>
    <col min="524" max="768" width="9" style="105"/>
    <col min="769" max="769" width="18" style="105" customWidth="1"/>
    <col min="770" max="770" width="10.42578125" style="105" customWidth="1"/>
    <col min="771" max="771" width="11.42578125" style="105" customWidth="1"/>
    <col min="772" max="772" width="15.5703125" style="105" customWidth="1"/>
    <col min="773" max="773" width="11.5703125" style="105" customWidth="1"/>
    <col min="774" max="774" width="10.42578125" style="105" customWidth="1"/>
    <col min="775" max="775" width="17.5703125" style="105" customWidth="1"/>
    <col min="776" max="776" width="14.42578125" style="105" customWidth="1"/>
    <col min="777" max="779" width="11.42578125" style="105" customWidth="1"/>
    <col min="780" max="1024" width="9" style="105"/>
    <col min="1025" max="1025" width="18" style="105" customWidth="1"/>
    <col min="1026" max="1026" width="10.42578125" style="105" customWidth="1"/>
    <col min="1027" max="1027" width="11.42578125" style="105" customWidth="1"/>
    <col min="1028" max="1028" width="15.5703125" style="105" customWidth="1"/>
    <col min="1029" max="1029" width="11.5703125" style="105" customWidth="1"/>
    <col min="1030" max="1030" width="10.42578125" style="105" customWidth="1"/>
    <col min="1031" max="1031" width="17.5703125" style="105" customWidth="1"/>
    <col min="1032" max="1032" width="14.42578125" style="105" customWidth="1"/>
    <col min="1033" max="1035" width="11.42578125" style="105" customWidth="1"/>
    <col min="1036" max="1280" width="9" style="105"/>
    <col min="1281" max="1281" width="18" style="105" customWidth="1"/>
    <col min="1282" max="1282" width="10.42578125" style="105" customWidth="1"/>
    <col min="1283" max="1283" width="11.42578125" style="105" customWidth="1"/>
    <col min="1284" max="1284" width="15.5703125" style="105" customWidth="1"/>
    <col min="1285" max="1285" width="11.5703125" style="105" customWidth="1"/>
    <col min="1286" max="1286" width="10.42578125" style="105" customWidth="1"/>
    <col min="1287" max="1287" width="17.5703125" style="105" customWidth="1"/>
    <col min="1288" max="1288" width="14.42578125" style="105" customWidth="1"/>
    <col min="1289" max="1291" width="11.42578125" style="105" customWidth="1"/>
    <col min="1292" max="1536" width="9" style="105"/>
    <col min="1537" max="1537" width="18" style="105" customWidth="1"/>
    <col min="1538" max="1538" width="10.42578125" style="105" customWidth="1"/>
    <col min="1539" max="1539" width="11.42578125" style="105" customWidth="1"/>
    <col min="1540" max="1540" width="15.5703125" style="105" customWidth="1"/>
    <col min="1541" max="1541" width="11.5703125" style="105" customWidth="1"/>
    <col min="1542" max="1542" width="10.42578125" style="105" customWidth="1"/>
    <col min="1543" max="1543" width="17.5703125" style="105" customWidth="1"/>
    <col min="1544" max="1544" width="14.42578125" style="105" customWidth="1"/>
    <col min="1545" max="1547" width="11.42578125" style="105" customWidth="1"/>
    <col min="1548" max="1792" width="9" style="105"/>
    <col min="1793" max="1793" width="18" style="105" customWidth="1"/>
    <col min="1794" max="1794" width="10.42578125" style="105" customWidth="1"/>
    <col min="1795" max="1795" width="11.42578125" style="105" customWidth="1"/>
    <col min="1796" max="1796" width="15.5703125" style="105" customWidth="1"/>
    <col min="1797" max="1797" width="11.5703125" style="105" customWidth="1"/>
    <col min="1798" max="1798" width="10.42578125" style="105" customWidth="1"/>
    <col min="1799" max="1799" width="17.5703125" style="105" customWidth="1"/>
    <col min="1800" max="1800" width="14.42578125" style="105" customWidth="1"/>
    <col min="1801" max="1803" width="11.42578125" style="105" customWidth="1"/>
    <col min="1804" max="2048" width="9" style="105"/>
    <col min="2049" max="2049" width="18" style="105" customWidth="1"/>
    <col min="2050" max="2050" width="10.42578125" style="105" customWidth="1"/>
    <col min="2051" max="2051" width="11.42578125" style="105" customWidth="1"/>
    <col min="2052" max="2052" width="15.5703125" style="105" customWidth="1"/>
    <col min="2053" max="2053" width="11.5703125" style="105" customWidth="1"/>
    <col min="2054" max="2054" width="10.42578125" style="105" customWidth="1"/>
    <col min="2055" max="2055" width="17.5703125" style="105" customWidth="1"/>
    <col min="2056" max="2056" width="14.42578125" style="105" customWidth="1"/>
    <col min="2057" max="2059" width="11.42578125" style="105" customWidth="1"/>
    <col min="2060" max="2304" width="9" style="105"/>
    <col min="2305" max="2305" width="18" style="105" customWidth="1"/>
    <col min="2306" max="2306" width="10.42578125" style="105" customWidth="1"/>
    <col min="2307" max="2307" width="11.42578125" style="105" customWidth="1"/>
    <col min="2308" max="2308" width="15.5703125" style="105" customWidth="1"/>
    <col min="2309" max="2309" width="11.5703125" style="105" customWidth="1"/>
    <col min="2310" max="2310" width="10.42578125" style="105" customWidth="1"/>
    <col min="2311" max="2311" width="17.5703125" style="105" customWidth="1"/>
    <col min="2312" max="2312" width="14.42578125" style="105" customWidth="1"/>
    <col min="2313" max="2315" width="11.42578125" style="105" customWidth="1"/>
    <col min="2316" max="2560" width="9" style="105"/>
    <col min="2561" max="2561" width="18" style="105" customWidth="1"/>
    <col min="2562" max="2562" width="10.42578125" style="105" customWidth="1"/>
    <col min="2563" max="2563" width="11.42578125" style="105" customWidth="1"/>
    <col min="2564" max="2564" width="15.5703125" style="105" customWidth="1"/>
    <col min="2565" max="2565" width="11.5703125" style="105" customWidth="1"/>
    <col min="2566" max="2566" width="10.42578125" style="105" customWidth="1"/>
    <col min="2567" max="2567" width="17.5703125" style="105" customWidth="1"/>
    <col min="2568" max="2568" width="14.42578125" style="105" customWidth="1"/>
    <col min="2569" max="2571" width="11.42578125" style="105" customWidth="1"/>
    <col min="2572" max="2816" width="9" style="105"/>
    <col min="2817" max="2817" width="18" style="105" customWidth="1"/>
    <col min="2818" max="2818" width="10.42578125" style="105" customWidth="1"/>
    <col min="2819" max="2819" width="11.42578125" style="105" customWidth="1"/>
    <col min="2820" max="2820" width="15.5703125" style="105" customWidth="1"/>
    <col min="2821" max="2821" width="11.5703125" style="105" customWidth="1"/>
    <col min="2822" max="2822" width="10.42578125" style="105" customWidth="1"/>
    <col min="2823" max="2823" width="17.5703125" style="105" customWidth="1"/>
    <col min="2824" max="2824" width="14.42578125" style="105" customWidth="1"/>
    <col min="2825" max="2827" width="11.42578125" style="105" customWidth="1"/>
    <col min="2828" max="3072" width="9" style="105"/>
    <col min="3073" max="3073" width="18" style="105" customWidth="1"/>
    <col min="3074" max="3074" width="10.42578125" style="105" customWidth="1"/>
    <col min="3075" max="3075" width="11.42578125" style="105" customWidth="1"/>
    <col min="3076" max="3076" width="15.5703125" style="105" customWidth="1"/>
    <col min="3077" max="3077" width="11.5703125" style="105" customWidth="1"/>
    <col min="3078" max="3078" width="10.42578125" style="105" customWidth="1"/>
    <col min="3079" max="3079" width="17.5703125" style="105" customWidth="1"/>
    <col min="3080" max="3080" width="14.42578125" style="105" customWidth="1"/>
    <col min="3081" max="3083" width="11.42578125" style="105" customWidth="1"/>
    <col min="3084" max="3328" width="9" style="105"/>
    <col min="3329" max="3329" width="18" style="105" customWidth="1"/>
    <col min="3330" max="3330" width="10.42578125" style="105" customWidth="1"/>
    <col min="3331" max="3331" width="11.42578125" style="105" customWidth="1"/>
    <col min="3332" max="3332" width="15.5703125" style="105" customWidth="1"/>
    <col min="3333" max="3333" width="11.5703125" style="105" customWidth="1"/>
    <col min="3334" max="3334" width="10.42578125" style="105" customWidth="1"/>
    <col min="3335" max="3335" width="17.5703125" style="105" customWidth="1"/>
    <col min="3336" max="3336" width="14.42578125" style="105" customWidth="1"/>
    <col min="3337" max="3339" width="11.42578125" style="105" customWidth="1"/>
    <col min="3340" max="3584" width="9" style="105"/>
    <col min="3585" max="3585" width="18" style="105" customWidth="1"/>
    <col min="3586" max="3586" width="10.42578125" style="105" customWidth="1"/>
    <col min="3587" max="3587" width="11.42578125" style="105" customWidth="1"/>
    <col min="3588" max="3588" width="15.5703125" style="105" customWidth="1"/>
    <col min="3589" max="3589" width="11.5703125" style="105" customWidth="1"/>
    <col min="3590" max="3590" width="10.42578125" style="105" customWidth="1"/>
    <col min="3591" max="3591" width="17.5703125" style="105" customWidth="1"/>
    <col min="3592" max="3592" width="14.42578125" style="105" customWidth="1"/>
    <col min="3593" max="3595" width="11.42578125" style="105" customWidth="1"/>
    <col min="3596" max="3840" width="9" style="105"/>
    <col min="3841" max="3841" width="18" style="105" customWidth="1"/>
    <col min="3842" max="3842" width="10.42578125" style="105" customWidth="1"/>
    <col min="3843" max="3843" width="11.42578125" style="105" customWidth="1"/>
    <col min="3844" max="3844" width="15.5703125" style="105" customWidth="1"/>
    <col min="3845" max="3845" width="11.5703125" style="105" customWidth="1"/>
    <col min="3846" max="3846" width="10.42578125" style="105" customWidth="1"/>
    <col min="3847" max="3847" width="17.5703125" style="105" customWidth="1"/>
    <col min="3848" max="3848" width="14.42578125" style="105" customWidth="1"/>
    <col min="3849" max="3851" width="11.42578125" style="105" customWidth="1"/>
    <col min="3852" max="4096" width="9" style="105"/>
    <col min="4097" max="4097" width="18" style="105" customWidth="1"/>
    <col min="4098" max="4098" width="10.42578125" style="105" customWidth="1"/>
    <col min="4099" max="4099" width="11.42578125" style="105" customWidth="1"/>
    <col min="4100" max="4100" width="15.5703125" style="105" customWidth="1"/>
    <col min="4101" max="4101" width="11.5703125" style="105" customWidth="1"/>
    <col min="4102" max="4102" width="10.42578125" style="105" customWidth="1"/>
    <col min="4103" max="4103" width="17.5703125" style="105" customWidth="1"/>
    <col min="4104" max="4104" width="14.42578125" style="105" customWidth="1"/>
    <col min="4105" max="4107" width="11.42578125" style="105" customWidth="1"/>
    <col min="4108" max="4352" width="9" style="105"/>
    <col min="4353" max="4353" width="18" style="105" customWidth="1"/>
    <col min="4354" max="4354" width="10.42578125" style="105" customWidth="1"/>
    <col min="4355" max="4355" width="11.42578125" style="105" customWidth="1"/>
    <col min="4356" max="4356" width="15.5703125" style="105" customWidth="1"/>
    <col min="4357" max="4357" width="11.5703125" style="105" customWidth="1"/>
    <col min="4358" max="4358" width="10.42578125" style="105" customWidth="1"/>
    <col min="4359" max="4359" width="17.5703125" style="105" customWidth="1"/>
    <col min="4360" max="4360" width="14.42578125" style="105" customWidth="1"/>
    <col min="4361" max="4363" width="11.42578125" style="105" customWidth="1"/>
    <col min="4364" max="4608" width="9" style="105"/>
    <col min="4609" max="4609" width="18" style="105" customWidth="1"/>
    <col min="4610" max="4610" width="10.42578125" style="105" customWidth="1"/>
    <col min="4611" max="4611" width="11.42578125" style="105" customWidth="1"/>
    <col min="4612" max="4612" width="15.5703125" style="105" customWidth="1"/>
    <col min="4613" max="4613" width="11.5703125" style="105" customWidth="1"/>
    <col min="4614" max="4614" width="10.42578125" style="105" customWidth="1"/>
    <col min="4615" max="4615" width="17.5703125" style="105" customWidth="1"/>
    <col min="4616" max="4616" width="14.42578125" style="105" customWidth="1"/>
    <col min="4617" max="4619" width="11.42578125" style="105" customWidth="1"/>
    <col min="4620" max="4864" width="9" style="105"/>
    <col min="4865" max="4865" width="18" style="105" customWidth="1"/>
    <col min="4866" max="4866" width="10.42578125" style="105" customWidth="1"/>
    <col min="4867" max="4867" width="11.42578125" style="105" customWidth="1"/>
    <col min="4868" max="4868" width="15.5703125" style="105" customWidth="1"/>
    <col min="4869" max="4869" width="11.5703125" style="105" customWidth="1"/>
    <col min="4870" max="4870" width="10.42578125" style="105" customWidth="1"/>
    <col min="4871" max="4871" width="17.5703125" style="105" customWidth="1"/>
    <col min="4872" max="4872" width="14.42578125" style="105" customWidth="1"/>
    <col min="4873" max="4875" width="11.42578125" style="105" customWidth="1"/>
    <col min="4876" max="5120" width="9" style="105"/>
    <col min="5121" max="5121" width="18" style="105" customWidth="1"/>
    <col min="5122" max="5122" width="10.42578125" style="105" customWidth="1"/>
    <col min="5123" max="5123" width="11.42578125" style="105" customWidth="1"/>
    <col min="5124" max="5124" width="15.5703125" style="105" customWidth="1"/>
    <col min="5125" max="5125" width="11.5703125" style="105" customWidth="1"/>
    <col min="5126" max="5126" width="10.42578125" style="105" customWidth="1"/>
    <col min="5127" max="5127" width="17.5703125" style="105" customWidth="1"/>
    <col min="5128" max="5128" width="14.42578125" style="105" customWidth="1"/>
    <col min="5129" max="5131" width="11.42578125" style="105" customWidth="1"/>
    <col min="5132" max="5376" width="9" style="105"/>
    <col min="5377" max="5377" width="18" style="105" customWidth="1"/>
    <col min="5378" max="5378" width="10.42578125" style="105" customWidth="1"/>
    <col min="5379" max="5379" width="11.42578125" style="105" customWidth="1"/>
    <col min="5380" max="5380" width="15.5703125" style="105" customWidth="1"/>
    <col min="5381" max="5381" width="11.5703125" style="105" customWidth="1"/>
    <col min="5382" max="5382" width="10.42578125" style="105" customWidth="1"/>
    <col min="5383" max="5383" width="17.5703125" style="105" customWidth="1"/>
    <col min="5384" max="5384" width="14.42578125" style="105" customWidth="1"/>
    <col min="5385" max="5387" width="11.42578125" style="105" customWidth="1"/>
    <col min="5388" max="5632" width="9" style="105"/>
    <col min="5633" max="5633" width="18" style="105" customWidth="1"/>
    <col min="5634" max="5634" width="10.42578125" style="105" customWidth="1"/>
    <col min="5635" max="5635" width="11.42578125" style="105" customWidth="1"/>
    <col min="5636" max="5636" width="15.5703125" style="105" customWidth="1"/>
    <col min="5637" max="5637" width="11.5703125" style="105" customWidth="1"/>
    <col min="5638" max="5638" width="10.42578125" style="105" customWidth="1"/>
    <col min="5639" max="5639" width="17.5703125" style="105" customWidth="1"/>
    <col min="5640" max="5640" width="14.42578125" style="105" customWidth="1"/>
    <col min="5641" max="5643" width="11.42578125" style="105" customWidth="1"/>
    <col min="5644" max="5888" width="9" style="105"/>
    <col min="5889" max="5889" width="18" style="105" customWidth="1"/>
    <col min="5890" max="5890" width="10.42578125" style="105" customWidth="1"/>
    <col min="5891" max="5891" width="11.42578125" style="105" customWidth="1"/>
    <col min="5892" max="5892" width="15.5703125" style="105" customWidth="1"/>
    <col min="5893" max="5893" width="11.5703125" style="105" customWidth="1"/>
    <col min="5894" max="5894" width="10.42578125" style="105" customWidth="1"/>
    <col min="5895" max="5895" width="17.5703125" style="105" customWidth="1"/>
    <col min="5896" max="5896" width="14.42578125" style="105" customWidth="1"/>
    <col min="5897" max="5899" width="11.42578125" style="105" customWidth="1"/>
    <col min="5900" max="6144" width="9" style="105"/>
    <col min="6145" max="6145" width="18" style="105" customWidth="1"/>
    <col min="6146" max="6146" width="10.42578125" style="105" customWidth="1"/>
    <col min="6147" max="6147" width="11.42578125" style="105" customWidth="1"/>
    <col min="6148" max="6148" width="15.5703125" style="105" customWidth="1"/>
    <col min="6149" max="6149" width="11.5703125" style="105" customWidth="1"/>
    <col min="6150" max="6150" width="10.42578125" style="105" customWidth="1"/>
    <col min="6151" max="6151" width="17.5703125" style="105" customWidth="1"/>
    <col min="6152" max="6152" width="14.42578125" style="105" customWidth="1"/>
    <col min="6153" max="6155" width="11.42578125" style="105" customWidth="1"/>
    <col min="6156" max="6400" width="9" style="105"/>
    <col min="6401" max="6401" width="18" style="105" customWidth="1"/>
    <col min="6402" max="6402" width="10.42578125" style="105" customWidth="1"/>
    <col min="6403" max="6403" width="11.42578125" style="105" customWidth="1"/>
    <col min="6404" max="6404" width="15.5703125" style="105" customWidth="1"/>
    <col min="6405" max="6405" width="11.5703125" style="105" customWidth="1"/>
    <col min="6406" max="6406" width="10.42578125" style="105" customWidth="1"/>
    <col min="6407" max="6407" width="17.5703125" style="105" customWidth="1"/>
    <col min="6408" max="6408" width="14.42578125" style="105" customWidth="1"/>
    <col min="6409" max="6411" width="11.42578125" style="105" customWidth="1"/>
    <col min="6412" max="6656" width="9" style="105"/>
    <col min="6657" max="6657" width="18" style="105" customWidth="1"/>
    <col min="6658" max="6658" width="10.42578125" style="105" customWidth="1"/>
    <col min="6659" max="6659" width="11.42578125" style="105" customWidth="1"/>
    <col min="6660" max="6660" width="15.5703125" style="105" customWidth="1"/>
    <col min="6661" max="6661" width="11.5703125" style="105" customWidth="1"/>
    <col min="6662" max="6662" width="10.42578125" style="105" customWidth="1"/>
    <col min="6663" max="6663" width="17.5703125" style="105" customWidth="1"/>
    <col min="6664" max="6664" width="14.42578125" style="105" customWidth="1"/>
    <col min="6665" max="6667" width="11.42578125" style="105" customWidth="1"/>
    <col min="6668" max="6912" width="9" style="105"/>
    <col min="6913" max="6913" width="18" style="105" customWidth="1"/>
    <col min="6914" max="6914" width="10.42578125" style="105" customWidth="1"/>
    <col min="6915" max="6915" width="11.42578125" style="105" customWidth="1"/>
    <col min="6916" max="6916" width="15.5703125" style="105" customWidth="1"/>
    <col min="6917" max="6917" width="11.5703125" style="105" customWidth="1"/>
    <col min="6918" max="6918" width="10.42578125" style="105" customWidth="1"/>
    <col min="6919" max="6919" width="17.5703125" style="105" customWidth="1"/>
    <col min="6920" max="6920" width="14.42578125" style="105" customWidth="1"/>
    <col min="6921" max="6923" width="11.42578125" style="105" customWidth="1"/>
    <col min="6924" max="7168" width="9" style="105"/>
    <col min="7169" max="7169" width="18" style="105" customWidth="1"/>
    <col min="7170" max="7170" width="10.42578125" style="105" customWidth="1"/>
    <col min="7171" max="7171" width="11.42578125" style="105" customWidth="1"/>
    <col min="7172" max="7172" width="15.5703125" style="105" customWidth="1"/>
    <col min="7173" max="7173" width="11.5703125" style="105" customWidth="1"/>
    <col min="7174" max="7174" width="10.42578125" style="105" customWidth="1"/>
    <col min="7175" max="7175" width="17.5703125" style="105" customWidth="1"/>
    <col min="7176" max="7176" width="14.42578125" style="105" customWidth="1"/>
    <col min="7177" max="7179" width="11.42578125" style="105" customWidth="1"/>
    <col min="7180" max="7424" width="9" style="105"/>
    <col min="7425" max="7425" width="18" style="105" customWidth="1"/>
    <col min="7426" max="7426" width="10.42578125" style="105" customWidth="1"/>
    <col min="7427" max="7427" width="11.42578125" style="105" customWidth="1"/>
    <col min="7428" max="7428" width="15.5703125" style="105" customWidth="1"/>
    <col min="7429" max="7429" width="11.5703125" style="105" customWidth="1"/>
    <col min="7430" max="7430" width="10.42578125" style="105" customWidth="1"/>
    <col min="7431" max="7431" width="17.5703125" style="105" customWidth="1"/>
    <col min="7432" max="7432" width="14.42578125" style="105" customWidth="1"/>
    <col min="7433" max="7435" width="11.42578125" style="105" customWidth="1"/>
    <col min="7436" max="7680" width="9" style="105"/>
    <col min="7681" max="7681" width="18" style="105" customWidth="1"/>
    <col min="7682" max="7682" width="10.42578125" style="105" customWidth="1"/>
    <col min="7683" max="7683" width="11.42578125" style="105" customWidth="1"/>
    <col min="7684" max="7684" width="15.5703125" style="105" customWidth="1"/>
    <col min="7685" max="7685" width="11.5703125" style="105" customWidth="1"/>
    <col min="7686" max="7686" width="10.42578125" style="105" customWidth="1"/>
    <col min="7687" max="7687" width="17.5703125" style="105" customWidth="1"/>
    <col min="7688" max="7688" width="14.42578125" style="105" customWidth="1"/>
    <col min="7689" max="7691" width="11.42578125" style="105" customWidth="1"/>
    <col min="7692" max="7936" width="9" style="105"/>
    <col min="7937" max="7937" width="18" style="105" customWidth="1"/>
    <col min="7938" max="7938" width="10.42578125" style="105" customWidth="1"/>
    <col min="7939" max="7939" width="11.42578125" style="105" customWidth="1"/>
    <col min="7940" max="7940" width="15.5703125" style="105" customWidth="1"/>
    <col min="7941" max="7941" width="11.5703125" style="105" customWidth="1"/>
    <col min="7942" max="7942" width="10.42578125" style="105" customWidth="1"/>
    <col min="7943" max="7943" width="17.5703125" style="105" customWidth="1"/>
    <col min="7944" max="7944" width="14.42578125" style="105" customWidth="1"/>
    <col min="7945" max="7947" width="11.42578125" style="105" customWidth="1"/>
    <col min="7948" max="8192" width="9" style="105"/>
    <col min="8193" max="8193" width="18" style="105" customWidth="1"/>
    <col min="8194" max="8194" width="10.42578125" style="105" customWidth="1"/>
    <col min="8195" max="8195" width="11.42578125" style="105" customWidth="1"/>
    <col min="8196" max="8196" width="15.5703125" style="105" customWidth="1"/>
    <col min="8197" max="8197" width="11.5703125" style="105" customWidth="1"/>
    <col min="8198" max="8198" width="10.42578125" style="105" customWidth="1"/>
    <col min="8199" max="8199" width="17.5703125" style="105" customWidth="1"/>
    <col min="8200" max="8200" width="14.42578125" style="105" customWidth="1"/>
    <col min="8201" max="8203" width="11.42578125" style="105" customWidth="1"/>
    <col min="8204" max="8448" width="9" style="105"/>
    <col min="8449" max="8449" width="18" style="105" customWidth="1"/>
    <col min="8450" max="8450" width="10.42578125" style="105" customWidth="1"/>
    <col min="8451" max="8451" width="11.42578125" style="105" customWidth="1"/>
    <col min="8452" max="8452" width="15.5703125" style="105" customWidth="1"/>
    <col min="8453" max="8453" width="11.5703125" style="105" customWidth="1"/>
    <col min="8454" max="8454" width="10.42578125" style="105" customWidth="1"/>
    <col min="8455" max="8455" width="17.5703125" style="105" customWidth="1"/>
    <col min="8456" max="8456" width="14.42578125" style="105" customWidth="1"/>
    <col min="8457" max="8459" width="11.42578125" style="105" customWidth="1"/>
    <col min="8460" max="8704" width="9" style="105"/>
    <col min="8705" max="8705" width="18" style="105" customWidth="1"/>
    <col min="8706" max="8706" width="10.42578125" style="105" customWidth="1"/>
    <col min="8707" max="8707" width="11.42578125" style="105" customWidth="1"/>
    <col min="8708" max="8708" width="15.5703125" style="105" customWidth="1"/>
    <col min="8709" max="8709" width="11.5703125" style="105" customWidth="1"/>
    <col min="8710" max="8710" width="10.42578125" style="105" customWidth="1"/>
    <col min="8711" max="8711" width="17.5703125" style="105" customWidth="1"/>
    <col min="8712" max="8712" width="14.42578125" style="105" customWidth="1"/>
    <col min="8713" max="8715" width="11.42578125" style="105" customWidth="1"/>
    <col min="8716" max="8960" width="9" style="105"/>
    <col min="8961" max="8961" width="18" style="105" customWidth="1"/>
    <col min="8962" max="8962" width="10.42578125" style="105" customWidth="1"/>
    <col min="8963" max="8963" width="11.42578125" style="105" customWidth="1"/>
    <col min="8964" max="8964" width="15.5703125" style="105" customWidth="1"/>
    <col min="8965" max="8965" width="11.5703125" style="105" customWidth="1"/>
    <col min="8966" max="8966" width="10.42578125" style="105" customWidth="1"/>
    <col min="8967" max="8967" width="17.5703125" style="105" customWidth="1"/>
    <col min="8968" max="8968" width="14.42578125" style="105" customWidth="1"/>
    <col min="8969" max="8971" width="11.42578125" style="105" customWidth="1"/>
    <col min="8972" max="9216" width="9" style="105"/>
    <col min="9217" max="9217" width="18" style="105" customWidth="1"/>
    <col min="9218" max="9218" width="10.42578125" style="105" customWidth="1"/>
    <col min="9219" max="9219" width="11.42578125" style="105" customWidth="1"/>
    <col min="9220" max="9220" width="15.5703125" style="105" customWidth="1"/>
    <col min="9221" max="9221" width="11.5703125" style="105" customWidth="1"/>
    <col min="9222" max="9222" width="10.42578125" style="105" customWidth="1"/>
    <col min="9223" max="9223" width="17.5703125" style="105" customWidth="1"/>
    <col min="9224" max="9224" width="14.42578125" style="105" customWidth="1"/>
    <col min="9225" max="9227" width="11.42578125" style="105" customWidth="1"/>
    <col min="9228" max="9472" width="9" style="105"/>
    <col min="9473" max="9473" width="18" style="105" customWidth="1"/>
    <col min="9474" max="9474" width="10.42578125" style="105" customWidth="1"/>
    <col min="9475" max="9475" width="11.42578125" style="105" customWidth="1"/>
    <col min="9476" max="9476" width="15.5703125" style="105" customWidth="1"/>
    <col min="9477" max="9477" width="11.5703125" style="105" customWidth="1"/>
    <col min="9478" max="9478" width="10.42578125" style="105" customWidth="1"/>
    <col min="9479" max="9479" width="17.5703125" style="105" customWidth="1"/>
    <col min="9480" max="9480" width="14.42578125" style="105" customWidth="1"/>
    <col min="9481" max="9483" width="11.42578125" style="105" customWidth="1"/>
    <col min="9484" max="9728" width="9" style="105"/>
    <col min="9729" max="9729" width="18" style="105" customWidth="1"/>
    <col min="9730" max="9730" width="10.42578125" style="105" customWidth="1"/>
    <col min="9731" max="9731" width="11.42578125" style="105" customWidth="1"/>
    <col min="9732" max="9732" width="15.5703125" style="105" customWidth="1"/>
    <col min="9733" max="9733" width="11.5703125" style="105" customWidth="1"/>
    <col min="9734" max="9734" width="10.42578125" style="105" customWidth="1"/>
    <col min="9735" max="9735" width="17.5703125" style="105" customWidth="1"/>
    <col min="9736" max="9736" width="14.42578125" style="105" customWidth="1"/>
    <col min="9737" max="9739" width="11.42578125" style="105" customWidth="1"/>
    <col min="9740" max="9984" width="9" style="105"/>
    <col min="9985" max="9985" width="18" style="105" customWidth="1"/>
    <col min="9986" max="9986" width="10.42578125" style="105" customWidth="1"/>
    <col min="9987" max="9987" width="11.42578125" style="105" customWidth="1"/>
    <col min="9988" max="9988" width="15.5703125" style="105" customWidth="1"/>
    <col min="9989" max="9989" width="11.5703125" style="105" customWidth="1"/>
    <col min="9990" max="9990" width="10.42578125" style="105" customWidth="1"/>
    <col min="9991" max="9991" width="17.5703125" style="105" customWidth="1"/>
    <col min="9992" max="9992" width="14.42578125" style="105" customWidth="1"/>
    <col min="9993" max="9995" width="11.42578125" style="105" customWidth="1"/>
    <col min="9996" max="10240" width="9" style="105"/>
    <col min="10241" max="10241" width="18" style="105" customWidth="1"/>
    <col min="10242" max="10242" width="10.42578125" style="105" customWidth="1"/>
    <col min="10243" max="10243" width="11.42578125" style="105" customWidth="1"/>
    <col min="10244" max="10244" width="15.5703125" style="105" customWidth="1"/>
    <col min="10245" max="10245" width="11.5703125" style="105" customWidth="1"/>
    <col min="10246" max="10246" width="10.42578125" style="105" customWidth="1"/>
    <col min="10247" max="10247" width="17.5703125" style="105" customWidth="1"/>
    <col min="10248" max="10248" width="14.42578125" style="105" customWidth="1"/>
    <col min="10249" max="10251" width="11.42578125" style="105" customWidth="1"/>
    <col min="10252" max="10496" width="9" style="105"/>
    <col min="10497" max="10497" width="18" style="105" customWidth="1"/>
    <col min="10498" max="10498" width="10.42578125" style="105" customWidth="1"/>
    <col min="10499" max="10499" width="11.42578125" style="105" customWidth="1"/>
    <col min="10500" max="10500" width="15.5703125" style="105" customWidth="1"/>
    <col min="10501" max="10501" width="11.5703125" style="105" customWidth="1"/>
    <col min="10502" max="10502" width="10.42578125" style="105" customWidth="1"/>
    <col min="10503" max="10503" width="17.5703125" style="105" customWidth="1"/>
    <col min="10504" max="10504" width="14.42578125" style="105" customWidth="1"/>
    <col min="10505" max="10507" width="11.42578125" style="105" customWidth="1"/>
    <col min="10508" max="10752" width="9" style="105"/>
    <col min="10753" max="10753" width="18" style="105" customWidth="1"/>
    <col min="10754" max="10754" width="10.42578125" style="105" customWidth="1"/>
    <col min="10755" max="10755" width="11.42578125" style="105" customWidth="1"/>
    <col min="10756" max="10756" width="15.5703125" style="105" customWidth="1"/>
    <col min="10757" max="10757" width="11.5703125" style="105" customWidth="1"/>
    <col min="10758" max="10758" width="10.42578125" style="105" customWidth="1"/>
    <col min="10759" max="10759" width="17.5703125" style="105" customWidth="1"/>
    <col min="10760" max="10760" width="14.42578125" style="105" customWidth="1"/>
    <col min="10761" max="10763" width="11.42578125" style="105" customWidth="1"/>
    <col min="10764" max="11008" width="9" style="105"/>
    <col min="11009" max="11009" width="18" style="105" customWidth="1"/>
    <col min="11010" max="11010" width="10.42578125" style="105" customWidth="1"/>
    <col min="11011" max="11011" width="11.42578125" style="105" customWidth="1"/>
    <col min="11012" max="11012" width="15.5703125" style="105" customWidth="1"/>
    <col min="11013" max="11013" width="11.5703125" style="105" customWidth="1"/>
    <col min="11014" max="11014" width="10.42578125" style="105" customWidth="1"/>
    <col min="11015" max="11015" width="17.5703125" style="105" customWidth="1"/>
    <col min="11016" max="11016" width="14.42578125" style="105" customWidth="1"/>
    <col min="11017" max="11019" width="11.42578125" style="105" customWidth="1"/>
    <col min="11020" max="11264" width="9" style="105"/>
    <col min="11265" max="11265" width="18" style="105" customWidth="1"/>
    <col min="11266" max="11266" width="10.42578125" style="105" customWidth="1"/>
    <col min="11267" max="11267" width="11.42578125" style="105" customWidth="1"/>
    <col min="11268" max="11268" width="15.5703125" style="105" customWidth="1"/>
    <col min="11269" max="11269" width="11.5703125" style="105" customWidth="1"/>
    <col min="11270" max="11270" width="10.42578125" style="105" customWidth="1"/>
    <col min="11271" max="11271" width="17.5703125" style="105" customWidth="1"/>
    <col min="11272" max="11272" width="14.42578125" style="105" customWidth="1"/>
    <col min="11273" max="11275" width="11.42578125" style="105" customWidth="1"/>
    <col min="11276" max="11520" width="9" style="105"/>
    <col min="11521" max="11521" width="18" style="105" customWidth="1"/>
    <col min="11522" max="11522" width="10.42578125" style="105" customWidth="1"/>
    <col min="11523" max="11523" width="11.42578125" style="105" customWidth="1"/>
    <col min="11524" max="11524" width="15.5703125" style="105" customWidth="1"/>
    <col min="11525" max="11525" width="11.5703125" style="105" customWidth="1"/>
    <col min="11526" max="11526" width="10.42578125" style="105" customWidth="1"/>
    <col min="11527" max="11527" width="17.5703125" style="105" customWidth="1"/>
    <col min="11528" max="11528" width="14.42578125" style="105" customWidth="1"/>
    <col min="11529" max="11531" width="11.42578125" style="105" customWidth="1"/>
    <col min="11532" max="11776" width="9" style="105"/>
    <col min="11777" max="11777" width="18" style="105" customWidth="1"/>
    <col min="11778" max="11778" width="10.42578125" style="105" customWidth="1"/>
    <col min="11779" max="11779" width="11.42578125" style="105" customWidth="1"/>
    <col min="11780" max="11780" width="15.5703125" style="105" customWidth="1"/>
    <col min="11781" max="11781" width="11.5703125" style="105" customWidth="1"/>
    <col min="11782" max="11782" width="10.42578125" style="105" customWidth="1"/>
    <col min="11783" max="11783" width="17.5703125" style="105" customWidth="1"/>
    <col min="11784" max="11784" width="14.42578125" style="105" customWidth="1"/>
    <col min="11785" max="11787" width="11.42578125" style="105" customWidth="1"/>
    <col min="11788" max="12032" width="9" style="105"/>
    <col min="12033" max="12033" width="18" style="105" customWidth="1"/>
    <col min="12034" max="12034" width="10.42578125" style="105" customWidth="1"/>
    <col min="12035" max="12035" width="11.42578125" style="105" customWidth="1"/>
    <col min="12036" max="12036" width="15.5703125" style="105" customWidth="1"/>
    <col min="12037" max="12037" width="11.5703125" style="105" customWidth="1"/>
    <col min="12038" max="12038" width="10.42578125" style="105" customWidth="1"/>
    <col min="12039" max="12039" width="17.5703125" style="105" customWidth="1"/>
    <col min="12040" max="12040" width="14.42578125" style="105" customWidth="1"/>
    <col min="12041" max="12043" width="11.42578125" style="105" customWidth="1"/>
    <col min="12044" max="12288" width="9" style="105"/>
    <col min="12289" max="12289" width="18" style="105" customWidth="1"/>
    <col min="12290" max="12290" width="10.42578125" style="105" customWidth="1"/>
    <col min="12291" max="12291" width="11.42578125" style="105" customWidth="1"/>
    <col min="12292" max="12292" width="15.5703125" style="105" customWidth="1"/>
    <col min="12293" max="12293" width="11.5703125" style="105" customWidth="1"/>
    <col min="12294" max="12294" width="10.42578125" style="105" customWidth="1"/>
    <col min="12295" max="12295" width="17.5703125" style="105" customWidth="1"/>
    <col min="12296" max="12296" width="14.42578125" style="105" customWidth="1"/>
    <col min="12297" max="12299" width="11.42578125" style="105" customWidth="1"/>
    <col min="12300" max="12544" width="9" style="105"/>
    <col min="12545" max="12545" width="18" style="105" customWidth="1"/>
    <col min="12546" max="12546" width="10.42578125" style="105" customWidth="1"/>
    <col min="12547" max="12547" width="11.42578125" style="105" customWidth="1"/>
    <col min="12548" max="12548" width="15.5703125" style="105" customWidth="1"/>
    <col min="12549" max="12549" width="11.5703125" style="105" customWidth="1"/>
    <col min="12550" max="12550" width="10.42578125" style="105" customWidth="1"/>
    <col min="12551" max="12551" width="17.5703125" style="105" customWidth="1"/>
    <col min="12552" max="12552" width="14.42578125" style="105" customWidth="1"/>
    <col min="12553" max="12555" width="11.42578125" style="105" customWidth="1"/>
    <col min="12556" max="12800" width="9" style="105"/>
    <col min="12801" max="12801" width="18" style="105" customWidth="1"/>
    <col min="12802" max="12802" width="10.42578125" style="105" customWidth="1"/>
    <col min="12803" max="12803" width="11.42578125" style="105" customWidth="1"/>
    <col min="12804" max="12804" width="15.5703125" style="105" customWidth="1"/>
    <col min="12805" max="12805" width="11.5703125" style="105" customWidth="1"/>
    <col min="12806" max="12806" width="10.42578125" style="105" customWidth="1"/>
    <col min="12807" max="12807" width="17.5703125" style="105" customWidth="1"/>
    <col min="12808" max="12808" width="14.42578125" style="105" customWidth="1"/>
    <col min="12809" max="12811" width="11.42578125" style="105" customWidth="1"/>
    <col min="12812" max="13056" width="9" style="105"/>
    <col min="13057" max="13057" width="18" style="105" customWidth="1"/>
    <col min="13058" max="13058" width="10.42578125" style="105" customWidth="1"/>
    <col min="13059" max="13059" width="11.42578125" style="105" customWidth="1"/>
    <col min="13060" max="13060" width="15.5703125" style="105" customWidth="1"/>
    <col min="13061" max="13061" width="11.5703125" style="105" customWidth="1"/>
    <col min="13062" max="13062" width="10.42578125" style="105" customWidth="1"/>
    <col min="13063" max="13063" width="17.5703125" style="105" customWidth="1"/>
    <col min="13064" max="13064" width="14.42578125" style="105" customWidth="1"/>
    <col min="13065" max="13067" width="11.42578125" style="105" customWidth="1"/>
    <col min="13068" max="13312" width="9" style="105"/>
    <col min="13313" max="13313" width="18" style="105" customWidth="1"/>
    <col min="13314" max="13314" width="10.42578125" style="105" customWidth="1"/>
    <col min="13315" max="13315" width="11.42578125" style="105" customWidth="1"/>
    <col min="13316" max="13316" width="15.5703125" style="105" customWidth="1"/>
    <col min="13317" max="13317" width="11.5703125" style="105" customWidth="1"/>
    <col min="13318" max="13318" width="10.42578125" style="105" customWidth="1"/>
    <col min="13319" max="13319" width="17.5703125" style="105" customWidth="1"/>
    <col min="13320" max="13320" width="14.42578125" style="105" customWidth="1"/>
    <col min="13321" max="13323" width="11.42578125" style="105" customWidth="1"/>
    <col min="13324" max="13568" width="9" style="105"/>
    <col min="13569" max="13569" width="18" style="105" customWidth="1"/>
    <col min="13570" max="13570" width="10.42578125" style="105" customWidth="1"/>
    <col min="13571" max="13571" width="11.42578125" style="105" customWidth="1"/>
    <col min="13572" max="13572" width="15.5703125" style="105" customWidth="1"/>
    <col min="13573" max="13573" width="11.5703125" style="105" customWidth="1"/>
    <col min="13574" max="13574" width="10.42578125" style="105" customWidth="1"/>
    <col min="13575" max="13575" width="17.5703125" style="105" customWidth="1"/>
    <col min="13576" max="13576" width="14.42578125" style="105" customWidth="1"/>
    <col min="13577" max="13579" width="11.42578125" style="105" customWidth="1"/>
    <col min="13580" max="13824" width="9" style="105"/>
    <col min="13825" max="13825" width="18" style="105" customWidth="1"/>
    <col min="13826" max="13826" width="10.42578125" style="105" customWidth="1"/>
    <col min="13827" max="13827" width="11.42578125" style="105" customWidth="1"/>
    <col min="13828" max="13828" width="15.5703125" style="105" customWidth="1"/>
    <col min="13829" max="13829" width="11.5703125" style="105" customWidth="1"/>
    <col min="13830" max="13830" width="10.42578125" style="105" customWidth="1"/>
    <col min="13831" max="13831" width="17.5703125" style="105" customWidth="1"/>
    <col min="13832" max="13832" width="14.42578125" style="105" customWidth="1"/>
    <col min="13833" max="13835" width="11.42578125" style="105" customWidth="1"/>
    <col min="13836" max="14080" width="9" style="105"/>
    <col min="14081" max="14081" width="18" style="105" customWidth="1"/>
    <col min="14082" max="14082" width="10.42578125" style="105" customWidth="1"/>
    <col min="14083" max="14083" width="11.42578125" style="105" customWidth="1"/>
    <col min="14084" max="14084" width="15.5703125" style="105" customWidth="1"/>
    <col min="14085" max="14085" width="11.5703125" style="105" customWidth="1"/>
    <col min="14086" max="14086" width="10.42578125" style="105" customWidth="1"/>
    <col min="14087" max="14087" width="17.5703125" style="105" customWidth="1"/>
    <col min="14088" max="14088" width="14.42578125" style="105" customWidth="1"/>
    <col min="14089" max="14091" width="11.42578125" style="105" customWidth="1"/>
    <col min="14092" max="14336" width="9" style="105"/>
    <col min="14337" max="14337" width="18" style="105" customWidth="1"/>
    <col min="14338" max="14338" width="10.42578125" style="105" customWidth="1"/>
    <col min="14339" max="14339" width="11.42578125" style="105" customWidth="1"/>
    <col min="14340" max="14340" width="15.5703125" style="105" customWidth="1"/>
    <col min="14341" max="14341" width="11.5703125" style="105" customWidth="1"/>
    <col min="14342" max="14342" width="10.42578125" style="105" customWidth="1"/>
    <col min="14343" max="14343" width="17.5703125" style="105" customWidth="1"/>
    <col min="14344" max="14344" width="14.42578125" style="105" customWidth="1"/>
    <col min="14345" max="14347" width="11.42578125" style="105" customWidth="1"/>
    <col min="14348" max="14592" width="9" style="105"/>
    <col min="14593" max="14593" width="18" style="105" customWidth="1"/>
    <col min="14594" max="14594" width="10.42578125" style="105" customWidth="1"/>
    <col min="14595" max="14595" width="11.42578125" style="105" customWidth="1"/>
    <col min="14596" max="14596" width="15.5703125" style="105" customWidth="1"/>
    <col min="14597" max="14597" width="11.5703125" style="105" customWidth="1"/>
    <col min="14598" max="14598" width="10.42578125" style="105" customWidth="1"/>
    <col min="14599" max="14599" width="17.5703125" style="105" customWidth="1"/>
    <col min="14600" max="14600" width="14.42578125" style="105" customWidth="1"/>
    <col min="14601" max="14603" width="11.42578125" style="105" customWidth="1"/>
    <col min="14604" max="14848" width="9" style="105"/>
    <col min="14849" max="14849" width="18" style="105" customWidth="1"/>
    <col min="14850" max="14850" width="10.42578125" style="105" customWidth="1"/>
    <col min="14851" max="14851" width="11.42578125" style="105" customWidth="1"/>
    <col min="14852" max="14852" width="15.5703125" style="105" customWidth="1"/>
    <col min="14853" max="14853" width="11.5703125" style="105" customWidth="1"/>
    <col min="14854" max="14854" width="10.42578125" style="105" customWidth="1"/>
    <col min="14855" max="14855" width="17.5703125" style="105" customWidth="1"/>
    <col min="14856" max="14856" width="14.42578125" style="105" customWidth="1"/>
    <col min="14857" max="14859" width="11.42578125" style="105" customWidth="1"/>
    <col min="14860" max="15104" width="9" style="105"/>
    <col min="15105" max="15105" width="18" style="105" customWidth="1"/>
    <col min="15106" max="15106" width="10.42578125" style="105" customWidth="1"/>
    <col min="15107" max="15107" width="11.42578125" style="105" customWidth="1"/>
    <col min="15108" max="15108" width="15.5703125" style="105" customWidth="1"/>
    <col min="15109" max="15109" width="11.5703125" style="105" customWidth="1"/>
    <col min="15110" max="15110" width="10.42578125" style="105" customWidth="1"/>
    <col min="15111" max="15111" width="17.5703125" style="105" customWidth="1"/>
    <col min="15112" max="15112" width="14.42578125" style="105" customWidth="1"/>
    <col min="15113" max="15115" width="11.42578125" style="105" customWidth="1"/>
    <col min="15116" max="15360" width="9" style="105"/>
    <col min="15361" max="15361" width="18" style="105" customWidth="1"/>
    <col min="15362" max="15362" width="10.42578125" style="105" customWidth="1"/>
    <col min="15363" max="15363" width="11.42578125" style="105" customWidth="1"/>
    <col min="15364" max="15364" width="15.5703125" style="105" customWidth="1"/>
    <col min="15365" max="15365" width="11.5703125" style="105" customWidth="1"/>
    <col min="15366" max="15366" width="10.42578125" style="105" customWidth="1"/>
    <col min="15367" max="15367" width="17.5703125" style="105" customWidth="1"/>
    <col min="15368" max="15368" width="14.42578125" style="105" customWidth="1"/>
    <col min="15369" max="15371" width="11.42578125" style="105" customWidth="1"/>
    <col min="15372" max="15616" width="9" style="105"/>
    <col min="15617" max="15617" width="18" style="105" customWidth="1"/>
    <col min="15618" max="15618" width="10.42578125" style="105" customWidth="1"/>
    <col min="15619" max="15619" width="11.42578125" style="105" customWidth="1"/>
    <col min="15620" max="15620" width="15.5703125" style="105" customWidth="1"/>
    <col min="15621" max="15621" width="11.5703125" style="105" customWidth="1"/>
    <col min="15622" max="15622" width="10.42578125" style="105" customWidth="1"/>
    <col min="15623" max="15623" width="17.5703125" style="105" customWidth="1"/>
    <col min="15624" max="15624" width="14.42578125" style="105" customWidth="1"/>
    <col min="15625" max="15627" width="11.42578125" style="105" customWidth="1"/>
    <col min="15628" max="15872" width="9" style="105"/>
    <col min="15873" max="15873" width="18" style="105" customWidth="1"/>
    <col min="15874" max="15874" width="10.42578125" style="105" customWidth="1"/>
    <col min="15875" max="15875" width="11.42578125" style="105" customWidth="1"/>
    <col min="15876" max="15876" width="15.5703125" style="105" customWidth="1"/>
    <col min="15877" max="15877" width="11.5703125" style="105" customWidth="1"/>
    <col min="15878" max="15878" width="10.42578125" style="105" customWidth="1"/>
    <col min="15879" max="15879" width="17.5703125" style="105" customWidth="1"/>
    <col min="15880" max="15880" width="14.42578125" style="105" customWidth="1"/>
    <col min="15881" max="15883" width="11.42578125" style="105" customWidth="1"/>
    <col min="15884" max="16128" width="9" style="105"/>
    <col min="16129" max="16129" width="18" style="105" customWidth="1"/>
    <col min="16130" max="16130" width="10.42578125" style="105" customWidth="1"/>
    <col min="16131" max="16131" width="11.42578125" style="105" customWidth="1"/>
    <col min="16132" max="16132" width="15.5703125" style="105" customWidth="1"/>
    <col min="16133" max="16133" width="11.5703125" style="105" customWidth="1"/>
    <col min="16134" max="16134" width="10.42578125" style="105" customWidth="1"/>
    <col min="16135" max="16135" width="17.5703125" style="105" customWidth="1"/>
    <col min="16136" max="16136" width="14.42578125" style="105" customWidth="1"/>
    <col min="16137" max="16139" width="11.42578125" style="105" customWidth="1"/>
    <col min="16140" max="16384" width="9" style="105"/>
  </cols>
  <sheetData>
    <row r="1" spans="1:11" s="95" customFormat="1" ht="46.35" customHeight="1" x14ac:dyDescent="0.2">
      <c r="A1" s="332" t="s">
        <v>93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s="95" customFormat="1" ht="11.85" customHeight="1" x14ac:dyDescent="0.25">
      <c r="C2" s="96"/>
      <c r="D2" s="96"/>
      <c r="E2" s="96"/>
      <c r="G2" s="96"/>
      <c r="H2" s="96"/>
      <c r="I2" s="96"/>
      <c r="J2" s="97"/>
      <c r="K2" s="98" t="s">
        <v>72</v>
      </c>
    </row>
    <row r="3" spans="1:11" s="99" customFormat="1" ht="21.75" customHeight="1" x14ac:dyDescent="0.2">
      <c r="A3" s="333"/>
      <c r="B3" s="326" t="s">
        <v>20</v>
      </c>
      <c r="C3" s="338" t="s">
        <v>73</v>
      </c>
      <c r="D3" s="338" t="s">
        <v>74</v>
      </c>
      <c r="E3" s="338" t="s">
        <v>75</v>
      </c>
      <c r="F3" s="338" t="s">
        <v>76</v>
      </c>
      <c r="G3" s="338" t="s">
        <v>77</v>
      </c>
      <c r="H3" s="338" t="s">
        <v>8</v>
      </c>
      <c r="I3" s="339" t="s">
        <v>15</v>
      </c>
      <c r="J3" s="337" t="s">
        <v>78</v>
      </c>
      <c r="K3" s="338" t="s">
        <v>12</v>
      </c>
    </row>
    <row r="4" spans="1:11" s="99" customFormat="1" ht="9" customHeight="1" x14ac:dyDescent="0.2">
      <c r="A4" s="334"/>
      <c r="B4" s="327"/>
      <c r="C4" s="338"/>
      <c r="D4" s="338"/>
      <c r="E4" s="338"/>
      <c r="F4" s="338"/>
      <c r="G4" s="338"/>
      <c r="H4" s="338"/>
      <c r="I4" s="340"/>
      <c r="J4" s="337"/>
      <c r="K4" s="338"/>
    </row>
    <row r="5" spans="1:11" s="99" customFormat="1" ht="54.75" customHeight="1" x14ac:dyDescent="0.2">
      <c r="A5" s="334"/>
      <c r="B5" s="328"/>
      <c r="C5" s="338"/>
      <c r="D5" s="338"/>
      <c r="E5" s="338"/>
      <c r="F5" s="338"/>
      <c r="G5" s="338"/>
      <c r="H5" s="338"/>
      <c r="I5" s="341"/>
      <c r="J5" s="337"/>
      <c r="K5" s="338"/>
    </row>
    <row r="6" spans="1:11" s="101" customFormat="1" ht="12.75" customHeight="1" x14ac:dyDescent="0.2">
      <c r="A6" s="100" t="s">
        <v>3</v>
      </c>
      <c r="B6" s="100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</row>
    <row r="7" spans="1:11" s="103" customFormat="1" ht="17.850000000000001" customHeight="1" x14ac:dyDescent="0.25">
      <c r="A7" s="102" t="s">
        <v>68</v>
      </c>
      <c r="B7" s="124" t="e">
        <f>SUM(B8:B35)</f>
        <v>#REF!</v>
      </c>
      <c r="C7" s="124" t="e">
        <f t="shared" ref="C7:K7" si="0">SUM(C8:C35)</f>
        <v>#REF!</v>
      </c>
      <c r="D7" s="124" t="e">
        <f t="shared" si="0"/>
        <v>#REF!</v>
      </c>
      <c r="E7" s="124" t="e">
        <f t="shared" si="0"/>
        <v>#REF!</v>
      </c>
      <c r="F7" s="124" t="e">
        <f t="shared" si="0"/>
        <v>#REF!</v>
      </c>
      <c r="G7" s="124" t="e">
        <f t="shared" si="0"/>
        <v>#REF!</v>
      </c>
      <c r="H7" s="124" t="e">
        <f t="shared" si="0"/>
        <v>#REF!</v>
      </c>
      <c r="I7" s="124" t="e">
        <f t="shared" si="0"/>
        <v>#REF!</v>
      </c>
      <c r="J7" s="124" t="e">
        <f t="shared" si="0"/>
        <v>#REF!</v>
      </c>
      <c r="K7" s="124" t="e">
        <f t="shared" si="0"/>
        <v>#REF!</v>
      </c>
    </row>
    <row r="8" spans="1:11" ht="15" customHeight="1" x14ac:dyDescent="0.25">
      <c r="A8" s="104" t="s">
        <v>33</v>
      </c>
      <c r="B8" s="125">
        <f>УСЬОГО!C8-'!!12-жінки'!B8</f>
        <v>-4989</v>
      </c>
      <c r="C8" s="125">
        <f>УСЬОГО!F8-'!!12-жінки'!C8</f>
        <v>-4632</v>
      </c>
      <c r="D8" s="125">
        <f>УСЬОГО!I8-'!!12-жінки'!D8</f>
        <v>75</v>
      </c>
      <c r="E8" s="125">
        <f>УСЬОГО!L8-'!!12-жінки'!E8</f>
        <v>-479</v>
      </c>
      <c r="F8" s="125">
        <f>УСЬОГО!O8-'!!12-жінки'!F8</f>
        <v>-436</v>
      </c>
      <c r="G8" s="125">
        <f>УСЬОГО!R8-'!!12-жінки'!G8</f>
        <v>-17</v>
      </c>
      <c r="H8" s="125">
        <f>УСЬОГО!U8-'!!12-жінки'!H8</f>
        <v>-3117</v>
      </c>
      <c r="I8" s="125">
        <f>УСЬОГО!X8-'!!12-жінки'!I8</f>
        <v>-311</v>
      </c>
      <c r="J8" s="125">
        <f>УСЬОГО!AA8-'!!12-жінки'!J8</f>
        <v>-413</v>
      </c>
      <c r="K8" s="125">
        <f>УСЬОГО!AD8-'!!12-жінки'!K8</f>
        <v>-419</v>
      </c>
    </row>
    <row r="9" spans="1:11" ht="15" customHeight="1" x14ac:dyDescent="0.25">
      <c r="A9" s="104" t="s">
        <v>34</v>
      </c>
      <c r="B9" s="125">
        <f>УСЬОГО!C9-'!!12-жінки'!B9</f>
        <v>1269</v>
      </c>
      <c r="C9" s="125">
        <f>УСЬОГО!F9-'!!12-жінки'!C9</f>
        <v>777</v>
      </c>
      <c r="D9" s="125">
        <f>УСЬОГО!I9-'!!12-жінки'!D9</f>
        <v>497</v>
      </c>
      <c r="E9" s="125">
        <f>УСЬОГО!L9-'!!12-жінки'!E9</f>
        <v>252</v>
      </c>
      <c r="F9" s="125">
        <f>УСЬОГО!O9-'!!12-жінки'!F9</f>
        <v>81</v>
      </c>
      <c r="G9" s="125">
        <f>УСЬОГО!R9-'!!12-жінки'!G9</f>
        <v>21</v>
      </c>
      <c r="H9" s="125">
        <f>УСЬОГО!U9-'!!12-жінки'!H9</f>
        <v>697</v>
      </c>
      <c r="I9" s="125">
        <f>УСЬОГО!X9-'!!12-жінки'!I9</f>
        <v>530</v>
      </c>
      <c r="J9" s="125">
        <f>УСЬОГО!AA9-'!!12-жінки'!J9</f>
        <v>350</v>
      </c>
      <c r="K9" s="125">
        <f>УСЬОГО!AD9-'!!12-жінки'!K9</f>
        <v>232</v>
      </c>
    </row>
    <row r="10" spans="1:11" ht="15" customHeight="1" x14ac:dyDescent="0.25">
      <c r="A10" s="104" t="s">
        <v>35</v>
      </c>
      <c r="B10" s="125">
        <f>УСЬОГО!C10-'!!12-жінки'!B10</f>
        <v>7432</v>
      </c>
      <c r="C10" s="125">
        <f>УСЬОГО!F10-'!!12-жінки'!C10</f>
        <v>5410</v>
      </c>
      <c r="D10" s="125">
        <f>УСЬОГО!I10-'!!12-жінки'!D10</f>
        <v>1785</v>
      </c>
      <c r="E10" s="125">
        <f>УСЬОГО!L10-'!!12-жінки'!E10</f>
        <v>1452</v>
      </c>
      <c r="F10" s="125">
        <f>УСЬОГО!O10-'!!12-жінки'!F10</f>
        <v>469</v>
      </c>
      <c r="G10" s="125">
        <f>УСЬОГО!R10-'!!12-жінки'!G10</f>
        <v>162</v>
      </c>
      <c r="H10" s="125">
        <f>УСЬОГО!U10-'!!12-жінки'!H10</f>
        <v>4458</v>
      </c>
      <c r="I10" s="125">
        <f>УСЬОГО!X10-'!!12-жінки'!I10</f>
        <v>1779</v>
      </c>
      <c r="J10" s="125">
        <f>УСЬОГО!AA10-'!!12-жінки'!J10</f>
        <v>1170</v>
      </c>
      <c r="K10" s="125">
        <f>УСЬОГО!AD10-'!!12-жінки'!K10</f>
        <v>838</v>
      </c>
    </row>
    <row r="11" spans="1:11" ht="15" customHeight="1" x14ac:dyDescent="0.25">
      <c r="A11" s="104" t="s">
        <v>36</v>
      </c>
      <c r="B11" s="125">
        <f>УСЬОГО!C11-'!!12-жінки'!B11</f>
        <v>2177</v>
      </c>
      <c r="C11" s="125">
        <f>УСЬОГО!F11-'!!12-жінки'!C11</f>
        <v>1624</v>
      </c>
      <c r="D11" s="125">
        <f>УСЬОГО!I11-'!!12-жінки'!D11</f>
        <v>669</v>
      </c>
      <c r="E11" s="125">
        <f>УСЬОГО!L11-'!!12-жінки'!E11</f>
        <v>440</v>
      </c>
      <c r="F11" s="125">
        <f>УСЬОГО!O11-'!!12-жінки'!F11</f>
        <v>129</v>
      </c>
      <c r="G11" s="125">
        <f>УСЬОГО!R11-'!!12-жінки'!G11</f>
        <v>52</v>
      </c>
      <c r="H11" s="125">
        <f>УСЬОГО!U11-'!!12-жінки'!H11</f>
        <v>1425</v>
      </c>
      <c r="I11" s="125">
        <f>УСЬОГО!X11-'!!12-жінки'!I11</f>
        <v>662</v>
      </c>
      <c r="J11" s="125">
        <f>УСЬОГО!AA11-'!!12-жінки'!J11</f>
        <v>456</v>
      </c>
      <c r="K11" s="125">
        <f>УСЬОГО!AD11-'!!12-жінки'!K11</f>
        <v>255</v>
      </c>
    </row>
    <row r="12" spans="1:11" ht="15" customHeight="1" x14ac:dyDescent="0.25">
      <c r="A12" s="104" t="s">
        <v>37</v>
      </c>
      <c r="B12" s="125">
        <f>УСЬОГО!C12-'!!12-жінки'!B12</f>
        <v>3155</v>
      </c>
      <c r="C12" s="125">
        <f>УСЬОГО!F12-'!!12-жінки'!C12</f>
        <v>2296</v>
      </c>
      <c r="D12" s="125">
        <f>УСЬОГО!I12-'!!12-жінки'!D12</f>
        <v>1147</v>
      </c>
      <c r="E12" s="125">
        <f>УСЬОГО!L12-'!!12-жінки'!E12</f>
        <v>830</v>
      </c>
      <c r="F12" s="125">
        <f>УСЬОГО!O12-'!!12-жінки'!F12</f>
        <v>38</v>
      </c>
      <c r="G12" s="125">
        <f>УСЬОГО!R12-'!!12-жінки'!G12</f>
        <v>19</v>
      </c>
      <c r="H12" s="125">
        <f>УСЬОГО!U12-'!!12-жінки'!H12</f>
        <v>1592</v>
      </c>
      <c r="I12" s="125">
        <f>УСЬОГО!X12-'!!12-жінки'!I12</f>
        <v>813</v>
      </c>
      <c r="J12" s="125">
        <f>УСЬОГО!AA12-'!!12-жінки'!J12</f>
        <v>530</v>
      </c>
      <c r="K12" s="125">
        <f>УСЬОГО!AD12-'!!12-жінки'!K12</f>
        <v>348</v>
      </c>
    </row>
    <row r="13" spans="1:11" ht="15" customHeight="1" x14ac:dyDescent="0.25">
      <c r="A13" s="104" t="s">
        <v>38</v>
      </c>
      <c r="B13" s="125">
        <f>УСЬОГО!C13-'!!12-жінки'!B13</f>
        <v>1784</v>
      </c>
      <c r="C13" s="125">
        <f>УСЬОГО!F13-'!!12-жінки'!C13</f>
        <v>1037</v>
      </c>
      <c r="D13" s="125">
        <f>УСЬОГО!I13-'!!12-жінки'!D13</f>
        <v>749</v>
      </c>
      <c r="E13" s="125">
        <f>УСЬОГО!L13-'!!12-жінки'!E13</f>
        <v>449</v>
      </c>
      <c r="F13" s="125">
        <f>УСЬОГО!O13-'!!12-жінки'!F13</f>
        <v>30</v>
      </c>
      <c r="G13" s="125">
        <f>УСЬОГО!R13-'!!12-жінки'!G13</f>
        <v>31</v>
      </c>
      <c r="H13" s="125">
        <f>УСЬОГО!U13-'!!12-жінки'!H13</f>
        <v>831</v>
      </c>
      <c r="I13" s="125">
        <f>УСЬОГО!X13-'!!12-жінки'!I13</f>
        <v>442</v>
      </c>
      <c r="J13" s="125">
        <f>УСЬОГО!AA13-'!!12-жінки'!J13</f>
        <v>205</v>
      </c>
      <c r="K13" s="125">
        <f>УСЬОГО!AD13-'!!12-жінки'!K13</f>
        <v>147</v>
      </c>
    </row>
    <row r="14" spans="1:11" ht="15" customHeight="1" x14ac:dyDescent="0.25">
      <c r="A14" s="104" t="s">
        <v>39</v>
      </c>
      <c r="B14" s="125">
        <f>УСЬОГО!C14-'!!12-жінки'!B14</f>
        <v>1454</v>
      </c>
      <c r="C14" s="125">
        <f>УСЬОГО!F14-'!!12-жінки'!C14</f>
        <v>1065</v>
      </c>
      <c r="D14" s="125">
        <f>УСЬОГО!I14-'!!12-жінки'!D14</f>
        <v>761</v>
      </c>
      <c r="E14" s="125">
        <f>УСЬОГО!L14-'!!12-жінки'!E14</f>
        <v>557</v>
      </c>
      <c r="F14" s="125">
        <f>УСЬОГО!O14-'!!12-жінки'!F14</f>
        <v>153</v>
      </c>
      <c r="G14" s="125">
        <f>УСЬОГО!R14-'!!12-жінки'!G14</f>
        <v>11</v>
      </c>
      <c r="H14" s="125">
        <f>УСЬОГО!U14-'!!12-жінки'!H14</f>
        <v>863</v>
      </c>
      <c r="I14" s="125">
        <f>УСЬОГО!X14-'!!12-жінки'!I14</f>
        <v>387</v>
      </c>
      <c r="J14" s="125">
        <f>УСЬОГО!AA14-'!!12-жінки'!J14</f>
        <v>246</v>
      </c>
      <c r="K14" s="125">
        <f>УСЬОГО!AD14-'!!12-жінки'!K14</f>
        <v>159</v>
      </c>
    </row>
    <row r="15" spans="1:11" ht="15" customHeight="1" x14ac:dyDescent="0.25">
      <c r="A15" s="104" t="s">
        <v>40</v>
      </c>
      <c r="B15" s="125" t="e">
        <f>УСЬОГО!#REF!-'!!12-жінки'!B15</f>
        <v>#REF!</v>
      </c>
      <c r="C15" s="125" t="e">
        <f>УСЬОГО!#REF!-'!!12-жінки'!C15</f>
        <v>#REF!</v>
      </c>
      <c r="D15" s="125" t="e">
        <f>УСЬОГО!#REF!-'!!12-жінки'!D15</f>
        <v>#REF!</v>
      </c>
      <c r="E15" s="125" t="e">
        <f>УСЬОГО!#REF!-'!!12-жінки'!E15</f>
        <v>#REF!</v>
      </c>
      <c r="F15" s="125" t="e">
        <f>УСЬОГО!#REF!-'!!12-жінки'!F15</f>
        <v>#REF!</v>
      </c>
      <c r="G15" s="125" t="e">
        <f>УСЬОГО!#REF!-'!!12-жінки'!G15</f>
        <v>#REF!</v>
      </c>
      <c r="H15" s="125" t="e">
        <f>УСЬОГО!#REF!-'!!12-жінки'!H15</f>
        <v>#REF!</v>
      </c>
      <c r="I15" s="125" t="e">
        <f>УСЬОГО!#REF!-'!!12-жінки'!I15</f>
        <v>#REF!</v>
      </c>
      <c r="J15" s="125" t="e">
        <f>УСЬОГО!#REF!-'!!12-жінки'!J15</f>
        <v>#REF!</v>
      </c>
      <c r="K15" s="125" t="e">
        <f>УСЬОГО!#REF!-'!!12-жінки'!K15</f>
        <v>#REF!</v>
      </c>
    </row>
    <row r="16" spans="1:11" ht="15" customHeight="1" x14ac:dyDescent="0.25">
      <c r="A16" s="104" t="s">
        <v>41</v>
      </c>
      <c r="B16" s="125" t="e">
        <f>УСЬОГО!#REF!-'!!12-жінки'!B16</f>
        <v>#REF!</v>
      </c>
      <c r="C16" s="125" t="e">
        <f>УСЬОГО!#REF!-'!!12-жінки'!C16</f>
        <v>#REF!</v>
      </c>
      <c r="D16" s="125" t="e">
        <f>УСЬОГО!#REF!-'!!12-жінки'!D16</f>
        <v>#REF!</v>
      </c>
      <c r="E16" s="125" t="e">
        <f>УСЬОГО!#REF!-'!!12-жінки'!E16</f>
        <v>#REF!</v>
      </c>
      <c r="F16" s="125" t="e">
        <f>УСЬОГО!#REF!-'!!12-жінки'!F16</f>
        <v>#REF!</v>
      </c>
      <c r="G16" s="125" t="e">
        <f>УСЬОГО!#REF!-'!!12-жінки'!G16</f>
        <v>#REF!</v>
      </c>
      <c r="H16" s="125" t="e">
        <f>УСЬОГО!#REF!-'!!12-жінки'!H16</f>
        <v>#REF!</v>
      </c>
      <c r="I16" s="125" t="e">
        <f>УСЬОГО!#REF!-'!!12-жінки'!I16</f>
        <v>#REF!</v>
      </c>
      <c r="J16" s="125" t="e">
        <f>УСЬОГО!#REF!-'!!12-жінки'!J16</f>
        <v>#REF!</v>
      </c>
      <c r="K16" s="125" t="e">
        <f>УСЬОГО!#REF!-'!!12-жінки'!K16</f>
        <v>#REF!</v>
      </c>
    </row>
    <row r="17" spans="1:20" ht="15" customHeight="1" x14ac:dyDescent="0.25">
      <c r="A17" s="104" t="s">
        <v>42</v>
      </c>
      <c r="B17" s="125" t="e">
        <f>УСЬОГО!#REF!-'!!12-жінки'!B17</f>
        <v>#REF!</v>
      </c>
      <c r="C17" s="125" t="e">
        <f>УСЬОГО!#REF!-'!!12-жінки'!C17</f>
        <v>#REF!</v>
      </c>
      <c r="D17" s="125" t="e">
        <f>УСЬОГО!#REF!-'!!12-жінки'!D17</f>
        <v>#REF!</v>
      </c>
      <c r="E17" s="125" t="e">
        <f>УСЬОГО!#REF!-'!!12-жінки'!E17</f>
        <v>#REF!</v>
      </c>
      <c r="F17" s="125" t="e">
        <f>УСЬОГО!#REF!-'!!12-жінки'!F17</f>
        <v>#REF!</v>
      </c>
      <c r="G17" s="125" t="e">
        <f>УСЬОГО!#REF!-'!!12-жінки'!G17</f>
        <v>#REF!</v>
      </c>
      <c r="H17" s="125" t="e">
        <f>УСЬОГО!#REF!-'!!12-жінки'!H17</f>
        <v>#REF!</v>
      </c>
      <c r="I17" s="125" t="e">
        <f>УСЬОГО!#REF!-'!!12-жінки'!I17</f>
        <v>#REF!</v>
      </c>
      <c r="J17" s="125" t="e">
        <f>УСЬОГО!#REF!-'!!12-жінки'!J17</f>
        <v>#REF!</v>
      </c>
      <c r="K17" s="125" t="e">
        <f>УСЬОГО!#REF!-'!!12-жінки'!K17</f>
        <v>#REF!</v>
      </c>
    </row>
    <row r="18" spans="1:20" ht="15" customHeight="1" x14ac:dyDescent="0.25">
      <c r="A18" s="104" t="s">
        <v>43</v>
      </c>
      <c r="B18" s="125" t="e">
        <f>УСЬОГО!#REF!-'!!12-жінки'!B18</f>
        <v>#REF!</v>
      </c>
      <c r="C18" s="125" t="e">
        <f>УСЬОГО!#REF!-'!!12-жінки'!C18</f>
        <v>#REF!</v>
      </c>
      <c r="D18" s="125" t="e">
        <f>УСЬОГО!#REF!-'!!12-жінки'!D18</f>
        <v>#REF!</v>
      </c>
      <c r="E18" s="125" t="e">
        <f>УСЬОГО!#REF!-'!!12-жінки'!E18</f>
        <v>#REF!</v>
      </c>
      <c r="F18" s="125" t="e">
        <f>УСЬОГО!#REF!-'!!12-жінки'!F18</f>
        <v>#REF!</v>
      </c>
      <c r="G18" s="125" t="e">
        <f>УСЬОГО!#REF!-'!!12-жінки'!G18</f>
        <v>#REF!</v>
      </c>
      <c r="H18" s="125" t="e">
        <f>УСЬОГО!#REF!-'!!12-жінки'!H18</f>
        <v>#REF!</v>
      </c>
      <c r="I18" s="125" t="e">
        <f>УСЬОГО!#REF!-'!!12-жінки'!I18</f>
        <v>#REF!</v>
      </c>
      <c r="J18" s="125" t="e">
        <f>УСЬОГО!#REF!-'!!12-жінки'!J18</f>
        <v>#REF!</v>
      </c>
      <c r="K18" s="125" t="e">
        <f>УСЬОГО!#REF!-'!!12-жінки'!K18</f>
        <v>#REF!</v>
      </c>
    </row>
    <row r="19" spans="1:20" ht="15" customHeight="1" x14ac:dyDescent="0.25">
      <c r="A19" s="104" t="s">
        <v>44</v>
      </c>
      <c r="B19" s="125" t="e">
        <f>УСЬОГО!#REF!-'!!12-жінки'!B19</f>
        <v>#REF!</v>
      </c>
      <c r="C19" s="125" t="e">
        <f>УСЬОГО!#REF!-'!!12-жінки'!C19</f>
        <v>#REF!</v>
      </c>
      <c r="D19" s="125" t="e">
        <f>УСЬОГО!#REF!-'!!12-жінки'!D19</f>
        <v>#REF!</v>
      </c>
      <c r="E19" s="125" t="e">
        <f>УСЬОГО!#REF!-'!!12-жінки'!E19</f>
        <v>#REF!</v>
      </c>
      <c r="F19" s="125" t="e">
        <f>УСЬОГО!#REF!-'!!12-жінки'!F19</f>
        <v>#REF!</v>
      </c>
      <c r="G19" s="125" t="e">
        <f>УСЬОГО!#REF!-'!!12-жінки'!G19</f>
        <v>#REF!</v>
      </c>
      <c r="H19" s="125" t="e">
        <f>УСЬОГО!#REF!-'!!12-жінки'!H19</f>
        <v>#REF!</v>
      </c>
      <c r="I19" s="125" t="e">
        <f>УСЬОГО!#REF!-'!!12-жінки'!I19</f>
        <v>#REF!</v>
      </c>
      <c r="J19" s="125" t="e">
        <f>УСЬОГО!#REF!-'!!12-жінки'!J19</f>
        <v>#REF!</v>
      </c>
      <c r="K19" s="125" t="e">
        <f>УСЬОГО!#REF!-'!!12-жінки'!K19</f>
        <v>#REF!</v>
      </c>
    </row>
    <row r="20" spans="1:20" ht="15" customHeight="1" x14ac:dyDescent="0.25">
      <c r="A20" s="104" t="s">
        <v>45</v>
      </c>
      <c r="B20" s="125" t="e">
        <f>УСЬОГО!#REF!-'!!12-жінки'!B20</f>
        <v>#REF!</v>
      </c>
      <c r="C20" s="125" t="e">
        <f>УСЬОГО!#REF!-'!!12-жінки'!C20</f>
        <v>#REF!</v>
      </c>
      <c r="D20" s="125" t="e">
        <f>УСЬОГО!#REF!-'!!12-жінки'!D20</f>
        <v>#REF!</v>
      </c>
      <c r="E20" s="125" t="e">
        <f>УСЬОГО!#REF!-'!!12-жінки'!E20</f>
        <v>#REF!</v>
      </c>
      <c r="F20" s="125" t="e">
        <f>УСЬОГО!#REF!-'!!12-жінки'!F20</f>
        <v>#REF!</v>
      </c>
      <c r="G20" s="125" t="e">
        <f>УСЬОГО!#REF!-'!!12-жінки'!G20</f>
        <v>#REF!</v>
      </c>
      <c r="H20" s="125" t="e">
        <f>УСЬОГО!#REF!-'!!12-жінки'!H20</f>
        <v>#REF!</v>
      </c>
      <c r="I20" s="125" t="e">
        <f>УСЬОГО!#REF!-'!!12-жінки'!I20</f>
        <v>#REF!</v>
      </c>
      <c r="J20" s="125" t="e">
        <f>УСЬОГО!#REF!-'!!12-жінки'!J20</f>
        <v>#REF!</v>
      </c>
      <c r="K20" s="125" t="e">
        <f>УСЬОГО!#REF!-'!!12-жінки'!K20</f>
        <v>#REF!</v>
      </c>
    </row>
    <row r="21" spans="1:20" ht="15" customHeight="1" x14ac:dyDescent="0.25">
      <c r="A21" s="104" t="s">
        <v>46</v>
      </c>
      <c r="B21" s="125" t="e">
        <f>УСЬОГО!#REF!-'!!12-жінки'!B21</f>
        <v>#REF!</v>
      </c>
      <c r="C21" s="125" t="e">
        <f>УСЬОГО!#REF!-'!!12-жінки'!C21</f>
        <v>#REF!</v>
      </c>
      <c r="D21" s="125" t="e">
        <f>УСЬОГО!#REF!-'!!12-жінки'!D21</f>
        <v>#REF!</v>
      </c>
      <c r="E21" s="125" t="e">
        <f>УСЬОГО!#REF!-'!!12-жінки'!E21</f>
        <v>#REF!</v>
      </c>
      <c r="F21" s="125" t="e">
        <f>УСЬОГО!#REF!-'!!12-жінки'!F21</f>
        <v>#REF!</v>
      </c>
      <c r="G21" s="125" t="e">
        <f>УСЬОГО!#REF!-'!!12-жінки'!G21</f>
        <v>#REF!</v>
      </c>
      <c r="H21" s="125" t="e">
        <f>УСЬОГО!#REF!-'!!12-жінки'!H21</f>
        <v>#REF!</v>
      </c>
      <c r="I21" s="125" t="e">
        <f>УСЬОГО!#REF!-'!!12-жінки'!I21</f>
        <v>#REF!</v>
      </c>
      <c r="J21" s="125" t="e">
        <f>УСЬОГО!#REF!-'!!12-жінки'!J21</f>
        <v>#REF!</v>
      </c>
      <c r="K21" s="125" t="e">
        <f>УСЬОГО!#REF!-'!!12-жінки'!K21</f>
        <v>#REF!</v>
      </c>
    </row>
    <row r="22" spans="1:20" ht="15" customHeight="1" x14ac:dyDescent="0.25">
      <c r="A22" s="104" t="s">
        <v>47</v>
      </c>
      <c r="B22" s="125" t="e">
        <f>УСЬОГО!#REF!-'!!12-жінки'!B22</f>
        <v>#REF!</v>
      </c>
      <c r="C22" s="125" t="e">
        <f>УСЬОГО!#REF!-'!!12-жінки'!C22</f>
        <v>#REF!</v>
      </c>
      <c r="D22" s="125" t="e">
        <f>УСЬОГО!#REF!-'!!12-жінки'!D22</f>
        <v>#REF!</v>
      </c>
      <c r="E22" s="125" t="e">
        <f>УСЬОГО!#REF!-'!!12-жінки'!E22</f>
        <v>#REF!</v>
      </c>
      <c r="F22" s="125" t="e">
        <f>УСЬОГО!#REF!-'!!12-жінки'!F22</f>
        <v>#REF!</v>
      </c>
      <c r="G22" s="125" t="e">
        <f>УСЬОГО!#REF!-'!!12-жінки'!G22</f>
        <v>#REF!</v>
      </c>
      <c r="H22" s="125" t="e">
        <f>УСЬОГО!#REF!-'!!12-жінки'!H22</f>
        <v>#REF!</v>
      </c>
      <c r="I22" s="125" t="e">
        <f>УСЬОГО!#REF!-'!!12-жінки'!I22</f>
        <v>#REF!</v>
      </c>
      <c r="J22" s="125" t="e">
        <f>УСЬОГО!#REF!-'!!12-жінки'!J22</f>
        <v>#REF!</v>
      </c>
      <c r="K22" s="125" t="e">
        <f>УСЬОГО!#REF!-'!!12-жінки'!K22</f>
        <v>#REF!</v>
      </c>
    </row>
    <row r="23" spans="1:20" ht="15" customHeight="1" x14ac:dyDescent="0.25">
      <c r="A23" s="104" t="s">
        <v>48</v>
      </c>
      <c r="B23" s="125" t="e">
        <f>УСЬОГО!#REF!-'!!12-жінки'!B23</f>
        <v>#REF!</v>
      </c>
      <c r="C23" s="125" t="e">
        <f>УСЬОГО!#REF!-'!!12-жінки'!C23</f>
        <v>#REF!</v>
      </c>
      <c r="D23" s="125" t="e">
        <f>УСЬОГО!#REF!-'!!12-жінки'!D23</f>
        <v>#REF!</v>
      </c>
      <c r="E23" s="125" t="e">
        <f>УСЬОГО!#REF!-'!!12-жінки'!E23</f>
        <v>#REF!</v>
      </c>
      <c r="F23" s="125" t="e">
        <f>УСЬОГО!#REF!-'!!12-жінки'!F23</f>
        <v>#REF!</v>
      </c>
      <c r="G23" s="125" t="e">
        <f>УСЬОГО!#REF!-'!!12-жінки'!G23</f>
        <v>#REF!</v>
      </c>
      <c r="H23" s="125" t="e">
        <f>УСЬОГО!#REF!-'!!12-жінки'!H23</f>
        <v>#REF!</v>
      </c>
      <c r="I23" s="125" t="e">
        <f>УСЬОГО!#REF!-'!!12-жінки'!I23</f>
        <v>#REF!</v>
      </c>
      <c r="J23" s="125" t="e">
        <f>УСЬОГО!#REF!-'!!12-жінки'!J23</f>
        <v>#REF!</v>
      </c>
      <c r="K23" s="125" t="e">
        <f>УСЬОГО!#REF!-'!!12-жінки'!K23</f>
        <v>#REF!</v>
      </c>
    </row>
    <row r="24" spans="1:20" ht="15" customHeight="1" x14ac:dyDescent="0.25">
      <c r="A24" s="104" t="s">
        <v>49</v>
      </c>
      <c r="B24" s="125" t="e">
        <f>УСЬОГО!#REF!-'!!12-жінки'!B24</f>
        <v>#REF!</v>
      </c>
      <c r="C24" s="125" t="e">
        <f>УСЬОГО!#REF!-'!!12-жінки'!C24</f>
        <v>#REF!</v>
      </c>
      <c r="D24" s="125" t="e">
        <f>УСЬОГО!#REF!-'!!12-жінки'!D24</f>
        <v>#REF!</v>
      </c>
      <c r="E24" s="125" t="e">
        <f>УСЬОГО!#REF!-'!!12-жінки'!E24</f>
        <v>#REF!</v>
      </c>
      <c r="F24" s="125" t="e">
        <f>УСЬОГО!#REF!-'!!12-жінки'!F24</f>
        <v>#REF!</v>
      </c>
      <c r="G24" s="125" t="e">
        <f>УСЬОГО!#REF!-'!!12-жінки'!G24</f>
        <v>#REF!</v>
      </c>
      <c r="H24" s="125" t="e">
        <f>УСЬОГО!#REF!-'!!12-жінки'!H24</f>
        <v>#REF!</v>
      </c>
      <c r="I24" s="125" t="e">
        <f>УСЬОГО!#REF!-'!!12-жінки'!I24</f>
        <v>#REF!</v>
      </c>
      <c r="J24" s="125" t="e">
        <f>УСЬОГО!#REF!-'!!12-жінки'!J24</f>
        <v>#REF!</v>
      </c>
      <c r="K24" s="125" t="e">
        <f>УСЬОГО!#REF!-'!!12-жінки'!K24</f>
        <v>#REF!</v>
      </c>
    </row>
    <row r="25" spans="1:20" ht="15" customHeight="1" x14ac:dyDescent="0.25">
      <c r="A25" s="104" t="s">
        <v>50</v>
      </c>
      <c r="B25" s="125" t="e">
        <f>УСЬОГО!#REF!-'!!12-жінки'!B25</f>
        <v>#REF!</v>
      </c>
      <c r="C25" s="125" t="e">
        <f>УСЬОГО!#REF!-'!!12-жінки'!C25</f>
        <v>#REF!</v>
      </c>
      <c r="D25" s="125" t="e">
        <f>УСЬОГО!#REF!-'!!12-жінки'!D25</f>
        <v>#REF!</v>
      </c>
      <c r="E25" s="125" t="e">
        <f>УСЬОГО!#REF!-'!!12-жінки'!E25</f>
        <v>#REF!</v>
      </c>
      <c r="F25" s="125" t="e">
        <f>УСЬОГО!#REF!-'!!12-жінки'!F25</f>
        <v>#REF!</v>
      </c>
      <c r="G25" s="125" t="e">
        <f>УСЬОГО!#REF!-'!!12-жінки'!G25</f>
        <v>#REF!</v>
      </c>
      <c r="H25" s="125" t="e">
        <f>УСЬОГО!#REF!-'!!12-жінки'!H25</f>
        <v>#REF!</v>
      </c>
      <c r="I25" s="125" t="e">
        <f>УСЬОГО!#REF!-'!!12-жінки'!I25</f>
        <v>#REF!</v>
      </c>
      <c r="J25" s="125" t="e">
        <f>УСЬОГО!#REF!-'!!12-жінки'!J25</f>
        <v>#REF!</v>
      </c>
      <c r="K25" s="125" t="e">
        <f>УСЬОГО!#REF!-'!!12-жінки'!K25</f>
        <v>#REF!</v>
      </c>
    </row>
    <row r="26" spans="1:20" ht="15" customHeight="1" x14ac:dyDescent="0.25">
      <c r="A26" s="104" t="s">
        <v>51</v>
      </c>
      <c r="B26" s="125" t="e">
        <f>УСЬОГО!#REF!-'!!12-жінки'!B26</f>
        <v>#REF!</v>
      </c>
      <c r="C26" s="125" t="e">
        <f>УСЬОГО!#REF!-'!!12-жінки'!C26</f>
        <v>#REF!</v>
      </c>
      <c r="D26" s="125" t="e">
        <f>УСЬОГО!#REF!-'!!12-жінки'!D26</f>
        <v>#REF!</v>
      </c>
      <c r="E26" s="125" t="e">
        <f>УСЬОГО!#REF!-'!!12-жінки'!E26</f>
        <v>#REF!</v>
      </c>
      <c r="F26" s="125" t="e">
        <f>УСЬОГО!#REF!-'!!12-жінки'!F26</f>
        <v>#REF!</v>
      </c>
      <c r="G26" s="125" t="e">
        <f>УСЬОГО!#REF!-'!!12-жінки'!G26</f>
        <v>#REF!</v>
      </c>
      <c r="H26" s="125" t="e">
        <f>УСЬОГО!#REF!-'!!12-жінки'!H26</f>
        <v>#REF!</v>
      </c>
      <c r="I26" s="125" t="e">
        <f>УСЬОГО!#REF!-'!!12-жінки'!I26</f>
        <v>#REF!</v>
      </c>
      <c r="J26" s="125" t="e">
        <f>УСЬОГО!#REF!-'!!12-жінки'!J26</f>
        <v>#REF!</v>
      </c>
      <c r="K26" s="125" t="e">
        <f>УСЬОГО!#REF!-'!!12-жінки'!K26</f>
        <v>#REF!</v>
      </c>
    </row>
    <row r="27" spans="1:20" ht="15" customHeight="1" x14ac:dyDescent="0.25">
      <c r="A27" s="104" t="s">
        <v>52</v>
      </c>
      <c r="B27" s="125" t="e">
        <f>УСЬОГО!#REF!-'!!12-жінки'!B27</f>
        <v>#REF!</v>
      </c>
      <c r="C27" s="125" t="e">
        <f>УСЬОГО!#REF!-'!!12-жінки'!C27</f>
        <v>#REF!</v>
      </c>
      <c r="D27" s="125" t="e">
        <f>УСЬОГО!#REF!-'!!12-жінки'!D27</f>
        <v>#REF!</v>
      </c>
      <c r="E27" s="125" t="e">
        <f>УСЬОГО!#REF!-'!!12-жінки'!E27</f>
        <v>#REF!</v>
      </c>
      <c r="F27" s="125" t="e">
        <f>УСЬОГО!#REF!-'!!12-жінки'!F27</f>
        <v>#REF!</v>
      </c>
      <c r="G27" s="125" t="e">
        <f>УСЬОГО!#REF!-'!!12-жінки'!G27</f>
        <v>#REF!</v>
      </c>
      <c r="H27" s="125" t="e">
        <f>УСЬОГО!#REF!-'!!12-жінки'!H27</f>
        <v>#REF!</v>
      </c>
      <c r="I27" s="125" t="e">
        <f>УСЬОГО!#REF!-'!!12-жінки'!I27</f>
        <v>#REF!</v>
      </c>
      <c r="J27" s="125" t="e">
        <f>УСЬОГО!#REF!-'!!12-жінки'!J27</f>
        <v>#REF!</v>
      </c>
      <c r="K27" s="125" t="e">
        <f>УСЬОГО!#REF!-'!!12-жінки'!K27</f>
        <v>#REF!</v>
      </c>
      <c r="T27" s="105" t="s">
        <v>89</v>
      </c>
    </row>
    <row r="28" spans="1:20" ht="15" customHeight="1" x14ac:dyDescent="0.25">
      <c r="A28" s="104" t="s">
        <v>53</v>
      </c>
      <c r="B28" s="125" t="e">
        <f>УСЬОГО!#REF!-'!!12-жінки'!B28</f>
        <v>#REF!</v>
      </c>
      <c r="C28" s="125" t="e">
        <f>УСЬОГО!#REF!-'!!12-жінки'!C28</f>
        <v>#REF!</v>
      </c>
      <c r="D28" s="125" t="e">
        <f>УСЬОГО!#REF!-'!!12-жінки'!D28</f>
        <v>#REF!</v>
      </c>
      <c r="E28" s="125" t="e">
        <f>УСЬОГО!#REF!-'!!12-жінки'!E28</f>
        <v>#REF!</v>
      </c>
      <c r="F28" s="125" t="e">
        <f>УСЬОГО!#REF!-'!!12-жінки'!F28</f>
        <v>#REF!</v>
      </c>
      <c r="G28" s="125" t="e">
        <f>УСЬОГО!#REF!-'!!12-жінки'!G28</f>
        <v>#REF!</v>
      </c>
      <c r="H28" s="125" t="e">
        <f>УСЬОГО!#REF!-'!!12-жінки'!H28</f>
        <v>#REF!</v>
      </c>
      <c r="I28" s="125" t="e">
        <f>УСЬОГО!#REF!-'!!12-жінки'!I28</f>
        <v>#REF!</v>
      </c>
      <c r="J28" s="125" t="e">
        <f>УСЬОГО!#REF!-'!!12-жінки'!J28</f>
        <v>#REF!</v>
      </c>
      <c r="K28" s="125" t="e">
        <f>УСЬОГО!#REF!-'!!12-жінки'!K28</f>
        <v>#REF!</v>
      </c>
    </row>
    <row r="29" spans="1:20" ht="15" customHeight="1" x14ac:dyDescent="0.25">
      <c r="A29" s="104" t="s">
        <v>54</v>
      </c>
      <c r="B29" s="125" t="e">
        <f>УСЬОГО!#REF!-'!!12-жінки'!B29</f>
        <v>#REF!</v>
      </c>
      <c r="C29" s="125" t="e">
        <f>УСЬОГО!#REF!-'!!12-жінки'!C29</f>
        <v>#REF!</v>
      </c>
      <c r="D29" s="125" t="e">
        <f>УСЬОГО!#REF!-'!!12-жінки'!D29</f>
        <v>#REF!</v>
      </c>
      <c r="E29" s="125" t="e">
        <f>УСЬОГО!#REF!-'!!12-жінки'!E29</f>
        <v>#REF!</v>
      </c>
      <c r="F29" s="125" t="e">
        <f>УСЬОГО!#REF!-'!!12-жінки'!F29</f>
        <v>#REF!</v>
      </c>
      <c r="G29" s="125" t="e">
        <f>УСЬОГО!#REF!-'!!12-жінки'!G29</f>
        <v>#REF!</v>
      </c>
      <c r="H29" s="125" t="e">
        <f>УСЬОГО!#REF!-'!!12-жінки'!H29</f>
        <v>#REF!</v>
      </c>
      <c r="I29" s="125" t="e">
        <f>УСЬОГО!#REF!-'!!12-жінки'!I29</f>
        <v>#REF!</v>
      </c>
      <c r="J29" s="125" t="e">
        <f>УСЬОГО!#REF!-'!!12-жінки'!J29</f>
        <v>#REF!</v>
      </c>
      <c r="K29" s="125" t="e">
        <f>УСЬОГО!#REF!-'!!12-жінки'!K29</f>
        <v>#REF!</v>
      </c>
    </row>
    <row r="30" spans="1:20" ht="15" customHeight="1" x14ac:dyDescent="0.25">
      <c r="A30" s="106" t="s">
        <v>55</v>
      </c>
      <c r="B30" s="125" t="e">
        <f>УСЬОГО!#REF!-'!!12-жінки'!B30</f>
        <v>#REF!</v>
      </c>
      <c r="C30" s="125" t="e">
        <f>УСЬОГО!#REF!-'!!12-жінки'!C30</f>
        <v>#REF!</v>
      </c>
      <c r="D30" s="125" t="e">
        <f>УСЬОГО!#REF!-'!!12-жінки'!D30</f>
        <v>#REF!</v>
      </c>
      <c r="E30" s="125" t="e">
        <f>УСЬОГО!#REF!-'!!12-жінки'!E30</f>
        <v>#REF!</v>
      </c>
      <c r="F30" s="125" t="e">
        <f>УСЬОГО!#REF!-'!!12-жінки'!F30</f>
        <v>#REF!</v>
      </c>
      <c r="G30" s="125" t="e">
        <f>УСЬОГО!#REF!-'!!12-жінки'!G30</f>
        <v>#REF!</v>
      </c>
      <c r="H30" s="125" t="e">
        <f>УСЬОГО!#REF!-'!!12-жінки'!H30</f>
        <v>#REF!</v>
      </c>
      <c r="I30" s="125" t="e">
        <f>УСЬОГО!#REF!-'!!12-жінки'!I30</f>
        <v>#REF!</v>
      </c>
      <c r="J30" s="125" t="e">
        <f>УСЬОГО!#REF!-'!!12-жінки'!J30</f>
        <v>#REF!</v>
      </c>
      <c r="K30" s="125" t="e">
        <f>УСЬОГО!#REF!-'!!12-жінки'!K30</f>
        <v>#REF!</v>
      </c>
    </row>
    <row r="31" spans="1:20" ht="15" customHeight="1" x14ac:dyDescent="0.25">
      <c r="A31" s="107" t="s">
        <v>56</v>
      </c>
      <c r="B31" s="125" t="e">
        <f>УСЬОГО!#REF!-'!!12-жінки'!B31</f>
        <v>#REF!</v>
      </c>
      <c r="C31" s="125" t="e">
        <f>УСЬОГО!#REF!-'!!12-жінки'!C31</f>
        <v>#REF!</v>
      </c>
      <c r="D31" s="125" t="e">
        <f>УСЬОГО!#REF!-'!!12-жінки'!D31</f>
        <v>#REF!</v>
      </c>
      <c r="E31" s="125" t="e">
        <f>УСЬОГО!#REF!-'!!12-жінки'!E31</f>
        <v>#REF!</v>
      </c>
      <c r="F31" s="125" t="e">
        <f>УСЬОГО!#REF!-'!!12-жінки'!F31</f>
        <v>#REF!</v>
      </c>
      <c r="G31" s="125" t="e">
        <f>УСЬОГО!#REF!-'!!12-жінки'!G31</f>
        <v>#REF!</v>
      </c>
      <c r="H31" s="125" t="e">
        <f>УСЬОГО!#REF!-'!!12-жінки'!H31</f>
        <v>#REF!</v>
      </c>
      <c r="I31" s="125" t="e">
        <f>УСЬОГО!#REF!-'!!12-жінки'!I31</f>
        <v>#REF!</v>
      </c>
      <c r="J31" s="125" t="e">
        <f>УСЬОГО!#REF!-'!!12-жінки'!J31</f>
        <v>#REF!</v>
      </c>
      <c r="K31" s="125" t="e">
        <f>УСЬОГО!#REF!-'!!12-жінки'!K31</f>
        <v>#REF!</v>
      </c>
    </row>
    <row r="32" spans="1:20" ht="15" customHeight="1" x14ac:dyDescent="0.25">
      <c r="A32" s="107" t="s">
        <v>57</v>
      </c>
      <c r="B32" s="125" t="e">
        <f>УСЬОГО!#REF!-'!!12-жінки'!B32</f>
        <v>#REF!</v>
      </c>
      <c r="C32" s="125" t="e">
        <f>УСЬОГО!#REF!-'!!12-жінки'!C32</f>
        <v>#REF!</v>
      </c>
      <c r="D32" s="125" t="e">
        <f>УСЬОГО!#REF!-'!!12-жінки'!D32</f>
        <v>#REF!</v>
      </c>
      <c r="E32" s="125" t="e">
        <f>УСЬОГО!#REF!-'!!12-жінки'!E32</f>
        <v>#REF!</v>
      </c>
      <c r="F32" s="125" t="e">
        <f>УСЬОГО!#REF!-'!!12-жінки'!F32</f>
        <v>#REF!</v>
      </c>
      <c r="G32" s="125" t="e">
        <f>УСЬОГО!#REF!-'!!12-жінки'!G32</f>
        <v>#REF!</v>
      </c>
      <c r="H32" s="125" t="e">
        <f>УСЬОГО!#REF!-'!!12-жінки'!H32</f>
        <v>#REF!</v>
      </c>
      <c r="I32" s="125" t="e">
        <f>УСЬОГО!#REF!-'!!12-жінки'!I32</f>
        <v>#REF!</v>
      </c>
      <c r="J32" s="125" t="e">
        <f>УСЬОГО!#REF!-'!!12-жінки'!J32</f>
        <v>#REF!</v>
      </c>
      <c r="K32" s="125" t="e">
        <f>УСЬОГО!#REF!-'!!12-жінки'!K32</f>
        <v>#REF!</v>
      </c>
    </row>
    <row r="33" spans="1:11" ht="15" customHeight="1" x14ac:dyDescent="0.25">
      <c r="A33" s="107" t="s">
        <v>58</v>
      </c>
      <c r="B33" s="125" t="e">
        <f>УСЬОГО!#REF!-'!!12-жінки'!B33</f>
        <v>#REF!</v>
      </c>
      <c r="C33" s="125" t="e">
        <f>УСЬОГО!#REF!-'!!12-жінки'!C33</f>
        <v>#REF!</v>
      </c>
      <c r="D33" s="125" t="e">
        <f>УСЬОГО!#REF!-'!!12-жінки'!D33</f>
        <v>#REF!</v>
      </c>
      <c r="E33" s="125" t="e">
        <f>УСЬОГО!#REF!-'!!12-жінки'!E33</f>
        <v>#REF!</v>
      </c>
      <c r="F33" s="125" t="e">
        <f>УСЬОГО!#REF!-'!!12-жінки'!F33</f>
        <v>#REF!</v>
      </c>
      <c r="G33" s="125" t="e">
        <f>УСЬОГО!#REF!-'!!12-жінки'!G33</f>
        <v>#REF!</v>
      </c>
      <c r="H33" s="125" t="e">
        <f>УСЬОГО!#REF!-'!!12-жінки'!H33</f>
        <v>#REF!</v>
      </c>
      <c r="I33" s="125" t="e">
        <f>УСЬОГО!#REF!-'!!12-жінки'!I33</f>
        <v>#REF!</v>
      </c>
      <c r="J33" s="125" t="e">
        <f>УСЬОГО!#REF!-'!!12-жінки'!J33</f>
        <v>#REF!</v>
      </c>
      <c r="K33" s="125" t="e">
        <f>УСЬОГО!#REF!-'!!12-жінки'!K33</f>
        <v>#REF!</v>
      </c>
    </row>
    <row r="34" spans="1:11" ht="15" customHeight="1" x14ac:dyDescent="0.25">
      <c r="A34" s="107" t="s">
        <v>59</v>
      </c>
      <c r="B34" s="125" t="e">
        <f>УСЬОГО!#REF!-'!!12-жінки'!B34</f>
        <v>#REF!</v>
      </c>
      <c r="C34" s="125" t="e">
        <f>УСЬОГО!#REF!-'!!12-жінки'!C34</f>
        <v>#REF!</v>
      </c>
      <c r="D34" s="125" t="e">
        <f>УСЬОГО!#REF!-'!!12-жінки'!D34</f>
        <v>#REF!</v>
      </c>
      <c r="E34" s="125" t="e">
        <f>УСЬОГО!#REF!-'!!12-жінки'!E34</f>
        <v>#REF!</v>
      </c>
      <c r="F34" s="125" t="e">
        <f>УСЬОГО!#REF!-'!!12-жінки'!F34</f>
        <v>#REF!</v>
      </c>
      <c r="G34" s="125" t="e">
        <f>УСЬОГО!#REF!-'!!12-жінки'!G34</f>
        <v>#REF!</v>
      </c>
      <c r="H34" s="125" t="e">
        <f>УСЬОГО!#REF!-'!!12-жінки'!H34</f>
        <v>#REF!</v>
      </c>
      <c r="I34" s="125" t="e">
        <f>УСЬОГО!#REF!-'!!12-жінки'!I34</f>
        <v>#REF!</v>
      </c>
      <c r="J34" s="125" t="e">
        <f>УСЬОГО!#REF!-'!!12-жінки'!J34</f>
        <v>#REF!</v>
      </c>
      <c r="K34" s="125" t="e">
        <f>УСЬОГО!#REF!-'!!12-жінки'!K34</f>
        <v>#REF!</v>
      </c>
    </row>
    <row r="35" spans="1:11" ht="15" customHeight="1" x14ac:dyDescent="0.25">
      <c r="A35" s="107" t="s">
        <v>60</v>
      </c>
      <c r="B35" s="125" t="e">
        <f>УСЬОГО!#REF!-'!!12-жінки'!B35</f>
        <v>#REF!</v>
      </c>
      <c r="C35" s="125" t="e">
        <f>УСЬОГО!#REF!-'!!12-жінки'!C35</f>
        <v>#REF!</v>
      </c>
      <c r="D35" s="125" t="e">
        <f>УСЬОГО!#REF!-'!!12-жінки'!D35</f>
        <v>#REF!</v>
      </c>
      <c r="E35" s="125" t="e">
        <f>УСЬОГО!#REF!-'!!12-жінки'!E35</f>
        <v>#REF!</v>
      </c>
      <c r="F35" s="125" t="e">
        <f>УСЬОГО!#REF!-'!!12-жінки'!F35</f>
        <v>#REF!</v>
      </c>
      <c r="G35" s="125" t="e">
        <f>УСЬОГО!#REF!-'!!12-жінки'!G35</f>
        <v>#REF!</v>
      </c>
      <c r="H35" s="125" t="e">
        <f>УСЬОГО!#REF!-'!!12-жінки'!H35</f>
        <v>#REF!</v>
      </c>
      <c r="I35" s="125" t="e">
        <f>УСЬОГО!#REF!-'!!12-жінки'!I35</f>
        <v>#REF!</v>
      </c>
      <c r="J35" s="125" t="e">
        <f>УСЬОГО!#REF!-'!!12-жінки'!J35</f>
        <v>#REF!</v>
      </c>
      <c r="K35" s="125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70" zoomScaleNormal="70" zoomScaleSheetLayoutView="70" workbookViewId="0">
      <selection activeCell="B16" sqref="B16:C17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49" t="s">
        <v>63</v>
      </c>
      <c r="B1" s="249"/>
      <c r="C1" s="249"/>
      <c r="D1" s="249"/>
      <c r="E1" s="249"/>
      <c r="F1" s="249"/>
      <c r="G1" s="249"/>
      <c r="H1" s="249"/>
      <c r="I1" s="249"/>
    </row>
    <row r="2" spans="1:11" ht="23.25" customHeight="1" x14ac:dyDescent="0.2">
      <c r="A2" s="249" t="s">
        <v>64</v>
      </c>
      <c r="B2" s="249"/>
      <c r="C2" s="249"/>
      <c r="D2" s="249"/>
      <c r="E2" s="249"/>
      <c r="F2" s="249"/>
      <c r="G2" s="249"/>
      <c r="H2" s="249"/>
      <c r="I2" s="249"/>
    </row>
    <row r="3" spans="1:11" ht="3.6" customHeight="1" x14ac:dyDescent="0.2">
      <c r="A3" s="342"/>
      <c r="B3" s="342"/>
      <c r="C3" s="342"/>
      <c r="D3" s="342"/>
      <c r="E3" s="342"/>
    </row>
    <row r="4" spans="1:11" s="3" customFormat="1" ht="25.5" customHeight="1" x14ac:dyDescent="0.25">
      <c r="A4" s="254" t="s">
        <v>0</v>
      </c>
      <c r="B4" s="344" t="s">
        <v>5</v>
      </c>
      <c r="C4" s="344"/>
      <c r="D4" s="344"/>
      <c r="E4" s="344"/>
      <c r="F4" s="344" t="s">
        <v>6</v>
      </c>
      <c r="G4" s="344"/>
      <c r="H4" s="344"/>
      <c r="I4" s="344"/>
    </row>
    <row r="5" spans="1:11" s="3" customFormat="1" ht="23.25" customHeight="1" x14ac:dyDescent="0.25">
      <c r="A5" s="343"/>
      <c r="B5" s="345" t="s">
        <v>111</v>
      </c>
      <c r="C5" s="345" t="s">
        <v>112</v>
      </c>
      <c r="D5" s="293" t="s">
        <v>1</v>
      </c>
      <c r="E5" s="294"/>
      <c r="F5" s="345" t="s">
        <v>111</v>
      </c>
      <c r="G5" s="345" t="s">
        <v>112</v>
      </c>
      <c r="H5" s="293" t="s">
        <v>1</v>
      </c>
      <c r="I5" s="294"/>
    </row>
    <row r="6" spans="1:11" s="3" customFormat="1" ht="31.35" customHeight="1" x14ac:dyDescent="0.25">
      <c r="A6" s="255"/>
      <c r="B6" s="346"/>
      <c r="C6" s="346"/>
      <c r="D6" s="4" t="s">
        <v>2</v>
      </c>
      <c r="E6" s="5" t="s">
        <v>24</v>
      </c>
      <c r="F6" s="346"/>
      <c r="G6" s="346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2">
        <f>'12-жінки-ЦЗ'!B7</f>
        <v>25198</v>
      </c>
      <c r="C8" s="72">
        <f>'12-жінки-ЦЗ'!C7</f>
        <v>16765</v>
      </c>
      <c r="D8" s="72">
        <f t="shared" ref="D8" si="0">C8*100/B8</f>
        <v>66.533058179220575</v>
      </c>
      <c r="E8" s="78">
        <f t="shared" ref="E8" si="1">C8-B8</f>
        <v>-8433</v>
      </c>
      <c r="F8" s="72">
        <f>'13-чоловіки-ЦЗ'!B7</f>
        <v>15994</v>
      </c>
      <c r="G8" s="72">
        <f>'13-чоловіки-ЦЗ'!C7</f>
        <v>7783</v>
      </c>
      <c r="H8" s="72">
        <f t="shared" ref="H8" si="2">G8*100/F8</f>
        <v>48.661998249343505</v>
      </c>
      <c r="I8" s="78">
        <f t="shared" ref="I8" si="3">G8-F8</f>
        <v>-8211</v>
      </c>
      <c r="J8" s="23"/>
      <c r="K8" s="21"/>
    </row>
    <row r="9" spans="1:11" s="3" customFormat="1" ht="28.5" customHeight="1" x14ac:dyDescent="0.25">
      <c r="A9" s="8" t="s">
        <v>26</v>
      </c>
      <c r="B9" s="84">
        <f>'12-жінки-ЦЗ'!E7</f>
        <v>21839</v>
      </c>
      <c r="C9" s="64">
        <f>'12-жінки-ЦЗ'!F7</f>
        <v>13224</v>
      </c>
      <c r="D9" s="9">
        <f t="shared" ref="D9:D13" si="4">C9*100/B9</f>
        <v>60.552223087137691</v>
      </c>
      <c r="E9" s="78">
        <f t="shared" ref="E9:E13" si="5">C9-B9</f>
        <v>-8615</v>
      </c>
      <c r="F9" s="64">
        <f>'13-чоловіки-ЦЗ'!E7</f>
        <v>12845</v>
      </c>
      <c r="G9" s="64">
        <f>'13-чоловіки-ЦЗ'!F7</f>
        <v>4699</v>
      </c>
      <c r="H9" s="9">
        <f t="shared" ref="H9:H13" si="6">G9*100/F9</f>
        <v>36.58232775398988</v>
      </c>
      <c r="I9" s="78">
        <f t="shared" ref="I9:I13" si="7">G9-F9</f>
        <v>-8146</v>
      </c>
      <c r="J9" s="21"/>
      <c r="K9" s="21"/>
    </row>
    <row r="10" spans="1:11" s="3" customFormat="1" ht="52.5" customHeight="1" x14ac:dyDescent="0.25">
      <c r="A10" s="12" t="s">
        <v>27</v>
      </c>
      <c r="B10" s="84">
        <f>'12-жінки-ЦЗ'!H7</f>
        <v>5749</v>
      </c>
      <c r="C10" s="64">
        <f>'12-жінки-ЦЗ'!I7</f>
        <v>5735</v>
      </c>
      <c r="D10" s="9">
        <f t="shared" si="4"/>
        <v>99.756479387719608</v>
      </c>
      <c r="E10" s="78">
        <f t="shared" si="5"/>
        <v>-14</v>
      </c>
      <c r="F10" s="64">
        <f>'13-чоловіки-ЦЗ'!H7</f>
        <v>4787</v>
      </c>
      <c r="G10" s="64">
        <f>'13-чоловіки-ЦЗ'!I7</f>
        <v>2956</v>
      </c>
      <c r="H10" s="9">
        <f t="shared" si="6"/>
        <v>61.75057447252977</v>
      </c>
      <c r="I10" s="78">
        <f t="shared" si="7"/>
        <v>-1831</v>
      </c>
      <c r="J10" s="21"/>
      <c r="K10" s="21"/>
    </row>
    <row r="11" spans="1:11" s="3" customFormat="1" ht="32.1" customHeight="1" x14ac:dyDescent="0.25">
      <c r="A11" s="13" t="s">
        <v>28</v>
      </c>
      <c r="B11" s="84">
        <f>'12-жінки-ЦЗ'!K7</f>
        <v>1307</v>
      </c>
      <c r="C11" s="64">
        <f>'12-жінки-ЦЗ'!L7</f>
        <v>1127</v>
      </c>
      <c r="D11" s="9">
        <f t="shared" si="4"/>
        <v>86.228003060443768</v>
      </c>
      <c r="E11" s="78">
        <f t="shared" si="5"/>
        <v>-180</v>
      </c>
      <c r="F11" s="64">
        <f>'13-чоловіки-ЦЗ'!K7</f>
        <v>652</v>
      </c>
      <c r="G11" s="64">
        <f>'13-чоловіки-ЦЗ'!L7</f>
        <v>174</v>
      </c>
      <c r="H11" s="9">
        <f t="shared" si="6"/>
        <v>26.687116564417177</v>
      </c>
      <c r="I11" s="78">
        <f t="shared" si="7"/>
        <v>-478</v>
      </c>
      <c r="J11" s="21"/>
      <c r="K11" s="21"/>
    </row>
    <row r="12" spans="1:11" s="3" customFormat="1" ht="45.75" customHeight="1" x14ac:dyDescent="0.25">
      <c r="A12" s="13" t="s">
        <v>19</v>
      </c>
      <c r="B12" s="84">
        <f>'12-жінки-ЦЗ'!N7</f>
        <v>56</v>
      </c>
      <c r="C12" s="64">
        <f>'12-жінки-ЦЗ'!O7</f>
        <v>209</v>
      </c>
      <c r="D12" s="9">
        <f t="shared" si="4"/>
        <v>373.21428571428572</v>
      </c>
      <c r="E12" s="78">
        <f t="shared" si="5"/>
        <v>153</v>
      </c>
      <c r="F12" s="64">
        <f>'13-чоловіки-ЦЗ'!N7</f>
        <v>150</v>
      </c>
      <c r="G12" s="64">
        <f>'13-чоловіки-ЦЗ'!O7</f>
        <v>132</v>
      </c>
      <c r="H12" s="9">
        <f t="shared" si="6"/>
        <v>88</v>
      </c>
      <c r="I12" s="78">
        <f t="shared" si="7"/>
        <v>-18</v>
      </c>
      <c r="J12" s="21"/>
      <c r="K12" s="21"/>
    </row>
    <row r="13" spans="1:11" s="3" customFormat="1" ht="55.5" customHeight="1" x14ac:dyDescent="0.25">
      <c r="A13" s="13" t="s">
        <v>29</v>
      </c>
      <c r="B13" s="84">
        <f>'12-жінки-ЦЗ'!Q7</f>
        <v>17759</v>
      </c>
      <c r="C13" s="64">
        <f>'12-жінки-ЦЗ'!R7</f>
        <v>11036</v>
      </c>
      <c r="D13" s="9">
        <f t="shared" si="4"/>
        <v>62.143138690241571</v>
      </c>
      <c r="E13" s="78">
        <f t="shared" si="5"/>
        <v>-6723</v>
      </c>
      <c r="F13" s="64">
        <f>'13-чоловіки-ЦЗ'!Q7</f>
        <v>10398</v>
      </c>
      <c r="G13" s="64">
        <f>'13-чоловіки-ЦЗ'!R7</f>
        <v>3906</v>
      </c>
      <c r="H13" s="9">
        <f t="shared" si="6"/>
        <v>37.564916330063475</v>
      </c>
      <c r="I13" s="78">
        <f t="shared" si="7"/>
        <v>-6492</v>
      </c>
      <c r="J13" s="21"/>
      <c r="K13" s="21"/>
    </row>
    <row r="14" spans="1:11" s="3" customFormat="1" ht="12.75" customHeight="1" x14ac:dyDescent="0.25">
      <c r="A14" s="256" t="s">
        <v>4</v>
      </c>
      <c r="B14" s="257"/>
      <c r="C14" s="257"/>
      <c r="D14" s="257"/>
      <c r="E14" s="257"/>
      <c r="F14" s="257"/>
      <c r="G14" s="257"/>
      <c r="H14" s="257"/>
      <c r="I14" s="257"/>
      <c r="J14" s="21"/>
      <c r="K14" s="21"/>
    </row>
    <row r="15" spans="1:11" s="3" customFormat="1" ht="18" customHeight="1" x14ac:dyDescent="0.25">
      <c r="A15" s="258"/>
      <c r="B15" s="259"/>
      <c r="C15" s="259"/>
      <c r="D15" s="259"/>
      <c r="E15" s="259"/>
      <c r="F15" s="259"/>
      <c r="G15" s="259"/>
      <c r="H15" s="259"/>
      <c r="I15" s="259"/>
      <c r="J15" s="21"/>
      <c r="K15" s="21"/>
    </row>
    <row r="16" spans="1:11" s="3" customFormat="1" ht="20.25" customHeight="1" x14ac:dyDescent="0.25">
      <c r="A16" s="254" t="s">
        <v>0</v>
      </c>
      <c r="B16" s="303" t="s">
        <v>113</v>
      </c>
      <c r="C16" s="303" t="s">
        <v>114</v>
      </c>
      <c r="D16" s="293" t="s">
        <v>1</v>
      </c>
      <c r="E16" s="294"/>
      <c r="F16" s="303" t="s">
        <v>113</v>
      </c>
      <c r="G16" s="303" t="s">
        <v>114</v>
      </c>
      <c r="H16" s="293" t="s">
        <v>1</v>
      </c>
      <c r="I16" s="294"/>
      <c r="J16" s="21"/>
      <c r="K16" s="21"/>
    </row>
    <row r="17" spans="1:11" ht="35.85" customHeight="1" x14ac:dyDescent="0.3">
      <c r="A17" s="255"/>
      <c r="B17" s="303"/>
      <c r="C17" s="303"/>
      <c r="D17" s="19" t="s">
        <v>2</v>
      </c>
      <c r="E17" s="5" t="s">
        <v>24</v>
      </c>
      <c r="F17" s="303"/>
      <c r="G17" s="303"/>
      <c r="H17" s="19" t="s">
        <v>2</v>
      </c>
      <c r="I17" s="5" t="s">
        <v>24</v>
      </c>
      <c r="J17" s="22"/>
      <c r="K17" s="22"/>
    </row>
    <row r="18" spans="1:11" ht="24" customHeight="1" x14ac:dyDescent="0.3">
      <c r="A18" s="8" t="s">
        <v>30</v>
      </c>
      <c r="B18" s="72">
        <f>'12-жінки-ЦЗ'!T7</f>
        <v>6922</v>
      </c>
      <c r="C18" s="72">
        <f>'12-жінки-ЦЗ'!U7</f>
        <v>4246</v>
      </c>
      <c r="D18" s="72">
        <f t="shared" ref="D18" si="8">C18*100/B18</f>
        <v>61.34065299046518</v>
      </c>
      <c r="E18" s="78">
        <f t="shared" ref="E18" si="9">C18-B18</f>
        <v>-2676</v>
      </c>
      <c r="F18" s="72">
        <f>'13-чоловіки-ЦЗ'!T7</f>
        <v>3642</v>
      </c>
      <c r="G18" s="73">
        <f>'13-чоловіки-ЦЗ'!U7</f>
        <v>1929</v>
      </c>
      <c r="H18" s="72">
        <f t="shared" ref="H18" si="10">G18*100/F18</f>
        <v>52.965403624382205</v>
      </c>
      <c r="I18" s="78">
        <f t="shared" ref="I18" si="11">G18-F18</f>
        <v>-1713</v>
      </c>
      <c r="J18" s="22"/>
      <c r="K18" s="22"/>
    </row>
    <row r="19" spans="1:11" ht="25.5" customHeight="1" x14ac:dyDescent="0.3">
      <c r="A19" s="1" t="s">
        <v>26</v>
      </c>
      <c r="B19" s="85">
        <f>'12-жінки-ЦЗ'!W7</f>
        <v>5917</v>
      </c>
      <c r="C19" s="72">
        <f>'12-жінки-ЦЗ'!X7</f>
        <v>2980</v>
      </c>
      <c r="D19" s="15">
        <f t="shared" ref="D19:D20" si="12">C19*100/B19</f>
        <v>50.36335981071489</v>
      </c>
      <c r="E19" s="78">
        <f t="shared" ref="E19:E20" si="13">C19-B19</f>
        <v>-2937</v>
      </c>
      <c r="F19" s="73">
        <f>'13-чоловіки-ЦЗ'!W7</f>
        <v>2815</v>
      </c>
      <c r="G19" s="73">
        <f>'13-чоловіки-ЦЗ'!X7</f>
        <v>1013</v>
      </c>
      <c r="H19" s="14">
        <f t="shared" ref="H19:H20" si="14">G19*100/F19</f>
        <v>35.985790408525752</v>
      </c>
      <c r="I19" s="78">
        <f t="shared" ref="I19:I20" si="15">G19-F19</f>
        <v>-1802</v>
      </c>
      <c r="J19" s="22"/>
      <c r="K19" s="22"/>
    </row>
    <row r="20" spans="1:11" ht="20.25" x14ac:dyDescent="0.3">
      <c r="A20" s="1" t="s">
        <v>31</v>
      </c>
      <c r="B20" s="85">
        <f>'12-жінки-ЦЗ'!Z7</f>
        <v>5145</v>
      </c>
      <c r="C20" s="72">
        <f>'12-жінки-ЦЗ'!AA7</f>
        <v>1946</v>
      </c>
      <c r="D20" s="15">
        <f t="shared" si="12"/>
        <v>37.823129251700678</v>
      </c>
      <c r="E20" s="78">
        <f t="shared" si="13"/>
        <v>-3199</v>
      </c>
      <c r="F20" s="73">
        <f>'13-чоловіки-ЦЗ'!Z7</f>
        <v>2459</v>
      </c>
      <c r="G20" s="73">
        <f>'13-чоловіки-ЦЗ'!AA7</f>
        <v>658</v>
      </c>
      <c r="H20" s="14">
        <f t="shared" si="14"/>
        <v>26.758845058967061</v>
      </c>
      <c r="I20" s="78">
        <f t="shared" si="15"/>
        <v>-1801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67"/>
  <sheetViews>
    <sheetView view="pageBreakPreview" zoomScale="59" zoomScaleNormal="75" zoomScaleSheetLayoutView="59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2" sqref="P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81" t="s">
        <v>115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5"/>
      <c r="O1" s="25"/>
      <c r="P1" s="25"/>
      <c r="Q1" s="25"/>
      <c r="R1" s="25"/>
      <c r="S1" s="25"/>
      <c r="T1" s="25"/>
      <c r="U1" s="25"/>
      <c r="V1" s="25"/>
      <c r="W1" s="25"/>
      <c r="X1" s="280"/>
      <c r="Y1" s="280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80"/>
      <c r="Y2" s="280"/>
      <c r="Z2" s="278"/>
      <c r="AA2" s="278"/>
      <c r="AB2" s="120" t="s">
        <v>7</v>
      </c>
      <c r="AC2" s="51"/>
    </row>
    <row r="3" spans="1:32" s="201" customFormat="1" ht="68.099999999999994" customHeight="1" thickBot="1" x14ac:dyDescent="0.3">
      <c r="A3" s="274"/>
      <c r="B3" s="347" t="s">
        <v>20</v>
      </c>
      <c r="C3" s="348"/>
      <c r="D3" s="348"/>
      <c r="E3" s="360" t="s">
        <v>21</v>
      </c>
      <c r="F3" s="361"/>
      <c r="G3" s="362"/>
      <c r="H3" s="363" t="s">
        <v>13</v>
      </c>
      <c r="I3" s="361"/>
      <c r="J3" s="364"/>
      <c r="K3" s="360" t="s">
        <v>9</v>
      </c>
      <c r="L3" s="361"/>
      <c r="M3" s="362"/>
      <c r="N3" s="360" t="s">
        <v>10</v>
      </c>
      <c r="O3" s="361"/>
      <c r="P3" s="364"/>
      <c r="Q3" s="347" t="s">
        <v>8</v>
      </c>
      <c r="R3" s="348"/>
      <c r="S3" s="365"/>
      <c r="T3" s="348" t="s">
        <v>15</v>
      </c>
      <c r="U3" s="348"/>
      <c r="V3" s="348"/>
      <c r="W3" s="360" t="s">
        <v>11</v>
      </c>
      <c r="X3" s="361"/>
      <c r="Y3" s="362"/>
      <c r="Z3" s="363" t="s">
        <v>12</v>
      </c>
      <c r="AA3" s="361"/>
      <c r="AB3" s="362"/>
    </row>
    <row r="4" spans="1:32" s="31" customFormat="1" ht="19.5" customHeight="1" x14ac:dyDescent="0.25">
      <c r="A4" s="288"/>
      <c r="B4" s="357" t="s">
        <v>87</v>
      </c>
      <c r="C4" s="349" t="s">
        <v>96</v>
      </c>
      <c r="D4" s="355" t="s">
        <v>2</v>
      </c>
      <c r="E4" s="357" t="s">
        <v>87</v>
      </c>
      <c r="F4" s="349" t="s">
        <v>96</v>
      </c>
      <c r="G4" s="351" t="s">
        <v>2</v>
      </c>
      <c r="H4" s="353" t="s">
        <v>87</v>
      </c>
      <c r="I4" s="349" t="s">
        <v>96</v>
      </c>
      <c r="J4" s="355" t="s">
        <v>2</v>
      </c>
      <c r="K4" s="357" t="s">
        <v>87</v>
      </c>
      <c r="L4" s="349" t="s">
        <v>96</v>
      </c>
      <c r="M4" s="351" t="s">
        <v>2</v>
      </c>
      <c r="N4" s="357" t="s">
        <v>87</v>
      </c>
      <c r="O4" s="349" t="s">
        <v>96</v>
      </c>
      <c r="P4" s="355" t="s">
        <v>2</v>
      </c>
      <c r="Q4" s="357" t="s">
        <v>87</v>
      </c>
      <c r="R4" s="349" t="s">
        <v>96</v>
      </c>
      <c r="S4" s="351" t="s">
        <v>2</v>
      </c>
      <c r="T4" s="353" t="s">
        <v>87</v>
      </c>
      <c r="U4" s="349" t="s">
        <v>96</v>
      </c>
      <c r="V4" s="355" t="s">
        <v>2</v>
      </c>
      <c r="W4" s="357" t="s">
        <v>87</v>
      </c>
      <c r="X4" s="349" t="s">
        <v>96</v>
      </c>
      <c r="Y4" s="351" t="s">
        <v>2</v>
      </c>
      <c r="Z4" s="353" t="s">
        <v>87</v>
      </c>
      <c r="AA4" s="349" t="s">
        <v>96</v>
      </c>
      <c r="AB4" s="351" t="s">
        <v>2</v>
      </c>
    </row>
    <row r="5" spans="1:32" s="31" customFormat="1" ht="4.5" customHeight="1" thickBot="1" x14ac:dyDescent="0.3">
      <c r="A5" s="359"/>
      <c r="B5" s="358"/>
      <c r="C5" s="350"/>
      <c r="D5" s="356"/>
      <c r="E5" s="358"/>
      <c r="F5" s="350"/>
      <c r="G5" s="352"/>
      <c r="H5" s="354"/>
      <c r="I5" s="350"/>
      <c r="J5" s="356"/>
      <c r="K5" s="358"/>
      <c r="L5" s="350"/>
      <c r="M5" s="352"/>
      <c r="N5" s="358"/>
      <c r="O5" s="350"/>
      <c r="P5" s="356"/>
      <c r="Q5" s="358"/>
      <c r="R5" s="350"/>
      <c r="S5" s="352"/>
      <c r="T5" s="354"/>
      <c r="U5" s="350"/>
      <c r="V5" s="356"/>
      <c r="W5" s="358"/>
      <c r="X5" s="350"/>
      <c r="Y5" s="352"/>
      <c r="Z5" s="354"/>
      <c r="AA5" s="350"/>
      <c r="AB5" s="352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6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5">
        <v>19</v>
      </c>
      <c r="U6" s="197">
        <v>20</v>
      </c>
      <c r="V6" s="206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25198</v>
      </c>
      <c r="C7" s="162">
        <f>SUM(C8:C14)</f>
        <v>16765</v>
      </c>
      <c r="D7" s="166">
        <f>C7*100/B7</f>
        <v>66.533058179220575</v>
      </c>
      <c r="E7" s="164">
        <f>SUM(E8:E14)</f>
        <v>21839</v>
      </c>
      <c r="F7" s="162">
        <f>SUM(F8:F14)</f>
        <v>13224</v>
      </c>
      <c r="G7" s="163">
        <f>F7*100/E7</f>
        <v>60.552223087137691</v>
      </c>
      <c r="H7" s="165">
        <f>SUM(H8:H14)</f>
        <v>5749</v>
      </c>
      <c r="I7" s="162">
        <f>SUM(I8:I14)</f>
        <v>5735</v>
      </c>
      <c r="J7" s="166">
        <f>I7*100/H7</f>
        <v>99.756479387719608</v>
      </c>
      <c r="K7" s="164">
        <f>SUM(K8:K14)</f>
        <v>1307</v>
      </c>
      <c r="L7" s="162">
        <f>SUM(L8:L14)</f>
        <v>1127</v>
      </c>
      <c r="M7" s="163">
        <f>L7*100/K7</f>
        <v>86.228003060443768</v>
      </c>
      <c r="N7" s="164">
        <f>SUM(N8:N14)</f>
        <v>56</v>
      </c>
      <c r="O7" s="162">
        <f>SUM(O8:O14)</f>
        <v>209</v>
      </c>
      <c r="P7" s="166">
        <f>O7*100/N7</f>
        <v>373.21428571428572</v>
      </c>
      <c r="Q7" s="164">
        <f>SUM(Q8:Q14)</f>
        <v>17759</v>
      </c>
      <c r="R7" s="162">
        <f>SUM(R8:R14)</f>
        <v>11036</v>
      </c>
      <c r="S7" s="163">
        <f>R7*100/Q7</f>
        <v>62.143138690241571</v>
      </c>
      <c r="T7" s="165">
        <f>SUM(T8:T14)</f>
        <v>6922</v>
      </c>
      <c r="U7" s="162">
        <f>SUM(U8:U14)</f>
        <v>4246</v>
      </c>
      <c r="V7" s="166">
        <f>U7*100/T7</f>
        <v>61.34065299046518</v>
      </c>
      <c r="W7" s="164">
        <f>SUM(W8:W14)</f>
        <v>5917</v>
      </c>
      <c r="X7" s="162">
        <f>SUM(X8:X14)</f>
        <v>2980</v>
      </c>
      <c r="Y7" s="163">
        <f>X7*100/W7</f>
        <v>50.36335981071489</v>
      </c>
      <c r="Z7" s="165">
        <f>SUM(Z8:Z14)</f>
        <v>5145</v>
      </c>
      <c r="AA7" s="162">
        <f>SUM(AA8:AA14)</f>
        <v>1946</v>
      </c>
      <c r="AB7" s="163">
        <f>AA7*100/Z7</f>
        <v>37.823129251700678</v>
      </c>
      <c r="AC7" s="34"/>
      <c r="AF7" s="39"/>
    </row>
    <row r="8" spans="1:32" s="39" customFormat="1" ht="48.75" customHeight="1" x14ac:dyDescent="0.25">
      <c r="A8" s="142" t="s">
        <v>97</v>
      </c>
      <c r="B8" s="167">
        <v>2622</v>
      </c>
      <c r="C8" s="157">
        <v>2356</v>
      </c>
      <c r="D8" s="172">
        <f t="shared" ref="D8:D14" si="0">C8*100/B8</f>
        <v>89.85507246376811</v>
      </c>
      <c r="E8" s="169">
        <v>2339</v>
      </c>
      <c r="F8" s="157">
        <v>1788</v>
      </c>
      <c r="G8" s="168">
        <f t="shared" ref="G8:G14" si="1">F8*100/E8</f>
        <v>76.442924326635321</v>
      </c>
      <c r="H8" s="170">
        <v>790</v>
      </c>
      <c r="I8" s="171">
        <v>1135</v>
      </c>
      <c r="J8" s="172">
        <f t="shared" ref="J8:J14" si="2">I8*100/H8</f>
        <v>143.67088607594937</v>
      </c>
      <c r="K8" s="173">
        <v>108</v>
      </c>
      <c r="L8" s="158">
        <v>152</v>
      </c>
      <c r="M8" s="168">
        <f t="shared" ref="M8" si="3">L8*100/K8</f>
        <v>140.74074074074073</v>
      </c>
      <c r="N8" s="169">
        <v>32</v>
      </c>
      <c r="O8" s="158">
        <v>25</v>
      </c>
      <c r="P8" s="172">
        <f>IF(ISERROR(O8*100/N8),"-",(O8*100/N8))</f>
        <v>78.125</v>
      </c>
      <c r="Q8" s="173">
        <v>2072</v>
      </c>
      <c r="R8" s="171">
        <v>1568</v>
      </c>
      <c r="S8" s="168">
        <f t="shared" ref="S8:S14" si="4">R8*100/Q8</f>
        <v>75.675675675675677</v>
      </c>
      <c r="T8" s="170">
        <v>572</v>
      </c>
      <c r="U8" s="175">
        <v>653</v>
      </c>
      <c r="V8" s="172">
        <f t="shared" ref="V8:V14" si="5">U8*100/T8</f>
        <v>114.16083916083916</v>
      </c>
      <c r="W8" s="169">
        <v>489</v>
      </c>
      <c r="X8" s="175">
        <v>388</v>
      </c>
      <c r="Y8" s="168">
        <f t="shared" ref="Y8:Y14" si="6">X8*100/W8</f>
        <v>79.345603271983634</v>
      </c>
      <c r="Z8" s="170">
        <v>395</v>
      </c>
      <c r="AA8" s="175">
        <v>222</v>
      </c>
      <c r="AB8" s="168">
        <f t="shared" ref="AB8:AB14" si="7">AA8*100/Z8</f>
        <v>56.202531645569621</v>
      </c>
      <c r="AC8" s="34"/>
      <c r="AD8" s="38"/>
    </row>
    <row r="9" spans="1:32" s="40" customFormat="1" ht="48.75" customHeight="1" x14ac:dyDescent="0.25">
      <c r="A9" s="143" t="s">
        <v>98</v>
      </c>
      <c r="B9" s="176">
        <v>2046</v>
      </c>
      <c r="C9" s="127">
        <v>1517</v>
      </c>
      <c r="D9" s="180">
        <f t="shared" si="0"/>
        <v>74.144672531769302</v>
      </c>
      <c r="E9" s="178">
        <v>1727</v>
      </c>
      <c r="F9" s="127">
        <v>1238</v>
      </c>
      <c r="G9" s="177">
        <f t="shared" si="1"/>
        <v>71.685002895193975</v>
      </c>
      <c r="H9" s="179">
        <v>500</v>
      </c>
      <c r="I9" s="132">
        <v>560</v>
      </c>
      <c r="J9" s="180">
        <f t="shared" si="2"/>
        <v>112</v>
      </c>
      <c r="K9" s="181">
        <v>100</v>
      </c>
      <c r="L9" s="131">
        <v>132</v>
      </c>
      <c r="M9" s="177">
        <f t="shared" ref="M9:M14" si="8">IF(ISERROR(L9*100/K9),"-",(L9*100/K9))</f>
        <v>132</v>
      </c>
      <c r="N9" s="178">
        <v>7</v>
      </c>
      <c r="O9" s="131">
        <v>10</v>
      </c>
      <c r="P9" s="180">
        <f t="shared" ref="P9:P14" si="9">IF(ISERROR(O9*100/N9),"-",(O9*100/N9))</f>
        <v>142.85714285714286</v>
      </c>
      <c r="Q9" s="181">
        <v>1490</v>
      </c>
      <c r="R9" s="132">
        <v>1077</v>
      </c>
      <c r="S9" s="177">
        <f t="shared" si="4"/>
        <v>72.281879194630875</v>
      </c>
      <c r="T9" s="179">
        <v>627</v>
      </c>
      <c r="U9" s="133">
        <v>433</v>
      </c>
      <c r="V9" s="180">
        <f t="shared" si="5"/>
        <v>69.059011164274324</v>
      </c>
      <c r="W9" s="178">
        <v>565</v>
      </c>
      <c r="X9" s="133">
        <v>334</v>
      </c>
      <c r="Y9" s="177">
        <f t="shared" si="6"/>
        <v>59.115044247787608</v>
      </c>
      <c r="Z9" s="179">
        <v>528</v>
      </c>
      <c r="AA9" s="133">
        <v>221</v>
      </c>
      <c r="AB9" s="177">
        <f t="shared" si="7"/>
        <v>41.856060606060609</v>
      </c>
      <c r="AC9" s="34"/>
      <c r="AD9" s="38"/>
    </row>
    <row r="10" spans="1:32" s="39" customFormat="1" ht="48.75" customHeight="1" x14ac:dyDescent="0.25">
      <c r="A10" s="143" t="s">
        <v>99</v>
      </c>
      <c r="B10" s="176">
        <v>9891</v>
      </c>
      <c r="C10" s="128">
        <v>5467</v>
      </c>
      <c r="D10" s="180">
        <f t="shared" si="0"/>
        <v>55.272469922151451</v>
      </c>
      <c r="E10" s="178">
        <v>8413</v>
      </c>
      <c r="F10" s="128">
        <v>4346</v>
      </c>
      <c r="G10" s="177">
        <f t="shared" si="1"/>
        <v>51.658148104124571</v>
      </c>
      <c r="H10" s="179">
        <v>1851</v>
      </c>
      <c r="I10" s="132">
        <v>1352</v>
      </c>
      <c r="J10" s="180">
        <f t="shared" si="2"/>
        <v>73.041599135602382</v>
      </c>
      <c r="K10" s="181">
        <v>664</v>
      </c>
      <c r="L10" s="130">
        <v>409</v>
      </c>
      <c r="M10" s="177">
        <f t="shared" si="8"/>
        <v>61.596385542168676</v>
      </c>
      <c r="N10" s="178">
        <v>0</v>
      </c>
      <c r="O10" s="130">
        <v>103</v>
      </c>
      <c r="P10" s="180" t="str">
        <f t="shared" si="9"/>
        <v>-</v>
      </c>
      <c r="Q10" s="181">
        <v>6244</v>
      </c>
      <c r="R10" s="132">
        <v>3614</v>
      </c>
      <c r="S10" s="177">
        <f t="shared" si="4"/>
        <v>57.879564381806532</v>
      </c>
      <c r="T10" s="179">
        <v>2733</v>
      </c>
      <c r="U10" s="133">
        <v>1271</v>
      </c>
      <c r="V10" s="180">
        <f t="shared" si="5"/>
        <v>46.50567142334431</v>
      </c>
      <c r="W10" s="178">
        <v>2227</v>
      </c>
      <c r="X10" s="133">
        <v>934</v>
      </c>
      <c r="Y10" s="177">
        <f t="shared" si="6"/>
        <v>41.939829366861247</v>
      </c>
      <c r="Z10" s="179">
        <v>1951</v>
      </c>
      <c r="AA10" s="133">
        <v>668</v>
      </c>
      <c r="AB10" s="177">
        <f t="shared" si="7"/>
        <v>34.238851870835468</v>
      </c>
      <c r="AC10" s="34"/>
      <c r="AD10" s="38"/>
    </row>
    <row r="11" spans="1:32" s="39" customFormat="1" ht="48.75" customHeight="1" x14ac:dyDescent="0.25">
      <c r="A11" s="143" t="s">
        <v>100</v>
      </c>
      <c r="B11" s="176">
        <v>2954</v>
      </c>
      <c r="C11" s="128">
        <v>1949</v>
      </c>
      <c r="D11" s="180">
        <f t="shared" si="0"/>
        <v>65.978334461746783</v>
      </c>
      <c r="E11" s="178">
        <v>2718</v>
      </c>
      <c r="F11" s="128">
        <v>1573</v>
      </c>
      <c r="G11" s="177">
        <f t="shared" si="1"/>
        <v>57.873436350257542</v>
      </c>
      <c r="H11" s="179">
        <v>519</v>
      </c>
      <c r="I11" s="132">
        <v>606</v>
      </c>
      <c r="J11" s="180">
        <f t="shared" si="2"/>
        <v>116.76300578034682</v>
      </c>
      <c r="K11" s="181">
        <v>51</v>
      </c>
      <c r="L11" s="130">
        <v>124</v>
      </c>
      <c r="M11" s="177">
        <f t="shared" si="8"/>
        <v>243.13725490196077</v>
      </c>
      <c r="N11" s="178">
        <v>3</v>
      </c>
      <c r="O11" s="130">
        <v>21</v>
      </c>
      <c r="P11" s="394" t="s">
        <v>131</v>
      </c>
      <c r="Q11" s="181">
        <v>2265</v>
      </c>
      <c r="R11" s="132">
        <v>1356</v>
      </c>
      <c r="S11" s="177">
        <f t="shared" si="4"/>
        <v>59.867549668874169</v>
      </c>
      <c r="T11" s="179">
        <v>1014</v>
      </c>
      <c r="U11" s="133">
        <v>511</v>
      </c>
      <c r="V11" s="180">
        <f t="shared" si="5"/>
        <v>50.394477317554241</v>
      </c>
      <c r="W11" s="178">
        <v>947</v>
      </c>
      <c r="X11" s="133">
        <v>372</v>
      </c>
      <c r="Y11" s="177">
        <f t="shared" si="6"/>
        <v>39.281942977824713</v>
      </c>
      <c r="Z11" s="179">
        <v>839</v>
      </c>
      <c r="AA11" s="133">
        <v>211</v>
      </c>
      <c r="AB11" s="177">
        <f t="shared" si="7"/>
        <v>25.148986889153754</v>
      </c>
      <c r="AC11" s="34"/>
      <c r="AD11" s="38"/>
    </row>
    <row r="12" spans="1:32" s="39" customFormat="1" ht="48.75" customHeight="1" x14ac:dyDescent="0.25">
      <c r="A12" s="143" t="s">
        <v>101</v>
      </c>
      <c r="B12" s="176">
        <v>4139</v>
      </c>
      <c r="C12" s="128">
        <v>2774</v>
      </c>
      <c r="D12" s="180">
        <f t="shared" si="0"/>
        <v>67.021019569944428</v>
      </c>
      <c r="E12" s="178">
        <v>3539</v>
      </c>
      <c r="F12" s="128">
        <v>2231</v>
      </c>
      <c r="G12" s="177">
        <f t="shared" si="1"/>
        <v>63.040406894602995</v>
      </c>
      <c r="H12" s="179">
        <v>1036</v>
      </c>
      <c r="I12" s="132">
        <v>1000</v>
      </c>
      <c r="J12" s="180">
        <f t="shared" si="2"/>
        <v>96.525096525096529</v>
      </c>
      <c r="K12" s="181">
        <v>121</v>
      </c>
      <c r="L12" s="130">
        <v>127</v>
      </c>
      <c r="M12" s="177">
        <f t="shared" si="8"/>
        <v>104.95867768595042</v>
      </c>
      <c r="N12" s="178">
        <v>12</v>
      </c>
      <c r="O12" s="130">
        <v>19</v>
      </c>
      <c r="P12" s="180">
        <f t="shared" si="9"/>
        <v>158.33333333333334</v>
      </c>
      <c r="Q12" s="181">
        <v>2929</v>
      </c>
      <c r="R12" s="132">
        <v>1699</v>
      </c>
      <c r="S12" s="177">
        <f t="shared" si="4"/>
        <v>58.006145442130418</v>
      </c>
      <c r="T12" s="179">
        <v>1159</v>
      </c>
      <c r="U12" s="133">
        <v>695</v>
      </c>
      <c r="V12" s="180">
        <f t="shared" si="5"/>
        <v>59.965487489214837</v>
      </c>
      <c r="W12" s="178">
        <v>1002</v>
      </c>
      <c r="X12" s="133">
        <v>512</v>
      </c>
      <c r="Y12" s="177">
        <f t="shared" si="6"/>
        <v>51.097804391217565</v>
      </c>
      <c r="Z12" s="179">
        <v>849</v>
      </c>
      <c r="AA12" s="133">
        <v>335</v>
      </c>
      <c r="AB12" s="177">
        <f t="shared" si="7"/>
        <v>39.458186101295645</v>
      </c>
      <c r="AC12" s="34"/>
      <c r="AD12" s="38"/>
    </row>
    <row r="13" spans="1:32" s="39" customFormat="1" ht="48.75" customHeight="1" x14ac:dyDescent="0.25">
      <c r="A13" s="143" t="s">
        <v>102</v>
      </c>
      <c r="B13" s="176">
        <v>2152</v>
      </c>
      <c r="C13" s="128">
        <v>1460</v>
      </c>
      <c r="D13" s="180">
        <f t="shared" si="0"/>
        <v>67.843866171003711</v>
      </c>
      <c r="E13" s="178">
        <v>1815</v>
      </c>
      <c r="F13" s="128">
        <v>1060</v>
      </c>
      <c r="G13" s="177">
        <f t="shared" si="1"/>
        <v>58.40220385674931</v>
      </c>
      <c r="H13" s="179">
        <v>644</v>
      </c>
      <c r="I13" s="132">
        <v>550</v>
      </c>
      <c r="J13" s="180">
        <f t="shared" si="2"/>
        <v>85.403726708074529</v>
      </c>
      <c r="K13" s="181">
        <v>102</v>
      </c>
      <c r="L13" s="130">
        <v>39</v>
      </c>
      <c r="M13" s="177">
        <f t="shared" si="8"/>
        <v>38.235294117647058</v>
      </c>
      <c r="N13" s="178">
        <v>0</v>
      </c>
      <c r="O13" s="130">
        <v>25</v>
      </c>
      <c r="P13" s="180" t="str">
        <f t="shared" si="9"/>
        <v>-</v>
      </c>
      <c r="Q13" s="181">
        <v>1616</v>
      </c>
      <c r="R13" s="132">
        <v>895</v>
      </c>
      <c r="S13" s="177">
        <f t="shared" si="4"/>
        <v>55.383663366336634</v>
      </c>
      <c r="T13" s="179">
        <v>447</v>
      </c>
      <c r="U13" s="133">
        <v>362</v>
      </c>
      <c r="V13" s="180">
        <f t="shared" si="5"/>
        <v>80.984340044742723</v>
      </c>
      <c r="W13" s="178">
        <v>343</v>
      </c>
      <c r="X13" s="133">
        <v>223</v>
      </c>
      <c r="Y13" s="177">
        <f t="shared" si="6"/>
        <v>65.014577259475217</v>
      </c>
      <c r="Z13" s="179">
        <v>295</v>
      </c>
      <c r="AA13" s="133">
        <v>147</v>
      </c>
      <c r="AB13" s="177">
        <f t="shared" si="7"/>
        <v>49.83050847457627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183">
        <v>1394</v>
      </c>
      <c r="C14" s="145">
        <v>1242</v>
      </c>
      <c r="D14" s="188">
        <f t="shared" si="0"/>
        <v>89.096126255380199</v>
      </c>
      <c r="E14" s="185">
        <v>1288</v>
      </c>
      <c r="F14" s="145">
        <v>988</v>
      </c>
      <c r="G14" s="184">
        <f t="shared" si="1"/>
        <v>76.708074534161497</v>
      </c>
      <c r="H14" s="186">
        <v>409</v>
      </c>
      <c r="I14" s="187">
        <v>532</v>
      </c>
      <c r="J14" s="188">
        <f t="shared" si="2"/>
        <v>130.07334963325184</v>
      </c>
      <c r="K14" s="189">
        <v>161</v>
      </c>
      <c r="L14" s="146">
        <v>144</v>
      </c>
      <c r="M14" s="184">
        <f t="shared" si="8"/>
        <v>89.440993788819881</v>
      </c>
      <c r="N14" s="185">
        <v>2</v>
      </c>
      <c r="O14" s="146">
        <v>6</v>
      </c>
      <c r="P14" s="188">
        <f t="shared" si="9"/>
        <v>300</v>
      </c>
      <c r="Q14" s="189">
        <v>1143</v>
      </c>
      <c r="R14" s="187">
        <v>827</v>
      </c>
      <c r="S14" s="184">
        <f t="shared" si="4"/>
        <v>72.353455818022752</v>
      </c>
      <c r="T14" s="186">
        <v>370</v>
      </c>
      <c r="U14" s="191">
        <v>321</v>
      </c>
      <c r="V14" s="188">
        <f t="shared" si="5"/>
        <v>86.756756756756758</v>
      </c>
      <c r="W14" s="185">
        <v>344</v>
      </c>
      <c r="X14" s="191">
        <v>217</v>
      </c>
      <c r="Y14" s="184">
        <f t="shared" si="6"/>
        <v>63.081395348837212</v>
      </c>
      <c r="Z14" s="186">
        <v>288</v>
      </c>
      <c r="AA14" s="191">
        <v>142</v>
      </c>
      <c r="AB14" s="184">
        <f t="shared" si="7"/>
        <v>49.305555555555557</v>
      </c>
      <c r="AC14" s="34"/>
      <c r="AD14" s="38"/>
    </row>
    <row r="15" spans="1:32" ht="15" customHeight="1" x14ac:dyDescent="0.2">
      <c r="A15" s="42"/>
      <c r="B15" s="4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3" sqref="A3:A5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81" t="s">
        <v>116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5"/>
      <c r="O1" s="25"/>
      <c r="P1" s="25"/>
      <c r="Q1" s="25"/>
      <c r="R1" s="25"/>
      <c r="S1" s="25"/>
      <c r="T1" s="25"/>
      <c r="U1" s="25"/>
      <c r="V1" s="25"/>
      <c r="W1" s="25"/>
      <c r="X1" s="280"/>
      <c r="Y1" s="280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80"/>
      <c r="Y2" s="280"/>
      <c r="Z2" s="278"/>
      <c r="AA2" s="278"/>
      <c r="AB2" s="120" t="s">
        <v>7</v>
      </c>
      <c r="AC2" s="51"/>
    </row>
    <row r="3" spans="1:32" s="221" customFormat="1" ht="93.75" customHeight="1" thickBot="1" x14ac:dyDescent="0.3">
      <c r="A3" s="274"/>
      <c r="B3" s="369" t="s">
        <v>20</v>
      </c>
      <c r="C3" s="370"/>
      <c r="D3" s="370"/>
      <c r="E3" s="366" t="s">
        <v>21</v>
      </c>
      <c r="F3" s="367"/>
      <c r="G3" s="372"/>
      <c r="H3" s="373" t="s">
        <v>107</v>
      </c>
      <c r="I3" s="367"/>
      <c r="J3" s="368"/>
      <c r="K3" s="366" t="s">
        <v>9</v>
      </c>
      <c r="L3" s="367"/>
      <c r="M3" s="372"/>
      <c r="N3" s="366" t="s">
        <v>10</v>
      </c>
      <c r="O3" s="367"/>
      <c r="P3" s="368"/>
      <c r="Q3" s="369" t="s">
        <v>8</v>
      </c>
      <c r="R3" s="370"/>
      <c r="S3" s="371"/>
      <c r="T3" s="370" t="s">
        <v>15</v>
      </c>
      <c r="U3" s="370"/>
      <c r="V3" s="370"/>
      <c r="W3" s="366" t="s">
        <v>11</v>
      </c>
      <c r="X3" s="367"/>
      <c r="Y3" s="372"/>
      <c r="Z3" s="373" t="s">
        <v>12</v>
      </c>
      <c r="AA3" s="367"/>
      <c r="AB3" s="372"/>
    </row>
    <row r="4" spans="1:32" s="31" customFormat="1" ht="19.5" customHeight="1" x14ac:dyDescent="0.25">
      <c r="A4" s="288"/>
      <c r="B4" s="357" t="s">
        <v>87</v>
      </c>
      <c r="C4" s="349" t="s">
        <v>96</v>
      </c>
      <c r="D4" s="355" t="s">
        <v>2</v>
      </c>
      <c r="E4" s="357" t="s">
        <v>87</v>
      </c>
      <c r="F4" s="349" t="s">
        <v>96</v>
      </c>
      <c r="G4" s="351" t="s">
        <v>2</v>
      </c>
      <c r="H4" s="353" t="s">
        <v>87</v>
      </c>
      <c r="I4" s="349" t="s">
        <v>96</v>
      </c>
      <c r="J4" s="355" t="s">
        <v>2</v>
      </c>
      <c r="K4" s="357" t="s">
        <v>87</v>
      </c>
      <c r="L4" s="349" t="s">
        <v>96</v>
      </c>
      <c r="M4" s="351" t="s">
        <v>2</v>
      </c>
      <c r="N4" s="357" t="s">
        <v>87</v>
      </c>
      <c r="O4" s="349" t="s">
        <v>96</v>
      </c>
      <c r="P4" s="355" t="s">
        <v>2</v>
      </c>
      <c r="Q4" s="357" t="s">
        <v>87</v>
      </c>
      <c r="R4" s="349" t="s">
        <v>96</v>
      </c>
      <c r="S4" s="351" t="s">
        <v>2</v>
      </c>
      <c r="T4" s="353" t="s">
        <v>87</v>
      </c>
      <c r="U4" s="349" t="s">
        <v>96</v>
      </c>
      <c r="V4" s="355" t="s">
        <v>2</v>
      </c>
      <c r="W4" s="357" t="s">
        <v>87</v>
      </c>
      <c r="X4" s="349" t="s">
        <v>96</v>
      </c>
      <c r="Y4" s="351" t="s">
        <v>2</v>
      </c>
      <c r="Z4" s="353" t="s">
        <v>87</v>
      </c>
      <c r="AA4" s="349" t="s">
        <v>96</v>
      </c>
      <c r="AB4" s="351" t="s">
        <v>2</v>
      </c>
    </row>
    <row r="5" spans="1:32" s="31" customFormat="1" ht="4.5" customHeight="1" thickBot="1" x14ac:dyDescent="0.3">
      <c r="A5" s="359"/>
      <c r="B5" s="358"/>
      <c r="C5" s="350"/>
      <c r="D5" s="356"/>
      <c r="E5" s="358"/>
      <c r="F5" s="350"/>
      <c r="G5" s="352"/>
      <c r="H5" s="354"/>
      <c r="I5" s="350"/>
      <c r="J5" s="356"/>
      <c r="K5" s="358"/>
      <c r="L5" s="350"/>
      <c r="M5" s="352"/>
      <c r="N5" s="358"/>
      <c r="O5" s="350"/>
      <c r="P5" s="356"/>
      <c r="Q5" s="358"/>
      <c r="R5" s="350"/>
      <c r="S5" s="352"/>
      <c r="T5" s="354"/>
      <c r="U5" s="350"/>
      <c r="V5" s="356"/>
      <c r="W5" s="358"/>
      <c r="X5" s="350"/>
      <c r="Y5" s="352"/>
      <c r="Z5" s="354"/>
      <c r="AA5" s="350"/>
      <c r="AB5" s="352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6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5">
        <v>19</v>
      </c>
      <c r="U6" s="197">
        <v>20</v>
      </c>
      <c r="V6" s="206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207">
        <f>SUM(B8:B14)</f>
        <v>15994</v>
      </c>
      <c r="C7" s="162">
        <f>SUM(C8:C14)</f>
        <v>7783</v>
      </c>
      <c r="D7" s="166">
        <f>C7*100/B7</f>
        <v>48.661998249343505</v>
      </c>
      <c r="E7" s="209">
        <f>SUM(E8:E14)</f>
        <v>12845</v>
      </c>
      <c r="F7" s="162">
        <f>SUM(F8:F14)</f>
        <v>4699</v>
      </c>
      <c r="G7" s="163">
        <f>F7*100/E7</f>
        <v>36.58232775398988</v>
      </c>
      <c r="H7" s="165">
        <f>SUM(H8:H14)</f>
        <v>4787</v>
      </c>
      <c r="I7" s="162">
        <f>SUM(I8:I14)</f>
        <v>2956</v>
      </c>
      <c r="J7" s="166">
        <f>I7*100/H7</f>
        <v>61.75057447252977</v>
      </c>
      <c r="K7" s="209">
        <f>SUM(K8:K14)</f>
        <v>652</v>
      </c>
      <c r="L7" s="162">
        <f>SUM(L8:L14)</f>
        <v>174</v>
      </c>
      <c r="M7" s="163">
        <f>L7*100/K7</f>
        <v>26.687116564417177</v>
      </c>
      <c r="N7" s="209">
        <f>SUM(N8:N14)</f>
        <v>150</v>
      </c>
      <c r="O7" s="162">
        <f>SUM(O8:O14)</f>
        <v>132</v>
      </c>
      <c r="P7" s="166">
        <f>O7*100/N7</f>
        <v>88</v>
      </c>
      <c r="Q7" s="209">
        <f>SUM(Q8:Q14)</f>
        <v>10398</v>
      </c>
      <c r="R7" s="162">
        <f>SUM(R8:R14)</f>
        <v>3906</v>
      </c>
      <c r="S7" s="163">
        <f>R7*100/Q7</f>
        <v>37.564916330063475</v>
      </c>
      <c r="T7" s="165">
        <f>SUM(T8:T14)</f>
        <v>3642</v>
      </c>
      <c r="U7" s="162">
        <f>SUM(U8:U14)</f>
        <v>1929</v>
      </c>
      <c r="V7" s="166">
        <f>U7*100/T7</f>
        <v>52.965403624382205</v>
      </c>
      <c r="W7" s="209">
        <f>SUM(W8:W14)</f>
        <v>2815</v>
      </c>
      <c r="X7" s="162">
        <f>SUM(X8:X14)</f>
        <v>1013</v>
      </c>
      <c r="Y7" s="163">
        <f>X7*100/W7</f>
        <v>35.985790408525752</v>
      </c>
      <c r="Z7" s="165">
        <f>SUM(Z8:Z14)</f>
        <v>2459</v>
      </c>
      <c r="AA7" s="162">
        <f>SUM(AA8:AA14)</f>
        <v>658</v>
      </c>
      <c r="AB7" s="163">
        <f>AA7*100/Z7</f>
        <v>26.758845058967061</v>
      </c>
      <c r="AC7" s="34"/>
      <c r="AF7" s="39"/>
    </row>
    <row r="8" spans="1:32" s="39" customFormat="1" ht="48.75" customHeight="1" x14ac:dyDescent="0.25">
      <c r="A8" s="142" t="s">
        <v>97</v>
      </c>
      <c r="B8" s="167">
        <f>УСЬОГО!B8-'12-жінки-ЦЗ'!B8</f>
        <v>1807</v>
      </c>
      <c r="C8" s="208">
        <f>УСЬОГО!C8-'12-жінки-ЦЗ'!C8</f>
        <v>1252</v>
      </c>
      <c r="D8" s="172">
        <f t="shared" ref="D8:D14" si="0">C8*100/B8</f>
        <v>69.286109573879358</v>
      </c>
      <c r="E8" s="169">
        <f>УСЬОГО!E8-'12-жінки-ЦЗ'!E8</f>
        <v>1523</v>
      </c>
      <c r="F8" s="171">
        <f>УСЬОГО!F8-'12-жінки-ЦЗ'!F8</f>
        <v>694</v>
      </c>
      <c r="G8" s="168">
        <f t="shared" ref="G8:G14" si="1">F8*100/E8</f>
        <v>45.56795797767564</v>
      </c>
      <c r="H8" s="170">
        <f>УСЬОГО!H8-'12-жінки-ЦЗ'!H8</f>
        <v>743</v>
      </c>
      <c r="I8" s="170">
        <f>УСЬОГО!I8-'12-жінки-ЦЗ'!I8</f>
        <v>696</v>
      </c>
      <c r="J8" s="172">
        <f t="shared" ref="J8:J14" si="2">I8*100/H8</f>
        <v>93.674293405114398</v>
      </c>
      <c r="K8" s="169">
        <f>УСЬОГО!N8-'12-жінки-ЦЗ'!K8</f>
        <v>33</v>
      </c>
      <c r="L8" s="171">
        <f>УСЬОГО!O8-'12-жінки-ЦЗ'!L8</f>
        <v>24</v>
      </c>
      <c r="M8" s="168">
        <f t="shared" ref="M8" si="3">L8*100/K8</f>
        <v>72.727272727272734</v>
      </c>
      <c r="N8" s="169">
        <f>УСЬОГО!Q8-'12-жінки-ЦЗ'!N8</f>
        <v>51</v>
      </c>
      <c r="O8" s="171">
        <f>УСЬОГО!R8-'12-жінки-ЦЗ'!O8</f>
        <v>17</v>
      </c>
      <c r="P8" s="172">
        <f>IF(ISERROR(O8*100/N8),"-",(O8*100/N8))</f>
        <v>33.333333333333336</v>
      </c>
      <c r="Q8" s="169">
        <f>УСЬОГО!T8-'12-жінки-ЦЗ'!Q8</f>
        <v>1357</v>
      </c>
      <c r="R8" s="171">
        <f>УСЬОГО!U8-'12-жінки-ЦЗ'!R8</f>
        <v>614</v>
      </c>
      <c r="S8" s="168">
        <f t="shared" ref="S8:S14" si="4">R8*100/Q8</f>
        <v>45.24686809137804</v>
      </c>
      <c r="T8" s="170">
        <f>УСЬОГО!W8-'12-жінки-ЦЗ'!T8</f>
        <v>300</v>
      </c>
      <c r="U8" s="170">
        <f>УСЬОГО!X8-'12-жінки-ЦЗ'!U8</f>
        <v>336</v>
      </c>
      <c r="V8" s="172">
        <f t="shared" ref="V8:V14" si="5">U8*100/T8</f>
        <v>112</v>
      </c>
      <c r="W8" s="169">
        <f>УСЬОГО!Z8-'12-жінки-ЦЗ'!W8</f>
        <v>229</v>
      </c>
      <c r="X8" s="171">
        <f>УСЬОГО!AA8-'12-жінки-ЦЗ'!X8</f>
        <v>133</v>
      </c>
      <c r="Y8" s="168">
        <f t="shared" ref="Y8:Y14" si="6">X8*100/W8</f>
        <v>58.078602620087338</v>
      </c>
      <c r="Z8" s="170">
        <f>УСЬОГО!AC8-'12-жінки-ЦЗ'!Z8</f>
        <v>180</v>
      </c>
      <c r="AA8" s="170">
        <f>УСЬОГО!AD8-'12-жінки-ЦЗ'!AA8</f>
        <v>73</v>
      </c>
      <c r="AB8" s="168">
        <f t="shared" ref="AB8:AB14" si="7">AA8*100/Z8</f>
        <v>40.555555555555557</v>
      </c>
      <c r="AC8" s="34"/>
      <c r="AD8" s="38"/>
    </row>
    <row r="9" spans="1:32" s="40" customFormat="1" ht="48.75" customHeight="1" x14ac:dyDescent="0.25">
      <c r="A9" s="143" t="s">
        <v>98</v>
      </c>
      <c r="B9" s="167">
        <f>УСЬОГО!B9-'12-жінки-ЦЗ'!B9</f>
        <v>1470</v>
      </c>
      <c r="C9" s="208">
        <f>УСЬОГО!C9-'12-жінки-ЦЗ'!C9</f>
        <v>783</v>
      </c>
      <c r="D9" s="180">
        <f t="shared" si="0"/>
        <v>53.265306122448976</v>
      </c>
      <c r="E9" s="169">
        <f>УСЬОГО!E9-'12-жінки-ЦЗ'!E9</f>
        <v>1125</v>
      </c>
      <c r="F9" s="171">
        <f>УСЬОГО!F9-'12-жінки-ЦЗ'!F9</f>
        <v>456</v>
      </c>
      <c r="G9" s="177">
        <f t="shared" si="1"/>
        <v>40.533333333333331</v>
      </c>
      <c r="H9" s="170">
        <f>УСЬОГО!H9-'12-жінки-ЦЗ'!H9</f>
        <v>565</v>
      </c>
      <c r="I9" s="170">
        <f>УСЬОГО!I9-'12-жінки-ЦЗ'!I9</f>
        <v>310</v>
      </c>
      <c r="J9" s="180">
        <f t="shared" si="2"/>
        <v>54.86725663716814</v>
      </c>
      <c r="K9" s="169">
        <f>УСЬОГО!N9-'12-жінки-ЦЗ'!K9</f>
        <v>82</v>
      </c>
      <c r="L9" s="171">
        <f>УСЬОГО!O9-'12-жінки-ЦЗ'!L9</f>
        <v>14</v>
      </c>
      <c r="M9" s="177">
        <f t="shared" ref="M9:M14" si="8">IF(ISERROR(L9*100/K9),"-",(L9*100/K9))</f>
        <v>17.073170731707318</v>
      </c>
      <c r="N9" s="169">
        <f>УСЬОГО!Q9-'12-жінки-ЦЗ'!N9</f>
        <v>5</v>
      </c>
      <c r="O9" s="171">
        <f>УСЬОГО!R9-'12-жінки-ЦЗ'!O9</f>
        <v>12</v>
      </c>
      <c r="P9" s="180">
        <f t="shared" ref="P9:P14" si="9">IF(ISERROR(O9*100/N9),"-",(O9*100/N9))</f>
        <v>240</v>
      </c>
      <c r="Q9" s="169">
        <f>УСЬОГО!T9-'12-жінки-ЦЗ'!Q9</f>
        <v>974</v>
      </c>
      <c r="R9" s="171">
        <f>УСЬОГО!U9-'12-жінки-ЦЗ'!R9</f>
        <v>395</v>
      </c>
      <c r="S9" s="177">
        <f t="shared" si="4"/>
        <v>40.554414784394254</v>
      </c>
      <c r="T9" s="170">
        <f>УСЬОГО!W9-'12-жінки-ЦЗ'!T9</f>
        <v>334</v>
      </c>
      <c r="U9" s="170">
        <f>УСЬОГО!X9-'12-жінки-ЦЗ'!U9</f>
        <v>227</v>
      </c>
      <c r="V9" s="180">
        <f t="shared" si="5"/>
        <v>67.964071856287418</v>
      </c>
      <c r="W9" s="169">
        <f>УСЬОГО!Z9-'12-жінки-ЦЗ'!W9</f>
        <v>280</v>
      </c>
      <c r="X9" s="171">
        <f>УСЬОГО!AA9-'12-жінки-ЦЗ'!X9</f>
        <v>132</v>
      </c>
      <c r="Y9" s="177">
        <f t="shared" si="6"/>
        <v>47.142857142857146</v>
      </c>
      <c r="Z9" s="170">
        <f>УСЬОГО!AC9-'12-жінки-ЦЗ'!Z9</f>
        <v>260</v>
      </c>
      <c r="AA9" s="170">
        <f>УСЬОГО!AD9-'12-жінки-ЦЗ'!AA9</f>
        <v>87</v>
      </c>
      <c r="AB9" s="177">
        <f t="shared" si="7"/>
        <v>33.46153846153846</v>
      </c>
      <c r="AC9" s="34"/>
      <c r="AD9" s="38"/>
    </row>
    <row r="10" spans="1:32" s="39" customFormat="1" ht="48.75" customHeight="1" x14ac:dyDescent="0.25">
      <c r="A10" s="143" t="s">
        <v>99</v>
      </c>
      <c r="B10" s="167">
        <f>УСЬОГО!B10-'12-жінки-ЦЗ'!B10</f>
        <v>5876</v>
      </c>
      <c r="C10" s="208">
        <f>УСЬОГО!C10-'12-жінки-ЦЗ'!C10</f>
        <v>2165</v>
      </c>
      <c r="D10" s="180">
        <f t="shared" si="0"/>
        <v>36.844792375765827</v>
      </c>
      <c r="E10" s="169">
        <f>УСЬОГО!E10-'12-жінки-ЦЗ'!E10</f>
        <v>4723</v>
      </c>
      <c r="F10" s="171">
        <f>УСЬОГО!F10-'12-жінки-ЦЗ'!F10</f>
        <v>1228</v>
      </c>
      <c r="G10" s="177">
        <f t="shared" si="1"/>
        <v>26.000423459665466</v>
      </c>
      <c r="H10" s="170">
        <f>УСЬОГО!H10-'12-жінки-ЦЗ'!H10</f>
        <v>1174</v>
      </c>
      <c r="I10" s="170">
        <f>УСЬОГО!I10-'12-жінки-ЦЗ'!I10</f>
        <v>480</v>
      </c>
      <c r="J10" s="180">
        <f t="shared" si="2"/>
        <v>40.885860306643956</v>
      </c>
      <c r="K10" s="169">
        <f>УСЬОГО!N10-'12-жінки-ЦЗ'!K10</f>
        <v>303</v>
      </c>
      <c r="L10" s="171">
        <f>УСЬОГО!O10-'12-жінки-ЦЗ'!L10</f>
        <v>65</v>
      </c>
      <c r="M10" s="177">
        <f t="shared" si="8"/>
        <v>21.452145214521451</v>
      </c>
      <c r="N10" s="169">
        <f>УСЬОГО!Q10-'12-жінки-ЦЗ'!N10</f>
        <v>35</v>
      </c>
      <c r="O10" s="171">
        <f>УСЬОГО!R10-'12-жінки-ЦЗ'!O10</f>
        <v>59</v>
      </c>
      <c r="P10" s="180">
        <f t="shared" si="9"/>
        <v>168.57142857142858</v>
      </c>
      <c r="Q10" s="169">
        <f>УСЬОГО!T10-'12-жінки-ЦЗ'!Q10</f>
        <v>3375</v>
      </c>
      <c r="R10" s="171">
        <f>УСЬОГО!U10-'12-жінки-ЦЗ'!R10</f>
        <v>996</v>
      </c>
      <c r="S10" s="177">
        <f t="shared" si="4"/>
        <v>29.511111111111113</v>
      </c>
      <c r="T10" s="170">
        <f>УСЬОГО!W10-'12-жінки-ЦЗ'!T10</f>
        <v>1339</v>
      </c>
      <c r="U10" s="170">
        <f>УСЬОГО!X10-'12-жінки-ЦЗ'!U10</f>
        <v>534</v>
      </c>
      <c r="V10" s="180">
        <f t="shared" si="5"/>
        <v>39.880507841672888</v>
      </c>
      <c r="W10" s="169">
        <f>УСЬОГО!Z10-'12-жінки-ЦЗ'!W10</f>
        <v>967</v>
      </c>
      <c r="X10" s="171">
        <f>УСЬОГО!AA10-'12-жінки-ЦЗ'!X10</f>
        <v>257</v>
      </c>
      <c r="Y10" s="177">
        <f t="shared" si="6"/>
        <v>26.577042399172701</v>
      </c>
      <c r="Z10" s="170">
        <f>УСЬОГО!AC10-'12-жінки-ЦЗ'!Z10</f>
        <v>864</v>
      </c>
      <c r="AA10" s="170">
        <f>УСЬОГО!AD10-'12-жінки-ЦЗ'!AA10</f>
        <v>188</v>
      </c>
      <c r="AB10" s="177">
        <f t="shared" si="7"/>
        <v>21.75925925925926</v>
      </c>
      <c r="AC10" s="34"/>
      <c r="AD10" s="38"/>
    </row>
    <row r="11" spans="1:32" s="39" customFormat="1" ht="48.75" customHeight="1" x14ac:dyDescent="0.25">
      <c r="A11" s="143" t="s">
        <v>100</v>
      </c>
      <c r="B11" s="167">
        <f>УСЬОГО!B11-'12-жінки-ЦЗ'!B11</f>
        <v>1895</v>
      </c>
      <c r="C11" s="208">
        <f>УСЬОГО!C11-'12-жінки-ЦЗ'!C11</f>
        <v>1023</v>
      </c>
      <c r="D11" s="180">
        <f t="shared" si="0"/>
        <v>53.984168865435358</v>
      </c>
      <c r="E11" s="169">
        <f>УСЬОГО!E11-'12-жінки-ЦЗ'!E11</f>
        <v>1605</v>
      </c>
      <c r="F11" s="171">
        <f>УСЬОГО!F11-'12-жінки-ЦЗ'!F11</f>
        <v>720</v>
      </c>
      <c r="G11" s="177">
        <f t="shared" si="1"/>
        <v>44.859813084112147</v>
      </c>
      <c r="H11" s="170">
        <f>УСЬОГО!H11-'12-жінки-ЦЗ'!H11</f>
        <v>489</v>
      </c>
      <c r="I11" s="170">
        <f>УСЬОГО!I11-'12-жінки-ЦЗ'!I11</f>
        <v>300</v>
      </c>
      <c r="J11" s="180">
        <f t="shared" si="2"/>
        <v>61.349693251533743</v>
      </c>
      <c r="K11" s="169">
        <f>УСЬОГО!N11-'12-жінки-ЦЗ'!K11</f>
        <v>104</v>
      </c>
      <c r="L11" s="171">
        <f>УСЬОГО!O11-'12-жінки-ЦЗ'!L11</f>
        <v>34</v>
      </c>
      <c r="M11" s="177">
        <f t="shared" si="8"/>
        <v>32.692307692307693</v>
      </c>
      <c r="N11" s="169">
        <f>УСЬОГО!Q11-'12-жінки-ЦЗ'!N11</f>
        <v>0</v>
      </c>
      <c r="O11" s="171">
        <f>УСЬОГО!R11-'12-жінки-ЦЗ'!O11</f>
        <v>31</v>
      </c>
      <c r="P11" s="180" t="str">
        <f t="shared" si="9"/>
        <v>-</v>
      </c>
      <c r="Q11" s="169">
        <f>УСЬОГО!T11-'12-жінки-ЦЗ'!Q11</f>
        <v>1330</v>
      </c>
      <c r="R11" s="171">
        <f>УСЬОГО!U11-'12-жінки-ЦЗ'!R11</f>
        <v>640</v>
      </c>
      <c r="S11" s="177">
        <f t="shared" si="4"/>
        <v>48.120300751879697</v>
      </c>
      <c r="T11" s="170">
        <f>УСЬОГО!W11-'12-жінки-ЦЗ'!T11</f>
        <v>548</v>
      </c>
      <c r="U11" s="170">
        <f>УСЬОГО!X11-'12-жінки-ЦЗ'!U11</f>
        <v>267</v>
      </c>
      <c r="V11" s="180">
        <f t="shared" si="5"/>
        <v>48.722627737226276</v>
      </c>
      <c r="W11" s="169">
        <f>УСЬОГО!Z11-'12-жінки-ЦЗ'!W11</f>
        <v>484</v>
      </c>
      <c r="X11" s="171">
        <f>УСЬОГО!AA11-'12-жінки-ЦЗ'!X11</f>
        <v>190</v>
      </c>
      <c r="Y11" s="177">
        <f t="shared" si="6"/>
        <v>39.256198347107436</v>
      </c>
      <c r="Z11" s="170">
        <f>УСЬОГО!AC11-'12-жінки-ЦЗ'!Z11</f>
        <v>437</v>
      </c>
      <c r="AA11" s="170">
        <f>УСЬОГО!AD11-'12-жінки-ЦЗ'!AA11</f>
        <v>109</v>
      </c>
      <c r="AB11" s="177">
        <f t="shared" si="7"/>
        <v>24.94279176201373</v>
      </c>
      <c r="AC11" s="34"/>
      <c r="AD11" s="38"/>
    </row>
    <row r="12" spans="1:32" s="39" customFormat="1" ht="48.75" customHeight="1" x14ac:dyDescent="0.25">
      <c r="A12" s="143" t="s">
        <v>101</v>
      </c>
      <c r="B12" s="167">
        <f>УСЬОГО!B12-'12-жінки-ЦЗ'!B12</f>
        <v>2715</v>
      </c>
      <c r="C12" s="208">
        <f>УСЬОГО!C12-'12-жінки-ЦЗ'!C12</f>
        <v>1232</v>
      </c>
      <c r="D12" s="180">
        <f t="shared" si="0"/>
        <v>45.377532228360955</v>
      </c>
      <c r="E12" s="169">
        <f>УСЬОГО!E12-'12-жінки-ЦЗ'!E12</f>
        <v>2128</v>
      </c>
      <c r="F12" s="171">
        <f>УСЬОГО!F12-'12-жінки-ЦЗ'!F12</f>
        <v>818</v>
      </c>
      <c r="G12" s="177">
        <f t="shared" si="1"/>
        <v>38.439849624060152</v>
      </c>
      <c r="H12" s="170">
        <f>УСЬОГО!H12-'12-жінки-ЦЗ'!H12</f>
        <v>927</v>
      </c>
      <c r="I12" s="170">
        <f>УСЬОГО!I12-'12-жінки-ЦЗ'!I12</f>
        <v>487</v>
      </c>
      <c r="J12" s="180">
        <f t="shared" si="2"/>
        <v>52.535059331175837</v>
      </c>
      <c r="K12" s="169">
        <f>УСЬОГО!N12-'12-жінки-ЦЗ'!K12</f>
        <v>47</v>
      </c>
      <c r="L12" s="171">
        <f>УСЬОГО!O12-'12-жінки-ЦЗ'!L12</f>
        <v>17</v>
      </c>
      <c r="M12" s="177">
        <f t="shared" si="8"/>
        <v>36.170212765957444</v>
      </c>
      <c r="N12" s="169">
        <f>УСЬОГО!Q12-'12-жінки-ЦЗ'!N12</f>
        <v>14</v>
      </c>
      <c r="O12" s="171">
        <f>УСЬОГО!R12-'12-жінки-ЦЗ'!O12</f>
        <v>2</v>
      </c>
      <c r="P12" s="180">
        <f t="shared" si="9"/>
        <v>14.285714285714286</v>
      </c>
      <c r="Q12" s="169">
        <f>УСЬОГО!T12-'12-жінки-ЦЗ'!Q12</f>
        <v>1801</v>
      </c>
      <c r="R12" s="171">
        <f>УСЬОГО!U12-'12-жінки-ЦЗ'!R12</f>
        <v>596</v>
      </c>
      <c r="S12" s="177">
        <f t="shared" si="4"/>
        <v>33.092726263187117</v>
      </c>
      <c r="T12" s="170">
        <f>УСЬОГО!W12-'12-жінки-ЦЗ'!T12</f>
        <v>672</v>
      </c>
      <c r="U12" s="170">
        <f>УСЬОГО!X12-'12-жінки-ЦЗ'!U12</f>
        <v>291</v>
      </c>
      <c r="V12" s="180">
        <f t="shared" si="5"/>
        <v>43.303571428571431</v>
      </c>
      <c r="W12" s="169">
        <f>УСЬОГО!Z12-'12-жінки-ЦЗ'!W12</f>
        <v>529</v>
      </c>
      <c r="X12" s="171">
        <f>УСЬОГО!AA12-'12-жінки-ЦЗ'!X12</f>
        <v>168</v>
      </c>
      <c r="Y12" s="177">
        <f t="shared" si="6"/>
        <v>31.75803402646503</v>
      </c>
      <c r="Z12" s="170">
        <f>УСЬОГО!AC12-'12-жінки-ЦЗ'!Z12</f>
        <v>442</v>
      </c>
      <c r="AA12" s="170">
        <f>УСЬОГО!AD12-'12-жінки-ЦЗ'!AA12</f>
        <v>108</v>
      </c>
      <c r="AB12" s="177">
        <f t="shared" si="7"/>
        <v>24.434389140271492</v>
      </c>
      <c r="AC12" s="34"/>
      <c r="AD12" s="38"/>
    </row>
    <row r="13" spans="1:32" s="39" customFormat="1" ht="48.75" customHeight="1" x14ac:dyDescent="0.25">
      <c r="A13" s="143" t="s">
        <v>102</v>
      </c>
      <c r="B13" s="167">
        <f>УСЬОГО!B13-'12-жінки-ЦЗ'!B13</f>
        <v>1366</v>
      </c>
      <c r="C13" s="208">
        <f>УСЬОГО!C13-'12-жінки-ЦЗ'!C13</f>
        <v>723</v>
      </c>
      <c r="D13" s="180">
        <f t="shared" si="0"/>
        <v>52.928257686676424</v>
      </c>
      <c r="E13" s="169">
        <f>УСЬОГО!E13-'12-жінки-ЦЗ'!E13</f>
        <v>1037</v>
      </c>
      <c r="F13" s="171">
        <f>УСЬОГО!F13-'12-жінки-ЦЗ'!F13</f>
        <v>340</v>
      </c>
      <c r="G13" s="177">
        <f t="shared" si="1"/>
        <v>32.786885245901637</v>
      </c>
      <c r="H13" s="170">
        <f>УСЬОГО!H13-'12-жінки-ЦЗ'!H13</f>
        <v>569</v>
      </c>
      <c r="I13" s="170">
        <f>УСЬОГО!I13-'12-жінки-ЦЗ'!I13</f>
        <v>361</v>
      </c>
      <c r="J13" s="180">
        <f t="shared" si="2"/>
        <v>63.444639718804922</v>
      </c>
      <c r="K13" s="169">
        <f>УСЬОГО!N13-'12-жінки-ЦЗ'!K13</f>
        <v>24</v>
      </c>
      <c r="L13" s="171">
        <f>УСЬОГО!O13-'12-жінки-ЦЗ'!L13</f>
        <v>2</v>
      </c>
      <c r="M13" s="177">
        <f t="shared" si="8"/>
        <v>8.3333333333333339</v>
      </c>
      <c r="N13" s="169">
        <f>УСЬОГО!Q13-'12-жінки-ЦЗ'!N13</f>
        <v>2</v>
      </c>
      <c r="O13" s="171">
        <f>УСЬОГО!R13-'12-жінки-ЦЗ'!O13</f>
        <v>6</v>
      </c>
      <c r="P13" s="180">
        <f t="shared" si="9"/>
        <v>300</v>
      </c>
      <c r="Q13" s="169">
        <f>УСЬОГО!T13-'12-жінки-ЦЗ'!Q13</f>
        <v>915</v>
      </c>
      <c r="R13" s="171">
        <f>УСЬОГО!U13-'12-жінки-ЦЗ'!R13</f>
        <v>281</v>
      </c>
      <c r="S13" s="177">
        <f t="shared" si="4"/>
        <v>30.710382513661202</v>
      </c>
      <c r="T13" s="170">
        <f>УСЬОГО!W13-'12-жінки-ЦЗ'!T13</f>
        <v>254</v>
      </c>
      <c r="U13" s="170">
        <f>УСЬОГО!X13-'12-жінки-ЦЗ'!U13</f>
        <v>147</v>
      </c>
      <c r="V13" s="180">
        <f t="shared" si="5"/>
        <v>57.874015748031496</v>
      </c>
      <c r="W13" s="169">
        <f>УСЬОГО!Z13-'12-жінки-ЦЗ'!W13</f>
        <v>165</v>
      </c>
      <c r="X13" s="171">
        <f>УСЬОГО!AA13-'12-жінки-ЦЗ'!X13</f>
        <v>47</v>
      </c>
      <c r="Y13" s="177">
        <f t="shared" si="6"/>
        <v>28.484848484848484</v>
      </c>
      <c r="Z13" s="170">
        <f>УСЬОГО!AC13-'12-жінки-ЦЗ'!Z13</f>
        <v>135</v>
      </c>
      <c r="AA13" s="170">
        <f>УСЬОГО!AD13-'12-жінки-ЦЗ'!AA13</f>
        <v>36</v>
      </c>
      <c r="AB13" s="177">
        <f t="shared" si="7"/>
        <v>26.666666666666668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210">
        <f>УСЬОГО!B14-'12-жінки-ЦЗ'!B14</f>
        <v>865</v>
      </c>
      <c r="C14" s="211">
        <f>УСЬОГО!C14-'12-жінки-ЦЗ'!C14</f>
        <v>605</v>
      </c>
      <c r="D14" s="188">
        <f t="shared" si="0"/>
        <v>69.942196531791907</v>
      </c>
      <c r="E14" s="212">
        <f>УСЬОГО!E14-'12-жінки-ЦЗ'!E14</f>
        <v>704</v>
      </c>
      <c r="F14" s="213">
        <f>УСЬОГО!F14-'12-жінки-ЦЗ'!F14</f>
        <v>443</v>
      </c>
      <c r="G14" s="184">
        <f t="shared" si="1"/>
        <v>62.926136363636367</v>
      </c>
      <c r="H14" s="214">
        <f>УСЬОГО!H14-'12-жінки-ЦЗ'!H14</f>
        <v>320</v>
      </c>
      <c r="I14" s="214">
        <f>УСЬОГО!I14-'12-жінки-ЦЗ'!I14</f>
        <v>322</v>
      </c>
      <c r="J14" s="188">
        <f t="shared" si="2"/>
        <v>100.625</v>
      </c>
      <c r="K14" s="212">
        <f>УСЬОГО!N14-'12-жінки-ЦЗ'!K14</f>
        <v>59</v>
      </c>
      <c r="L14" s="213">
        <f>УСЬОГО!O14-'12-жінки-ЦЗ'!L14</f>
        <v>18</v>
      </c>
      <c r="M14" s="184">
        <f t="shared" si="8"/>
        <v>30.508474576271187</v>
      </c>
      <c r="N14" s="212">
        <f>УСЬОГО!Q14-'12-жінки-ЦЗ'!N14</f>
        <v>43</v>
      </c>
      <c r="O14" s="213">
        <f>УСЬОГО!R14-'12-жінки-ЦЗ'!O14</f>
        <v>5</v>
      </c>
      <c r="P14" s="188">
        <f t="shared" si="9"/>
        <v>11.627906976744185</v>
      </c>
      <c r="Q14" s="212">
        <f>УСЬОГО!T14-'12-жінки-ЦЗ'!Q14</f>
        <v>646</v>
      </c>
      <c r="R14" s="213">
        <f>УСЬОГО!U14-'12-жінки-ЦЗ'!R14</f>
        <v>384</v>
      </c>
      <c r="S14" s="184">
        <f t="shared" si="4"/>
        <v>59.442724458204331</v>
      </c>
      <c r="T14" s="214">
        <f>УСЬОГО!W14-'12-жінки-ЦЗ'!T14</f>
        <v>195</v>
      </c>
      <c r="U14" s="214">
        <f>УСЬОГО!X14-'12-жінки-ЦЗ'!U14</f>
        <v>127</v>
      </c>
      <c r="V14" s="188">
        <f t="shared" si="5"/>
        <v>65.128205128205124</v>
      </c>
      <c r="W14" s="212">
        <f>УСЬОГО!Z14-'12-жінки-ЦЗ'!W14</f>
        <v>161</v>
      </c>
      <c r="X14" s="213">
        <f>УСЬОГО!AA14-'12-жінки-ЦЗ'!X14</f>
        <v>86</v>
      </c>
      <c r="Y14" s="184">
        <f t="shared" si="6"/>
        <v>53.41614906832298</v>
      </c>
      <c r="Z14" s="214">
        <f>УСЬОГО!AC14-'12-жінки-ЦЗ'!Z14</f>
        <v>141</v>
      </c>
      <c r="AA14" s="214">
        <f>УСЬОГО!AD14-'12-жінки-ЦЗ'!AA14</f>
        <v>57</v>
      </c>
      <c r="AB14" s="184">
        <f t="shared" si="7"/>
        <v>40.425531914893618</v>
      </c>
      <c r="AC14" s="34"/>
      <c r="AD14" s="38"/>
    </row>
    <row r="15" spans="1:32" ht="15" customHeight="1" x14ac:dyDescent="0.2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Z4:Z5"/>
    <mergeCell ref="AA4:AA5"/>
    <mergeCell ref="AB4:AB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F16" sqref="F16:G17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249" t="s">
        <v>63</v>
      </c>
      <c r="B1" s="249"/>
      <c r="C1" s="249"/>
      <c r="D1" s="249"/>
      <c r="E1" s="249"/>
      <c r="F1" s="249"/>
      <c r="G1" s="249"/>
      <c r="H1" s="249"/>
      <c r="I1" s="249"/>
      <c r="J1" s="52"/>
    </row>
    <row r="2" spans="1:19" ht="23.25" customHeight="1" x14ac:dyDescent="0.2">
      <c r="A2" s="374" t="s">
        <v>16</v>
      </c>
      <c r="B2" s="249"/>
      <c r="C2" s="249"/>
      <c r="D2" s="249"/>
      <c r="E2" s="249"/>
      <c r="F2" s="249"/>
      <c r="G2" s="249"/>
      <c r="H2" s="249"/>
      <c r="I2" s="249"/>
      <c r="J2" s="52"/>
    </row>
    <row r="3" spans="1:19" ht="14.1" customHeight="1" x14ac:dyDescent="0.2">
      <c r="A3" s="375"/>
      <c r="B3" s="375"/>
      <c r="C3" s="375"/>
      <c r="D3" s="375"/>
      <c r="E3" s="375"/>
    </row>
    <row r="4" spans="1:19" s="3" customFormat="1" ht="30.75" customHeight="1" x14ac:dyDescent="0.25">
      <c r="A4" s="254" t="s">
        <v>0</v>
      </c>
      <c r="B4" s="376" t="s">
        <v>17</v>
      </c>
      <c r="C4" s="377"/>
      <c r="D4" s="377"/>
      <c r="E4" s="378"/>
      <c r="F4" s="376" t="s">
        <v>18</v>
      </c>
      <c r="G4" s="377"/>
      <c r="H4" s="377"/>
      <c r="I4" s="378"/>
      <c r="J4" s="53"/>
    </row>
    <row r="5" spans="1:19" s="3" customFormat="1" ht="23.25" customHeight="1" x14ac:dyDescent="0.25">
      <c r="A5" s="343"/>
      <c r="B5" s="250" t="s">
        <v>111</v>
      </c>
      <c r="C5" s="250" t="s">
        <v>112</v>
      </c>
      <c r="D5" s="252" t="s">
        <v>1</v>
      </c>
      <c r="E5" s="253"/>
      <c r="F5" s="250" t="s">
        <v>111</v>
      </c>
      <c r="G5" s="250" t="s">
        <v>112</v>
      </c>
      <c r="H5" s="252" t="s">
        <v>1</v>
      </c>
      <c r="I5" s="253"/>
      <c r="J5" s="54"/>
    </row>
    <row r="6" spans="1:19" s="3" customFormat="1" ht="66" customHeight="1" x14ac:dyDescent="0.25">
      <c r="A6" s="255"/>
      <c r="B6" s="251"/>
      <c r="C6" s="251"/>
      <c r="D6" s="4" t="s">
        <v>2</v>
      </c>
      <c r="E6" s="5" t="s">
        <v>24</v>
      </c>
      <c r="F6" s="251"/>
      <c r="G6" s="251"/>
      <c r="H6" s="4" t="s">
        <v>2</v>
      </c>
      <c r="I6" s="5" t="s">
        <v>24</v>
      </c>
      <c r="J6" s="55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6"/>
    </row>
    <row r="8" spans="1:19" s="7" customFormat="1" ht="23.1" customHeight="1" x14ac:dyDescent="0.25">
      <c r="A8" s="13" t="s">
        <v>25</v>
      </c>
      <c r="B8" s="72">
        <f>'15-місто-ЦЗ'!B7</f>
        <v>25541</v>
      </c>
      <c r="C8" s="72">
        <f>'15-місто-ЦЗ'!C7</f>
        <v>14852</v>
      </c>
      <c r="D8" s="9">
        <f t="shared" ref="D8" si="0">C8*100/B8</f>
        <v>58.149641752476413</v>
      </c>
      <c r="E8" s="78">
        <f t="shared" ref="E8" si="1">C8-B8</f>
        <v>-10689</v>
      </c>
      <c r="F8" s="64">
        <f>'16-село-ЦЗ'!B7</f>
        <v>15651</v>
      </c>
      <c r="G8" s="64">
        <f>'16-село-ЦЗ'!C7</f>
        <v>9696</v>
      </c>
      <c r="H8" s="9">
        <f t="shared" ref="H8" si="2">G8*100/F8</f>
        <v>61.951313015142802</v>
      </c>
      <c r="I8" s="78">
        <f t="shared" ref="I8" si="3">G8-F8</f>
        <v>-5955</v>
      </c>
      <c r="J8" s="57"/>
      <c r="K8" s="81"/>
      <c r="L8" s="81"/>
      <c r="M8" s="48"/>
      <c r="R8" s="58"/>
      <c r="S8" s="58"/>
    </row>
    <row r="9" spans="1:19" s="3" customFormat="1" ht="23.1" customHeight="1" x14ac:dyDescent="0.25">
      <c r="A9" s="13" t="s">
        <v>26</v>
      </c>
      <c r="B9" s="64">
        <f>'15-місто-ЦЗ'!E7</f>
        <v>21274</v>
      </c>
      <c r="C9" s="64">
        <f>'15-місто-ЦЗ'!F7</f>
        <v>10803</v>
      </c>
      <c r="D9" s="9">
        <f t="shared" ref="D9:D13" si="4">C9*100/B9</f>
        <v>50.780295196013917</v>
      </c>
      <c r="E9" s="78">
        <f t="shared" ref="E9:E13" si="5">C9-B9</f>
        <v>-10471</v>
      </c>
      <c r="F9" s="64">
        <f>'16-село-ЦЗ'!E7</f>
        <v>13410</v>
      </c>
      <c r="G9" s="64">
        <f>'16-село-ЦЗ'!F7</f>
        <v>7120</v>
      </c>
      <c r="H9" s="9">
        <f t="shared" ref="H9:H13" si="6">G9*100/F9</f>
        <v>53.094705443698736</v>
      </c>
      <c r="I9" s="78">
        <f t="shared" ref="I9:I13" si="7">G9-F9</f>
        <v>-6290</v>
      </c>
      <c r="J9" s="57"/>
      <c r="K9" s="81"/>
      <c r="L9" s="81"/>
      <c r="M9" s="49"/>
      <c r="R9" s="58"/>
      <c r="S9" s="58"/>
    </row>
    <row r="10" spans="1:19" s="3" customFormat="1" ht="45" customHeight="1" x14ac:dyDescent="0.25">
      <c r="A10" s="12" t="s">
        <v>27</v>
      </c>
      <c r="B10" s="64">
        <f>'15-місто-ЦЗ'!H7</f>
        <v>6729</v>
      </c>
      <c r="C10" s="64">
        <f>'15-місто-ЦЗ'!I7</f>
        <v>5320</v>
      </c>
      <c r="D10" s="9">
        <f t="shared" si="4"/>
        <v>79.060781691187401</v>
      </c>
      <c r="E10" s="78">
        <f t="shared" si="5"/>
        <v>-1409</v>
      </c>
      <c r="F10" s="64">
        <f>'16-село-ЦЗ'!H7</f>
        <v>3807</v>
      </c>
      <c r="G10" s="64">
        <f>'16-село-ЦЗ'!I7</f>
        <v>3371</v>
      </c>
      <c r="H10" s="9">
        <f t="shared" si="6"/>
        <v>88.547412660887844</v>
      </c>
      <c r="I10" s="78">
        <f t="shared" si="7"/>
        <v>-436</v>
      </c>
      <c r="J10" s="57"/>
      <c r="K10" s="81"/>
      <c r="L10" s="81"/>
      <c r="M10" s="49"/>
      <c r="R10" s="58"/>
      <c r="S10" s="58"/>
    </row>
    <row r="11" spans="1:19" s="3" customFormat="1" ht="21.75" customHeight="1" x14ac:dyDescent="0.25">
      <c r="A11" s="13" t="s">
        <v>28</v>
      </c>
      <c r="B11" s="64">
        <f>'15-місто-ЦЗ'!K7</f>
        <v>1204</v>
      </c>
      <c r="C11" s="64">
        <f>'15-місто-ЦЗ'!L7</f>
        <v>801</v>
      </c>
      <c r="D11" s="9">
        <f t="shared" si="4"/>
        <v>66.528239202657801</v>
      </c>
      <c r="E11" s="65">
        <f t="shared" si="5"/>
        <v>-403</v>
      </c>
      <c r="F11" s="64">
        <f>'16-село-ЦЗ'!K7</f>
        <v>755</v>
      </c>
      <c r="G11" s="64">
        <f>'16-село-ЦЗ'!L7</f>
        <v>500</v>
      </c>
      <c r="H11" s="9">
        <f t="shared" si="6"/>
        <v>66.225165562913901</v>
      </c>
      <c r="I11" s="78">
        <f t="shared" si="7"/>
        <v>-255</v>
      </c>
      <c r="J11" s="57"/>
      <c r="K11" s="81"/>
      <c r="L11" s="81"/>
      <c r="M11" s="49"/>
      <c r="R11" s="58"/>
      <c r="S11" s="58"/>
    </row>
    <row r="12" spans="1:19" s="3" customFormat="1" ht="40.35" customHeight="1" x14ac:dyDescent="0.25">
      <c r="A12" s="13" t="s">
        <v>19</v>
      </c>
      <c r="B12" s="64">
        <f>'15-місто-ЦЗ'!N7</f>
        <v>105</v>
      </c>
      <c r="C12" s="64">
        <f>'15-місто-ЦЗ'!O7</f>
        <v>214</v>
      </c>
      <c r="D12" s="9">
        <f t="shared" si="4"/>
        <v>203.8095238095238</v>
      </c>
      <c r="E12" s="65">
        <f t="shared" si="5"/>
        <v>109</v>
      </c>
      <c r="F12" s="64">
        <f>'16-село-ЦЗ'!N7</f>
        <v>101</v>
      </c>
      <c r="G12" s="64">
        <f>'16-село-ЦЗ'!O7</f>
        <v>127</v>
      </c>
      <c r="H12" s="9">
        <f t="shared" si="6"/>
        <v>125.74257425742574</v>
      </c>
      <c r="I12" s="78">
        <f t="shared" si="7"/>
        <v>26</v>
      </c>
      <c r="J12" s="57"/>
      <c r="K12" s="81"/>
      <c r="L12" s="81"/>
      <c r="M12" s="49"/>
      <c r="R12" s="58"/>
      <c r="S12" s="58"/>
    </row>
    <row r="13" spans="1:19" s="3" customFormat="1" ht="40.35" customHeight="1" x14ac:dyDescent="0.25">
      <c r="A13" s="13" t="s">
        <v>29</v>
      </c>
      <c r="B13" s="64">
        <f>'15-місто-ЦЗ'!Q7</f>
        <v>16967</v>
      </c>
      <c r="C13" s="64">
        <f>'15-місто-ЦЗ'!R7</f>
        <v>9020</v>
      </c>
      <c r="D13" s="9">
        <f t="shared" si="4"/>
        <v>53.162020392526671</v>
      </c>
      <c r="E13" s="78">
        <f t="shared" si="5"/>
        <v>-7947</v>
      </c>
      <c r="F13" s="64">
        <f>'16-село-ЦЗ'!Q7</f>
        <v>11190</v>
      </c>
      <c r="G13" s="64">
        <f>'16-село-ЦЗ'!R7</f>
        <v>5922</v>
      </c>
      <c r="H13" s="9">
        <f t="shared" si="6"/>
        <v>52.922252010723859</v>
      </c>
      <c r="I13" s="78">
        <f t="shared" si="7"/>
        <v>-5268</v>
      </c>
      <c r="J13" s="57"/>
      <c r="K13" s="81"/>
      <c r="L13" s="81"/>
      <c r="M13" s="49"/>
      <c r="R13" s="58"/>
      <c r="S13" s="58"/>
    </row>
    <row r="14" spans="1:19" s="3" customFormat="1" ht="12.75" customHeight="1" x14ac:dyDescent="0.25">
      <c r="A14" s="256" t="s">
        <v>4</v>
      </c>
      <c r="B14" s="257"/>
      <c r="C14" s="257"/>
      <c r="D14" s="257"/>
      <c r="E14" s="257"/>
      <c r="F14" s="257"/>
      <c r="G14" s="257"/>
      <c r="H14" s="257"/>
      <c r="I14" s="257"/>
      <c r="J14" s="59"/>
      <c r="K14" s="23"/>
      <c r="L14" s="23"/>
      <c r="M14" s="49"/>
    </row>
    <row r="15" spans="1:19" s="3" customFormat="1" ht="18" customHeight="1" x14ac:dyDescent="0.25">
      <c r="A15" s="258"/>
      <c r="B15" s="259"/>
      <c r="C15" s="259"/>
      <c r="D15" s="259"/>
      <c r="E15" s="259"/>
      <c r="F15" s="259"/>
      <c r="G15" s="259"/>
      <c r="H15" s="259"/>
      <c r="I15" s="259"/>
      <c r="J15" s="59"/>
      <c r="K15" s="23"/>
      <c r="L15" s="23"/>
      <c r="M15" s="49"/>
    </row>
    <row r="16" spans="1:19" s="3" customFormat="1" ht="20.25" customHeight="1" x14ac:dyDescent="0.25">
      <c r="A16" s="254" t="s">
        <v>0</v>
      </c>
      <c r="B16" s="254" t="s">
        <v>113</v>
      </c>
      <c r="C16" s="254" t="s">
        <v>114</v>
      </c>
      <c r="D16" s="252" t="s">
        <v>1</v>
      </c>
      <c r="E16" s="253"/>
      <c r="F16" s="254" t="s">
        <v>113</v>
      </c>
      <c r="G16" s="254" t="s">
        <v>114</v>
      </c>
      <c r="H16" s="252" t="s">
        <v>1</v>
      </c>
      <c r="I16" s="253"/>
      <c r="J16" s="54"/>
      <c r="K16" s="23"/>
      <c r="L16" s="23"/>
      <c r="M16" s="49"/>
    </row>
    <row r="17" spans="1:13" ht="45" customHeight="1" x14ac:dyDescent="0.3">
      <c r="A17" s="255"/>
      <c r="B17" s="255"/>
      <c r="C17" s="255"/>
      <c r="D17" s="19" t="s">
        <v>2</v>
      </c>
      <c r="E17" s="5" t="s">
        <v>24</v>
      </c>
      <c r="F17" s="255"/>
      <c r="G17" s="255"/>
      <c r="H17" s="19" t="s">
        <v>2</v>
      </c>
      <c r="I17" s="5" t="s">
        <v>24</v>
      </c>
      <c r="J17" s="55"/>
      <c r="K17" s="60"/>
      <c r="L17" s="60"/>
      <c r="M17" s="50"/>
    </row>
    <row r="18" spans="1:13" ht="22.5" customHeight="1" x14ac:dyDescent="0.3">
      <c r="A18" s="8" t="s">
        <v>30</v>
      </c>
      <c r="B18" s="72">
        <f>'15-місто-ЦЗ'!T7</f>
        <v>6301</v>
      </c>
      <c r="C18" s="72">
        <f>'15-місто-ЦЗ'!U7</f>
        <v>3602</v>
      </c>
      <c r="D18" s="15">
        <f t="shared" ref="D18" si="8">C18*100/B18</f>
        <v>57.165529281066497</v>
      </c>
      <c r="E18" s="78">
        <f t="shared" ref="E18" si="9">C18-B18</f>
        <v>-2699</v>
      </c>
      <c r="F18" s="72">
        <f>'16-село-ЦЗ'!T7</f>
        <v>4263</v>
      </c>
      <c r="G18" s="72">
        <f>'16-село-ЦЗ'!U7</f>
        <v>2573</v>
      </c>
      <c r="H18" s="14">
        <f t="shared" ref="H18" si="10">G18*100/F18</f>
        <v>60.356556415669715</v>
      </c>
      <c r="I18" s="78">
        <f t="shared" ref="I18" si="11">G18-F18</f>
        <v>-1690</v>
      </c>
      <c r="J18" s="61"/>
      <c r="K18" s="82"/>
      <c r="L18" s="82"/>
      <c r="M18" s="50"/>
    </row>
    <row r="19" spans="1:13" ht="22.5" customHeight="1" x14ac:dyDescent="0.3">
      <c r="A19" s="1" t="s">
        <v>26</v>
      </c>
      <c r="B19" s="72">
        <f>'15-місто-ЦЗ'!W7</f>
        <v>5014</v>
      </c>
      <c r="C19" s="72">
        <f>'15-місто-ЦЗ'!X7</f>
        <v>2237</v>
      </c>
      <c r="D19" s="15">
        <f t="shared" ref="D19:D20" si="12">C19*100/B19</f>
        <v>44.615077782209809</v>
      </c>
      <c r="E19" s="78">
        <f t="shared" ref="E19:E20" si="13">C19-B19</f>
        <v>-2777</v>
      </c>
      <c r="F19" s="72">
        <f>'16-село-ЦЗ'!W7</f>
        <v>3718</v>
      </c>
      <c r="G19" s="72">
        <f>'16-село-ЦЗ'!X7</f>
        <v>1756</v>
      </c>
      <c r="H19" s="14">
        <f t="shared" ref="H19:H20" si="14">G19*100/F19</f>
        <v>47.229693383539541</v>
      </c>
      <c r="I19" s="78">
        <f t="shared" ref="I19:I20" si="15">G19-F19</f>
        <v>-1962</v>
      </c>
      <c r="J19" s="61"/>
      <c r="K19" s="82"/>
      <c r="L19" s="82"/>
      <c r="M19" s="50"/>
    </row>
    <row r="20" spans="1:13" ht="22.5" customHeight="1" x14ac:dyDescent="0.3">
      <c r="A20" s="1" t="s">
        <v>31</v>
      </c>
      <c r="B20" s="72">
        <f>'15-місто-ЦЗ'!Z7</f>
        <v>4312</v>
      </c>
      <c r="C20" s="72">
        <f>'15-місто-ЦЗ'!AA7</f>
        <v>1494</v>
      </c>
      <c r="D20" s="15">
        <f t="shared" si="12"/>
        <v>34.647495361781075</v>
      </c>
      <c r="E20" s="78">
        <f t="shared" si="13"/>
        <v>-2818</v>
      </c>
      <c r="F20" s="72">
        <f>'16-село-ЦЗ'!Z7</f>
        <v>3292</v>
      </c>
      <c r="G20" s="72">
        <f>'16-село-ЦЗ'!AA7</f>
        <v>1110</v>
      </c>
      <c r="H20" s="14">
        <f t="shared" si="14"/>
        <v>33.718104495747269</v>
      </c>
      <c r="I20" s="78">
        <f t="shared" si="15"/>
        <v>-2182</v>
      </c>
      <c r="J20" s="62"/>
      <c r="K20" s="82"/>
      <c r="L20" s="82"/>
      <c r="M20" s="50"/>
    </row>
    <row r="21" spans="1:13" ht="53.1" customHeight="1" x14ac:dyDescent="0.3">
      <c r="A21" s="248"/>
      <c r="B21" s="248"/>
      <c r="C21" s="248"/>
      <c r="D21" s="248"/>
      <c r="E21" s="248"/>
      <c r="F21" s="248"/>
      <c r="G21" s="248"/>
      <c r="H21" s="248"/>
      <c r="I21" s="248"/>
      <c r="K21" s="60"/>
      <c r="L21" s="60"/>
      <c r="M21" s="50"/>
    </row>
    <row r="22" spans="1:13" x14ac:dyDescent="0.2">
      <c r="K22" s="16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0" sqref="P10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81" t="s">
        <v>121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5"/>
      <c r="O1" s="25"/>
      <c r="P1" s="25"/>
      <c r="Q1" s="25"/>
      <c r="R1" s="25"/>
      <c r="S1" s="25"/>
      <c r="T1" s="25"/>
      <c r="U1" s="25"/>
      <c r="V1" s="25"/>
      <c r="W1" s="25"/>
      <c r="X1" s="280"/>
      <c r="Y1" s="280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80"/>
      <c r="Y2" s="280"/>
      <c r="Z2" s="278"/>
      <c r="AA2" s="278"/>
      <c r="AB2" s="120" t="s">
        <v>7</v>
      </c>
      <c r="AC2" s="51"/>
    </row>
    <row r="3" spans="1:32" s="221" customFormat="1" ht="108.75" customHeight="1" thickBot="1" x14ac:dyDescent="0.3">
      <c r="A3" s="274"/>
      <c r="B3" s="369" t="s">
        <v>20</v>
      </c>
      <c r="C3" s="370"/>
      <c r="D3" s="371"/>
      <c r="E3" s="366" t="s">
        <v>21</v>
      </c>
      <c r="F3" s="367"/>
      <c r="G3" s="372"/>
      <c r="H3" s="373" t="s">
        <v>107</v>
      </c>
      <c r="I3" s="367"/>
      <c r="J3" s="368"/>
      <c r="K3" s="366" t="s">
        <v>9</v>
      </c>
      <c r="L3" s="367"/>
      <c r="M3" s="372"/>
      <c r="N3" s="366" t="s">
        <v>10</v>
      </c>
      <c r="O3" s="367"/>
      <c r="P3" s="368"/>
      <c r="Q3" s="369" t="s">
        <v>8</v>
      </c>
      <c r="R3" s="370"/>
      <c r="S3" s="371"/>
      <c r="T3" s="370" t="s">
        <v>15</v>
      </c>
      <c r="U3" s="370"/>
      <c r="V3" s="370"/>
      <c r="W3" s="366" t="s">
        <v>11</v>
      </c>
      <c r="X3" s="367"/>
      <c r="Y3" s="372"/>
      <c r="Z3" s="373" t="s">
        <v>12</v>
      </c>
      <c r="AA3" s="367"/>
      <c r="AB3" s="372"/>
    </row>
    <row r="4" spans="1:32" s="31" customFormat="1" ht="19.5" customHeight="1" x14ac:dyDescent="0.25">
      <c r="A4" s="288"/>
      <c r="B4" s="357" t="s">
        <v>87</v>
      </c>
      <c r="C4" s="349" t="s">
        <v>96</v>
      </c>
      <c r="D4" s="351" t="s">
        <v>2</v>
      </c>
      <c r="E4" s="357" t="s">
        <v>87</v>
      </c>
      <c r="F4" s="349" t="s">
        <v>96</v>
      </c>
      <c r="G4" s="351" t="s">
        <v>2</v>
      </c>
      <c r="H4" s="353" t="s">
        <v>87</v>
      </c>
      <c r="I4" s="349" t="s">
        <v>96</v>
      </c>
      <c r="J4" s="355" t="s">
        <v>2</v>
      </c>
      <c r="K4" s="357" t="s">
        <v>87</v>
      </c>
      <c r="L4" s="349" t="s">
        <v>96</v>
      </c>
      <c r="M4" s="351" t="s">
        <v>2</v>
      </c>
      <c r="N4" s="357" t="s">
        <v>87</v>
      </c>
      <c r="O4" s="349" t="s">
        <v>96</v>
      </c>
      <c r="P4" s="355" t="s">
        <v>2</v>
      </c>
      <c r="Q4" s="357" t="s">
        <v>87</v>
      </c>
      <c r="R4" s="349" t="s">
        <v>96</v>
      </c>
      <c r="S4" s="351" t="s">
        <v>2</v>
      </c>
      <c r="T4" s="353" t="s">
        <v>87</v>
      </c>
      <c r="U4" s="349" t="s">
        <v>96</v>
      </c>
      <c r="V4" s="355" t="s">
        <v>2</v>
      </c>
      <c r="W4" s="357" t="s">
        <v>87</v>
      </c>
      <c r="X4" s="349" t="s">
        <v>96</v>
      </c>
      <c r="Y4" s="351" t="s">
        <v>2</v>
      </c>
      <c r="Z4" s="353" t="s">
        <v>87</v>
      </c>
      <c r="AA4" s="349" t="s">
        <v>96</v>
      </c>
      <c r="AB4" s="351" t="s">
        <v>2</v>
      </c>
    </row>
    <row r="5" spans="1:32" s="31" customFormat="1" ht="4.5" customHeight="1" thickBot="1" x14ac:dyDescent="0.3">
      <c r="A5" s="359"/>
      <c r="B5" s="358"/>
      <c r="C5" s="350"/>
      <c r="D5" s="352"/>
      <c r="E5" s="358"/>
      <c r="F5" s="350"/>
      <c r="G5" s="352"/>
      <c r="H5" s="354"/>
      <c r="I5" s="350"/>
      <c r="J5" s="356"/>
      <c r="K5" s="358"/>
      <c r="L5" s="350"/>
      <c r="M5" s="352"/>
      <c r="N5" s="358"/>
      <c r="O5" s="350"/>
      <c r="P5" s="356"/>
      <c r="Q5" s="358"/>
      <c r="R5" s="350"/>
      <c r="S5" s="352"/>
      <c r="T5" s="354"/>
      <c r="U5" s="350"/>
      <c r="V5" s="356"/>
      <c r="W5" s="358"/>
      <c r="X5" s="350"/>
      <c r="Y5" s="352"/>
      <c r="Z5" s="354"/>
      <c r="AA5" s="350"/>
      <c r="AB5" s="352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4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5">
        <v>19</v>
      </c>
      <c r="U6" s="197">
        <v>20</v>
      </c>
      <c r="V6" s="206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25541</v>
      </c>
      <c r="C7" s="162">
        <f>SUM(C8:C14)</f>
        <v>14852</v>
      </c>
      <c r="D7" s="163">
        <f>C7*100/B7</f>
        <v>58.149641752476413</v>
      </c>
      <c r="E7" s="209">
        <f>SUM(E8:E14)</f>
        <v>21274</v>
      </c>
      <c r="F7" s="162">
        <f>SUM(F8:F14)</f>
        <v>10803</v>
      </c>
      <c r="G7" s="163">
        <f>F7*100/E7</f>
        <v>50.780295196013917</v>
      </c>
      <c r="H7" s="165">
        <f>SUM(H8:H14)</f>
        <v>6729</v>
      </c>
      <c r="I7" s="162">
        <f>SUM(I8:I14)</f>
        <v>5320</v>
      </c>
      <c r="J7" s="166">
        <f>I7*100/H7</f>
        <v>79.060781691187401</v>
      </c>
      <c r="K7" s="209">
        <f>SUM(K8:K14)</f>
        <v>1204</v>
      </c>
      <c r="L7" s="162">
        <f>SUM(L8:L14)</f>
        <v>801</v>
      </c>
      <c r="M7" s="163">
        <f>L7*100/K7</f>
        <v>66.528239202657801</v>
      </c>
      <c r="N7" s="209">
        <f>SUM(N8:N14)</f>
        <v>105</v>
      </c>
      <c r="O7" s="162">
        <f>SUM(O8:O14)</f>
        <v>214</v>
      </c>
      <c r="P7" s="166">
        <f>O7*100/N7</f>
        <v>203.8095238095238</v>
      </c>
      <c r="Q7" s="209">
        <f>SUM(Q8:Q14)</f>
        <v>16967</v>
      </c>
      <c r="R7" s="162">
        <f>SUM(R8:R14)</f>
        <v>9020</v>
      </c>
      <c r="S7" s="163">
        <f>R7*100/Q7</f>
        <v>53.162020392526671</v>
      </c>
      <c r="T7" s="165">
        <f>SUM(T8:T14)</f>
        <v>6301</v>
      </c>
      <c r="U7" s="162">
        <f>SUM(U8:U14)</f>
        <v>3602</v>
      </c>
      <c r="V7" s="166">
        <f>U7*100/T7</f>
        <v>57.165529281066497</v>
      </c>
      <c r="W7" s="209">
        <f>SUM(W8:W14)</f>
        <v>5014</v>
      </c>
      <c r="X7" s="162">
        <f>SUM(X8:X14)</f>
        <v>2237</v>
      </c>
      <c r="Y7" s="163">
        <f>X7*100/W7</f>
        <v>44.615077782209809</v>
      </c>
      <c r="Z7" s="165">
        <f>SUM(Z8:Z14)</f>
        <v>4312</v>
      </c>
      <c r="AA7" s="162">
        <f>SUM(AA8:AA14)</f>
        <v>1494</v>
      </c>
      <c r="AB7" s="163">
        <f>AA7*100/Z7</f>
        <v>34.647495361781075</v>
      </c>
      <c r="AC7" s="34"/>
      <c r="AF7" s="39"/>
    </row>
    <row r="8" spans="1:32" s="39" customFormat="1" ht="48.75" customHeight="1" x14ac:dyDescent="0.25">
      <c r="A8" s="142" t="s">
        <v>97</v>
      </c>
      <c r="B8" s="167">
        <f>УСЬОГО!B8-'16-село-ЦЗ'!B8</f>
        <v>3360</v>
      </c>
      <c r="C8" s="218">
        <f>УСЬОГО!C8-'16-село-ЦЗ'!C8</f>
        <v>2559</v>
      </c>
      <c r="D8" s="168">
        <f t="shared" ref="D8:D14" si="0">C8*100/B8</f>
        <v>76.160714285714292</v>
      </c>
      <c r="E8" s="169">
        <f>УСЬОГО!E8-'16-село-ЦЗ'!E8</f>
        <v>2947</v>
      </c>
      <c r="F8" s="171">
        <f>УСЬОГО!F8-'16-село-ЦЗ'!F8</f>
        <v>1808</v>
      </c>
      <c r="G8" s="168">
        <f t="shared" ref="G8:G14" si="1">F8*100/E8</f>
        <v>61.35052595860197</v>
      </c>
      <c r="H8" s="170">
        <f>УСЬОГО!H8-'16-село-ЦЗ'!H8</f>
        <v>1161</v>
      </c>
      <c r="I8" s="170">
        <f>УСЬОГО!I8-'16-село-ЦЗ'!I8</f>
        <v>1286</v>
      </c>
      <c r="J8" s="172">
        <f t="shared" ref="J8:J14" si="2">I8*100/H8</f>
        <v>110.7665805340224</v>
      </c>
      <c r="K8" s="169">
        <f>УСЬОГО!N8-'16-село-ЦЗ'!K8</f>
        <v>112</v>
      </c>
      <c r="L8" s="171">
        <f>УСЬОГО!O8-'16-село-ЦЗ'!L8</f>
        <v>137</v>
      </c>
      <c r="M8" s="168">
        <f t="shared" ref="M8" si="3">L8*100/K8</f>
        <v>122.32142857142857</v>
      </c>
      <c r="N8" s="169">
        <f>УСЬОГО!Q8-'16-село-ЦЗ'!N8</f>
        <v>64</v>
      </c>
      <c r="O8" s="171">
        <f>УСЬОГО!R8-'16-село-ЦЗ'!O8</f>
        <v>24</v>
      </c>
      <c r="P8" s="172">
        <f>IF(ISERROR(O8*100/N8),"-",(O8*100/N8))</f>
        <v>37.5</v>
      </c>
      <c r="Q8" s="169">
        <f>УСЬОГО!T8-'16-село-ЦЗ'!Q8</f>
        <v>2609</v>
      </c>
      <c r="R8" s="171">
        <f>УСЬОГО!U8-'16-село-ЦЗ'!R8</f>
        <v>1572</v>
      </c>
      <c r="S8" s="168">
        <f t="shared" ref="S8:S14" si="4">R8*100/Q8</f>
        <v>60.25297048677654</v>
      </c>
      <c r="T8" s="170">
        <f>УСЬОГО!W8-'16-село-ЦЗ'!T8</f>
        <v>668</v>
      </c>
      <c r="U8" s="170">
        <f>УСЬОГО!X8-'16-село-ЦЗ'!U8</f>
        <v>680</v>
      </c>
      <c r="V8" s="172">
        <f t="shared" ref="V8:V14" si="5">U8*100/T8</f>
        <v>101.79640718562874</v>
      </c>
      <c r="W8" s="169">
        <f>УСЬОГО!Z8-'16-село-ЦЗ'!W8</f>
        <v>546</v>
      </c>
      <c r="X8" s="171">
        <f>УСЬОГО!AA8-'16-село-ЦЗ'!X8</f>
        <v>361</v>
      </c>
      <c r="Y8" s="168">
        <f t="shared" ref="Y8:Y14" si="6">X8*100/W8</f>
        <v>66.117216117216117</v>
      </c>
      <c r="Z8" s="170">
        <f>УСЬОГО!AC8-'16-село-ЦЗ'!Z8</f>
        <v>436</v>
      </c>
      <c r="AA8" s="170">
        <f>УСЬОГО!AD8-'16-село-ЦЗ'!AA8</f>
        <v>204</v>
      </c>
      <c r="AB8" s="168">
        <f t="shared" ref="AB8:AB14" si="7">AA8*100/Z8</f>
        <v>46.788990825688074</v>
      </c>
      <c r="AC8" s="34"/>
      <c r="AD8" s="38"/>
    </row>
    <row r="9" spans="1:32" s="40" customFormat="1" ht="48.75" customHeight="1" x14ac:dyDescent="0.25">
      <c r="A9" s="143" t="s">
        <v>98</v>
      </c>
      <c r="B9" s="167">
        <f>УСЬОГО!B9-'16-село-ЦЗ'!B9</f>
        <v>1644</v>
      </c>
      <c r="C9" s="208">
        <f>УСЬОГО!C9-'16-село-ЦЗ'!C9</f>
        <v>1131</v>
      </c>
      <c r="D9" s="177">
        <f t="shared" si="0"/>
        <v>68.795620437956202</v>
      </c>
      <c r="E9" s="169">
        <f>УСЬОГО!E9-'16-село-ЦЗ'!E9</f>
        <v>1347</v>
      </c>
      <c r="F9" s="171">
        <f>УСЬОГО!F9-'16-село-ЦЗ'!F9</f>
        <v>846</v>
      </c>
      <c r="G9" s="177">
        <f t="shared" si="1"/>
        <v>62.806236080178174</v>
      </c>
      <c r="H9" s="170">
        <f>УСЬОГО!H9-'16-село-ЦЗ'!H9</f>
        <v>552</v>
      </c>
      <c r="I9" s="170">
        <f>УСЬОГО!I9-'16-село-ЦЗ'!I9</f>
        <v>456</v>
      </c>
      <c r="J9" s="180">
        <f t="shared" si="2"/>
        <v>82.608695652173907</v>
      </c>
      <c r="K9" s="169">
        <f>УСЬОГО!N9-'16-село-ЦЗ'!K9</f>
        <v>82</v>
      </c>
      <c r="L9" s="171">
        <f>УСЬОГО!O9-'16-село-ЦЗ'!L9</f>
        <v>92</v>
      </c>
      <c r="M9" s="177">
        <f t="shared" ref="M9:M14" si="8">IF(ISERROR(L9*100/K9),"-",(L9*100/K9))</f>
        <v>112.19512195121951</v>
      </c>
      <c r="N9" s="169">
        <f>УСЬОГО!Q9-'16-село-ЦЗ'!N9</f>
        <v>2</v>
      </c>
      <c r="O9" s="171">
        <f>УСЬОГО!R9-'16-село-ЦЗ'!O9</f>
        <v>8</v>
      </c>
      <c r="P9" s="394" t="s">
        <v>133</v>
      </c>
      <c r="Q9" s="169">
        <f>УСЬОГО!T9-'16-село-ЦЗ'!Q9</f>
        <v>1174</v>
      </c>
      <c r="R9" s="171">
        <f>УСЬОГО!U9-'16-село-ЦЗ'!R9</f>
        <v>742</v>
      </c>
      <c r="S9" s="177">
        <f t="shared" si="4"/>
        <v>63.202725724020446</v>
      </c>
      <c r="T9" s="170">
        <f>УСЬОГО!W9-'16-село-ЦЗ'!T9</f>
        <v>428</v>
      </c>
      <c r="U9" s="170">
        <f>УСЬОГО!X9-'16-село-ЦЗ'!U9</f>
        <v>310</v>
      </c>
      <c r="V9" s="180">
        <f t="shared" si="5"/>
        <v>72.429906542056074</v>
      </c>
      <c r="W9" s="169">
        <f>УСЬОГО!Z9-'16-село-ЦЗ'!W9</f>
        <v>375</v>
      </c>
      <c r="X9" s="171">
        <f>УСЬОГО!AA9-'16-село-ЦЗ'!X9</f>
        <v>217</v>
      </c>
      <c r="Y9" s="177">
        <f t="shared" si="6"/>
        <v>57.866666666666667</v>
      </c>
      <c r="Z9" s="170">
        <f>УСЬОГО!AC9-'16-село-ЦЗ'!Z9</f>
        <v>347</v>
      </c>
      <c r="AA9" s="170">
        <f>УСЬОГО!AD9-'16-село-ЦЗ'!AA9</f>
        <v>150</v>
      </c>
      <c r="AB9" s="177">
        <f t="shared" si="7"/>
        <v>43.227665706051873</v>
      </c>
      <c r="AC9" s="34"/>
      <c r="AD9" s="38"/>
    </row>
    <row r="10" spans="1:32" s="39" customFormat="1" ht="48.75" customHeight="1" x14ac:dyDescent="0.25">
      <c r="A10" s="143" t="s">
        <v>99</v>
      </c>
      <c r="B10" s="167">
        <f>УСЬОГО!B10-'16-село-ЦЗ'!B10</f>
        <v>11519</v>
      </c>
      <c r="C10" s="208">
        <f>УСЬОГО!C10-'16-село-ЦЗ'!C10</f>
        <v>5529</v>
      </c>
      <c r="D10" s="177">
        <f t="shared" si="0"/>
        <v>47.998958242903029</v>
      </c>
      <c r="E10" s="169">
        <f>УСЬОГО!E10-'16-село-ЦЗ'!E10</f>
        <v>9447</v>
      </c>
      <c r="F10" s="171">
        <f>УСЬОГО!F10-'16-село-ЦЗ'!F10</f>
        <v>3973</v>
      </c>
      <c r="G10" s="177">
        <f t="shared" si="1"/>
        <v>42.055679051550754</v>
      </c>
      <c r="H10" s="170">
        <f>УСЬОГО!H10-'16-село-ЦЗ'!H10</f>
        <v>2223</v>
      </c>
      <c r="I10" s="170">
        <f>УСЬОГО!I10-'16-село-ЦЗ'!I10</f>
        <v>1289</v>
      </c>
      <c r="J10" s="180">
        <f t="shared" si="2"/>
        <v>57.984705353126408</v>
      </c>
      <c r="K10" s="169">
        <f>УСЬОГО!N10-'16-село-ЦЗ'!K10</f>
        <v>689</v>
      </c>
      <c r="L10" s="171">
        <f>УСЬОГО!O10-'16-село-ЦЗ'!L10</f>
        <v>334</v>
      </c>
      <c r="M10" s="177">
        <f t="shared" si="8"/>
        <v>48.476052249637156</v>
      </c>
      <c r="N10" s="169">
        <f>УСЬОГО!Q10-'16-село-ЦЗ'!N10</f>
        <v>9</v>
      </c>
      <c r="O10" s="171">
        <f>УСЬОГО!R10-'16-село-ЦЗ'!O10</f>
        <v>143</v>
      </c>
      <c r="P10" s="394" t="s">
        <v>140</v>
      </c>
      <c r="Q10" s="169">
        <f>УСЬОГО!T10-'16-село-ЦЗ'!Q10</f>
        <v>6694</v>
      </c>
      <c r="R10" s="171">
        <f>УСЬОГО!U10-'16-село-ЦЗ'!R10</f>
        <v>3293</v>
      </c>
      <c r="S10" s="177">
        <f t="shared" si="4"/>
        <v>49.193307439498057</v>
      </c>
      <c r="T10" s="170">
        <f>УСЬОГО!W10-'16-село-ЦЗ'!T10</f>
        <v>2950</v>
      </c>
      <c r="U10" s="170">
        <f>УСЬОГО!X10-'16-село-ЦЗ'!U10</f>
        <v>1277</v>
      </c>
      <c r="V10" s="180">
        <f t="shared" si="5"/>
        <v>43.288135593220339</v>
      </c>
      <c r="W10" s="169">
        <f>УСЬОГО!Z10-'16-село-ЦЗ'!W10</f>
        <v>2230</v>
      </c>
      <c r="X10" s="171">
        <f>УСЬОГО!AA10-'16-село-ЦЗ'!X10</f>
        <v>807</v>
      </c>
      <c r="Y10" s="177">
        <f t="shared" si="6"/>
        <v>36.188340807174889</v>
      </c>
      <c r="Z10" s="170">
        <f>УСЬОГО!AC10-'16-село-ЦЗ'!Z10</f>
        <v>1968</v>
      </c>
      <c r="AA10" s="170">
        <f>УСЬОГО!AD10-'16-село-ЦЗ'!AA10</f>
        <v>582</v>
      </c>
      <c r="AB10" s="177">
        <f t="shared" si="7"/>
        <v>29.573170731707318</v>
      </c>
      <c r="AC10" s="34"/>
      <c r="AD10" s="38"/>
    </row>
    <row r="11" spans="1:32" s="39" customFormat="1" ht="48.75" customHeight="1" x14ac:dyDescent="0.25">
      <c r="A11" s="143" t="s">
        <v>100</v>
      </c>
      <c r="B11" s="167">
        <f>УСЬОГО!B11-'16-село-ЦЗ'!B11</f>
        <v>1868</v>
      </c>
      <c r="C11" s="208">
        <f>УСЬОГО!C11-'16-село-ЦЗ'!C11</f>
        <v>1163</v>
      </c>
      <c r="D11" s="177">
        <f t="shared" si="0"/>
        <v>62.259100642398288</v>
      </c>
      <c r="E11" s="169">
        <f>УСЬОГО!E11-'16-село-ЦЗ'!E11</f>
        <v>1620</v>
      </c>
      <c r="F11" s="171">
        <f>УСЬОГО!F11-'16-село-ЦЗ'!F11</f>
        <v>887</v>
      </c>
      <c r="G11" s="177">
        <f t="shared" si="1"/>
        <v>54.753086419753089</v>
      </c>
      <c r="H11" s="170">
        <f>УСЬОГО!H11-'16-село-ЦЗ'!H11</f>
        <v>458</v>
      </c>
      <c r="I11" s="170">
        <f>УСЬОГО!I11-'16-село-ЦЗ'!I11</f>
        <v>427</v>
      </c>
      <c r="J11" s="180">
        <f t="shared" si="2"/>
        <v>93.231441048034938</v>
      </c>
      <c r="K11" s="169">
        <f>УСЬОГО!N11-'16-село-ЦЗ'!K11</f>
        <v>41</v>
      </c>
      <c r="L11" s="171">
        <f>УСЬОГО!O11-'16-село-ЦЗ'!L11</f>
        <v>44</v>
      </c>
      <c r="M11" s="177">
        <f t="shared" si="8"/>
        <v>107.3170731707317</v>
      </c>
      <c r="N11" s="169">
        <f>УСЬОГО!Q11-'16-село-ЦЗ'!N11</f>
        <v>0</v>
      </c>
      <c r="O11" s="171">
        <f>УСЬОГО!R11-'16-село-ЦЗ'!O11</f>
        <v>8</v>
      </c>
      <c r="P11" s="180" t="str">
        <f t="shared" ref="P9:P14" si="9">IF(ISERROR(O11*100/N11),"-",(O11*100/N11))</f>
        <v>-</v>
      </c>
      <c r="Q11" s="169">
        <f>УСЬОГО!T11-'16-село-ЦЗ'!Q11</f>
        <v>1337</v>
      </c>
      <c r="R11" s="171">
        <f>УСЬОГО!U11-'16-село-ЦЗ'!R11</f>
        <v>767</v>
      </c>
      <c r="S11" s="177">
        <f t="shared" si="4"/>
        <v>57.367240089753182</v>
      </c>
      <c r="T11" s="170">
        <f>УСЬОГО!W11-'16-село-ЦЗ'!T11</f>
        <v>558</v>
      </c>
      <c r="U11" s="170">
        <f>УСЬОГО!X11-'16-село-ЦЗ'!U11</f>
        <v>272</v>
      </c>
      <c r="V11" s="180">
        <f t="shared" si="5"/>
        <v>48.74551971326165</v>
      </c>
      <c r="W11" s="169">
        <f>УСЬОГО!Z11-'16-село-ЦЗ'!W11</f>
        <v>499</v>
      </c>
      <c r="X11" s="171">
        <f>УСЬОГО!AA11-'16-село-ЦЗ'!X11</f>
        <v>192</v>
      </c>
      <c r="Y11" s="177">
        <f t="shared" si="6"/>
        <v>38.476953907815634</v>
      </c>
      <c r="Z11" s="170">
        <f>УСЬОГО!AC11-'16-село-ЦЗ'!Z11</f>
        <v>438</v>
      </c>
      <c r="AA11" s="170">
        <f>УСЬОГО!AD11-'16-село-ЦЗ'!AA11</f>
        <v>122</v>
      </c>
      <c r="AB11" s="177">
        <f t="shared" si="7"/>
        <v>27.853881278538811</v>
      </c>
      <c r="AC11" s="34"/>
      <c r="AD11" s="38"/>
    </row>
    <row r="12" spans="1:32" s="39" customFormat="1" ht="48.75" customHeight="1" x14ac:dyDescent="0.25">
      <c r="A12" s="143" t="s">
        <v>101</v>
      </c>
      <c r="B12" s="167">
        <f>УСЬОГО!B12-'16-село-ЦЗ'!B12</f>
        <v>3686</v>
      </c>
      <c r="C12" s="208">
        <f>УСЬОГО!C12-'16-село-ЦЗ'!C12</f>
        <v>2143</v>
      </c>
      <c r="D12" s="177">
        <f t="shared" si="0"/>
        <v>58.138903960933263</v>
      </c>
      <c r="E12" s="169">
        <f>УСЬОГО!E12-'16-село-ЦЗ'!E12</f>
        <v>3034</v>
      </c>
      <c r="F12" s="171">
        <f>УСЬОГО!F12-'16-село-ЦЗ'!F12</f>
        <v>1647</v>
      </c>
      <c r="G12" s="177">
        <f t="shared" si="1"/>
        <v>54.284772577455506</v>
      </c>
      <c r="H12" s="170">
        <f>УСЬОГО!H12-'16-село-ЦЗ'!H12</f>
        <v>1094</v>
      </c>
      <c r="I12" s="170">
        <f>УСЬОГО!I12-'16-село-ЦЗ'!I12</f>
        <v>853</v>
      </c>
      <c r="J12" s="180">
        <f t="shared" si="2"/>
        <v>77.970749542961613</v>
      </c>
      <c r="K12" s="169">
        <f>УСЬОГО!N12-'16-село-ЦЗ'!K12</f>
        <v>80</v>
      </c>
      <c r="L12" s="171">
        <f>УСЬОГО!O12-'16-село-ЦЗ'!L12</f>
        <v>72</v>
      </c>
      <c r="M12" s="177">
        <f t="shared" si="8"/>
        <v>90</v>
      </c>
      <c r="N12" s="169">
        <f>УСЬОГО!Q12-'16-село-ЦЗ'!N12</f>
        <v>18</v>
      </c>
      <c r="O12" s="171">
        <f>УСЬОГО!R12-'16-село-ЦЗ'!O12</f>
        <v>11</v>
      </c>
      <c r="P12" s="180">
        <f t="shared" si="9"/>
        <v>61.111111111111114</v>
      </c>
      <c r="Q12" s="169">
        <f>УСЬОГО!T12-'16-село-ЦЗ'!Q12</f>
        <v>2575</v>
      </c>
      <c r="R12" s="171">
        <f>УСЬОГО!U12-'16-село-ЦЗ'!R12</f>
        <v>1236</v>
      </c>
      <c r="S12" s="177">
        <f t="shared" si="4"/>
        <v>48</v>
      </c>
      <c r="T12" s="170">
        <f>УСЬОГО!W12-'16-село-ЦЗ'!T12</f>
        <v>985</v>
      </c>
      <c r="U12" s="170">
        <f>УСЬОГО!X12-'16-село-ЦЗ'!U12</f>
        <v>500</v>
      </c>
      <c r="V12" s="180">
        <f t="shared" si="5"/>
        <v>50.761421319796952</v>
      </c>
      <c r="W12" s="169">
        <f>УСЬОГО!Z12-'16-село-ЦЗ'!W12</f>
        <v>810</v>
      </c>
      <c r="X12" s="171">
        <f>УСЬОГО!AA12-'16-село-ЦЗ'!X12</f>
        <v>335</v>
      </c>
      <c r="Y12" s="177">
        <f t="shared" si="6"/>
        <v>41.358024691358025</v>
      </c>
      <c r="Z12" s="170">
        <f>УСЬОГО!AC12-'16-село-ЦЗ'!Z12</f>
        <v>672</v>
      </c>
      <c r="AA12" s="170">
        <f>УСЬОГО!AD12-'16-село-ЦЗ'!AA12</f>
        <v>220</v>
      </c>
      <c r="AB12" s="177">
        <f t="shared" si="7"/>
        <v>32.738095238095241</v>
      </c>
      <c r="AC12" s="34"/>
      <c r="AD12" s="38"/>
    </row>
    <row r="13" spans="1:32" s="39" customFormat="1" ht="48.75" customHeight="1" x14ac:dyDescent="0.25">
      <c r="A13" s="143" t="s">
        <v>102</v>
      </c>
      <c r="B13" s="167">
        <f>УСЬОГО!B13-'16-село-ЦЗ'!B13</f>
        <v>2220</v>
      </c>
      <c r="C13" s="208">
        <f>УСЬОГО!C13-'16-село-ЦЗ'!C13</f>
        <v>1281</v>
      </c>
      <c r="D13" s="177">
        <f t="shared" si="0"/>
        <v>57.702702702702702</v>
      </c>
      <c r="E13" s="169">
        <f>УСЬОГО!E13-'16-село-ЦЗ'!E13</f>
        <v>1783</v>
      </c>
      <c r="F13" s="171">
        <f>УСЬОГО!F13-'16-село-ЦЗ'!F13</f>
        <v>841</v>
      </c>
      <c r="G13" s="177">
        <f t="shared" si="1"/>
        <v>47.167694896242288</v>
      </c>
      <c r="H13" s="170">
        <f>УСЬОГО!H13-'16-село-ЦЗ'!H13</f>
        <v>801</v>
      </c>
      <c r="I13" s="170">
        <f>УСЬОГО!I13-'16-село-ЦЗ'!I13</f>
        <v>527</v>
      </c>
      <c r="J13" s="180">
        <f t="shared" si="2"/>
        <v>65.792759051186025</v>
      </c>
      <c r="K13" s="169">
        <f>УСЬОГО!N13-'16-село-ЦЗ'!K13</f>
        <v>74</v>
      </c>
      <c r="L13" s="171">
        <f>УСЬОГО!O13-'16-село-ЦЗ'!L13</f>
        <v>15</v>
      </c>
      <c r="M13" s="177">
        <f t="shared" si="8"/>
        <v>20.27027027027027</v>
      </c>
      <c r="N13" s="169">
        <f>УСЬОГО!Q13-'16-село-ЦЗ'!N13</f>
        <v>0</v>
      </c>
      <c r="O13" s="171">
        <f>УСЬОГО!R13-'16-село-ЦЗ'!O13</f>
        <v>17</v>
      </c>
      <c r="P13" s="180" t="str">
        <f t="shared" si="9"/>
        <v>-</v>
      </c>
      <c r="Q13" s="169">
        <f>УСЬОГО!T13-'16-село-ЦЗ'!Q13</f>
        <v>1581</v>
      </c>
      <c r="R13" s="171">
        <f>УСЬОГО!U13-'16-село-ЦЗ'!R13</f>
        <v>730</v>
      </c>
      <c r="S13" s="177">
        <f t="shared" si="4"/>
        <v>46.173308032890574</v>
      </c>
      <c r="T13" s="170">
        <f>УСЬОГО!W13-'16-село-ЦЗ'!T13</f>
        <v>383</v>
      </c>
      <c r="U13" s="170">
        <f>УСЬОГО!X13-'16-село-ЦЗ'!U13</f>
        <v>283</v>
      </c>
      <c r="V13" s="180">
        <f t="shared" si="5"/>
        <v>73.89033942558747</v>
      </c>
      <c r="W13" s="169">
        <f>УСЬОГО!Z13-'16-село-ЦЗ'!W13</f>
        <v>264</v>
      </c>
      <c r="X13" s="171">
        <f>УСЬОГО!AA13-'16-село-ЦЗ'!X13</f>
        <v>146</v>
      </c>
      <c r="Y13" s="177">
        <f t="shared" si="6"/>
        <v>55.303030303030305</v>
      </c>
      <c r="Z13" s="170">
        <f>УСЬОГО!AC13-'16-село-ЦЗ'!Z13</f>
        <v>217</v>
      </c>
      <c r="AA13" s="170">
        <f>УСЬОГО!AD13-'16-село-ЦЗ'!AA13</f>
        <v>104</v>
      </c>
      <c r="AB13" s="177">
        <f t="shared" si="7"/>
        <v>47.926267281105993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210">
        <f>УСЬОГО!B14-'16-село-ЦЗ'!B14</f>
        <v>1244</v>
      </c>
      <c r="C14" s="211">
        <f>УСЬОГО!C14-'16-село-ЦЗ'!C14</f>
        <v>1046</v>
      </c>
      <c r="D14" s="184">
        <f t="shared" si="0"/>
        <v>84.083601286173632</v>
      </c>
      <c r="E14" s="212">
        <f>УСЬОГО!E14-'16-село-ЦЗ'!E14</f>
        <v>1096</v>
      </c>
      <c r="F14" s="213">
        <f>УСЬОГО!F14-'16-село-ЦЗ'!F14</f>
        <v>801</v>
      </c>
      <c r="G14" s="184">
        <f t="shared" si="1"/>
        <v>73.083941605839414</v>
      </c>
      <c r="H14" s="214">
        <f>УСЬОГО!H14-'16-село-ЦЗ'!H14</f>
        <v>440</v>
      </c>
      <c r="I14" s="214">
        <f>УСЬОГО!I14-'16-село-ЦЗ'!I14</f>
        <v>482</v>
      </c>
      <c r="J14" s="188">
        <f t="shared" si="2"/>
        <v>109.54545454545455</v>
      </c>
      <c r="K14" s="212">
        <f>УСЬОГО!N14-'16-село-ЦЗ'!K14</f>
        <v>126</v>
      </c>
      <c r="L14" s="213">
        <f>УСЬОГО!O14-'16-село-ЦЗ'!L14</f>
        <v>107</v>
      </c>
      <c r="M14" s="184">
        <f t="shared" si="8"/>
        <v>84.920634920634924</v>
      </c>
      <c r="N14" s="212">
        <f>УСЬОГО!Q14-'16-село-ЦЗ'!N14</f>
        <v>12</v>
      </c>
      <c r="O14" s="213">
        <f>УСЬОГО!R14-'16-село-ЦЗ'!O14</f>
        <v>3</v>
      </c>
      <c r="P14" s="188">
        <f t="shared" si="9"/>
        <v>25</v>
      </c>
      <c r="Q14" s="212">
        <f>УСЬОГО!T14-'16-село-ЦЗ'!Q14</f>
        <v>997</v>
      </c>
      <c r="R14" s="213">
        <f>УСЬОГО!U14-'16-село-ЦЗ'!R14</f>
        <v>680</v>
      </c>
      <c r="S14" s="184">
        <f t="shared" si="4"/>
        <v>68.204613841524576</v>
      </c>
      <c r="T14" s="214">
        <f>УСЬОГО!W14-'16-село-ЦЗ'!T14</f>
        <v>329</v>
      </c>
      <c r="U14" s="214">
        <f>УСЬОГО!X14-'16-село-ЦЗ'!U14</f>
        <v>280</v>
      </c>
      <c r="V14" s="188">
        <f t="shared" si="5"/>
        <v>85.106382978723403</v>
      </c>
      <c r="W14" s="212">
        <f>УСЬОГО!Z14-'16-село-ЦЗ'!W14</f>
        <v>290</v>
      </c>
      <c r="X14" s="213">
        <f>УСЬОГО!AA14-'16-село-ЦЗ'!X14</f>
        <v>179</v>
      </c>
      <c r="Y14" s="184">
        <f t="shared" si="6"/>
        <v>61.724137931034484</v>
      </c>
      <c r="Z14" s="214">
        <f>УСЬОГО!AC14-'16-село-ЦЗ'!Z14</f>
        <v>234</v>
      </c>
      <c r="AA14" s="214">
        <f>УСЬОГО!AD14-'16-село-ЦЗ'!AA14</f>
        <v>112</v>
      </c>
      <c r="AB14" s="184">
        <f t="shared" si="7"/>
        <v>47.863247863247864</v>
      </c>
      <c r="AC14" s="34"/>
      <c r="AD14" s="38"/>
    </row>
    <row r="15" spans="1:32" ht="15" customHeight="1" x14ac:dyDescent="0.2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Z4:Z5"/>
    <mergeCell ref="AA4:AA5"/>
    <mergeCell ref="AB4:AB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N13" sqref="N13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81" t="s">
        <v>122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5"/>
      <c r="O1" s="25"/>
      <c r="P1" s="25"/>
      <c r="Q1" s="25"/>
      <c r="R1" s="25"/>
      <c r="S1" s="25"/>
      <c r="T1" s="25"/>
      <c r="U1" s="25"/>
      <c r="V1" s="25"/>
      <c r="W1" s="25"/>
      <c r="X1" s="280"/>
      <c r="Y1" s="280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80"/>
      <c r="Y2" s="280"/>
      <c r="Z2" s="278"/>
      <c r="AA2" s="278"/>
      <c r="AB2" s="120" t="s">
        <v>7</v>
      </c>
      <c r="AC2" s="51"/>
    </row>
    <row r="3" spans="1:32" s="221" customFormat="1" ht="100.5" customHeight="1" thickBot="1" x14ac:dyDescent="0.3">
      <c r="A3" s="274"/>
      <c r="B3" s="369" t="s">
        <v>20</v>
      </c>
      <c r="C3" s="370"/>
      <c r="D3" s="370"/>
      <c r="E3" s="366" t="s">
        <v>21</v>
      </c>
      <c r="F3" s="367"/>
      <c r="G3" s="372"/>
      <c r="H3" s="373" t="s">
        <v>107</v>
      </c>
      <c r="I3" s="367"/>
      <c r="J3" s="368"/>
      <c r="K3" s="366" t="s">
        <v>9</v>
      </c>
      <c r="L3" s="367"/>
      <c r="M3" s="372"/>
      <c r="N3" s="366" t="s">
        <v>10</v>
      </c>
      <c r="O3" s="367"/>
      <c r="P3" s="368"/>
      <c r="Q3" s="369" t="s">
        <v>8</v>
      </c>
      <c r="R3" s="370"/>
      <c r="S3" s="371"/>
      <c r="T3" s="369" t="s">
        <v>15</v>
      </c>
      <c r="U3" s="370"/>
      <c r="V3" s="371"/>
      <c r="W3" s="366" t="s">
        <v>11</v>
      </c>
      <c r="X3" s="367"/>
      <c r="Y3" s="372"/>
      <c r="Z3" s="373" t="s">
        <v>12</v>
      </c>
      <c r="AA3" s="367"/>
      <c r="AB3" s="372"/>
    </row>
    <row r="4" spans="1:32" s="31" customFormat="1" ht="19.5" customHeight="1" x14ac:dyDescent="0.25">
      <c r="A4" s="288"/>
      <c r="B4" s="357" t="s">
        <v>87</v>
      </c>
      <c r="C4" s="349" t="s">
        <v>96</v>
      </c>
      <c r="D4" s="355" t="s">
        <v>2</v>
      </c>
      <c r="E4" s="357" t="s">
        <v>87</v>
      </c>
      <c r="F4" s="349" t="s">
        <v>96</v>
      </c>
      <c r="G4" s="351" t="s">
        <v>2</v>
      </c>
      <c r="H4" s="353" t="s">
        <v>87</v>
      </c>
      <c r="I4" s="349" t="s">
        <v>96</v>
      </c>
      <c r="J4" s="355" t="s">
        <v>2</v>
      </c>
      <c r="K4" s="357" t="s">
        <v>87</v>
      </c>
      <c r="L4" s="349" t="s">
        <v>96</v>
      </c>
      <c r="M4" s="351" t="s">
        <v>2</v>
      </c>
      <c r="N4" s="357" t="s">
        <v>87</v>
      </c>
      <c r="O4" s="349" t="s">
        <v>96</v>
      </c>
      <c r="P4" s="355" t="s">
        <v>2</v>
      </c>
      <c r="Q4" s="357" t="s">
        <v>87</v>
      </c>
      <c r="R4" s="349" t="s">
        <v>96</v>
      </c>
      <c r="S4" s="351" t="s">
        <v>2</v>
      </c>
      <c r="T4" s="357" t="s">
        <v>87</v>
      </c>
      <c r="U4" s="349" t="s">
        <v>96</v>
      </c>
      <c r="V4" s="351" t="s">
        <v>2</v>
      </c>
      <c r="W4" s="357" t="s">
        <v>87</v>
      </c>
      <c r="X4" s="349" t="s">
        <v>96</v>
      </c>
      <c r="Y4" s="351" t="s">
        <v>2</v>
      </c>
      <c r="Z4" s="353" t="s">
        <v>87</v>
      </c>
      <c r="AA4" s="349" t="s">
        <v>96</v>
      </c>
      <c r="AB4" s="351" t="s">
        <v>2</v>
      </c>
    </row>
    <row r="5" spans="1:32" s="31" customFormat="1" ht="4.5" customHeight="1" thickBot="1" x14ac:dyDescent="0.3">
      <c r="A5" s="359"/>
      <c r="B5" s="358"/>
      <c r="C5" s="350"/>
      <c r="D5" s="356"/>
      <c r="E5" s="358"/>
      <c r="F5" s="350"/>
      <c r="G5" s="352"/>
      <c r="H5" s="354"/>
      <c r="I5" s="350"/>
      <c r="J5" s="356"/>
      <c r="K5" s="358"/>
      <c r="L5" s="350"/>
      <c r="M5" s="352"/>
      <c r="N5" s="358"/>
      <c r="O5" s="350"/>
      <c r="P5" s="356"/>
      <c r="Q5" s="358"/>
      <c r="R5" s="350"/>
      <c r="S5" s="352"/>
      <c r="T5" s="358"/>
      <c r="U5" s="350"/>
      <c r="V5" s="352"/>
      <c r="W5" s="358"/>
      <c r="X5" s="350"/>
      <c r="Y5" s="352"/>
      <c r="Z5" s="354"/>
      <c r="AA5" s="350"/>
      <c r="AB5" s="352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6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3">
        <v>19</v>
      </c>
      <c r="U6" s="197">
        <v>20</v>
      </c>
      <c r="V6" s="204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15651</v>
      </c>
      <c r="C7" s="162">
        <f>SUM(C8:C14)</f>
        <v>9696</v>
      </c>
      <c r="D7" s="166">
        <f>C7*100/B7</f>
        <v>61.951313015142802</v>
      </c>
      <c r="E7" s="164">
        <f>SUM(E8:E14)</f>
        <v>13410</v>
      </c>
      <c r="F7" s="162">
        <f>SUM(F8:F14)</f>
        <v>7120</v>
      </c>
      <c r="G7" s="163">
        <f>F7*100/E7</f>
        <v>53.094705443698736</v>
      </c>
      <c r="H7" s="165">
        <f>SUM(H8:H14)</f>
        <v>3807</v>
      </c>
      <c r="I7" s="162">
        <f>SUM(I8:I14)</f>
        <v>3371</v>
      </c>
      <c r="J7" s="166">
        <f>I7*100/H7</f>
        <v>88.547412660887844</v>
      </c>
      <c r="K7" s="164">
        <f>SUM(K8:K14)</f>
        <v>755</v>
      </c>
      <c r="L7" s="162">
        <f>SUM(L8:L14)</f>
        <v>500</v>
      </c>
      <c r="M7" s="163">
        <f>L7*100/K7</f>
        <v>66.225165562913901</v>
      </c>
      <c r="N7" s="164">
        <f>SUM(N8:N14)</f>
        <v>101</v>
      </c>
      <c r="O7" s="162">
        <f>SUM(O8:O14)</f>
        <v>127</v>
      </c>
      <c r="P7" s="166">
        <f>O7*100/N7</f>
        <v>125.74257425742574</v>
      </c>
      <c r="Q7" s="164">
        <f>SUM(Q8:Q14)</f>
        <v>11190</v>
      </c>
      <c r="R7" s="162">
        <f>SUM(R8:R14)</f>
        <v>5922</v>
      </c>
      <c r="S7" s="163">
        <f>R7*100/Q7</f>
        <v>52.922252010723859</v>
      </c>
      <c r="T7" s="161">
        <f>SUM(T8:T14)</f>
        <v>4263</v>
      </c>
      <c r="U7" s="162">
        <f>SUM(U8:U14)</f>
        <v>2573</v>
      </c>
      <c r="V7" s="163">
        <f>U7*100/T7</f>
        <v>60.356556415669715</v>
      </c>
      <c r="W7" s="164">
        <f>SUM(W8:W14)</f>
        <v>3718</v>
      </c>
      <c r="X7" s="162">
        <f>SUM(X8:X14)</f>
        <v>1756</v>
      </c>
      <c r="Y7" s="163">
        <f>X7*100/W7</f>
        <v>47.229693383539541</v>
      </c>
      <c r="Z7" s="165">
        <f>SUM(Z8:Z14)</f>
        <v>3292</v>
      </c>
      <c r="AA7" s="162">
        <f>SUM(AA8:AA14)</f>
        <v>1110</v>
      </c>
      <c r="AB7" s="163">
        <f>AA7*100/Z7</f>
        <v>33.718104495747269</v>
      </c>
      <c r="AC7" s="34"/>
      <c r="AF7" s="39"/>
    </row>
    <row r="8" spans="1:32" s="39" customFormat="1" ht="48.75" customHeight="1" x14ac:dyDescent="0.25">
      <c r="A8" s="142" t="s">
        <v>97</v>
      </c>
      <c r="B8" s="167">
        <v>1069</v>
      </c>
      <c r="C8" s="157">
        <v>1049</v>
      </c>
      <c r="D8" s="172">
        <f t="shared" ref="D8:D14" si="0">C8*100/B8</f>
        <v>98.129092609915816</v>
      </c>
      <c r="E8" s="169">
        <v>915</v>
      </c>
      <c r="F8" s="157">
        <v>674</v>
      </c>
      <c r="G8" s="168">
        <f t="shared" ref="G8:G14" si="1">F8*100/E8</f>
        <v>73.661202185792348</v>
      </c>
      <c r="H8" s="170">
        <v>372</v>
      </c>
      <c r="I8" s="171">
        <v>545</v>
      </c>
      <c r="J8" s="172">
        <f t="shared" ref="J8:J14" si="2">I8*100/H8</f>
        <v>146.50537634408602</v>
      </c>
      <c r="K8" s="173">
        <v>29</v>
      </c>
      <c r="L8" s="158">
        <v>39</v>
      </c>
      <c r="M8" s="168">
        <f t="shared" ref="M8" si="3">L8*100/K8</f>
        <v>134.48275862068965</v>
      </c>
      <c r="N8" s="169">
        <v>19</v>
      </c>
      <c r="O8" s="158">
        <v>18</v>
      </c>
      <c r="P8" s="172">
        <f>IF(ISERROR(O8*100/N8),"-",(O8*100/N8))</f>
        <v>94.736842105263165</v>
      </c>
      <c r="Q8" s="173">
        <v>820</v>
      </c>
      <c r="R8" s="171">
        <v>610</v>
      </c>
      <c r="S8" s="168">
        <f t="shared" ref="S8:S14" si="4">R8*100/Q8</f>
        <v>74.390243902439025</v>
      </c>
      <c r="T8" s="226">
        <v>204</v>
      </c>
      <c r="U8" s="175">
        <v>309</v>
      </c>
      <c r="V8" s="168">
        <f t="shared" ref="V8:V14" si="5">U8*100/T8</f>
        <v>151.47058823529412</v>
      </c>
      <c r="W8" s="169">
        <v>172</v>
      </c>
      <c r="X8" s="175">
        <v>160</v>
      </c>
      <c r="Y8" s="168">
        <f t="shared" ref="Y8:Y14" si="6">X8*100/W8</f>
        <v>93.023255813953483</v>
      </c>
      <c r="Z8" s="170">
        <v>139</v>
      </c>
      <c r="AA8" s="175">
        <v>91</v>
      </c>
      <c r="AB8" s="168">
        <f t="shared" ref="AB8:AB14" si="7">AA8*100/Z8</f>
        <v>65.467625899280577</v>
      </c>
      <c r="AC8" s="34"/>
      <c r="AD8" s="38"/>
    </row>
    <row r="9" spans="1:32" s="40" customFormat="1" ht="48.75" customHeight="1" x14ac:dyDescent="0.25">
      <c r="A9" s="143" t="s">
        <v>98</v>
      </c>
      <c r="B9" s="176">
        <v>1872</v>
      </c>
      <c r="C9" s="157">
        <v>1169</v>
      </c>
      <c r="D9" s="180">
        <f t="shared" si="0"/>
        <v>62.446581196581199</v>
      </c>
      <c r="E9" s="178">
        <v>1505</v>
      </c>
      <c r="F9" s="127">
        <v>848</v>
      </c>
      <c r="G9" s="177">
        <f t="shared" si="1"/>
        <v>56.345514950166113</v>
      </c>
      <c r="H9" s="179">
        <v>513</v>
      </c>
      <c r="I9" s="171">
        <v>414</v>
      </c>
      <c r="J9" s="180">
        <f t="shared" si="2"/>
        <v>80.701754385964918</v>
      </c>
      <c r="K9" s="181">
        <v>100</v>
      </c>
      <c r="L9" s="131">
        <v>54</v>
      </c>
      <c r="M9" s="177">
        <f t="shared" ref="M9:M14" si="8">IF(ISERROR(L9*100/K9),"-",(L9*100/K9))</f>
        <v>54</v>
      </c>
      <c r="N9" s="178">
        <v>10</v>
      </c>
      <c r="O9" s="131">
        <v>14</v>
      </c>
      <c r="P9" s="180">
        <f t="shared" ref="P9:P14" si="9">IF(ISERROR(O9*100/N9),"-",(O9*100/N9))</f>
        <v>140</v>
      </c>
      <c r="Q9" s="181">
        <v>1290</v>
      </c>
      <c r="R9" s="132">
        <v>730</v>
      </c>
      <c r="S9" s="177">
        <f t="shared" si="4"/>
        <v>56.589147286821706</v>
      </c>
      <c r="T9" s="226">
        <v>533</v>
      </c>
      <c r="U9" s="175">
        <v>350</v>
      </c>
      <c r="V9" s="177">
        <f t="shared" si="5"/>
        <v>65.666041275797369</v>
      </c>
      <c r="W9" s="178">
        <v>470</v>
      </c>
      <c r="X9" s="133">
        <v>249</v>
      </c>
      <c r="Y9" s="177">
        <f t="shared" si="6"/>
        <v>52.978723404255319</v>
      </c>
      <c r="Z9" s="179">
        <v>441</v>
      </c>
      <c r="AA9" s="133">
        <v>158</v>
      </c>
      <c r="AB9" s="177">
        <f t="shared" si="7"/>
        <v>35.827664399092967</v>
      </c>
      <c r="AC9" s="34"/>
      <c r="AD9" s="38"/>
    </row>
    <row r="10" spans="1:32" s="39" customFormat="1" ht="48.75" customHeight="1" x14ac:dyDescent="0.25">
      <c r="A10" s="143" t="s">
        <v>99</v>
      </c>
      <c r="B10" s="176">
        <v>4248</v>
      </c>
      <c r="C10" s="157">
        <v>2103</v>
      </c>
      <c r="D10" s="180">
        <f t="shared" si="0"/>
        <v>49.505649717514125</v>
      </c>
      <c r="E10" s="178">
        <v>3689</v>
      </c>
      <c r="F10" s="128">
        <v>1601</v>
      </c>
      <c r="G10" s="177">
        <f t="shared" si="1"/>
        <v>43.399295201951752</v>
      </c>
      <c r="H10" s="179">
        <v>802</v>
      </c>
      <c r="I10" s="171">
        <v>543</v>
      </c>
      <c r="J10" s="180">
        <f t="shared" si="2"/>
        <v>67.705735660847878</v>
      </c>
      <c r="K10" s="181">
        <v>278</v>
      </c>
      <c r="L10" s="130">
        <v>140</v>
      </c>
      <c r="M10" s="177">
        <f t="shared" si="8"/>
        <v>50.359712230215827</v>
      </c>
      <c r="N10" s="178">
        <v>26</v>
      </c>
      <c r="O10" s="130">
        <v>19</v>
      </c>
      <c r="P10" s="180">
        <f t="shared" si="9"/>
        <v>73.07692307692308</v>
      </c>
      <c r="Q10" s="181">
        <v>2925</v>
      </c>
      <c r="R10" s="132">
        <v>1317</v>
      </c>
      <c r="S10" s="177">
        <f t="shared" si="4"/>
        <v>45.025641025641029</v>
      </c>
      <c r="T10" s="226">
        <v>1122</v>
      </c>
      <c r="U10" s="175">
        <v>528</v>
      </c>
      <c r="V10" s="177">
        <f t="shared" si="5"/>
        <v>47.058823529411768</v>
      </c>
      <c r="W10" s="178">
        <v>964</v>
      </c>
      <c r="X10" s="133">
        <v>384</v>
      </c>
      <c r="Y10" s="177">
        <f t="shared" si="6"/>
        <v>39.834024896265561</v>
      </c>
      <c r="Z10" s="179">
        <v>847</v>
      </c>
      <c r="AA10" s="133">
        <v>274</v>
      </c>
      <c r="AB10" s="177">
        <f t="shared" si="7"/>
        <v>32.349468713105075</v>
      </c>
      <c r="AC10" s="34"/>
      <c r="AD10" s="38"/>
    </row>
    <row r="11" spans="1:32" s="39" customFormat="1" ht="48.75" customHeight="1" x14ac:dyDescent="0.25">
      <c r="A11" s="143" t="s">
        <v>100</v>
      </c>
      <c r="B11" s="176">
        <v>2981</v>
      </c>
      <c r="C11" s="157">
        <v>1809</v>
      </c>
      <c r="D11" s="180">
        <f t="shared" si="0"/>
        <v>60.684334116068435</v>
      </c>
      <c r="E11" s="178">
        <v>2703</v>
      </c>
      <c r="F11" s="128">
        <v>1406</v>
      </c>
      <c r="G11" s="177">
        <f t="shared" si="1"/>
        <v>52.016278209396965</v>
      </c>
      <c r="H11" s="179">
        <v>550</v>
      </c>
      <c r="I11" s="171">
        <v>479</v>
      </c>
      <c r="J11" s="180">
        <f t="shared" si="2"/>
        <v>87.090909090909093</v>
      </c>
      <c r="K11" s="181">
        <v>114</v>
      </c>
      <c r="L11" s="130">
        <v>114</v>
      </c>
      <c r="M11" s="177">
        <f t="shared" si="8"/>
        <v>100</v>
      </c>
      <c r="N11" s="178">
        <v>3</v>
      </c>
      <c r="O11" s="130">
        <v>44</v>
      </c>
      <c r="P11" s="394" t="s">
        <v>138</v>
      </c>
      <c r="Q11" s="181">
        <v>2258</v>
      </c>
      <c r="R11" s="132">
        <v>1229</v>
      </c>
      <c r="S11" s="177">
        <f t="shared" si="4"/>
        <v>54.428697962798935</v>
      </c>
      <c r="T11" s="226">
        <v>1004</v>
      </c>
      <c r="U11" s="175">
        <v>506</v>
      </c>
      <c r="V11" s="177">
        <f t="shared" si="5"/>
        <v>50.398406374501995</v>
      </c>
      <c r="W11" s="178">
        <v>932</v>
      </c>
      <c r="X11" s="133">
        <v>370</v>
      </c>
      <c r="Y11" s="177">
        <f t="shared" si="6"/>
        <v>39.699570815450642</v>
      </c>
      <c r="Z11" s="179">
        <v>838</v>
      </c>
      <c r="AA11" s="133">
        <v>198</v>
      </c>
      <c r="AB11" s="177">
        <f t="shared" si="7"/>
        <v>23.627684964200476</v>
      </c>
      <c r="AC11" s="34"/>
      <c r="AD11" s="38"/>
    </row>
    <row r="12" spans="1:32" s="39" customFormat="1" ht="48.75" customHeight="1" x14ac:dyDescent="0.25">
      <c r="A12" s="143" t="s">
        <v>101</v>
      </c>
      <c r="B12" s="176">
        <v>3168</v>
      </c>
      <c r="C12" s="157">
        <v>1863</v>
      </c>
      <c r="D12" s="180">
        <f t="shared" si="0"/>
        <v>58.80681818181818</v>
      </c>
      <c r="E12" s="178">
        <v>2633</v>
      </c>
      <c r="F12" s="128">
        <v>1402</v>
      </c>
      <c r="G12" s="177">
        <f t="shared" si="1"/>
        <v>53.247246486897076</v>
      </c>
      <c r="H12" s="179">
        <v>869</v>
      </c>
      <c r="I12" s="171">
        <v>634</v>
      </c>
      <c r="J12" s="180">
        <f t="shared" si="2"/>
        <v>72.957422324510929</v>
      </c>
      <c r="K12" s="181">
        <v>88</v>
      </c>
      <c r="L12" s="130">
        <v>72</v>
      </c>
      <c r="M12" s="177">
        <f t="shared" si="8"/>
        <v>81.818181818181813</v>
      </c>
      <c r="N12" s="178">
        <v>8</v>
      </c>
      <c r="O12" s="130">
        <v>10</v>
      </c>
      <c r="P12" s="180">
        <f t="shared" si="9"/>
        <v>125</v>
      </c>
      <c r="Q12" s="181">
        <v>2155</v>
      </c>
      <c r="R12" s="132">
        <v>1059</v>
      </c>
      <c r="S12" s="177">
        <f t="shared" si="4"/>
        <v>49.141531322505799</v>
      </c>
      <c r="T12" s="226">
        <v>846</v>
      </c>
      <c r="U12" s="175">
        <v>486</v>
      </c>
      <c r="V12" s="177">
        <f t="shared" si="5"/>
        <v>57.446808510638299</v>
      </c>
      <c r="W12" s="178">
        <v>721</v>
      </c>
      <c r="X12" s="133">
        <v>345</v>
      </c>
      <c r="Y12" s="177">
        <f t="shared" si="6"/>
        <v>47.850208044382804</v>
      </c>
      <c r="Z12" s="179">
        <v>619</v>
      </c>
      <c r="AA12" s="133">
        <v>223</v>
      </c>
      <c r="AB12" s="177">
        <f t="shared" si="7"/>
        <v>36.025848142164783</v>
      </c>
      <c r="AC12" s="34"/>
      <c r="AD12" s="38"/>
    </row>
    <row r="13" spans="1:32" s="39" customFormat="1" ht="48.75" customHeight="1" x14ac:dyDescent="0.25">
      <c r="A13" s="143" t="s">
        <v>102</v>
      </c>
      <c r="B13" s="176">
        <v>1298</v>
      </c>
      <c r="C13" s="157">
        <v>902</v>
      </c>
      <c r="D13" s="180">
        <f t="shared" si="0"/>
        <v>69.491525423728817</v>
      </c>
      <c r="E13" s="178">
        <v>1069</v>
      </c>
      <c r="F13" s="128">
        <v>559</v>
      </c>
      <c r="G13" s="177">
        <f t="shared" si="1"/>
        <v>52.291861552853135</v>
      </c>
      <c r="H13" s="179">
        <v>412</v>
      </c>
      <c r="I13" s="171">
        <v>384</v>
      </c>
      <c r="J13" s="180">
        <f t="shared" si="2"/>
        <v>93.203883495145632</v>
      </c>
      <c r="K13" s="181">
        <v>52</v>
      </c>
      <c r="L13" s="130">
        <v>26</v>
      </c>
      <c r="M13" s="177">
        <f t="shared" si="8"/>
        <v>50</v>
      </c>
      <c r="N13" s="178">
        <v>2</v>
      </c>
      <c r="O13" s="130">
        <v>14</v>
      </c>
      <c r="P13" s="394" t="s">
        <v>131</v>
      </c>
      <c r="Q13" s="181">
        <v>950</v>
      </c>
      <c r="R13" s="132">
        <v>446</v>
      </c>
      <c r="S13" s="177">
        <f t="shared" si="4"/>
        <v>46.94736842105263</v>
      </c>
      <c r="T13" s="226">
        <v>318</v>
      </c>
      <c r="U13" s="175">
        <v>226</v>
      </c>
      <c r="V13" s="177">
        <f t="shared" si="5"/>
        <v>71.069182389937112</v>
      </c>
      <c r="W13" s="178">
        <v>244</v>
      </c>
      <c r="X13" s="133">
        <v>124</v>
      </c>
      <c r="Y13" s="177">
        <f t="shared" si="6"/>
        <v>50.819672131147541</v>
      </c>
      <c r="Z13" s="179">
        <v>213</v>
      </c>
      <c r="AA13" s="133">
        <v>79</v>
      </c>
      <c r="AB13" s="177">
        <f t="shared" si="7"/>
        <v>37.089201877934272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183">
        <v>1015</v>
      </c>
      <c r="C14" s="231">
        <v>801</v>
      </c>
      <c r="D14" s="188">
        <f t="shared" si="0"/>
        <v>78.916256157635473</v>
      </c>
      <c r="E14" s="185">
        <v>896</v>
      </c>
      <c r="F14" s="145">
        <v>630</v>
      </c>
      <c r="G14" s="184">
        <f t="shared" si="1"/>
        <v>70.3125</v>
      </c>
      <c r="H14" s="186">
        <v>289</v>
      </c>
      <c r="I14" s="213">
        <v>372</v>
      </c>
      <c r="J14" s="188">
        <f t="shared" si="2"/>
        <v>128.71972318339101</v>
      </c>
      <c r="K14" s="189">
        <v>94</v>
      </c>
      <c r="L14" s="146">
        <v>55</v>
      </c>
      <c r="M14" s="184">
        <f t="shared" si="8"/>
        <v>58.51063829787234</v>
      </c>
      <c r="N14" s="185">
        <v>33</v>
      </c>
      <c r="O14" s="146">
        <v>8</v>
      </c>
      <c r="P14" s="188">
        <f t="shared" si="9"/>
        <v>24.242424242424242</v>
      </c>
      <c r="Q14" s="189">
        <v>792</v>
      </c>
      <c r="R14" s="187">
        <v>531</v>
      </c>
      <c r="S14" s="184">
        <f t="shared" si="4"/>
        <v>67.045454545454547</v>
      </c>
      <c r="T14" s="230">
        <v>236</v>
      </c>
      <c r="U14" s="216">
        <v>168</v>
      </c>
      <c r="V14" s="184">
        <f t="shared" si="5"/>
        <v>71.186440677966104</v>
      </c>
      <c r="W14" s="185">
        <v>215</v>
      </c>
      <c r="X14" s="191">
        <v>124</v>
      </c>
      <c r="Y14" s="184">
        <f t="shared" si="6"/>
        <v>57.674418604651166</v>
      </c>
      <c r="Z14" s="186">
        <v>195</v>
      </c>
      <c r="AA14" s="191">
        <v>87</v>
      </c>
      <c r="AB14" s="184">
        <f t="shared" si="7"/>
        <v>44.615384615384613</v>
      </c>
      <c r="AC14" s="34"/>
      <c r="AD14" s="38"/>
    </row>
    <row r="15" spans="1:32" ht="15" customHeight="1" x14ac:dyDescent="0.2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Z4:Z5"/>
    <mergeCell ref="AA4:AA5"/>
    <mergeCell ref="AB4:AB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67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O7" sqref="O7"/>
    </sheetView>
  </sheetViews>
  <sheetFormatPr defaultColWidth="9.42578125" defaultRowHeight="14.25" x14ac:dyDescent="0.2"/>
  <cols>
    <col min="1" max="1" width="25.5703125" style="41" customWidth="1"/>
    <col min="2" max="3" width="11.5703125" style="41" customWidth="1"/>
    <col min="4" max="4" width="7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7" width="15.140625" style="41" customWidth="1"/>
    <col min="18" max="18" width="14" style="41" customWidth="1"/>
    <col min="19" max="19" width="8.42578125" style="41" customWidth="1"/>
    <col min="20" max="21" width="16.140625" style="41" customWidth="1"/>
    <col min="22" max="22" width="7.85546875" style="41" customWidth="1"/>
    <col min="23" max="24" width="16.5703125" style="41" customWidth="1"/>
    <col min="25" max="25" width="8.42578125" style="41" customWidth="1"/>
    <col min="26" max="27" width="16.5703125" style="41" customWidth="1"/>
    <col min="28" max="28" width="9.5703125" style="41" customWidth="1"/>
    <col min="29" max="16384" width="9.42578125" style="41"/>
  </cols>
  <sheetData>
    <row r="1" spans="1:32" s="26" customFormat="1" ht="60" customHeight="1" x14ac:dyDescent="0.25">
      <c r="B1" s="281" t="s">
        <v>117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8" t="s">
        <v>7</v>
      </c>
      <c r="N2" s="278"/>
      <c r="O2" s="278"/>
      <c r="P2" s="278"/>
      <c r="Q2" s="28"/>
      <c r="R2" s="28"/>
      <c r="S2" s="28"/>
      <c r="T2" s="28"/>
      <c r="U2" s="28"/>
      <c r="V2" s="28"/>
      <c r="X2" s="280"/>
      <c r="Y2" s="280"/>
      <c r="Z2" s="278" t="s">
        <v>7</v>
      </c>
      <c r="AA2" s="278"/>
      <c r="AB2" s="278"/>
      <c r="AC2" s="51"/>
    </row>
    <row r="3" spans="1:32" s="30" customFormat="1" ht="81.75" customHeight="1" x14ac:dyDescent="0.25">
      <c r="A3" s="274"/>
      <c r="B3" s="262" t="s">
        <v>20</v>
      </c>
      <c r="C3" s="263"/>
      <c r="D3" s="264"/>
      <c r="E3" s="265" t="s">
        <v>21</v>
      </c>
      <c r="F3" s="266"/>
      <c r="G3" s="267"/>
      <c r="H3" s="276" t="s">
        <v>13</v>
      </c>
      <c r="I3" s="266"/>
      <c r="J3" s="277"/>
      <c r="K3" s="265" t="s">
        <v>9</v>
      </c>
      <c r="L3" s="266"/>
      <c r="M3" s="267"/>
      <c r="N3" s="276" t="s">
        <v>10</v>
      </c>
      <c r="O3" s="266"/>
      <c r="P3" s="267"/>
      <c r="Q3" s="262" t="s">
        <v>8</v>
      </c>
      <c r="R3" s="263"/>
      <c r="S3" s="264"/>
      <c r="T3" s="265" t="s">
        <v>15</v>
      </c>
      <c r="U3" s="266"/>
      <c r="V3" s="267"/>
      <c r="W3" s="265" t="s">
        <v>11</v>
      </c>
      <c r="X3" s="266"/>
      <c r="Y3" s="267"/>
      <c r="Z3" s="276" t="s">
        <v>12</v>
      </c>
      <c r="AA3" s="266"/>
      <c r="AB3" s="267"/>
    </row>
    <row r="4" spans="1:32" s="31" customFormat="1" ht="19.5" customHeight="1" x14ac:dyDescent="0.25">
      <c r="A4" s="275"/>
      <c r="B4" s="268" t="s">
        <v>87</v>
      </c>
      <c r="C4" s="269" t="s">
        <v>96</v>
      </c>
      <c r="D4" s="270" t="s">
        <v>2</v>
      </c>
      <c r="E4" s="271" t="s">
        <v>87</v>
      </c>
      <c r="F4" s="269" t="s">
        <v>96</v>
      </c>
      <c r="G4" s="272" t="s">
        <v>2</v>
      </c>
      <c r="H4" s="279" t="s">
        <v>87</v>
      </c>
      <c r="I4" s="269" t="s">
        <v>96</v>
      </c>
      <c r="J4" s="283" t="s">
        <v>2</v>
      </c>
      <c r="K4" s="271" t="s">
        <v>87</v>
      </c>
      <c r="L4" s="269" t="s">
        <v>96</v>
      </c>
      <c r="M4" s="272" t="s">
        <v>2</v>
      </c>
      <c r="N4" s="279" t="s">
        <v>87</v>
      </c>
      <c r="O4" s="269" t="s">
        <v>96</v>
      </c>
      <c r="P4" s="272" t="s">
        <v>2</v>
      </c>
      <c r="Q4" s="271" t="s">
        <v>87</v>
      </c>
      <c r="R4" s="269" t="s">
        <v>96</v>
      </c>
      <c r="S4" s="272" t="s">
        <v>2</v>
      </c>
      <c r="T4" s="271" t="s">
        <v>87</v>
      </c>
      <c r="U4" s="273" t="s">
        <v>96</v>
      </c>
      <c r="V4" s="272" t="s">
        <v>2</v>
      </c>
      <c r="W4" s="271" t="s">
        <v>87</v>
      </c>
      <c r="X4" s="269" t="s">
        <v>96</v>
      </c>
      <c r="Y4" s="272" t="s">
        <v>2</v>
      </c>
      <c r="Z4" s="279" t="s">
        <v>87</v>
      </c>
      <c r="AA4" s="273" t="s">
        <v>96</v>
      </c>
      <c r="AB4" s="272" t="s">
        <v>2</v>
      </c>
    </row>
    <row r="5" spans="1:32" s="31" customFormat="1" ht="15.75" customHeight="1" x14ac:dyDescent="0.25">
      <c r="A5" s="275"/>
      <c r="B5" s="268"/>
      <c r="C5" s="269"/>
      <c r="D5" s="270"/>
      <c r="E5" s="271"/>
      <c r="F5" s="269"/>
      <c r="G5" s="272"/>
      <c r="H5" s="279"/>
      <c r="I5" s="269"/>
      <c r="J5" s="283"/>
      <c r="K5" s="271"/>
      <c r="L5" s="269"/>
      <c r="M5" s="272"/>
      <c r="N5" s="279"/>
      <c r="O5" s="269"/>
      <c r="P5" s="272"/>
      <c r="Q5" s="271"/>
      <c r="R5" s="269"/>
      <c r="S5" s="272"/>
      <c r="T5" s="271"/>
      <c r="U5" s="273"/>
      <c r="V5" s="272"/>
      <c r="W5" s="271"/>
      <c r="X5" s="269"/>
      <c r="Y5" s="272"/>
      <c r="Z5" s="279"/>
      <c r="AA5" s="273"/>
      <c r="AB5" s="272"/>
    </row>
    <row r="6" spans="1:32" s="47" customFormat="1" ht="11.25" customHeight="1" thickBot="1" x14ac:dyDescent="0.25">
      <c r="A6" s="150" t="s">
        <v>3</v>
      </c>
      <c r="B6" s="151">
        <v>1</v>
      </c>
      <c r="C6" s="152">
        <v>2</v>
      </c>
      <c r="D6" s="153">
        <v>3</v>
      </c>
      <c r="E6" s="154">
        <v>4</v>
      </c>
      <c r="F6" s="152">
        <v>5</v>
      </c>
      <c r="G6" s="153">
        <v>6</v>
      </c>
      <c r="H6" s="155">
        <v>7</v>
      </c>
      <c r="I6" s="152">
        <v>8</v>
      </c>
      <c r="J6" s="156">
        <v>9</v>
      </c>
      <c r="K6" s="154">
        <v>10</v>
      </c>
      <c r="L6" s="152">
        <v>11</v>
      </c>
      <c r="M6" s="153">
        <v>12</v>
      </c>
      <c r="N6" s="155">
        <v>13</v>
      </c>
      <c r="O6" s="152">
        <v>14</v>
      </c>
      <c r="P6" s="153">
        <v>15</v>
      </c>
      <c r="Q6" s="154">
        <v>16</v>
      </c>
      <c r="R6" s="152">
        <v>17</v>
      </c>
      <c r="S6" s="153">
        <v>18</v>
      </c>
      <c r="T6" s="154">
        <v>19</v>
      </c>
      <c r="U6" s="152">
        <v>20</v>
      </c>
      <c r="V6" s="153">
        <v>21</v>
      </c>
      <c r="W6" s="154">
        <v>22</v>
      </c>
      <c r="X6" s="152">
        <v>23</v>
      </c>
      <c r="Y6" s="153">
        <v>24</v>
      </c>
      <c r="Z6" s="155">
        <v>25</v>
      </c>
      <c r="AA6" s="152">
        <v>26</v>
      </c>
      <c r="AB6" s="153">
        <v>27</v>
      </c>
    </row>
    <row r="7" spans="1:32" s="35" customFormat="1" ht="58.5" customHeight="1" thickBot="1" x14ac:dyDescent="0.3">
      <c r="A7" s="160" t="s">
        <v>32</v>
      </c>
      <c r="B7" s="161">
        <f>SUM(B8:B14)</f>
        <v>9466</v>
      </c>
      <c r="C7" s="162">
        <f>SUM(C8:C14)</f>
        <v>5343</v>
      </c>
      <c r="D7" s="163">
        <f>C7*100/B7</f>
        <v>56.444115782801603</v>
      </c>
      <c r="E7" s="164">
        <f>SUM(E8:E14)</f>
        <v>8895</v>
      </c>
      <c r="F7" s="162">
        <f>SUM(F8:F14)</f>
        <v>4954</v>
      </c>
      <c r="G7" s="163">
        <f>F7*100/E7</f>
        <v>55.694210230466553</v>
      </c>
      <c r="H7" s="165">
        <f>SUM(H8:H14)</f>
        <v>1120</v>
      </c>
      <c r="I7" s="162">
        <f>SUM(I8:I14)</f>
        <v>1071</v>
      </c>
      <c r="J7" s="166">
        <f>I7*100/H7</f>
        <v>95.625</v>
      </c>
      <c r="K7" s="164">
        <f>SUM(K8:K14)</f>
        <v>357</v>
      </c>
      <c r="L7" s="162">
        <f>SUM(L8:L14)</f>
        <v>320</v>
      </c>
      <c r="M7" s="163">
        <f>L7*100/K7</f>
        <v>89.635854341736689</v>
      </c>
      <c r="N7" s="165">
        <f>SUM(N8:N14)</f>
        <v>50</v>
      </c>
      <c r="O7" s="162">
        <f>SUM(O8:O14)</f>
        <v>96</v>
      </c>
      <c r="P7" s="163">
        <f>O7*100/N7</f>
        <v>192</v>
      </c>
      <c r="Q7" s="164">
        <f>SUM(Q8:Q14)</f>
        <v>6990</v>
      </c>
      <c r="R7" s="162">
        <f>SUM(R8:R14)</f>
        <v>4146</v>
      </c>
      <c r="S7" s="163">
        <f>R7*100/Q7</f>
        <v>59.313304721030043</v>
      </c>
      <c r="T7" s="161">
        <f>SUM(T8:T14)</f>
        <v>2667</v>
      </c>
      <c r="U7" s="219">
        <f>SUM(U8:U14)</f>
        <v>1419</v>
      </c>
      <c r="V7" s="163">
        <f>U7*100/T7</f>
        <v>53.205849268841398</v>
      </c>
      <c r="W7" s="164">
        <f>SUM(W8:W14)</f>
        <v>2508</v>
      </c>
      <c r="X7" s="162">
        <f>SUM(X8:X14)</f>
        <v>1313</v>
      </c>
      <c r="Y7" s="163">
        <f>X7*100/W7</f>
        <v>52.352472089314197</v>
      </c>
      <c r="Z7" s="165">
        <f>SUM(Z8:Z14)</f>
        <v>2272</v>
      </c>
      <c r="AA7" s="162">
        <f>SUM(AA8:AA14)</f>
        <v>936</v>
      </c>
      <c r="AB7" s="163">
        <f>AA7*100/Z7</f>
        <v>41.197183098591552</v>
      </c>
      <c r="AC7" s="34"/>
      <c r="AF7" s="39"/>
    </row>
    <row r="8" spans="1:32" s="39" customFormat="1" ht="45.75" customHeight="1" x14ac:dyDescent="0.25">
      <c r="A8" s="142" t="s">
        <v>97</v>
      </c>
      <c r="B8" s="167">
        <v>927</v>
      </c>
      <c r="C8" s="157">
        <v>657</v>
      </c>
      <c r="D8" s="168">
        <f t="shared" ref="D8:D14" si="0">C8*100/B8</f>
        <v>70.873786407766985</v>
      </c>
      <c r="E8" s="169">
        <v>878</v>
      </c>
      <c r="F8" s="157">
        <v>617</v>
      </c>
      <c r="G8" s="168">
        <f t="shared" ref="G8:G14" si="1">F8*100/E8</f>
        <v>70.273348519362187</v>
      </c>
      <c r="H8" s="170">
        <v>154</v>
      </c>
      <c r="I8" s="171">
        <v>201</v>
      </c>
      <c r="J8" s="172">
        <f t="shared" ref="J8:J14" si="2">IF(ISERROR(I8*100/H8),"-",(I8*100/H8))</f>
        <v>130.51948051948051</v>
      </c>
      <c r="K8" s="173">
        <v>20</v>
      </c>
      <c r="L8" s="171">
        <v>53</v>
      </c>
      <c r="M8" s="392" t="s">
        <v>123</v>
      </c>
      <c r="N8" s="174">
        <v>18</v>
      </c>
      <c r="O8" s="158">
        <v>8</v>
      </c>
      <c r="P8" s="168">
        <f t="shared" ref="P8:P14" si="3">IF(ISERROR(O8*100/N8),"-",(O8*100/N8))</f>
        <v>44.444444444444443</v>
      </c>
      <c r="Q8" s="173">
        <v>746</v>
      </c>
      <c r="R8" s="171">
        <v>527</v>
      </c>
      <c r="S8" s="168">
        <f t="shared" ref="S8:S14" si="4">R8*100/Q8</f>
        <v>70.643431635388737</v>
      </c>
      <c r="T8" s="226">
        <v>213</v>
      </c>
      <c r="U8" s="220">
        <v>181</v>
      </c>
      <c r="V8" s="168">
        <f t="shared" ref="V8:V14" si="5">U8*100/T8</f>
        <v>84.97652582159624</v>
      </c>
      <c r="W8" s="169">
        <v>197</v>
      </c>
      <c r="X8" s="159">
        <v>165</v>
      </c>
      <c r="Y8" s="168">
        <f t="shared" ref="Y8:Y14" si="6">X8*100/W8</f>
        <v>83.756345177664969</v>
      </c>
      <c r="Z8" s="170">
        <v>170</v>
      </c>
      <c r="AA8" s="198">
        <v>109</v>
      </c>
      <c r="AB8" s="168">
        <f t="shared" ref="AB8:AB14" si="7">AA8*100/Z8</f>
        <v>64.117647058823536</v>
      </c>
      <c r="AC8" s="34"/>
      <c r="AD8" s="38"/>
    </row>
    <row r="9" spans="1:32" s="40" customFormat="1" ht="45.75" customHeight="1" x14ac:dyDescent="0.25">
      <c r="A9" s="143" t="s">
        <v>98</v>
      </c>
      <c r="B9" s="176">
        <v>942</v>
      </c>
      <c r="C9" s="157">
        <v>521</v>
      </c>
      <c r="D9" s="177">
        <f t="shared" si="0"/>
        <v>55.307855626326962</v>
      </c>
      <c r="E9" s="178">
        <v>903</v>
      </c>
      <c r="F9" s="127">
        <v>496</v>
      </c>
      <c r="G9" s="177">
        <f t="shared" si="1"/>
        <v>54.928017718715395</v>
      </c>
      <c r="H9" s="179">
        <v>125</v>
      </c>
      <c r="I9" s="171">
        <v>111</v>
      </c>
      <c r="J9" s="180">
        <f t="shared" si="2"/>
        <v>88.8</v>
      </c>
      <c r="K9" s="181">
        <v>34</v>
      </c>
      <c r="L9" s="132">
        <v>39</v>
      </c>
      <c r="M9" s="177">
        <f t="shared" ref="M8:M14" si="8">IF(ISERROR(L9*100/K9),"-",(L9*100/K9))</f>
        <v>114.70588235294117</v>
      </c>
      <c r="N9" s="182">
        <v>2</v>
      </c>
      <c r="O9" s="131">
        <v>3</v>
      </c>
      <c r="P9" s="177">
        <f t="shared" si="3"/>
        <v>150</v>
      </c>
      <c r="Q9" s="181">
        <v>773</v>
      </c>
      <c r="R9" s="132">
        <v>439</v>
      </c>
      <c r="S9" s="177">
        <f t="shared" si="4"/>
        <v>56.791720569210867</v>
      </c>
      <c r="T9" s="226">
        <v>272</v>
      </c>
      <c r="U9" s="220">
        <v>166</v>
      </c>
      <c r="V9" s="177">
        <f t="shared" si="5"/>
        <v>61.029411764705884</v>
      </c>
      <c r="W9" s="178">
        <v>268</v>
      </c>
      <c r="X9" s="131">
        <v>159</v>
      </c>
      <c r="Y9" s="177">
        <f t="shared" si="6"/>
        <v>59.328358208955223</v>
      </c>
      <c r="Z9" s="179">
        <v>251</v>
      </c>
      <c r="AA9" s="129">
        <v>118</v>
      </c>
      <c r="AB9" s="177">
        <f t="shared" si="7"/>
        <v>47.011952191235061</v>
      </c>
      <c r="AC9" s="34"/>
      <c r="AD9" s="38"/>
    </row>
    <row r="10" spans="1:32" s="39" customFormat="1" ht="45.75" customHeight="1" x14ac:dyDescent="0.25">
      <c r="A10" s="143" t="s">
        <v>99</v>
      </c>
      <c r="B10" s="176">
        <v>3664</v>
      </c>
      <c r="C10" s="157">
        <v>1795</v>
      </c>
      <c r="D10" s="177">
        <f t="shared" si="0"/>
        <v>48.990174672489083</v>
      </c>
      <c r="E10" s="178">
        <v>3382</v>
      </c>
      <c r="F10" s="128">
        <v>1591</v>
      </c>
      <c r="G10" s="177">
        <f t="shared" si="1"/>
        <v>47.043169722057954</v>
      </c>
      <c r="H10" s="179">
        <v>302</v>
      </c>
      <c r="I10" s="171">
        <v>254</v>
      </c>
      <c r="J10" s="180">
        <f t="shared" si="2"/>
        <v>84.105960264900659</v>
      </c>
      <c r="K10" s="181">
        <v>172</v>
      </c>
      <c r="L10" s="132">
        <v>93</v>
      </c>
      <c r="M10" s="177">
        <f t="shared" si="8"/>
        <v>54.069767441860463</v>
      </c>
      <c r="N10" s="182">
        <v>3</v>
      </c>
      <c r="O10" s="130">
        <v>64</v>
      </c>
      <c r="P10" s="237" t="s">
        <v>124</v>
      </c>
      <c r="Q10" s="181">
        <v>2366</v>
      </c>
      <c r="R10" s="132">
        <v>1341</v>
      </c>
      <c r="S10" s="177">
        <f t="shared" si="4"/>
        <v>56.677937447168219</v>
      </c>
      <c r="T10" s="226">
        <v>971</v>
      </c>
      <c r="U10" s="220">
        <v>416</v>
      </c>
      <c r="V10" s="177">
        <f t="shared" si="5"/>
        <v>42.842430484037074</v>
      </c>
      <c r="W10" s="178">
        <v>881</v>
      </c>
      <c r="X10" s="131">
        <v>377</v>
      </c>
      <c r="Y10" s="177">
        <f t="shared" si="6"/>
        <v>42.792281498297392</v>
      </c>
      <c r="Z10" s="179">
        <v>808</v>
      </c>
      <c r="AA10" s="129">
        <v>273</v>
      </c>
      <c r="AB10" s="177">
        <f t="shared" si="7"/>
        <v>33.787128712871286</v>
      </c>
      <c r="AC10" s="34"/>
      <c r="AD10" s="38"/>
    </row>
    <row r="11" spans="1:32" s="39" customFormat="1" ht="45.75" customHeight="1" x14ac:dyDescent="0.25">
      <c r="A11" s="143" t="s">
        <v>100</v>
      </c>
      <c r="B11" s="176">
        <v>1283</v>
      </c>
      <c r="C11" s="157">
        <v>707</v>
      </c>
      <c r="D11" s="177">
        <f t="shared" si="0"/>
        <v>55.105222135619641</v>
      </c>
      <c r="E11" s="178">
        <v>1237</v>
      </c>
      <c r="F11" s="128">
        <v>685</v>
      </c>
      <c r="G11" s="177">
        <f t="shared" si="1"/>
        <v>55.375909458367019</v>
      </c>
      <c r="H11" s="179">
        <v>89</v>
      </c>
      <c r="I11" s="171">
        <v>102</v>
      </c>
      <c r="J11" s="180">
        <f t="shared" si="2"/>
        <v>114.6067415730337</v>
      </c>
      <c r="K11" s="181">
        <v>37</v>
      </c>
      <c r="L11" s="132">
        <v>44</v>
      </c>
      <c r="M11" s="177">
        <f t="shared" si="8"/>
        <v>118.91891891891892</v>
      </c>
      <c r="N11" s="182">
        <v>0</v>
      </c>
      <c r="O11" s="130">
        <v>5</v>
      </c>
      <c r="P11" s="177" t="str">
        <f t="shared" si="3"/>
        <v>-</v>
      </c>
      <c r="Q11" s="181">
        <v>995</v>
      </c>
      <c r="R11" s="132">
        <v>592</v>
      </c>
      <c r="S11" s="177">
        <f t="shared" si="4"/>
        <v>59.497487437185931</v>
      </c>
      <c r="T11" s="226">
        <v>476</v>
      </c>
      <c r="U11" s="220">
        <v>207</v>
      </c>
      <c r="V11" s="177">
        <f t="shared" si="5"/>
        <v>43.487394957983192</v>
      </c>
      <c r="W11" s="178">
        <v>470</v>
      </c>
      <c r="X11" s="131">
        <v>203</v>
      </c>
      <c r="Y11" s="177">
        <f t="shared" si="6"/>
        <v>43.191489361702125</v>
      </c>
      <c r="Z11" s="179">
        <v>440</v>
      </c>
      <c r="AA11" s="129">
        <v>137</v>
      </c>
      <c r="AB11" s="177">
        <f t="shared" si="7"/>
        <v>31.136363636363637</v>
      </c>
      <c r="AC11" s="34"/>
      <c r="AD11" s="38"/>
    </row>
    <row r="12" spans="1:32" s="39" customFormat="1" ht="45.75" customHeight="1" x14ac:dyDescent="0.25">
      <c r="A12" s="143" t="s">
        <v>101</v>
      </c>
      <c r="B12" s="176">
        <v>1339</v>
      </c>
      <c r="C12" s="157">
        <v>859</v>
      </c>
      <c r="D12" s="177">
        <f t="shared" si="0"/>
        <v>64.152352501867071</v>
      </c>
      <c r="E12" s="178">
        <v>1249</v>
      </c>
      <c r="F12" s="128">
        <v>823</v>
      </c>
      <c r="G12" s="177">
        <f t="shared" si="1"/>
        <v>65.892714171337076</v>
      </c>
      <c r="H12" s="179">
        <v>196</v>
      </c>
      <c r="I12" s="171">
        <v>193</v>
      </c>
      <c r="J12" s="180">
        <f t="shared" si="2"/>
        <v>98.469387755102048</v>
      </c>
      <c r="K12" s="181">
        <v>29</v>
      </c>
      <c r="L12" s="132">
        <v>41</v>
      </c>
      <c r="M12" s="177">
        <f t="shared" si="8"/>
        <v>141.37931034482759</v>
      </c>
      <c r="N12" s="182">
        <v>4</v>
      </c>
      <c r="O12" s="130">
        <v>6</v>
      </c>
      <c r="P12" s="177">
        <f t="shared" si="3"/>
        <v>150</v>
      </c>
      <c r="Q12" s="181">
        <v>1035</v>
      </c>
      <c r="R12" s="132">
        <v>619</v>
      </c>
      <c r="S12" s="177">
        <f t="shared" si="4"/>
        <v>59.806763285024154</v>
      </c>
      <c r="T12" s="226">
        <v>439</v>
      </c>
      <c r="U12" s="220">
        <v>236</v>
      </c>
      <c r="V12" s="177">
        <f t="shared" si="5"/>
        <v>53.758542141230066</v>
      </c>
      <c r="W12" s="178">
        <v>410</v>
      </c>
      <c r="X12" s="131">
        <v>228</v>
      </c>
      <c r="Y12" s="177">
        <f t="shared" si="6"/>
        <v>55.609756097560975</v>
      </c>
      <c r="Z12" s="179">
        <v>361</v>
      </c>
      <c r="AA12" s="129">
        <v>164</v>
      </c>
      <c r="AB12" s="177">
        <f t="shared" si="7"/>
        <v>45.42936288088643</v>
      </c>
      <c r="AC12" s="34"/>
      <c r="AD12" s="38"/>
    </row>
    <row r="13" spans="1:32" s="39" customFormat="1" ht="45.75" customHeight="1" x14ac:dyDescent="0.25">
      <c r="A13" s="143" t="s">
        <v>102</v>
      </c>
      <c r="B13" s="176">
        <v>755</v>
      </c>
      <c r="C13" s="157">
        <v>410</v>
      </c>
      <c r="D13" s="177">
        <f t="shared" si="0"/>
        <v>54.304635761589402</v>
      </c>
      <c r="E13" s="178">
        <v>716</v>
      </c>
      <c r="F13" s="128">
        <v>370</v>
      </c>
      <c r="G13" s="177">
        <f t="shared" si="1"/>
        <v>51.675977653631286</v>
      </c>
      <c r="H13" s="179">
        <v>145</v>
      </c>
      <c r="I13" s="171">
        <v>119</v>
      </c>
      <c r="J13" s="180">
        <f t="shared" si="2"/>
        <v>82.068965517241381</v>
      </c>
      <c r="K13" s="181">
        <v>24</v>
      </c>
      <c r="L13" s="132">
        <v>7</v>
      </c>
      <c r="M13" s="177">
        <f t="shared" si="8"/>
        <v>29.166666666666668</v>
      </c>
      <c r="N13" s="182">
        <v>0</v>
      </c>
      <c r="O13" s="130">
        <v>8</v>
      </c>
      <c r="P13" s="177" t="str">
        <f t="shared" si="3"/>
        <v>-</v>
      </c>
      <c r="Q13" s="181">
        <v>602</v>
      </c>
      <c r="R13" s="132">
        <v>313</v>
      </c>
      <c r="S13" s="177">
        <f t="shared" si="4"/>
        <v>51.993355481727576</v>
      </c>
      <c r="T13" s="226">
        <v>165</v>
      </c>
      <c r="U13" s="220">
        <v>96</v>
      </c>
      <c r="V13" s="177">
        <f t="shared" si="5"/>
        <v>58.18181818181818</v>
      </c>
      <c r="W13" s="178">
        <v>154</v>
      </c>
      <c r="X13" s="131">
        <v>77</v>
      </c>
      <c r="Y13" s="177">
        <f t="shared" si="6"/>
        <v>50</v>
      </c>
      <c r="Z13" s="179">
        <v>130</v>
      </c>
      <c r="AA13" s="129">
        <v>58</v>
      </c>
      <c r="AB13" s="177">
        <f t="shared" si="7"/>
        <v>44.615384615384613</v>
      </c>
      <c r="AC13" s="34"/>
      <c r="AD13" s="38"/>
    </row>
    <row r="14" spans="1:32" s="39" customFormat="1" ht="45.75" customHeight="1" thickBot="1" x14ac:dyDescent="0.3">
      <c r="A14" s="144" t="s">
        <v>103</v>
      </c>
      <c r="B14" s="183">
        <v>556</v>
      </c>
      <c r="C14" s="231">
        <v>394</v>
      </c>
      <c r="D14" s="184">
        <f t="shared" si="0"/>
        <v>70.863309352517987</v>
      </c>
      <c r="E14" s="185">
        <v>530</v>
      </c>
      <c r="F14" s="145">
        <v>372</v>
      </c>
      <c r="G14" s="184">
        <f t="shared" si="1"/>
        <v>70.188679245283012</v>
      </c>
      <c r="H14" s="186">
        <v>109</v>
      </c>
      <c r="I14" s="213">
        <v>91</v>
      </c>
      <c r="J14" s="188">
        <f t="shared" si="2"/>
        <v>83.486238532110093</v>
      </c>
      <c r="K14" s="189">
        <v>41</v>
      </c>
      <c r="L14" s="187">
        <v>43</v>
      </c>
      <c r="M14" s="184">
        <f t="shared" si="8"/>
        <v>104.8780487804878</v>
      </c>
      <c r="N14" s="190">
        <v>23</v>
      </c>
      <c r="O14" s="146">
        <v>2</v>
      </c>
      <c r="P14" s="184">
        <f t="shared" si="3"/>
        <v>8.695652173913043</v>
      </c>
      <c r="Q14" s="189">
        <v>473</v>
      </c>
      <c r="R14" s="187">
        <v>315</v>
      </c>
      <c r="S14" s="184">
        <f t="shared" si="4"/>
        <v>66.596194503171247</v>
      </c>
      <c r="T14" s="230">
        <v>131</v>
      </c>
      <c r="U14" s="247">
        <v>117</v>
      </c>
      <c r="V14" s="184">
        <f t="shared" si="5"/>
        <v>89.312977099236647</v>
      </c>
      <c r="W14" s="185">
        <v>128</v>
      </c>
      <c r="X14" s="200">
        <v>104</v>
      </c>
      <c r="Y14" s="184">
        <f t="shared" si="6"/>
        <v>81.25</v>
      </c>
      <c r="Z14" s="186">
        <v>112</v>
      </c>
      <c r="AA14" s="199">
        <v>77</v>
      </c>
      <c r="AB14" s="184">
        <f t="shared" si="7"/>
        <v>68.75</v>
      </c>
      <c r="AC14" s="34"/>
      <c r="AD14" s="38"/>
    </row>
    <row r="15" spans="1:32" ht="66.75" customHeight="1" x14ac:dyDescent="0.25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  <mergeCell ref="X4:X5"/>
    <mergeCell ref="Y4:Y5"/>
    <mergeCell ref="Z2:AB2"/>
    <mergeCell ref="Z3:AB3"/>
    <mergeCell ref="Z4:Z5"/>
    <mergeCell ref="AA4:AA5"/>
    <mergeCell ref="AB4:AB5"/>
    <mergeCell ref="X2:Y2"/>
    <mergeCell ref="A3:A5"/>
    <mergeCell ref="E3:G3"/>
    <mergeCell ref="H3:J3"/>
    <mergeCell ref="K3:M3"/>
    <mergeCell ref="N3:P3"/>
    <mergeCell ref="L4:L5"/>
    <mergeCell ref="M4:M5"/>
    <mergeCell ref="B3:D3"/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67"/>
  <sheetViews>
    <sheetView view="pageBreakPreview" zoomScale="52" zoomScaleNormal="75" zoomScaleSheetLayoutView="5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T8" sqref="T8:T14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7" customWidth="1"/>
    <col min="4" max="4" width="8.42578125" style="41" customWidth="1"/>
    <col min="5" max="6" width="11.5703125" style="41" customWidth="1"/>
    <col min="7" max="7" width="7.42578125" style="41" customWidth="1"/>
    <col min="8" max="8" width="10.42578125" style="41" customWidth="1"/>
    <col min="9" max="9" width="11" style="77" customWidth="1"/>
    <col min="10" max="10" width="7.42578125" style="41" customWidth="1"/>
    <col min="11" max="11" width="8.5703125" style="41" customWidth="1"/>
    <col min="12" max="12" width="9.42578125" style="41" customWidth="1"/>
    <col min="13" max="13" width="7.42578125" style="41" customWidth="1"/>
    <col min="14" max="15" width="9.42578125" style="41" customWidth="1"/>
    <col min="16" max="16" width="9" style="41" customWidth="1"/>
    <col min="17" max="17" width="10" style="41" customWidth="1"/>
    <col min="18" max="18" width="9.42578125" style="41" customWidth="1"/>
    <col min="19" max="19" width="8.42578125" style="41" customWidth="1"/>
    <col min="20" max="21" width="9.5703125" style="41" customWidth="1"/>
    <col min="22" max="22" width="8.42578125" style="41" customWidth="1"/>
    <col min="23" max="24" width="10.5703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16384" width="9.42578125" style="41"/>
  </cols>
  <sheetData>
    <row r="1" spans="1:35" s="26" customFormat="1" ht="60" customHeight="1" x14ac:dyDescent="0.35">
      <c r="B1" s="281" t="s">
        <v>109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5"/>
      <c r="V1" s="25"/>
      <c r="W1" s="25"/>
      <c r="X1" s="25"/>
      <c r="Y1" s="25"/>
      <c r="Z1" s="25"/>
      <c r="AA1" s="280"/>
      <c r="AB1" s="280"/>
      <c r="AC1" s="44"/>
      <c r="AE1" s="63" t="s">
        <v>14</v>
      </c>
    </row>
    <row r="2" spans="1:35" s="29" customFormat="1" ht="14.25" customHeight="1" x14ac:dyDescent="0.25">
      <c r="A2" s="27"/>
      <c r="B2" s="27"/>
      <c r="C2" s="74"/>
      <c r="D2" s="27"/>
      <c r="E2" s="27"/>
      <c r="F2" s="27"/>
      <c r="G2" s="27"/>
      <c r="H2" s="27"/>
      <c r="I2" s="74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302"/>
      <c r="AB2" s="302"/>
      <c r="AC2" s="301"/>
      <c r="AD2" s="301"/>
      <c r="AE2" s="51" t="s">
        <v>7</v>
      </c>
      <c r="AF2" s="51"/>
    </row>
    <row r="3" spans="1:35" s="30" customFormat="1" ht="68.099999999999994" customHeight="1" x14ac:dyDescent="0.25">
      <c r="A3" s="382"/>
      <c r="B3" s="383" t="s">
        <v>20</v>
      </c>
      <c r="C3" s="383"/>
      <c r="D3" s="383"/>
      <c r="E3" s="383" t="s">
        <v>21</v>
      </c>
      <c r="F3" s="383"/>
      <c r="G3" s="383"/>
      <c r="H3" s="383" t="s">
        <v>13</v>
      </c>
      <c r="I3" s="383"/>
      <c r="J3" s="383"/>
      <c r="K3" s="387" t="s">
        <v>75</v>
      </c>
      <c r="L3" s="388"/>
      <c r="M3" s="389"/>
      <c r="N3" s="383" t="s">
        <v>9</v>
      </c>
      <c r="O3" s="383"/>
      <c r="P3" s="383"/>
      <c r="Q3" s="383" t="s">
        <v>10</v>
      </c>
      <c r="R3" s="383"/>
      <c r="S3" s="383"/>
      <c r="T3" s="384" t="s">
        <v>8</v>
      </c>
      <c r="U3" s="385"/>
      <c r="V3" s="386"/>
      <c r="W3" s="383" t="s">
        <v>15</v>
      </c>
      <c r="X3" s="383"/>
      <c r="Y3" s="383"/>
      <c r="Z3" s="383" t="s">
        <v>11</v>
      </c>
      <c r="AA3" s="383"/>
      <c r="AB3" s="383"/>
      <c r="AC3" s="383" t="s">
        <v>12</v>
      </c>
      <c r="AD3" s="383"/>
      <c r="AE3" s="383"/>
    </row>
    <row r="4" spans="1:35" s="31" customFormat="1" ht="19.5" customHeight="1" x14ac:dyDescent="0.25">
      <c r="A4" s="382"/>
      <c r="B4" s="381" t="s">
        <v>87</v>
      </c>
      <c r="C4" s="381" t="s">
        <v>96</v>
      </c>
      <c r="D4" s="380" t="s">
        <v>2</v>
      </c>
      <c r="E4" s="379" t="s">
        <v>87</v>
      </c>
      <c r="F4" s="379" t="s">
        <v>96</v>
      </c>
      <c r="G4" s="380" t="s">
        <v>2</v>
      </c>
      <c r="H4" s="379" t="s">
        <v>87</v>
      </c>
      <c r="I4" s="381" t="s">
        <v>96</v>
      </c>
      <c r="J4" s="380" t="s">
        <v>2</v>
      </c>
      <c r="K4" s="390" t="s">
        <v>87</v>
      </c>
      <c r="L4" s="390" t="s">
        <v>96</v>
      </c>
      <c r="M4" s="390" t="s">
        <v>2</v>
      </c>
      <c r="N4" s="379" t="s">
        <v>87</v>
      </c>
      <c r="O4" s="379" t="s">
        <v>96</v>
      </c>
      <c r="P4" s="380" t="s">
        <v>2</v>
      </c>
      <c r="Q4" s="379" t="s">
        <v>87</v>
      </c>
      <c r="R4" s="379" t="s">
        <v>96</v>
      </c>
      <c r="S4" s="380" t="s">
        <v>2</v>
      </c>
      <c r="T4" s="379" t="s">
        <v>87</v>
      </c>
      <c r="U4" s="379" t="s">
        <v>96</v>
      </c>
      <c r="V4" s="380" t="s">
        <v>2</v>
      </c>
      <c r="W4" s="381" t="s">
        <v>87</v>
      </c>
      <c r="X4" s="379" t="s">
        <v>96</v>
      </c>
      <c r="Y4" s="380" t="s">
        <v>2</v>
      </c>
      <c r="Z4" s="379" t="s">
        <v>87</v>
      </c>
      <c r="AA4" s="379" t="s">
        <v>96</v>
      </c>
      <c r="AB4" s="380" t="s">
        <v>2</v>
      </c>
      <c r="AC4" s="379" t="s">
        <v>87</v>
      </c>
      <c r="AD4" s="379" t="s">
        <v>96</v>
      </c>
      <c r="AE4" s="380" t="s">
        <v>2</v>
      </c>
    </row>
    <row r="5" spans="1:35" s="31" customFormat="1" ht="15.75" customHeight="1" x14ac:dyDescent="0.25">
      <c r="A5" s="382"/>
      <c r="B5" s="381"/>
      <c r="C5" s="381"/>
      <c r="D5" s="380"/>
      <c r="E5" s="379"/>
      <c r="F5" s="379"/>
      <c r="G5" s="380"/>
      <c r="H5" s="379"/>
      <c r="I5" s="381"/>
      <c r="J5" s="380"/>
      <c r="K5" s="391"/>
      <c r="L5" s="391"/>
      <c r="M5" s="391"/>
      <c r="N5" s="379"/>
      <c r="O5" s="379"/>
      <c r="P5" s="380"/>
      <c r="Q5" s="379"/>
      <c r="R5" s="379"/>
      <c r="S5" s="380"/>
      <c r="T5" s="379"/>
      <c r="U5" s="379"/>
      <c r="V5" s="380"/>
      <c r="W5" s="381"/>
      <c r="X5" s="379"/>
      <c r="Y5" s="380"/>
      <c r="Z5" s="379"/>
      <c r="AA5" s="379"/>
      <c r="AB5" s="380"/>
      <c r="AC5" s="379"/>
      <c r="AD5" s="379"/>
      <c r="AE5" s="380"/>
    </row>
    <row r="6" spans="1:35" s="47" customFormat="1" ht="11.25" customHeight="1" x14ac:dyDescent="0.2">
      <c r="A6" s="45" t="s">
        <v>3</v>
      </c>
      <c r="B6" s="75">
        <v>1</v>
      </c>
      <c r="C6" s="75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5">
        <v>8</v>
      </c>
      <c r="J6" s="46">
        <v>9</v>
      </c>
      <c r="K6" s="116"/>
      <c r="L6" s="116"/>
      <c r="M6" s="116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5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x14ac:dyDescent="0.25">
      <c r="A7" s="229" t="s">
        <v>32</v>
      </c>
      <c r="B7" s="243">
        <v>41192</v>
      </c>
      <c r="C7" s="243">
        <v>24548</v>
      </c>
      <c r="D7" s="33">
        <f>C7*100/B7</f>
        <v>59.594095940959413</v>
      </c>
      <c r="E7" s="243">
        <v>34684</v>
      </c>
      <c r="F7" s="243">
        <v>17923</v>
      </c>
      <c r="G7" s="33">
        <f>F7*100/E7</f>
        <v>51.675123976473301</v>
      </c>
      <c r="H7" s="243">
        <v>10536</v>
      </c>
      <c r="I7" s="243">
        <v>8691</v>
      </c>
      <c r="J7" s="33">
        <f>I7*100/H7</f>
        <v>82.488610478359902</v>
      </c>
      <c r="K7" s="117">
        <v>8677</v>
      </c>
      <c r="L7" s="117">
        <v>6216</v>
      </c>
      <c r="M7" s="118">
        <f>L7*100/K7</f>
        <v>71.637662786677424</v>
      </c>
      <c r="N7" s="243">
        <v>1959</v>
      </c>
      <c r="O7" s="243">
        <v>1301</v>
      </c>
      <c r="P7" s="33">
        <f>O7*100/N7</f>
        <v>66.411434405308825</v>
      </c>
      <c r="Q7" s="243">
        <v>206</v>
      </c>
      <c r="R7" s="243">
        <v>341</v>
      </c>
      <c r="S7" s="33">
        <f>R7*100/Q7</f>
        <v>165.53398058252426</v>
      </c>
      <c r="T7" s="32">
        <f t="shared" ref="T7:U7" si="0">SUM(T8:T14)</f>
        <v>28157</v>
      </c>
      <c r="U7" s="32">
        <f t="shared" si="0"/>
        <v>14942</v>
      </c>
      <c r="V7" s="33">
        <f>U7*100/T7</f>
        <v>53.066732961608125</v>
      </c>
      <c r="W7" s="243">
        <v>10564</v>
      </c>
      <c r="X7" s="243">
        <v>6175</v>
      </c>
      <c r="Y7" s="33">
        <f>X7*100/W7</f>
        <v>58.453237410071942</v>
      </c>
      <c r="Z7" s="243">
        <v>8732</v>
      </c>
      <c r="AA7" s="243">
        <v>3993</v>
      </c>
      <c r="AB7" s="33">
        <f>AA7*100/Z7</f>
        <v>45.728355474118189</v>
      </c>
      <c r="AC7" s="243">
        <v>7604</v>
      </c>
      <c r="AD7" s="243">
        <v>2604</v>
      </c>
      <c r="AE7" s="33">
        <f>AD7*100/AC7</f>
        <v>34.245134139926357</v>
      </c>
      <c r="AF7" s="34"/>
      <c r="AI7" s="39"/>
    </row>
    <row r="8" spans="1:35" s="39" customFormat="1" ht="54" customHeight="1" x14ac:dyDescent="0.25">
      <c r="A8" s="142" t="s">
        <v>97</v>
      </c>
      <c r="B8" s="244">
        <v>4429</v>
      </c>
      <c r="C8" s="244">
        <v>3608</v>
      </c>
      <c r="D8" s="37">
        <f t="shared" ref="D8:D14" si="1">C8*100/B8</f>
        <v>81.463084217656359</v>
      </c>
      <c r="E8" s="245">
        <v>3862</v>
      </c>
      <c r="F8" s="245">
        <v>2482</v>
      </c>
      <c r="G8" s="37">
        <f t="shared" ref="G8:G14" si="2">F8*100/E8</f>
        <v>64.267219057483175</v>
      </c>
      <c r="H8" s="245">
        <v>1533</v>
      </c>
      <c r="I8" s="244">
        <v>1831</v>
      </c>
      <c r="J8" s="37">
        <f t="shared" ref="J8:J14" si="3">I8*100/H8</f>
        <v>119.43900848010438</v>
      </c>
      <c r="K8" s="123">
        <v>1300</v>
      </c>
      <c r="L8" s="123">
        <v>1169</v>
      </c>
      <c r="M8" s="119">
        <f t="shared" ref="M8:M14" si="4">L8*100/K8</f>
        <v>89.92307692307692</v>
      </c>
      <c r="N8" s="245">
        <v>141</v>
      </c>
      <c r="O8" s="245">
        <v>176</v>
      </c>
      <c r="P8" s="37">
        <f t="shared" ref="P8:P14" si="5">O8*100/N8</f>
        <v>124.822695035461</v>
      </c>
      <c r="Q8" s="245">
        <v>83</v>
      </c>
      <c r="R8" s="245">
        <v>42</v>
      </c>
      <c r="S8" s="37">
        <f>IF(ISERROR(R8*100/Q8),"-",(R8*100/Q8))</f>
        <v>50.602409638554214</v>
      </c>
      <c r="T8" s="245">
        <v>3429</v>
      </c>
      <c r="U8" s="246">
        <v>2182</v>
      </c>
      <c r="V8" s="37">
        <f t="shared" ref="V8:V14" si="6">U8*100/T8</f>
        <v>63.633712452610091</v>
      </c>
      <c r="W8" s="246">
        <v>872</v>
      </c>
      <c r="X8" s="246">
        <v>989</v>
      </c>
      <c r="Y8" s="37">
        <f t="shared" ref="Y8:Y14" si="7">X8*100/W8</f>
        <v>113.41743119266054</v>
      </c>
      <c r="Z8" s="246">
        <v>718</v>
      </c>
      <c r="AA8" s="246">
        <v>521</v>
      </c>
      <c r="AB8" s="37">
        <f t="shared" ref="AB8:AB14" si="8">AA8*100/Z8</f>
        <v>72.562674094707518</v>
      </c>
      <c r="AC8" s="246">
        <v>575</v>
      </c>
      <c r="AD8" s="246">
        <v>295</v>
      </c>
      <c r="AE8" s="37">
        <f t="shared" ref="AE8:AE14" si="9">AD8*100/AC8</f>
        <v>51.304347826086953</v>
      </c>
      <c r="AF8" s="34"/>
      <c r="AG8" s="38"/>
    </row>
    <row r="9" spans="1:35" s="40" customFormat="1" ht="54" customHeight="1" x14ac:dyDescent="0.25">
      <c r="A9" s="143" t="s">
        <v>98</v>
      </c>
      <c r="B9" s="244">
        <v>3516</v>
      </c>
      <c r="C9" s="244">
        <v>2300</v>
      </c>
      <c r="D9" s="37">
        <f t="shared" si="1"/>
        <v>65.41524459613197</v>
      </c>
      <c r="E9" s="245">
        <v>2852</v>
      </c>
      <c r="F9" s="245">
        <v>1694</v>
      </c>
      <c r="G9" s="37">
        <f t="shared" si="2"/>
        <v>59.396914446002803</v>
      </c>
      <c r="H9" s="245">
        <v>1065</v>
      </c>
      <c r="I9" s="244">
        <v>870</v>
      </c>
      <c r="J9" s="37">
        <f t="shared" si="3"/>
        <v>81.690140845070417</v>
      </c>
      <c r="K9" s="123">
        <v>753</v>
      </c>
      <c r="L9" s="123">
        <v>586</v>
      </c>
      <c r="M9" s="119">
        <f t="shared" si="4"/>
        <v>77.822045152722438</v>
      </c>
      <c r="N9" s="245">
        <v>182</v>
      </c>
      <c r="O9" s="245">
        <v>146</v>
      </c>
      <c r="P9" s="37">
        <f t="shared" si="5"/>
        <v>80.219780219780219</v>
      </c>
      <c r="Q9" s="245">
        <v>12</v>
      </c>
      <c r="R9" s="245">
        <v>22</v>
      </c>
      <c r="S9" s="37">
        <f t="shared" ref="S9:S14" si="10">IF(ISERROR(R9*100/Q9),"-",(R9*100/Q9))</f>
        <v>183.33333333333334</v>
      </c>
      <c r="T9" s="245">
        <v>2464</v>
      </c>
      <c r="U9" s="246">
        <v>1472</v>
      </c>
      <c r="V9" s="37">
        <f t="shared" si="6"/>
        <v>59.740259740259738</v>
      </c>
      <c r="W9" s="246">
        <v>961</v>
      </c>
      <c r="X9" s="246">
        <v>660</v>
      </c>
      <c r="Y9" s="37">
        <f t="shared" si="7"/>
        <v>68.678459937565037</v>
      </c>
      <c r="Z9" s="246">
        <v>845</v>
      </c>
      <c r="AA9" s="246">
        <v>466</v>
      </c>
      <c r="AB9" s="37">
        <f t="shared" si="8"/>
        <v>55.147928994082839</v>
      </c>
      <c r="AC9" s="246">
        <v>788</v>
      </c>
      <c r="AD9" s="246">
        <v>308</v>
      </c>
      <c r="AE9" s="37">
        <f t="shared" si="9"/>
        <v>39.086294416243653</v>
      </c>
      <c r="AF9" s="34"/>
      <c r="AG9" s="38"/>
    </row>
    <row r="10" spans="1:35" s="39" customFormat="1" ht="54" customHeight="1" x14ac:dyDescent="0.25">
      <c r="A10" s="143" t="s">
        <v>99</v>
      </c>
      <c r="B10" s="244">
        <v>15767</v>
      </c>
      <c r="C10" s="244">
        <v>7632</v>
      </c>
      <c r="D10" s="37">
        <f t="shared" si="1"/>
        <v>48.404896302403756</v>
      </c>
      <c r="E10" s="245">
        <v>13136</v>
      </c>
      <c r="F10" s="245">
        <v>5574</v>
      </c>
      <c r="G10" s="37">
        <f t="shared" si="2"/>
        <v>42.433008526187578</v>
      </c>
      <c r="H10" s="245">
        <v>3025</v>
      </c>
      <c r="I10" s="244">
        <v>1832</v>
      </c>
      <c r="J10" s="37">
        <f t="shared" si="3"/>
        <v>60.561983471074377</v>
      </c>
      <c r="K10" s="123">
        <v>2686</v>
      </c>
      <c r="L10" s="123">
        <v>1474</v>
      </c>
      <c r="M10" s="119">
        <f t="shared" si="4"/>
        <v>54.877140729709602</v>
      </c>
      <c r="N10" s="245">
        <v>967</v>
      </c>
      <c r="O10" s="245">
        <v>474</v>
      </c>
      <c r="P10" s="37">
        <f t="shared" si="5"/>
        <v>49.017580144777661</v>
      </c>
      <c r="Q10" s="245">
        <v>35</v>
      </c>
      <c r="R10" s="245">
        <v>162</v>
      </c>
      <c r="S10" s="37">
        <f t="shared" si="10"/>
        <v>462.85714285714283</v>
      </c>
      <c r="T10" s="245">
        <v>9619</v>
      </c>
      <c r="U10" s="246">
        <v>4610</v>
      </c>
      <c r="V10" s="37">
        <f t="shared" si="6"/>
        <v>47.925979831583327</v>
      </c>
      <c r="W10" s="246">
        <v>4072</v>
      </c>
      <c r="X10" s="246">
        <v>1805</v>
      </c>
      <c r="Y10" s="37">
        <f t="shared" si="7"/>
        <v>44.327111984282908</v>
      </c>
      <c r="Z10" s="246">
        <v>3194</v>
      </c>
      <c r="AA10" s="246">
        <v>1191</v>
      </c>
      <c r="AB10" s="37">
        <f t="shared" si="8"/>
        <v>37.288666249217279</v>
      </c>
      <c r="AC10" s="246">
        <v>2815</v>
      </c>
      <c r="AD10" s="246">
        <v>856</v>
      </c>
      <c r="AE10" s="37">
        <f t="shared" si="9"/>
        <v>30.408525754884547</v>
      </c>
      <c r="AF10" s="34"/>
      <c r="AG10" s="38"/>
    </row>
    <row r="11" spans="1:35" s="39" customFormat="1" ht="54" customHeight="1" x14ac:dyDescent="0.25">
      <c r="A11" s="143" t="s">
        <v>100</v>
      </c>
      <c r="B11" s="244">
        <v>4849</v>
      </c>
      <c r="C11" s="244">
        <v>2972</v>
      </c>
      <c r="D11" s="37">
        <f t="shared" si="1"/>
        <v>61.29098783254279</v>
      </c>
      <c r="E11" s="245">
        <v>4323</v>
      </c>
      <c r="F11" s="245">
        <v>2293</v>
      </c>
      <c r="G11" s="37">
        <f t="shared" si="2"/>
        <v>53.041869072403422</v>
      </c>
      <c r="H11" s="245">
        <v>1008</v>
      </c>
      <c r="I11" s="244">
        <v>906</v>
      </c>
      <c r="J11" s="37">
        <f t="shared" si="3"/>
        <v>89.88095238095238</v>
      </c>
      <c r="K11" s="123">
        <v>748</v>
      </c>
      <c r="L11" s="123">
        <v>642</v>
      </c>
      <c r="M11" s="119">
        <f t="shared" si="4"/>
        <v>85.828877005347593</v>
      </c>
      <c r="N11" s="245">
        <v>155</v>
      </c>
      <c r="O11" s="245">
        <v>158</v>
      </c>
      <c r="P11" s="37">
        <f t="shared" si="5"/>
        <v>101.93548387096774</v>
      </c>
      <c r="Q11" s="245">
        <v>3</v>
      </c>
      <c r="R11" s="245">
        <v>52</v>
      </c>
      <c r="S11" s="37">
        <f t="shared" si="10"/>
        <v>1733.3333333333333</v>
      </c>
      <c r="T11" s="245">
        <v>3595</v>
      </c>
      <c r="U11" s="246">
        <v>1996</v>
      </c>
      <c r="V11" s="37">
        <f t="shared" si="6"/>
        <v>55.521557719054243</v>
      </c>
      <c r="W11" s="246">
        <v>1562</v>
      </c>
      <c r="X11" s="246">
        <v>778</v>
      </c>
      <c r="Y11" s="37">
        <f t="shared" si="7"/>
        <v>49.807938540332906</v>
      </c>
      <c r="Z11" s="246">
        <v>1431</v>
      </c>
      <c r="AA11" s="246">
        <v>562</v>
      </c>
      <c r="AB11" s="37">
        <f t="shared" si="8"/>
        <v>39.273235499650596</v>
      </c>
      <c r="AC11" s="246">
        <v>1276</v>
      </c>
      <c r="AD11" s="246">
        <v>320</v>
      </c>
      <c r="AE11" s="37">
        <f t="shared" si="9"/>
        <v>25.078369905956112</v>
      </c>
      <c r="AF11" s="34"/>
      <c r="AG11" s="38"/>
    </row>
    <row r="12" spans="1:35" s="39" customFormat="1" ht="54" customHeight="1" x14ac:dyDescent="0.25">
      <c r="A12" s="143" t="s">
        <v>101</v>
      </c>
      <c r="B12" s="244">
        <v>6854</v>
      </c>
      <c r="C12" s="244">
        <v>4006</v>
      </c>
      <c r="D12" s="37">
        <f t="shared" si="1"/>
        <v>58.447621826670556</v>
      </c>
      <c r="E12" s="245">
        <v>5667</v>
      </c>
      <c r="F12" s="245">
        <v>3049</v>
      </c>
      <c r="G12" s="37">
        <f t="shared" si="2"/>
        <v>53.802717487206635</v>
      </c>
      <c r="H12" s="245">
        <v>1963</v>
      </c>
      <c r="I12" s="244">
        <v>1487</v>
      </c>
      <c r="J12" s="37">
        <f t="shared" si="3"/>
        <v>75.751400916963831</v>
      </c>
      <c r="K12" s="123">
        <v>1637</v>
      </c>
      <c r="L12" s="123">
        <v>1122</v>
      </c>
      <c r="M12" s="119">
        <f t="shared" si="4"/>
        <v>68.540012217470988</v>
      </c>
      <c r="N12" s="245">
        <v>168</v>
      </c>
      <c r="O12" s="245">
        <v>144</v>
      </c>
      <c r="P12" s="37">
        <f t="shared" si="5"/>
        <v>85.714285714285708</v>
      </c>
      <c r="Q12" s="245">
        <v>26</v>
      </c>
      <c r="R12" s="245">
        <v>21</v>
      </c>
      <c r="S12" s="37">
        <f t="shared" si="10"/>
        <v>80.769230769230774</v>
      </c>
      <c r="T12" s="245">
        <v>4730</v>
      </c>
      <c r="U12" s="246">
        <v>2295</v>
      </c>
      <c r="V12" s="37">
        <f t="shared" si="6"/>
        <v>48.520084566596196</v>
      </c>
      <c r="W12" s="246">
        <v>1831</v>
      </c>
      <c r="X12" s="246">
        <v>986</v>
      </c>
      <c r="Y12" s="37">
        <f t="shared" si="7"/>
        <v>53.85035499726925</v>
      </c>
      <c r="Z12" s="246">
        <v>1531</v>
      </c>
      <c r="AA12" s="246">
        <v>680</v>
      </c>
      <c r="AB12" s="37">
        <f t="shared" si="8"/>
        <v>44.41541476159373</v>
      </c>
      <c r="AC12" s="246">
        <v>1291</v>
      </c>
      <c r="AD12" s="246">
        <v>443</v>
      </c>
      <c r="AE12" s="37">
        <f t="shared" si="9"/>
        <v>34.314484895429899</v>
      </c>
      <c r="AF12" s="34"/>
      <c r="AG12" s="38"/>
    </row>
    <row r="13" spans="1:35" s="39" customFormat="1" ht="54" customHeight="1" x14ac:dyDescent="0.25">
      <c r="A13" s="143" t="s">
        <v>102</v>
      </c>
      <c r="B13" s="244">
        <v>3518</v>
      </c>
      <c r="C13" s="244">
        <v>2183</v>
      </c>
      <c r="D13" s="37">
        <f t="shared" si="1"/>
        <v>62.052302444570778</v>
      </c>
      <c r="E13" s="245">
        <v>2852</v>
      </c>
      <c r="F13" s="245">
        <v>1400</v>
      </c>
      <c r="G13" s="37">
        <f t="shared" si="2"/>
        <v>49.088359046283308</v>
      </c>
      <c r="H13" s="245">
        <v>1213</v>
      </c>
      <c r="I13" s="244">
        <v>911</v>
      </c>
      <c r="J13" s="37">
        <f t="shared" si="3"/>
        <v>75.103050288540814</v>
      </c>
      <c r="K13" s="123">
        <v>962</v>
      </c>
      <c r="L13" s="123">
        <v>585</v>
      </c>
      <c r="M13" s="119">
        <f t="shared" si="4"/>
        <v>60.810810810810814</v>
      </c>
      <c r="N13" s="245">
        <v>126</v>
      </c>
      <c r="O13" s="245">
        <v>41</v>
      </c>
      <c r="P13" s="37">
        <f t="shared" si="5"/>
        <v>32.539682539682538</v>
      </c>
      <c r="Q13" s="245">
        <v>2</v>
      </c>
      <c r="R13" s="245">
        <v>31</v>
      </c>
      <c r="S13" s="37">
        <f t="shared" si="10"/>
        <v>1550</v>
      </c>
      <c r="T13" s="245">
        <v>2531</v>
      </c>
      <c r="U13" s="246">
        <v>1176</v>
      </c>
      <c r="V13" s="37">
        <f t="shared" si="6"/>
        <v>46.463848281311734</v>
      </c>
      <c r="W13" s="246">
        <v>701</v>
      </c>
      <c r="X13" s="246">
        <v>509</v>
      </c>
      <c r="Y13" s="37">
        <f t="shared" si="7"/>
        <v>72.610556348074184</v>
      </c>
      <c r="Z13" s="246">
        <v>508</v>
      </c>
      <c r="AA13" s="246">
        <v>270</v>
      </c>
      <c r="AB13" s="37">
        <f t="shared" si="8"/>
        <v>53.1496062992126</v>
      </c>
      <c r="AC13" s="246">
        <v>430</v>
      </c>
      <c r="AD13" s="246">
        <v>183</v>
      </c>
      <c r="AE13" s="37">
        <f t="shared" si="9"/>
        <v>42.558139534883722</v>
      </c>
      <c r="AF13" s="34"/>
      <c r="AG13" s="38"/>
    </row>
    <row r="14" spans="1:35" s="39" customFormat="1" ht="54" customHeight="1" thickBot="1" x14ac:dyDescent="0.3">
      <c r="A14" s="144" t="s">
        <v>103</v>
      </c>
      <c r="B14" s="244">
        <v>2259</v>
      </c>
      <c r="C14" s="244">
        <v>1847</v>
      </c>
      <c r="D14" s="37">
        <f t="shared" si="1"/>
        <v>81.761841522797695</v>
      </c>
      <c r="E14" s="245">
        <v>1992</v>
      </c>
      <c r="F14" s="245">
        <v>1431</v>
      </c>
      <c r="G14" s="37">
        <f t="shared" si="2"/>
        <v>71.837349397590359</v>
      </c>
      <c r="H14" s="245">
        <v>729</v>
      </c>
      <c r="I14" s="244">
        <v>854</v>
      </c>
      <c r="J14" s="37">
        <f t="shared" si="3"/>
        <v>117.14677640603567</v>
      </c>
      <c r="K14" s="123">
        <v>591</v>
      </c>
      <c r="L14" s="123">
        <v>638</v>
      </c>
      <c r="M14" s="119">
        <f t="shared" si="4"/>
        <v>107.95262267343486</v>
      </c>
      <c r="N14" s="245">
        <v>220</v>
      </c>
      <c r="O14" s="245">
        <v>162</v>
      </c>
      <c r="P14" s="37">
        <f t="shared" si="5"/>
        <v>73.63636363636364</v>
      </c>
      <c r="Q14" s="245">
        <v>45</v>
      </c>
      <c r="R14" s="245">
        <v>11</v>
      </c>
      <c r="S14" s="37">
        <f t="shared" si="10"/>
        <v>24.444444444444443</v>
      </c>
      <c r="T14" s="245">
        <v>1789</v>
      </c>
      <c r="U14" s="246">
        <v>1211</v>
      </c>
      <c r="V14" s="37">
        <f t="shared" si="6"/>
        <v>67.691447736165458</v>
      </c>
      <c r="W14" s="246">
        <v>565</v>
      </c>
      <c r="X14" s="246">
        <v>448</v>
      </c>
      <c r="Y14" s="37">
        <f t="shared" si="7"/>
        <v>79.292035398230084</v>
      </c>
      <c r="Z14" s="246">
        <v>505</v>
      </c>
      <c r="AA14" s="246">
        <v>303</v>
      </c>
      <c r="AB14" s="37">
        <f t="shared" si="8"/>
        <v>60</v>
      </c>
      <c r="AC14" s="246">
        <v>429</v>
      </c>
      <c r="AD14" s="246">
        <v>199</v>
      </c>
      <c r="AE14" s="37">
        <f t="shared" si="9"/>
        <v>46.386946386946384</v>
      </c>
      <c r="AF14" s="34"/>
      <c r="AG14" s="38"/>
    </row>
    <row r="15" spans="1:35" x14ac:dyDescent="0.2">
      <c r="A15" s="42"/>
      <c r="B15" s="42"/>
      <c r="C15" s="76"/>
      <c r="D15" s="42"/>
      <c r="E15" s="42"/>
      <c r="F15" s="42"/>
      <c r="G15" s="42"/>
      <c r="H15" s="42"/>
      <c r="I15" s="76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N17" sqref="N17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249" t="s">
        <v>66</v>
      </c>
      <c r="B1" s="249"/>
      <c r="C1" s="249"/>
      <c r="D1" s="249"/>
      <c r="E1" s="249"/>
    </row>
    <row r="2" spans="1:11" s="3" customFormat="1" ht="23.25" customHeight="1" x14ac:dyDescent="0.25">
      <c r="A2" s="254" t="s">
        <v>0</v>
      </c>
      <c r="B2" s="284" t="s">
        <v>111</v>
      </c>
      <c r="C2" s="284" t="s">
        <v>112</v>
      </c>
      <c r="D2" s="252" t="s">
        <v>1</v>
      </c>
      <c r="E2" s="253"/>
    </row>
    <row r="3" spans="1:11" s="3" customFormat="1" ht="42" customHeight="1" x14ac:dyDescent="0.25">
      <c r="A3" s="255"/>
      <c r="B3" s="285"/>
      <c r="C3" s="285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4">
        <f>'4(неповносправні-ЦЗ)'!B7</f>
        <v>3399</v>
      </c>
      <c r="C5" s="64">
        <f>'4(неповносправні-ЦЗ)'!C7</f>
        <v>1953</v>
      </c>
      <c r="D5" s="9">
        <f t="shared" ref="D5" si="0">C5*100/B5</f>
        <v>57.458075904677848</v>
      </c>
      <c r="E5" s="65">
        <f t="shared" ref="E5" si="1">C5-B5</f>
        <v>-1446</v>
      </c>
      <c r="K5" s="11"/>
    </row>
    <row r="6" spans="1:11" s="3" customFormat="1" ht="26.85" customHeight="1" x14ac:dyDescent="0.25">
      <c r="A6" s="8" t="s">
        <v>26</v>
      </c>
      <c r="B6" s="64">
        <f>'4(неповносправні-ЦЗ)'!E7</f>
        <v>3216</v>
      </c>
      <c r="C6" s="64">
        <f>'4(неповносправні-ЦЗ)'!F7</f>
        <v>1764</v>
      </c>
      <c r="D6" s="9">
        <f t="shared" ref="D6:D10" si="2">C6*100/B6</f>
        <v>54.850746268656714</v>
      </c>
      <c r="E6" s="65">
        <f t="shared" ref="E6:E10" si="3">C6-B6</f>
        <v>-1452</v>
      </c>
      <c r="K6" s="11"/>
    </row>
    <row r="7" spans="1:11" s="3" customFormat="1" ht="47.1" customHeight="1" x14ac:dyDescent="0.25">
      <c r="A7" s="12" t="s">
        <v>27</v>
      </c>
      <c r="B7" s="64">
        <f>'4(неповносправні-ЦЗ)'!H7</f>
        <v>388</v>
      </c>
      <c r="C7" s="64">
        <f>'4(неповносправні-ЦЗ)'!I7</f>
        <v>400</v>
      </c>
      <c r="D7" s="9">
        <f t="shared" si="2"/>
        <v>103.09278350515464</v>
      </c>
      <c r="E7" s="65">
        <f t="shared" si="3"/>
        <v>12</v>
      </c>
      <c r="K7" s="11"/>
    </row>
    <row r="8" spans="1:11" s="3" customFormat="1" ht="27.6" customHeight="1" x14ac:dyDescent="0.25">
      <c r="A8" s="13" t="s">
        <v>28</v>
      </c>
      <c r="B8" s="64">
        <f>'4(неповносправні-ЦЗ)'!K7</f>
        <v>131</v>
      </c>
      <c r="C8" s="64">
        <f>'4(неповносправні-ЦЗ)'!L7</f>
        <v>94</v>
      </c>
      <c r="D8" s="9">
        <f t="shared" si="2"/>
        <v>71.755725190839698</v>
      </c>
      <c r="E8" s="65">
        <f t="shared" si="3"/>
        <v>-37</v>
      </c>
      <c r="K8" s="11"/>
    </row>
    <row r="9" spans="1:11" s="3" customFormat="1" ht="46.35" customHeight="1" x14ac:dyDescent="0.25">
      <c r="A9" s="13" t="s">
        <v>19</v>
      </c>
      <c r="B9" s="64">
        <f>'4(неповносправні-ЦЗ)'!N7</f>
        <v>14</v>
      </c>
      <c r="C9" s="64">
        <f>'4(неповносправні-ЦЗ)'!O7</f>
        <v>76</v>
      </c>
      <c r="D9" s="242" t="s">
        <v>125</v>
      </c>
      <c r="E9" s="65">
        <f t="shared" si="3"/>
        <v>62</v>
      </c>
      <c r="K9" s="11"/>
    </row>
    <row r="10" spans="1:11" s="3" customFormat="1" ht="46.35" customHeight="1" x14ac:dyDescent="0.25">
      <c r="A10" s="13" t="s">
        <v>29</v>
      </c>
      <c r="B10" s="64">
        <f>'4(неповносправні-ЦЗ)'!Q7</f>
        <v>2648</v>
      </c>
      <c r="C10" s="64">
        <f>'4(неповносправні-ЦЗ)'!R7</f>
        <v>1474</v>
      </c>
      <c r="D10" s="9">
        <f t="shared" si="2"/>
        <v>55.664652567975828</v>
      </c>
      <c r="E10" s="65">
        <f t="shared" si="3"/>
        <v>-1174</v>
      </c>
      <c r="K10" s="11"/>
    </row>
    <row r="11" spans="1:11" s="3" customFormat="1" ht="12.75" customHeight="1" x14ac:dyDescent="0.25">
      <c r="A11" s="256" t="s">
        <v>4</v>
      </c>
      <c r="B11" s="257"/>
      <c r="C11" s="257"/>
      <c r="D11" s="257"/>
      <c r="E11" s="257"/>
      <c r="K11" s="11"/>
    </row>
    <row r="12" spans="1:11" s="3" customFormat="1" ht="15" customHeight="1" x14ac:dyDescent="0.25">
      <c r="A12" s="258"/>
      <c r="B12" s="259"/>
      <c r="C12" s="259"/>
      <c r="D12" s="259"/>
      <c r="E12" s="259"/>
      <c r="K12" s="11"/>
    </row>
    <row r="13" spans="1:11" s="3" customFormat="1" ht="20.25" customHeight="1" x14ac:dyDescent="0.25">
      <c r="A13" s="254" t="s">
        <v>0</v>
      </c>
      <c r="B13" s="260" t="s">
        <v>113</v>
      </c>
      <c r="C13" s="260" t="s">
        <v>114</v>
      </c>
      <c r="D13" s="252" t="s">
        <v>1</v>
      </c>
      <c r="E13" s="253"/>
      <c r="K13" s="11"/>
    </row>
    <row r="14" spans="1:11" ht="35.85" customHeight="1" x14ac:dyDescent="0.2">
      <c r="A14" s="255"/>
      <c r="B14" s="260"/>
      <c r="C14" s="260"/>
      <c r="D14" s="4" t="s">
        <v>2</v>
      </c>
      <c r="E14" s="5" t="s">
        <v>24</v>
      </c>
      <c r="K14" s="11"/>
    </row>
    <row r="15" spans="1:11" ht="27.75" customHeight="1" x14ac:dyDescent="0.2">
      <c r="A15" s="8" t="s">
        <v>30</v>
      </c>
      <c r="B15" s="64">
        <f>'4(неповносправні-ЦЗ)'!T7</f>
        <v>1132</v>
      </c>
      <c r="C15" s="64">
        <f>'4(неповносправні-ЦЗ)'!U7</f>
        <v>508</v>
      </c>
      <c r="D15" s="14">
        <f t="shared" ref="D15" si="4">C15*100/B15</f>
        <v>44.876325088339222</v>
      </c>
      <c r="E15" s="65">
        <f t="shared" ref="E15" si="5">C15-B15</f>
        <v>-624</v>
      </c>
      <c r="K15" s="11"/>
    </row>
    <row r="16" spans="1:11" ht="27.75" customHeight="1" x14ac:dyDescent="0.2">
      <c r="A16" s="1" t="s">
        <v>26</v>
      </c>
      <c r="B16" s="64">
        <f>'4(неповносправні-ЦЗ)'!W7</f>
        <v>1068</v>
      </c>
      <c r="C16" s="64">
        <f>'4(неповносправні-ЦЗ)'!X7</f>
        <v>443</v>
      </c>
      <c r="D16" s="14">
        <f t="shared" ref="D16:D17" si="6">C16*100/B16</f>
        <v>41.479400749063672</v>
      </c>
      <c r="E16" s="65">
        <f t="shared" ref="E16:E17" si="7">C16-B16</f>
        <v>-625</v>
      </c>
      <c r="K16" s="11"/>
    </row>
    <row r="17" spans="1:11" ht="27.75" customHeight="1" x14ac:dyDescent="0.2">
      <c r="A17" s="1" t="s">
        <v>31</v>
      </c>
      <c r="B17" s="64">
        <f>'4(неповносправні-ЦЗ)'!Z7</f>
        <v>988</v>
      </c>
      <c r="C17" s="64">
        <f>'4(неповносправні-ЦЗ)'!AA7</f>
        <v>307</v>
      </c>
      <c r="D17" s="14">
        <f t="shared" si="6"/>
        <v>31.072874493927124</v>
      </c>
      <c r="E17" s="65">
        <f t="shared" si="7"/>
        <v>-681</v>
      </c>
      <c r="K17" s="11"/>
    </row>
    <row r="18" spans="1:11" ht="64.349999999999994" customHeight="1" x14ac:dyDescent="0.25">
      <c r="A18" s="248"/>
      <c r="B18" s="248"/>
      <c r="C18" s="248"/>
      <c r="D18" s="248"/>
      <c r="E18" s="248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H7" sqref="H7"/>
    </sheetView>
  </sheetViews>
  <sheetFormatPr defaultColWidth="9.42578125" defaultRowHeight="14.25" x14ac:dyDescent="0.2"/>
  <cols>
    <col min="1" max="1" width="27.57031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8" width="15.85546875" style="41" customWidth="1"/>
    <col min="19" max="19" width="8.42578125" style="41" customWidth="1"/>
    <col min="20" max="21" width="16.140625" style="41" customWidth="1"/>
    <col min="22" max="22" width="8.42578125" style="41" customWidth="1"/>
    <col min="23" max="24" width="16.42578125" style="41" customWidth="1"/>
    <col min="25" max="25" width="8.42578125" style="41" customWidth="1"/>
    <col min="26" max="27" width="15.5703125" style="41" customWidth="1"/>
    <col min="28" max="28" width="15" style="41" customWidth="1"/>
    <col min="29" max="16384" width="9.42578125" style="41"/>
  </cols>
  <sheetData>
    <row r="1" spans="1:32" s="26" customFormat="1" ht="60" customHeight="1" x14ac:dyDescent="0.25">
      <c r="B1" s="281" t="s">
        <v>118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6" t="s">
        <v>7</v>
      </c>
      <c r="N2" s="286"/>
      <c r="O2" s="286"/>
      <c r="P2" s="286"/>
      <c r="Q2" s="28"/>
      <c r="R2" s="28"/>
      <c r="S2" s="28"/>
      <c r="T2" s="28"/>
      <c r="U2" s="28"/>
      <c r="V2" s="28"/>
      <c r="X2" s="280"/>
      <c r="Y2" s="280"/>
      <c r="Z2" s="286" t="s">
        <v>7</v>
      </c>
      <c r="AA2" s="286"/>
      <c r="AB2" s="286"/>
      <c r="AC2" s="51"/>
    </row>
    <row r="3" spans="1:32" s="30" customFormat="1" ht="90" customHeight="1" x14ac:dyDescent="0.25">
      <c r="A3" s="287"/>
      <c r="B3" s="262" t="s">
        <v>20</v>
      </c>
      <c r="C3" s="263"/>
      <c r="D3" s="263"/>
      <c r="E3" s="265" t="s">
        <v>21</v>
      </c>
      <c r="F3" s="266"/>
      <c r="G3" s="267"/>
      <c r="H3" s="276" t="s">
        <v>13</v>
      </c>
      <c r="I3" s="266"/>
      <c r="J3" s="277"/>
      <c r="K3" s="265" t="s">
        <v>9</v>
      </c>
      <c r="L3" s="266"/>
      <c r="M3" s="267"/>
      <c r="N3" s="276" t="s">
        <v>10</v>
      </c>
      <c r="O3" s="266"/>
      <c r="P3" s="277"/>
      <c r="Q3" s="262" t="s">
        <v>8</v>
      </c>
      <c r="R3" s="263"/>
      <c r="S3" s="264"/>
      <c r="T3" s="276" t="s">
        <v>15</v>
      </c>
      <c r="U3" s="266"/>
      <c r="V3" s="277"/>
      <c r="W3" s="265" t="s">
        <v>11</v>
      </c>
      <c r="X3" s="266"/>
      <c r="Y3" s="267"/>
      <c r="Z3" s="265" t="s">
        <v>12</v>
      </c>
      <c r="AA3" s="266"/>
      <c r="AB3" s="267"/>
    </row>
    <row r="4" spans="1:32" s="31" customFormat="1" ht="19.5" customHeight="1" x14ac:dyDescent="0.25">
      <c r="A4" s="288"/>
      <c r="B4" s="268" t="s">
        <v>87</v>
      </c>
      <c r="C4" s="269" t="s">
        <v>96</v>
      </c>
      <c r="D4" s="289" t="s">
        <v>2</v>
      </c>
      <c r="E4" s="268" t="s">
        <v>87</v>
      </c>
      <c r="F4" s="269" t="s">
        <v>96</v>
      </c>
      <c r="G4" s="272" t="s">
        <v>2</v>
      </c>
      <c r="H4" s="290" t="s">
        <v>87</v>
      </c>
      <c r="I4" s="269" t="s">
        <v>96</v>
      </c>
      <c r="J4" s="283" t="s">
        <v>2</v>
      </c>
      <c r="K4" s="268" t="s">
        <v>87</v>
      </c>
      <c r="L4" s="269" t="s">
        <v>96</v>
      </c>
      <c r="M4" s="272" t="s">
        <v>2</v>
      </c>
      <c r="N4" s="290" t="s">
        <v>87</v>
      </c>
      <c r="O4" s="269" t="s">
        <v>96</v>
      </c>
      <c r="P4" s="283" t="s">
        <v>2</v>
      </c>
      <c r="Q4" s="268" t="s">
        <v>87</v>
      </c>
      <c r="R4" s="269" t="s">
        <v>96</v>
      </c>
      <c r="S4" s="272" t="s">
        <v>2</v>
      </c>
      <c r="T4" s="290" t="s">
        <v>87</v>
      </c>
      <c r="U4" s="273" t="s">
        <v>96</v>
      </c>
      <c r="V4" s="289" t="s">
        <v>2</v>
      </c>
      <c r="W4" s="271" t="s">
        <v>87</v>
      </c>
      <c r="X4" s="273" t="s">
        <v>96</v>
      </c>
      <c r="Y4" s="272" t="s">
        <v>2</v>
      </c>
      <c r="Z4" s="268" t="s">
        <v>87</v>
      </c>
      <c r="AA4" s="273" t="s">
        <v>96</v>
      </c>
      <c r="AB4" s="272" t="s">
        <v>2</v>
      </c>
    </row>
    <row r="5" spans="1:32" s="31" customFormat="1" ht="15.75" customHeight="1" x14ac:dyDescent="0.25">
      <c r="A5" s="288"/>
      <c r="B5" s="268"/>
      <c r="C5" s="269"/>
      <c r="D5" s="289"/>
      <c r="E5" s="268"/>
      <c r="F5" s="269"/>
      <c r="G5" s="272"/>
      <c r="H5" s="290"/>
      <c r="I5" s="269"/>
      <c r="J5" s="283"/>
      <c r="K5" s="268"/>
      <c r="L5" s="269"/>
      <c r="M5" s="272"/>
      <c r="N5" s="290"/>
      <c r="O5" s="269"/>
      <c r="P5" s="283"/>
      <c r="Q5" s="268"/>
      <c r="R5" s="269"/>
      <c r="S5" s="272"/>
      <c r="T5" s="290"/>
      <c r="U5" s="273"/>
      <c r="V5" s="289"/>
      <c r="W5" s="271"/>
      <c r="X5" s="273"/>
      <c r="Y5" s="272"/>
      <c r="Z5" s="268"/>
      <c r="AA5" s="273"/>
      <c r="AB5" s="272"/>
    </row>
    <row r="6" spans="1:32" s="47" customFormat="1" ht="12.75" thickBot="1" x14ac:dyDescent="0.25">
      <c r="A6" s="121" t="s">
        <v>3</v>
      </c>
      <c r="B6" s="46">
        <v>1</v>
      </c>
      <c r="C6" s="46">
        <v>2</v>
      </c>
      <c r="D6" s="149">
        <v>3</v>
      </c>
      <c r="E6" s="139">
        <v>4</v>
      </c>
      <c r="F6" s="46">
        <v>5</v>
      </c>
      <c r="G6" s="122">
        <v>6</v>
      </c>
      <c r="H6" s="148">
        <v>7</v>
      </c>
      <c r="I6" s="46">
        <v>8</v>
      </c>
      <c r="J6" s="149">
        <v>9</v>
      </c>
      <c r="K6" s="139">
        <v>10</v>
      </c>
      <c r="L6" s="46">
        <v>11</v>
      </c>
      <c r="M6" s="122">
        <v>12</v>
      </c>
      <c r="N6" s="148">
        <v>13</v>
      </c>
      <c r="O6" s="46">
        <v>14</v>
      </c>
      <c r="P6" s="149">
        <v>15</v>
      </c>
      <c r="Q6" s="139">
        <v>16</v>
      </c>
      <c r="R6" s="46">
        <v>17</v>
      </c>
      <c r="S6" s="122">
        <v>18</v>
      </c>
      <c r="T6" s="148">
        <v>19</v>
      </c>
      <c r="U6" s="46">
        <v>20</v>
      </c>
      <c r="V6" s="149">
        <v>21</v>
      </c>
      <c r="W6" s="139">
        <v>22</v>
      </c>
      <c r="X6" s="46">
        <v>23</v>
      </c>
      <c r="Y6" s="122">
        <v>24</v>
      </c>
      <c r="Z6" s="139">
        <v>25</v>
      </c>
      <c r="AA6" s="46">
        <v>26</v>
      </c>
      <c r="AB6" s="122">
        <v>27</v>
      </c>
    </row>
    <row r="7" spans="1:32" s="35" customFormat="1" ht="59.25" customHeight="1" thickBot="1" x14ac:dyDescent="0.3">
      <c r="A7" s="160" t="s">
        <v>32</v>
      </c>
      <c r="B7" s="161">
        <f>SUM(B8:B14)</f>
        <v>3399</v>
      </c>
      <c r="C7" s="162">
        <f>SUM(C8:C14)</f>
        <v>1953</v>
      </c>
      <c r="D7" s="166">
        <f>C7*100/B7</f>
        <v>57.458075904677848</v>
      </c>
      <c r="E7" s="164">
        <f>SUM(E8:E14)</f>
        <v>3216</v>
      </c>
      <c r="F7" s="162">
        <f>SUM(F8:F14)</f>
        <v>1764</v>
      </c>
      <c r="G7" s="163">
        <f>F7*100/E7</f>
        <v>54.850746268656714</v>
      </c>
      <c r="H7" s="165">
        <f>SUM(H8:H14)</f>
        <v>388</v>
      </c>
      <c r="I7" s="162">
        <f>SUM(I8:I14)</f>
        <v>400</v>
      </c>
      <c r="J7" s="166">
        <f>I7*100/H7</f>
        <v>103.09278350515464</v>
      </c>
      <c r="K7" s="164">
        <f>SUM(K8:K14)</f>
        <v>131</v>
      </c>
      <c r="L7" s="162">
        <f>SUM(L8:L14)</f>
        <v>94</v>
      </c>
      <c r="M7" s="163">
        <f>L7*100/K7</f>
        <v>71.755725190839698</v>
      </c>
      <c r="N7" s="165">
        <f>SUM(N8:N14)</f>
        <v>14</v>
      </c>
      <c r="O7" s="162">
        <f>SUM(O8:O14)</f>
        <v>76</v>
      </c>
      <c r="P7" s="393" t="s">
        <v>125</v>
      </c>
      <c r="Q7" s="164">
        <f>SUM(Q8:Q14)</f>
        <v>2648</v>
      </c>
      <c r="R7" s="162">
        <f>SUM(R8:R14)</f>
        <v>1474</v>
      </c>
      <c r="S7" s="163">
        <f>R7*100/Q7</f>
        <v>55.664652567975828</v>
      </c>
      <c r="T7" s="222">
        <f>SUM(T8:T14)</f>
        <v>1132</v>
      </c>
      <c r="U7" s="162">
        <f>SUM(U8:U14)</f>
        <v>508</v>
      </c>
      <c r="V7" s="166">
        <f>U7*100/T7</f>
        <v>44.876325088339222</v>
      </c>
      <c r="W7" s="164">
        <f>SUM(W8:W14)</f>
        <v>1068</v>
      </c>
      <c r="X7" s="162">
        <f>SUM(X8:X14)</f>
        <v>443</v>
      </c>
      <c r="Y7" s="163">
        <f>X7*100/W7</f>
        <v>41.479400749063672</v>
      </c>
      <c r="Z7" s="164">
        <f>SUM(Z8:Z14)</f>
        <v>988</v>
      </c>
      <c r="AA7" s="162">
        <f>SUM(AA8:AA14)</f>
        <v>307</v>
      </c>
      <c r="AB7" s="163">
        <f>AA7*100/Z7</f>
        <v>31.072874493927124</v>
      </c>
      <c r="AC7" s="34"/>
      <c r="AF7" s="39"/>
    </row>
    <row r="8" spans="1:32" s="39" customFormat="1" ht="45.75" customHeight="1" x14ac:dyDescent="0.25">
      <c r="A8" s="142" t="s">
        <v>97</v>
      </c>
      <c r="B8" s="167">
        <v>316</v>
      </c>
      <c r="C8" s="157">
        <v>210</v>
      </c>
      <c r="D8" s="168">
        <f t="shared" ref="D8:D14" si="0">C8*100/B8</f>
        <v>66.455696202531641</v>
      </c>
      <c r="E8" s="169">
        <v>309</v>
      </c>
      <c r="F8" s="157">
        <v>194</v>
      </c>
      <c r="G8" s="168">
        <f t="shared" ref="G8:G14" si="1">F8*100/E8</f>
        <v>62.783171521035598</v>
      </c>
      <c r="H8" s="170">
        <v>57</v>
      </c>
      <c r="I8" s="171">
        <v>69</v>
      </c>
      <c r="J8" s="172">
        <f t="shared" ref="J8:J14" si="2">IF(ISERROR(I8*100/H8),"-",(I8*100/H8))</f>
        <v>121.05263157894737</v>
      </c>
      <c r="K8" s="173">
        <v>4</v>
      </c>
      <c r="L8" s="198">
        <v>11</v>
      </c>
      <c r="M8" s="168">
        <f t="shared" ref="M8:M14" si="3">IF(ISERROR(L8*100/K8),"-",(L8*100/K8))</f>
        <v>275</v>
      </c>
      <c r="N8" s="174">
        <v>8</v>
      </c>
      <c r="O8" s="158">
        <v>3</v>
      </c>
      <c r="P8" s="172">
        <f>IF(ISERROR(O8*100/N8),"-",(O8*100/N8))</f>
        <v>37.5</v>
      </c>
      <c r="Q8" s="173">
        <v>276</v>
      </c>
      <c r="R8" s="171">
        <v>168</v>
      </c>
      <c r="S8" s="168">
        <f t="shared" ref="S8:S14" si="4">R8*100/Q8</f>
        <v>60.869565217391305</v>
      </c>
      <c r="T8" s="223">
        <v>87</v>
      </c>
      <c r="U8" s="175">
        <v>63</v>
      </c>
      <c r="V8" s="172">
        <f t="shared" ref="V8:V14" si="5">U8*100/T8</f>
        <v>72.41379310344827</v>
      </c>
      <c r="W8" s="169">
        <v>84</v>
      </c>
      <c r="X8" s="159">
        <v>55</v>
      </c>
      <c r="Y8" s="168">
        <f t="shared" ref="Y8:Y14" si="6">X8*100/W8</f>
        <v>65.476190476190482</v>
      </c>
      <c r="Z8" s="173">
        <v>79</v>
      </c>
      <c r="AA8" s="198">
        <v>41</v>
      </c>
      <c r="AB8" s="168">
        <f t="shared" ref="AB8:AB14" si="7">AA8*100/Z8</f>
        <v>51.898734177215189</v>
      </c>
      <c r="AC8" s="34"/>
      <c r="AD8" s="38"/>
    </row>
    <row r="9" spans="1:32" s="40" customFormat="1" ht="45.75" customHeight="1" x14ac:dyDescent="0.25">
      <c r="A9" s="143" t="s">
        <v>98</v>
      </c>
      <c r="B9" s="176">
        <v>406</v>
      </c>
      <c r="C9" s="157">
        <v>198</v>
      </c>
      <c r="D9" s="177">
        <f t="shared" si="0"/>
        <v>48.768472906403943</v>
      </c>
      <c r="E9" s="178">
        <v>389</v>
      </c>
      <c r="F9" s="127">
        <v>185</v>
      </c>
      <c r="G9" s="177">
        <f t="shared" si="1"/>
        <v>47.55784061696658</v>
      </c>
      <c r="H9" s="179">
        <v>43</v>
      </c>
      <c r="I9" s="171">
        <v>39</v>
      </c>
      <c r="J9" s="180">
        <f t="shared" si="2"/>
        <v>90.697674418604649</v>
      </c>
      <c r="K9" s="181">
        <v>12</v>
      </c>
      <c r="L9" s="129">
        <v>15</v>
      </c>
      <c r="M9" s="177">
        <f t="shared" si="3"/>
        <v>125</v>
      </c>
      <c r="N9" s="182">
        <v>0</v>
      </c>
      <c r="O9" s="131">
        <v>1</v>
      </c>
      <c r="P9" s="180" t="str">
        <f t="shared" ref="P9:P14" si="8">IF(ISERROR(O9*100/N9),"-",(O9*100/N9))</f>
        <v>-</v>
      </c>
      <c r="Q9" s="181">
        <v>342</v>
      </c>
      <c r="R9" s="132">
        <v>158</v>
      </c>
      <c r="S9" s="177">
        <f t="shared" si="4"/>
        <v>46.198830409356724</v>
      </c>
      <c r="T9" s="224">
        <v>118</v>
      </c>
      <c r="U9" s="175">
        <v>66</v>
      </c>
      <c r="V9" s="180">
        <f t="shared" si="5"/>
        <v>55.932203389830505</v>
      </c>
      <c r="W9" s="178">
        <v>115</v>
      </c>
      <c r="X9" s="131">
        <v>61</v>
      </c>
      <c r="Y9" s="177">
        <f t="shared" si="6"/>
        <v>53.043478260869563</v>
      </c>
      <c r="Z9" s="181">
        <v>110</v>
      </c>
      <c r="AA9" s="129">
        <v>42</v>
      </c>
      <c r="AB9" s="177">
        <f t="shared" si="7"/>
        <v>38.18181818181818</v>
      </c>
      <c r="AC9" s="34"/>
      <c r="AD9" s="38"/>
    </row>
    <row r="10" spans="1:32" s="39" customFormat="1" ht="45.75" customHeight="1" x14ac:dyDescent="0.25">
      <c r="A10" s="143" t="s">
        <v>99</v>
      </c>
      <c r="B10" s="176">
        <v>1230</v>
      </c>
      <c r="C10" s="157">
        <v>758</v>
      </c>
      <c r="D10" s="177">
        <f t="shared" si="0"/>
        <v>61.626016260162601</v>
      </c>
      <c r="E10" s="178">
        <v>1122</v>
      </c>
      <c r="F10" s="128">
        <v>648</v>
      </c>
      <c r="G10" s="177">
        <f t="shared" si="1"/>
        <v>57.754010695187169</v>
      </c>
      <c r="H10" s="179">
        <v>113</v>
      </c>
      <c r="I10" s="171">
        <v>125</v>
      </c>
      <c r="J10" s="180">
        <f t="shared" si="2"/>
        <v>110.61946902654867</v>
      </c>
      <c r="K10" s="181">
        <v>66</v>
      </c>
      <c r="L10" s="129">
        <v>31</v>
      </c>
      <c r="M10" s="177">
        <f t="shared" si="3"/>
        <v>46.969696969696969</v>
      </c>
      <c r="N10" s="182">
        <v>1</v>
      </c>
      <c r="O10" s="130">
        <v>60</v>
      </c>
      <c r="P10" s="394" t="s">
        <v>126</v>
      </c>
      <c r="Q10" s="181">
        <v>853</v>
      </c>
      <c r="R10" s="132">
        <v>566</v>
      </c>
      <c r="S10" s="177">
        <f t="shared" si="4"/>
        <v>66.354044548651814</v>
      </c>
      <c r="T10" s="224">
        <v>434</v>
      </c>
      <c r="U10" s="175">
        <v>174</v>
      </c>
      <c r="V10" s="180">
        <f t="shared" si="5"/>
        <v>40.092165898617509</v>
      </c>
      <c r="W10" s="178">
        <v>390</v>
      </c>
      <c r="X10" s="131">
        <v>143</v>
      </c>
      <c r="Y10" s="177">
        <f t="shared" si="6"/>
        <v>36.666666666666664</v>
      </c>
      <c r="Z10" s="181">
        <v>360</v>
      </c>
      <c r="AA10" s="129">
        <v>102</v>
      </c>
      <c r="AB10" s="177">
        <f t="shared" si="7"/>
        <v>28.333333333333332</v>
      </c>
      <c r="AC10" s="34"/>
      <c r="AD10" s="38"/>
    </row>
    <row r="11" spans="1:32" s="39" customFormat="1" ht="45.75" customHeight="1" x14ac:dyDescent="0.25">
      <c r="A11" s="143" t="s">
        <v>100</v>
      </c>
      <c r="B11" s="176">
        <v>488</v>
      </c>
      <c r="C11" s="157">
        <v>213</v>
      </c>
      <c r="D11" s="177">
        <f t="shared" si="0"/>
        <v>43.647540983606561</v>
      </c>
      <c r="E11" s="178">
        <v>474</v>
      </c>
      <c r="F11" s="128">
        <v>203</v>
      </c>
      <c r="G11" s="177">
        <f t="shared" si="1"/>
        <v>42.827004219409282</v>
      </c>
      <c r="H11" s="179">
        <v>32</v>
      </c>
      <c r="I11" s="171">
        <v>33</v>
      </c>
      <c r="J11" s="180">
        <f t="shared" si="2"/>
        <v>103.125</v>
      </c>
      <c r="K11" s="181">
        <v>19</v>
      </c>
      <c r="L11" s="129">
        <v>13</v>
      </c>
      <c r="M11" s="177">
        <f t="shared" si="3"/>
        <v>68.421052631578945</v>
      </c>
      <c r="N11" s="182">
        <v>0</v>
      </c>
      <c r="O11" s="130">
        <v>5</v>
      </c>
      <c r="P11" s="180" t="str">
        <f t="shared" si="8"/>
        <v>-</v>
      </c>
      <c r="Q11" s="181">
        <v>386</v>
      </c>
      <c r="R11" s="132">
        <v>173</v>
      </c>
      <c r="S11" s="177">
        <f t="shared" si="4"/>
        <v>44.818652849740936</v>
      </c>
      <c r="T11" s="224">
        <v>190</v>
      </c>
      <c r="U11" s="175">
        <v>60</v>
      </c>
      <c r="V11" s="180">
        <f t="shared" si="5"/>
        <v>31.578947368421051</v>
      </c>
      <c r="W11" s="178">
        <v>188</v>
      </c>
      <c r="X11" s="131">
        <v>59</v>
      </c>
      <c r="Y11" s="177">
        <f t="shared" si="6"/>
        <v>31.382978723404257</v>
      </c>
      <c r="Z11" s="181">
        <v>182</v>
      </c>
      <c r="AA11" s="129">
        <v>37</v>
      </c>
      <c r="AB11" s="177">
        <f t="shared" si="7"/>
        <v>20.329670329670328</v>
      </c>
      <c r="AC11" s="34"/>
      <c r="AD11" s="38"/>
    </row>
    <row r="12" spans="1:32" s="39" customFormat="1" ht="45.75" customHeight="1" x14ac:dyDescent="0.25">
      <c r="A12" s="143" t="s">
        <v>101</v>
      </c>
      <c r="B12" s="176">
        <v>443</v>
      </c>
      <c r="C12" s="157">
        <v>285</v>
      </c>
      <c r="D12" s="177">
        <f t="shared" si="0"/>
        <v>64.334085778781045</v>
      </c>
      <c r="E12" s="178">
        <v>420</v>
      </c>
      <c r="F12" s="128">
        <v>272</v>
      </c>
      <c r="G12" s="177">
        <f t="shared" si="1"/>
        <v>64.761904761904759</v>
      </c>
      <c r="H12" s="179">
        <v>70</v>
      </c>
      <c r="I12" s="171">
        <v>70</v>
      </c>
      <c r="J12" s="180">
        <f t="shared" si="2"/>
        <v>100</v>
      </c>
      <c r="K12" s="181">
        <v>10</v>
      </c>
      <c r="L12" s="129">
        <v>11</v>
      </c>
      <c r="M12" s="177">
        <f t="shared" si="3"/>
        <v>110</v>
      </c>
      <c r="N12" s="182">
        <v>1</v>
      </c>
      <c r="O12" s="130">
        <v>1</v>
      </c>
      <c r="P12" s="180">
        <f t="shared" si="8"/>
        <v>100</v>
      </c>
      <c r="Q12" s="181">
        <v>355</v>
      </c>
      <c r="R12" s="132">
        <v>203</v>
      </c>
      <c r="S12" s="177">
        <f t="shared" si="4"/>
        <v>57.183098591549296</v>
      </c>
      <c r="T12" s="224">
        <v>159</v>
      </c>
      <c r="U12" s="175">
        <v>77</v>
      </c>
      <c r="V12" s="180">
        <f t="shared" si="5"/>
        <v>48.427672955974842</v>
      </c>
      <c r="W12" s="178">
        <v>150</v>
      </c>
      <c r="X12" s="131">
        <v>73</v>
      </c>
      <c r="Y12" s="177">
        <f t="shared" si="6"/>
        <v>48.666666666666664</v>
      </c>
      <c r="Z12" s="181">
        <v>134</v>
      </c>
      <c r="AA12" s="129">
        <v>49</v>
      </c>
      <c r="AB12" s="177">
        <f t="shared" si="7"/>
        <v>36.567164179104481</v>
      </c>
      <c r="AC12" s="34"/>
      <c r="AD12" s="38"/>
    </row>
    <row r="13" spans="1:32" s="39" customFormat="1" ht="45.75" customHeight="1" x14ac:dyDescent="0.25">
      <c r="A13" s="143" t="s">
        <v>102</v>
      </c>
      <c r="B13" s="176">
        <v>332</v>
      </c>
      <c r="C13" s="157">
        <v>167</v>
      </c>
      <c r="D13" s="177">
        <f t="shared" si="0"/>
        <v>50.30120481927711</v>
      </c>
      <c r="E13" s="178">
        <v>321</v>
      </c>
      <c r="F13" s="128">
        <v>148</v>
      </c>
      <c r="G13" s="177">
        <f t="shared" si="1"/>
        <v>46.105919003115268</v>
      </c>
      <c r="H13" s="179">
        <v>41</v>
      </c>
      <c r="I13" s="171">
        <v>42</v>
      </c>
      <c r="J13" s="180">
        <f t="shared" si="2"/>
        <v>102.4390243902439</v>
      </c>
      <c r="K13" s="181">
        <v>7</v>
      </c>
      <c r="L13" s="129">
        <v>2</v>
      </c>
      <c r="M13" s="177">
        <f t="shared" si="3"/>
        <v>28.571428571428573</v>
      </c>
      <c r="N13" s="182">
        <v>0</v>
      </c>
      <c r="O13" s="130">
        <v>5</v>
      </c>
      <c r="P13" s="180" t="str">
        <f t="shared" si="8"/>
        <v>-</v>
      </c>
      <c r="Q13" s="181">
        <v>269</v>
      </c>
      <c r="R13" s="132">
        <v>120</v>
      </c>
      <c r="S13" s="177">
        <f t="shared" si="4"/>
        <v>44.609665427509292</v>
      </c>
      <c r="T13" s="224">
        <v>98</v>
      </c>
      <c r="U13" s="175">
        <v>41</v>
      </c>
      <c r="V13" s="180">
        <f t="shared" si="5"/>
        <v>41.836734693877553</v>
      </c>
      <c r="W13" s="178">
        <v>95</v>
      </c>
      <c r="X13" s="131">
        <v>32</v>
      </c>
      <c r="Y13" s="177">
        <f t="shared" si="6"/>
        <v>33.684210526315788</v>
      </c>
      <c r="Z13" s="181">
        <v>83</v>
      </c>
      <c r="AA13" s="129">
        <v>20</v>
      </c>
      <c r="AB13" s="177">
        <f t="shared" si="7"/>
        <v>24.096385542168676</v>
      </c>
      <c r="AC13" s="34"/>
      <c r="AD13" s="38"/>
    </row>
    <row r="14" spans="1:32" s="39" customFormat="1" ht="45.75" customHeight="1" thickBot="1" x14ac:dyDescent="0.3">
      <c r="A14" s="144" t="s">
        <v>103</v>
      </c>
      <c r="B14" s="183">
        <v>184</v>
      </c>
      <c r="C14" s="231">
        <v>122</v>
      </c>
      <c r="D14" s="215">
        <f t="shared" si="0"/>
        <v>66.304347826086953</v>
      </c>
      <c r="E14" s="185">
        <v>181</v>
      </c>
      <c r="F14" s="145">
        <v>114</v>
      </c>
      <c r="G14" s="184">
        <f t="shared" si="1"/>
        <v>62.983425414364639</v>
      </c>
      <c r="H14" s="186">
        <v>32</v>
      </c>
      <c r="I14" s="213">
        <v>22</v>
      </c>
      <c r="J14" s="188">
        <f t="shared" si="2"/>
        <v>68.75</v>
      </c>
      <c r="K14" s="189">
        <v>13</v>
      </c>
      <c r="L14" s="199">
        <v>11</v>
      </c>
      <c r="M14" s="184">
        <f t="shared" si="3"/>
        <v>84.615384615384613</v>
      </c>
      <c r="N14" s="190">
        <v>4</v>
      </c>
      <c r="O14" s="146">
        <v>1</v>
      </c>
      <c r="P14" s="188">
        <f t="shared" si="8"/>
        <v>25</v>
      </c>
      <c r="Q14" s="189">
        <v>167</v>
      </c>
      <c r="R14" s="187">
        <v>86</v>
      </c>
      <c r="S14" s="184">
        <f t="shared" si="4"/>
        <v>51.49700598802395</v>
      </c>
      <c r="T14" s="225">
        <v>46</v>
      </c>
      <c r="U14" s="216">
        <v>27</v>
      </c>
      <c r="V14" s="188">
        <f t="shared" si="5"/>
        <v>58.695652173913047</v>
      </c>
      <c r="W14" s="185">
        <v>46</v>
      </c>
      <c r="X14" s="200">
        <v>20</v>
      </c>
      <c r="Y14" s="184">
        <f t="shared" si="6"/>
        <v>43.478260869565219</v>
      </c>
      <c r="Z14" s="189">
        <v>40</v>
      </c>
      <c r="AA14" s="199">
        <v>16</v>
      </c>
      <c r="AB14" s="184">
        <f t="shared" si="7"/>
        <v>40</v>
      </c>
      <c r="AC14" s="34"/>
      <c r="AD14" s="38"/>
    </row>
    <row r="15" spans="1:32" ht="66.75" customHeight="1" x14ac:dyDescent="0.25">
      <c r="A15" s="42"/>
      <c r="B15" s="42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2:Y2"/>
    <mergeCell ref="N3:P3"/>
    <mergeCell ref="Q3:S3"/>
    <mergeCell ref="T3:V3"/>
    <mergeCell ref="W3:Y3"/>
    <mergeCell ref="K4:K5"/>
    <mergeCell ref="L4:L5"/>
    <mergeCell ref="M4:M5"/>
    <mergeCell ref="M2:P2"/>
    <mergeCell ref="B1:P1"/>
    <mergeCell ref="B3:D3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I19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2.75" x14ac:dyDescent="0.2"/>
  <cols>
    <col min="1" max="1" width="58" style="2" customWidth="1"/>
    <col min="2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49" t="s">
        <v>94</v>
      </c>
      <c r="B1" s="249"/>
      <c r="C1" s="249"/>
      <c r="D1" s="249"/>
      <c r="E1" s="249"/>
    </row>
    <row r="2" spans="1:9" s="3" customFormat="1" ht="23.25" customHeight="1" x14ac:dyDescent="0.25">
      <c r="A2" s="254" t="s">
        <v>0</v>
      </c>
      <c r="B2" s="250" t="s">
        <v>111</v>
      </c>
      <c r="C2" s="250" t="s">
        <v>112</v>
      </c>
      <c r="D2" s="293" t="s">
        <v>1</v>
      </c>
      <c r="E2" s="294"/>
    </row>
    <row r="3" spans="1:9" s="3" customFormat="1" ht="30" x14ac:dyDescent="0.25">
      <c r="A3" s="255"/>
      <c r="B3" s="251"/>
      <c r="C3" s="251"/>
      <c r="D3" s="4" t="s">
        <v>2</v>
      </c>
      <c r="E3" s="5" t="s">
        <v>24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88</v>
      </c>
      <c r="B5" s="68">
        <f>'6-(УБД-ЦЗ)'!B7</f>
        <v>634</v>
      </c>
      <c r="C5" s="68">
        <f>'6-(УБД-ЦЗ)'!C7</f>
        <v>284</v>
      </c>
      <c r="D5" s="18">
        <f t="shared" ref="D5" si="0">C5*100/B5</f>
        <v>44.794952681388011</v>
      </c>
      <c r="E5" s="65">
        <f t="shared" ref="E5" si="1">C5-B5</f>
        <v>-350</v>
      </c>
      <c r="I5" s="11"/>
    </row>
    <row r="6" spans="1:9" s="3" customFormat="1" ht="20.25" x14ac:dyDescent="0.25">
      <c r="A6" s="8" t="s">
        <v>26</v>
      </c>
      <c r="B6" s="69">
        <f>'6-(УБД-ЦЗ)'!E7</f>
        <v>603</v>
      </c>
      <c r="C6" s="69">
        <f>'6-(УБД-ЦЗ)'!F7</f>
        <v>265</v>
      </c>
      <c r="D6" s="18">
        <f t="shared" ref="D6:D10" si="2">C6*100/B6</f>
        <v>43.946932006633496</v>
      </c>
      <c r="E6" s="65">
        <f t="shared" ref="E6:E10" si="3">C6-B6</f>
        <v>-338</v>
      </c>
      <c r="I6" s="11"/>
    </row>
    <row r="7" spans="1:9" s="3" customFormat="1" ht="40.5" customHeight="1" x14ac:dyDescent="0.25">
      <c r="A7" s="12" t="s">
        <v>27</v>
      </c>
      <c r="B7" s="69">
        <f>'6-(УБД-ЦЗ)'!H7</f>
        <v>121</v>
      </c>
      <c r="C7" s="69">
        <f>'6-(УБД-ЦЗ)'!I7</f>
        <v>31</v>
      </c>
      <c r="D7" s="18">
        <f t="shared" si="2"/>
        <v>25.619834710743802</v>
      </c>
      <c r="E7" s="65">
        <f t="shared" si="3"/>
        <v>-90</v>
      </c>
      <c r="I7" s="11"/>
    </row>
    <row r="8" spans="1:9" s="3" customFormat="1" ht="20.25" x14ac:dyDescent="0.25">
      <c r="A8" s="13" t="s">
        <v>28</v>
      </c>
      <c r="B8" s="69">
        <f>'6-(УБД-ЦЗ)'!K7</f>
        <v>14</v>
      </c>
      <c r="C8" s="69">
        <f>'6-(УБД-ЦЗ)'!L7</f>
        <v>9</v>
      </c>
      <c r="D8" s="18">
        <f t="shared" si="2"/>
        <v>64.285714285714292</v>
      </c>
      <c r="E8" s="65">
        <f t="shared" si="3"/>
        <v>-5</v>
      </c>
      <c r="I8" s="11"/>
    </row>
    <row r="9" spans="1:9" s="3" customFormat="1" ht="37.5" customHeight="1" x14ac:dyDescent="0.25">
      <c r="A9" s="13" t="s">
        <v>19</v>
      </c>
      <c r="B9" s="69">
        <f>'6-(УБД-ЦЗ)'!N7</f>
        <v>1</v>
      </c>
      <c r="C9" s="69">
        <f>'6-(УБД-ЦЗ)'!O7</f>
        <v>0</v>
      </c>
      <c r="D9" s="18" t="s">
        <v>104</v>
      </c>
      <c r="E9" s="65">
        <f t="shared" si="3"/>
        <v>-1</v>
      </c>
      <c r="I9" s="11"/>
    </row>
    <row r="10" spans="1:9" s="3" customFormat="1" ht="38.25" customHeight="1" x14ac:dyDescent="0.25">
      <c r="A10" s="13" t="s">
        <v>29</v>
      </c>
      <c r="B10" s="64">
        <f>'6-(УБД-ЦЗ)'!Q7</f>
        <v>418</v>
      </c>
      <c r="C10" s="64">
        <f>'6-(УБД-ЦЗ)'!R7</f>
        <v>245</v>
      </c>
      <c r="D10" s="9">
        <f t="shared" si="2"/>
        <v>58.612440191387563</v>
      </c>
      <c r="E10" s="65">
        <f t="shared" si="3"/>
        <v>-173</v>
      </c>
      <c r="I10" s="11"/>
    </row>
    <row r="11" spans="1:9" s="3" customFormat="1" ht="12.75" customHeight="1" x14ac:dyDescent="0.25">
      <c r="A11" s="256" t="s">
        <v>4</v>
      </c>
      <c r="B11" s="257"/>
      <c r="C11" s="257"/>
      <c r="D11" s="257"/>
      <c r="E11" s="257"/>
      <c r="I11" s="11"/>
    </row>
    <row r="12" spans="1:9" s="3" customFormat="1" ht="18" customHeight="1" x14ac:dyDescent="0.25">
      <c r="A12" s="258"/>
      <c r="B12" s="259"/>
      <c r="C12" s="259"/>
      <c r="D12" s="259"/>
      <c r="E12" s="259"/>
      <c r="I12" s="11"/>
    </row>
    <row r="13" spans="1:9" s="3" customFormat="1" ht="20.25" customHeight="1" x14ac:dyDescent="0.25">
      <c r="A13" s="254" t="s">
        <v>0</v>
      </c>
      <c r="B13" s="260" t="s">
        <v>113</v>
      </c>
      <c r="C13" s="260" t="s">
        <v>114</v>
      </c>
      <c r="D13" s="293" t="s">
        <v>1</v>
      </c>
      <c r="E13" s="294"/>
      <c r="I13" s="11"/>
    </row>
    <row r="14" spans="1:9" ht="33" customHeight="1" x14ac:dyDescent="0.2">
      <c r="A14" s="255"/>
      <c r="B14" s="260"/>
      <c r="C14" s="260"/>
      <c r="D14" s="19" t="s">
        <v>2</v>
      </c>
      <c r="E14" s="5" t="s">
        <v>24</v>
      </c>
      <c r="I14" s="11"/>
    </row>
    <row r="15" spans="1:9" ht="27.75" customHeight="1" x14ac:dyDescent="0.2">
      <c r="A15" s="8" t="s">
        <v>86</v>
      </c>
      <c r="B15" s="66">
        <f>'6-(УБД-ЦЗ)'!T7</f>
        <v>64</v>
      </c>
      <c r="C15" s="66">
        <f>'6-(УБД-ЦЗ)'!U7</f>
        <v>135</v>
      </c>
      <c r="D15" s="20">
        <f t="shared" ref="D15" si="4">C15*100/B15</f>
        <v>210.9375</v>
      </c>
      <c r="E15" s="65">
        <f t="shared" ref="E15" si="5">C15-B15</f>
        <v>71</v>
      </c>
      <c r="I15" s="11"/>
    </row>
    <row r="16" spans="1:9" ht="27.75" customHeight="1" x14ac:dyDescent="0.2">
      <c r="A16" s="1" t="s">
        <v>26</v>
      </c>
      <c r="B16" s="67">
        <f>'6-(УБД-ЦЗ)'!W7</f>
        <v>58</v>
      </c>
      <c r="C16" s="67">
        <f>'6-(УБД-ЦЗ)'!X7</f>
        <v>123</v>
      </c>
      <c r="D16" s="20">
        <f t="shared" ref="D16:D17" si="6">C16*100/B16</f>
        <v>212.06896551724137</v>
      </c>
      <c r="E16" s="65">
        <f t="shared" ref="E16:E17" si="7">C16-B16</f>
        <v>65</v>
      </c>
      <c r="I16" s="11"/>
    </row>
    <row r="17" spans="1:9" ht="27.75" customHeight="1" x14ac:dyDescent="0.2">
      <c r="A17" s="1" t="s">
        <v>31</v>
      </c>
      <c r="B17" s="67">
        <f>'6-(УБД-ЦЗ)'!Z7</f>
        <v>52</v>
      </c>
      <c r="C17" s="67">
        <f>'6-(УБД-ЦЗ)'!AA7</f>
        <v>97</v>
      </c>
      <c r="D17" s="20">
        <f t="shared" si="6"/>
        <v>186.53846153846155</v>
      </c>
      <c r="E17" s="65">
        <f t="shared" si="7"/>
        <v>45</v>
      </c>
      <c r="I17" s="11"/>
    </row>
    <row r="18" spans="1:9" ht="56.25" customHeight="1" x14ac:dyDescent="0.2">
      <c r="A18" s="295" t="s">
        <v>106</v>
      </c>
      <c r="B18" s="295"/>
      <c r="C18" s="295"/>
      <c r="D18" s="295"/>
      <c r="E18" s="295"/>
      <c r="I18" s="11"/>
    </row>
    <row r="19" spans="1:9" ht="69" customHeight="1" x14ac:dyDescent="0.25">
      <c r="A19" s="292"/>
      <c r="B19" s="292"/>
      <c r="C19" s="292"/>
      <c r="D19" s="292"/>
      <c r="E19" s="292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F68"/>
  <sheetViews>
    <sheetView view="pageBreakPreview" zoomScale="77" zoomScaleNormal="75" zoomScaleSheetLayoutView="7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D15" sqref="AD15"/>
    </sheetView>
  </sheetViews>
  <sheetFormatPr defaultColWidth="9.42578125" defaultRowHeight="14.25" x14ac:dyDescent="0.2"/>
  <cols>
    <col min="1" max="1" width="27.1406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4.5703125" style="41" customWidth="1"/>
    <col min="16" max="16" width="8.42578125" style="41" customWidth="1"/>
    <col min="17" max="18" width="14.5703125" style="41" customWidth="1"/>
    <col min="19" max="19" width="11.42578125" style="41" customWidth="1"/>
    <col min="20" max="21" width="16.5703125" style="41" customWidth="1"/>
    <col min="22" max="22" width="8.42578125" style="41" customWidth="1"/>
    <col min="23" max="24" width="14.5703125" style="41" customWidth="1"/>
    <col min="25" max="25" width="11.42578125" style="41" customWidth="1"/>
    <col min="26" max="27" width="14.5703125" style="41" customWidth="1"/>
    <col min="28" max="28" width="11.5703125" style="41" customWidth="1"/>
    <col min="29" max="31" width="9.42578125" style="41"/>
    <col min="32" max="32" width="9.5703125" style="41" customWidth="1"/>
    <col min="33" max="16384" width="9.42578125" style="41"/>
  </cols>
  <sheetData>
    <row r="1" spans="1:32" s="26" customFormat="1" ht="60" customHeight="1" x14ac:dyDescent="0.25">
      <c r="B1" s="281" t="s">
        <v>119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80"/>
      <c r="Y2" s="280"/>
      <c r="Z2" s="278" t="s">
        <v>7</v>
      </c>
      <c r="AA2" s="278"/>
      <c r="AB2" s="278"/>
      <c r="AC2" s="51"/>
    </row>
    <row r="3" spans="1:32" s="30" customFormat="1" ht="102" customHeight="1" x14ac:dyDescent="0.25">
      <c r="A3" s="287"/>
      <c r="B3" s="262" t="s">
        <v>20</v>
      </c>
      <c r="C3" s="263"/>
      <c r="D3" s="263"/>
      <c r="E3" s="265" t="s">
        <v>21</v>
      </c>
      <c r="F3" s="266"/>
      <c r="G3" s="267"/>
      <c r="H3" s="276" t="s">
        <v>127</v>
      </c>
      <c r="I3" s="266"/>
      <c r="J3" s="277"/>
      <c r="K3" s="265" t="s">
        <v>9</v>
      </c>
      <c r="L3" s="266"/>
      <c r="M3" s="267"/>
      <c r="N3" s="265" t="s">
        <v>10</v>
      </c>
      <c r="O3" s="266"/>
      <c r="P3" s="267"/>
      <c r="Q3" s="262" t="s">
        <v>8</v>
      </c>
      <c r="R3" s="263"/>
      <c r="S3" s="264"/>
      <c r="T3" s="265" t="s">
        <v>15</v>
      </c>
      <c r="U3" s="266"/>
      <c r="V3" s="267"/>
      <c r="W3" s="265" t="s">
        <v>11</v>
      </c>
      <c r="X3" s="266"/>
      <c r="Y3" s="267"/>
      <c r="Z3" s="276" t="s">
        <v>12</v>
      </c>
      <c r="AA3" s="266"/>
      <c r="AB3" s="267"/>
    </row>
    <row r="4" spans="1:32" s="31" customFormat="1" ht="19.5" customHeight="1" x14ac:dyDescent="0.25">
      <c r="A4" s="288"/>
      <c r="B4" s="268" t="s">
        <v>87</v>
      </c>
      <c r="C4" s="273" t="s">
        <v>96</v>
      </c>
      <c r="D4" s="289" t="s">
        <v>2</v>
      </c>
      <c r="E4" s="268" t="s">
        <v>87</v>
      </c>
      <c r="F4" s="273" t="s">
        <v>96</v>
      </c>
      <c r="G4" s="297" t="s">
        <v>2</v>
      </c>
      <c r="H4" s="290" t="s">
        <v>87</v>
      </c>
      <c r="I4" s="273" t="s">
        <v>96</v>
      </c>
      <c r="J4" s="289" t="s">
        <v>2</v>
      </c>
      <c r="K4" s="268" t="s">
        <v>87</v>
      </c>
      <c r="L4" s="273" t="s">
        <v>96</v>
      </c>
      <c r="M4" s="297" t="s">
        <v>2</v>
      </c>
      <c r="N4" s="268" t="s">
        <v>87</v>
      </c>
      <c r="O4" s="273" t="s">
        <v>96</v>
      </c>
      <c r="P4" s="297" t="s">
        <v>2</v>
      </c>
      <c r="Q4" s="268" t="s">
        <v>87</v>
      </c>
      <c r="R4" s="273" t="s">
        <v>96</v>
      </c>
      <c r="S4" s="297" t="s">
        <v>2</v>
      </c>
      <c r="T4" s="268" t="s">
        <v>87</v>
      </c>
      <c r="U4" s="273" t="s">
        <v>96</v>
      </c>
      <c r="V4" s="297" t="s">
        <v>2</v>
      </c>
      <c r="W4" s="268" t="s">
        <v>87</v>
      </c>
      <c r="X4" s="273" t="s">
        <v>96</v>
      </c>
      <c r="Y4" s="297" t="s">
        <v>2</v>
      </c>
      <c r="Z4" s="290" t="s">
        <v>87</v>
      </c>
      <c r="AA4" s="273" t="s">
        <v>96</v>
      </c>
      <c r="AB4" s="297" t="s">
        <v>2</v>
      </c>
    </row>
    <row r="5" spans="1:32" s="31" customFormat="1" ht="15.75" customHeight="1" x14ac:dyDescent="0.25">
      <c r="A5" s="288"/>
      <c r="B5" s="268"/>
      <c r="C5" s="273"/>
      <c r="D5" s="289"/>
      <c r="E5" s="268"/>
      <c r="F5" s="273"/>
      <c r="G5" s="297"/>
      <c r="H5" s="290"/>
      <c r="I5" s="273"/>
      <c r="J5" s="289"/>
      <c r="K5" s="268"/>
      <c r="L5" s="273"/>
      <c r="M5" s="297"/>
      <c r="N5" s="268"/>
      <c r="O5" s="273"/>
      <c r="P5" s="297"/>
      <c r="Q5" s="268"/>
      <c r="R5" s="273"/>
      <c r="S5" s="297"/>
      <c r="T5" s="268"/>
      <c r="U5" s="273"/>
      <c r="V5" s="297"/>
      <c r="W5" s="268"/>
      <c r="X5" s="273"/>
      <c r="Y5" s="297"/>
      <c r="Z5" s="290"/>
      <c r="AA5" s="273"/>
      <c r="AB5" s="297"/>
    </row>
    <row r="6" spans="1:32" s="47" customFormat="1" ht="11.25" customHeight="1" thickBot="1" x14ac:dyDescent="0.25">
      <c r="A6" s="121" t="s">
        <v>3</v>
      </c>
      <c r="B6" s="46">
        <v>1</v>
      </c>
      <c r="C6" s="46">
        <v>2</v>
      </c>
      <c r="D6" s="149">
        <v>3</v>
      </c>
      <c r="E6" s="139">
        <v>4</v>
      </c>
      <c r="F6" s="46">
        <v>5</v>
      </c>
      <c r="G6" s="122">
        <v>6</v>
      </c>
      <c r="H6" s="148">
        <v>7</v>
      </c>
      <c r="I6" s="46">
        <v>8</v>
      </c>
      <c r="J6" s="149">
        <v>9</v>
      </c>
      <c r="K6" s="139">
        <v>10</v>
      </c>
      <c r="L6" s="46">
        <v>11</v>
      </c>
      <c r="M6" s="122">
        <v>12</v>
      </c>
      <c r="N6" s="139">
        <v>13</v>
      </c>
      <c r="O6" s="46">
        <v>14</v>
      </c>
      <c r="P6" s="122">
        <v>15</v>
      </c>
      <c r="Q6" s="139">
        <v>16</v>
      </c>
      <c r="R6" s="46">
        <v>17</v>
      </c>
      <c r="S6" s="122">
        <v>18</v>
      </c>
      <c r="T6" s="139">
        <v>19</v>
      </c>
      <c r="U6" s="46">
        <v>20</v>
      </c>
      <c r="V6" s="122">
        <v>21</v>
      </c>
      <c r="W6" s="139">
        <v>22</v>
      </c>
      <c r="X6" s="46">
        <v>23</v>
      </c>
      <c r="Y6" s="122">
        <v>24</v>
      </c>
      <c r="Z6" s="148">
        <v>25</v>
      </c>
      <c r="AA6" s="46">
        <v>26</v>
      </c>
      <c r="AB6" s="122">
        <v>27</v>
      </c>
    </row>
    <row r="7" spans="1:32" s="35" customFormat="1" ht="60.75" customHeight="1" thickBot="1" x14ac:dyDescent="0.3">
      <c r="A7" s="160" t="s">
        <v>32</v>
      </c>
      <c r="B7" s="161">
        <f>SUM(B8:B14)</f>
        <v>634</v>
      </c>
      <c r="C7" s="162">
        <f>SUM(C8:C14)</f>
        <v>284</v>
      </c>
      <c r="D7" s="232">
        <f t="shared" ref="D7:D14" si="0">IF(ISERROR(C7*100/B7),"-",(C7*100/B7))</f>
        <v>44.794952681388011</v>
      </c>
      <c r="E7" s="165">
        <f>SUM(E8:E14)</f>
        <v>603</v>
      </c>
      <c r="F7" s="162">
        <f>SUM(F8:F14)</f>
        <v>265</v>
      </c>
      <c r="G7" s="232">
        <f t="shared" ref="G7:G14" si="1">IF(ISERROR(F7*100/E7),"-",(F7*100/E7))</f>
        <v>43.946932006633496</v>
      </c>
      <c r="H7" s="164">
        <f>SUM(H8:H14)</f>
        <v>121</v>
      </c>
      <c r="I7" s="162">
        <f>SUM(I8:I14)</f>
        <v>31</v>
      </c>
      <c r="J7" s="232">
        <f t="shared" ref="J7:J14" si="2">IF(ISERROR(I7*100/H7),"-",(I7*100/H7))</f>
        <v>25.619834710743802</v>
      </c>
      <c r="K7" s="165">
        <f>SUM(K8:K14)</f>
        <v>14</v>
      </c>
      <c r="L7" s="162">
        <f>SUM(L8:L14)</f>
        <v>9</v>
      </c>
      <c r="M7" s="232">
        <f t="shared" ref="M7:M14" si="3">IF(ISERROR(L7*100/K7),"-",(L7*100/K7))</f>
        <v>64.285714285714292</v>
      </c>
      <c r="N7" s="164">
        <f>SUM(N8:N14)</f>
        <v>1</v>
      </c>
      <c r="O7" s="162">
        <f>SUM(O8:O14)</f>
        <v>0</v>
      </c>
      <c r="P7" s="163">
        <f t="shared" ref="P7:P14" si="4">IF(ISERROR(O7*100/N7),"-",(O7*100/N7))</f>
        <v>0</v>
      </c>
      <c r="Q7" s="164">
        <f>SUM(Q8:Q14)</f>
        <v>418</v>
      </c>
      <c r="R7" s="162">
        <f>SUM(R8:R14)</f>
        <v>245</v>
      </c>
      <c r="S7" s="232">
        <f t="shared" ref="S7:S14" si="5">IF(ISERROR(R7*100/Q7),"-",(R7*100/Q7))</f>
        <v>58.612440191387563</v>
      </c>
      <c r="T7" s="161">
        <f>SUM(T8:T14)</f>
        <v>64</v>
      </c>
      <c r="U7" s="162">
        <f>SUM(U8:U14)</f>
        <v>135</v>
      </c>
      <c r="V7" s="232">
        <f t="shared" ref="V7:V14" si="6">IF(ISERROR(U7*100/T7),"-",(U7*100/T7))</f>
        <v>210.9375</v>
      </c>
      <c r="W7" s="164">
        <f>SUM(W8:W14)</f>
        <v>58</v>
      </c>
      <c r="X7" s="162">
        <f>SUM(X8:X14)</f>
        <v>123</v>
      </c>
      <c r="Y7" s="232">
        <f t="shared" ref="Y7:Y14" si="7">IF(ISERROR(X7*100/W7),"-",(X7*100/W7))</f>
        <v>212.06896551724137</v>
      </c>
      <c r="Z7" s="161">
        <f>SUM(Z8:Z14)</f>
        <v>52</v>
      </c>
      <c r="AA7" s="162">
        <f>SUM(AA8:AA14)</f>
        <v>97</v>
      </c>
      <c r="AB7" s="232">
        <f t="shared" ref="AB7:AB14" si="8">IF(ISERROR(AA7*100/Z7),"-",(AA7*100/Z7))</f>
        <v>186.53846153846155</v>
      </c>
      <c r="AC7" s="34"/>
      <c r="AF7" s="39"/>
    </row>
    <row r="8" spans="1:32" s="39" customFormat="1" ht="48" customHeight="1" x14ac:dyDescent="0.25">
      <c r="A8" s="142" t="s">
        <v>97</v>
      </c>
      <c r="B8" s="167">
        <v>40</v>
      </c>
      <c r="C8" s="157">
        <v>33</v>
      </c>
      <c r="D8" s="233">
        <f t="shared" si="0"/>
        <v>82.5</v>
      </c>
      <c r="E8" s="174">
        <v>40</v>
      </c>
      <c r="F8" s="157">
        <v>33</v>
      </c>
      <c r="G8" s="233">
        <f t="shared" si="1"/>
        <v>82.5</v>
      </c>
      <c r="H8" s="173">
        <v>10</v>
      </c>
      <c r="I8" s="171">
        <v>5</v>
      </c>
      <c r="J8" s="233">
        <f t="shared" si="2"/>
        <v>50</v>
      </c>
      <c r="K8" s="170">
        <v>0</v>
      </c>
      <c r="L8" s="198">
        <v>2</v>
      </c>
      <c r="M8" s="234" t="str">
        <f t="shared" si="3"/>
        <v>-</v>
      </c>
      <c r="N8" s="169">
        <v>1</v>
      </c>
      <c r="O8" s="158">
        <v>0</v>
      </c>
      <c r="P8" s="168">
        <f t="shared" si="4"/>
        <v>0</v>
      </c>
      <c r="Q8" s="173">
        <v>34</v>
      </c>
      <c r="R8" s="171">
        <v>32</v>
      </c>
      <c r="S8" s="233">
        <f t="shared" si="5"/>
        <v>94.117647058823536</v>
      </c>
      <c r="T8" s="226">
        <v>3</v>
      </c>
      <c r="U8" s="175">
        <v>16</v>
      </c>
      <c r="V8" s="392" t="s">
        <v>128</v>
      </c>
      <c r="W8" s="169">
        <v>3</v>
      </c>
      <c r="X8" s="159">
        <v>16</v>
      </c>
      <c r="Y8" s="392" t="s">
        <v>128</v>
      </c>
      <c r="Z8" s="226">
        <v>3</v>
      </c>
      <c r="AA8" s="198">
        <v>12</v>
      </c>
      <c r="AB8" s="392" t="s">
        <v>133</v>
      </c>
      <c r="AC8" s="34"/>
      <c r="AD8" s="38"/>
    </row>
    <row r="9" spans="1:32" s="40" customFormat="1" ht="48" customHeight="1" x14ac:dyDescent="0.25">
      <c r="A9" s="143" t="s">
        <v>98</v>
      </c>
      <c r="B9" s="176">
        <v>98</v>
      </c>
      <c r="C9" s="157">
        <v>36</v>
      </c>
      <c r="D9" s="234">
        <f t="shared" si="0"/>
        <v>36.734693877551024</v>
      </c>
      <c r="E9" s="182">
        <v>98</v>
      </c>
      <c r="F9" s="127">
        <v>36</v>
      </c>
      <c r="G9" s="234">
        <f t="shared" si="1"/>
        <v>36.734693877551024</v>
      </c>
      <c r="H9" s="181">
        <v>34</v>
      </c>
      <c r="I9" s="132">
        <v>4</v>
      </c>
      <c r="J9" s="234">
        <f t="shared" si="2"/>
        <v>11.764705882352942</v>
      </c>
      <c r="K9" s="179">
        <v>2</v>
      </c>
      <c r="L9" s="129">
        <v>1</v>
      </c>
      <c r="M9" s="234">
        <f t="shared" si="3"/>
        <v>50</v>
      </c>
      <c r="N9" s="178">
        <v>0</v>
      </c>
      <c r="O9" s="131">
        <v>0</v>
      </c>
      <c r="P9" s="177" t="str">
        <f t="shared" si="4"/>
        <v>-</v>
      </c>
      <c r="Q9" s="181">
        <v>78</v>
      </c>
      <c r="R9" s="132">
        <v>34</v>
      </c>
      <c r="S9" s="234">
        <f t="shared" si="5"/>
        <v>43.589743589743591</v>
      </c>
      <c r="T9" s="227">
        <v>12</v>
      </c>
      <c r="U9" s="175">
        <v>14</v>
      </c>
      <c r="V9" s="234">
        <f t="shared" si="6"/>
        <v>116.66666666666667</v>
      </c>
      <c r="W9" s="178">
        <v>12</v>
      </c>
      <c r="X9" s="131">
        <v>14</v>
      </c>
      <c r="Y9" s="234">
        <f t="shared" si="7"/>
        <v>116.66666666666667</v>
      </c>
      <c r="Z9" s="227">
        <v>11</v>
      </c>
      <c r="AA9" s="129">
        <v>11</v>
      </c>
      <c r="AB9" s="234">
        <f t="shared" si="8"/>
        <v>100</v>
      </c>
      <c r="AC9" s="34"/>
      <c r="AD9" s="38"/>
    </row>
    <row r="10" spans="1:32" s="39" customFormat="1" ht="48" customHeight="1" x14ac:dyDescent="0.25">
      <c r="A10" s="143" t="s">
        <v>99</v>
      </c>
      <c r="B10" s="176">
        <v>258</v>
      </c>
      <c r="C10" s="157">
        <v>68</v>
      </c>
      <c r="D10" s="234">
        <f t="shared" si="0"/>
        <v>26.356589147286822</v>
      </c>
      <c r="E10" s="182">
        <v>241</v>
      </c>
      <c r="F10" s="128">
        <v>61</v>
      </c>
      <c r="G10" s="234">
        <f t="shared" si="1"/>
        <v>25.311203319502074</v>
      </c>
      <c r="H10" s="181">
        <v>41</v>
      </c>
      <c r="I10" s="132">
        <v>5</v>
      </c>
      <c r="J10" s="234">
        <f t="shared" si="2"/>
        <v>12.195121951219512</v>
      </c>
      <c r="K10" s="179">
        <v>9</v>
      </c>
      <c r="L10" s="129">
        <v>1</v>
      </c>
      <c r="M10" s="234">
        <f t="shared" si="3"/>
        <v>11.111111111111111</v>
      </c>
      <c r="N10" s="178">
        <v>0</v>
      </c>
      <c r="O10" s="130">
        <v>0</v>
      </c>
      <c r="P10" s="177" t="str">
        <f t="shared" si="4"/>
        <v>-</v>
      </c>
      <c r="Q10" s="181">
        <v>139</v>
      </c>
      <c r="R10" s="132">
        <v>56</v>
      </c>
      <c r="S10" s="234">
        <f t="shared" si="5"/>
        <v>40.28776978417266</v>
      </c>
      <c r="T10" s="227">
        <v>27</v>
      </c>
      <c r="U10" s="175">
        <v>27</v>
      </c>
      <c r="V10" s="234">
        <f t="shared" si="6"/>
        <v>100</v>
      </c>
      <c r="W10" s="178">
        <v>23</v>
      </c>
      <c r="X10" s="131">
        <v>25</v>
      </c>
      <c r="Y10" s="234">
        <f t="shared" si="7"/>
        <v>108.69565217391305</v>
      </c>
      <c r="Z10" s="227">
        <v>23</v>
      </c>
      <c r="AA10" s="129">
        <v>22</v>
      </c>
      <c r="AB10" s="234">
        <f t="shared" si="8"/>
        <v>95.652173913043484</v>
      </c>
      <c r="AC10" s="34"/>
      <c r="AD10" s="38"/>
    </row>
    <row r="11" spans="1:32" s="39" customFormat="1" ht="48" customHeight="1" x14ac:dyDescent="0.25">
      <c r="A11" s="143" t="s">
        <v>100</v>
      </c>
      <c r="B11" s="176">
        <v>57</v>
      </c>
      <c r="C11" s="157">
        <v>33</v>
      </c>
      <c r="D11" s="234">
        <f t="shared" si="0"/>
        <v>57.89473684210526</v>
      </c>
      <c r="E11" s="182">
        <v>57</v>
      </c>
      <c r="F11" s="128">
        <v>33</v>
      </c>
      <c r="G11" s="234">
        <f t="shared" si="1"/>
        <v>57.89473684210526</v>
      </c>
      <c r="H11" s="181">
        <v>7</v>
      </c>
      <c r="I11" s="132">
        <v>2</v>
      </c>
      <c r="J11" s="234">
        <f t="shared" si="2"/>
        <v>28.571428571428573</v>
      </c>
      <c r="K11" s="179">
        <v>2</v>
      </c>
      <c r="L11" s="129">
        <v>2</v>
      </c>
      <c r="M11" s="234">
        <f t="shared" si="3"/>
        <v>100</v>
      </c>
      <c r="N11" s="178">
        <v>0</v>
      </c>
      <c r="O11" s="130">
        <v>0</v>
      </c>
      <c r="P11" s="177" t="str">
        <f t="shared" si="4"/>
        <v>-</v>
      </c>
      <c r="Q11" s="181">
        <v>35</v>
      </c>
      <c r="R11" s="132">
        <v>31</v>
      </c>
      <c r="S11" s="234">
        <f t="shared" si="5"/>
        <v>88.571428571428569</v>
      </c>
      <c r="T11" s="227">
        <v>5</v>
      </c>
      <c r="U11" s="175">
        <v>16</v>
      </c>
      <c r="V11" s="237" t="s">
        <v>129</v>
      </c>
      <c r="W11" s="178">
        <v>5</v>
      </c>
      <c r="X11" s="131">
        <v>16</v>
      </c>
      <c r="Y11" s="237" t="s">
        <v>129</v>
      </c>
      <c r="Z11" s="227">
        <v>4</v>
      </c>
      <c r="AA11" s="129">
        <v>14</v>
      </c>
      <c r="AB11" s="237" t="s">
        <v>135</v>
      </c>
      <c r="AC11" s="34"/>
      <c r="AD11" s="38"/>
    </row>
    <row r="12" spans="1:32" s="39" customFormat="1" ht="48" customHeight="1" x14ac:dyDescent="0.25">
      <c r="A12" s="143" t="s">
        <v>101</v>
      </c>
      <c r="B12" s="176">
        <v>70</v>
      </c>
      <c r="C12" s="157">
        <v>34</v>
      </c>
      <c r="D12" s="234">
        <f t="shared" si="0"/>
        <v>48.571428571428569</v>
      </c>
      <c r="E12" s="182">
        <v>68</v>
      </c>
      <c r="F12" s="128">
        <v>34</v>
      </c>
      <c r="G12" s="234">
        <f t="shared" si="1"/>
        <v>50</v>
      </c>
      <c r="H12" s="181">
        <v>18</v>
      </c>
      <c r="I12" s="132">
        <v>6</v>
      </c>
      <c r="J12" s="234">
        <f t="shared" si="2"/>
        <v>33.333333333333336</v>
      </c>
      <c r="K12" s="179">
        <v>0</v>
      </c>
      <c r="L12" s="129">
        <v>2</v>
      </c>
      <c r="M12" s="234" t="str">
        <f t="shared" si="3"/>
        <v>-</v>
      </c>
      <c r="N12" s="178">
        <v>0</v>
      </c>
      <c r="O12" s="130">
        <v>0</v>
      </c>
      <c r="P12" s="177" t="str">
        <f t="shared" si="4"/>
        <v>-</v>
      </c>
      <c r="Q12" s="181">
        <v>50</v>
      </c>
      <c r="R12" s="132">
        <v>30</v>
      </c>
      <c r="S12" s="234">
        <f t="shared" si="5"/>
        <v>60</v>
      </c>
      <c r="T12" s="227">
        <v>6</v>
      </c>
      <c r="U12" s="175">
        <v>20</v>
      </c>
      <c r="V12" s="237" t="s">
        <v>130</v>
      </c>
      <c r="W12" s="178">
        <v>5</v>
      </c>
      <c r="X12" s="131">
        <v>20</v>
      </c>
      <c r="Y12" s="237" t="s">
        <v>133</v>
      </c>
      <c r="Z12" s="227">
        <v>4</v>
      </c>
      <c r="AA12" s="129">
        <v>14</v>
      </c>
      <c r="AB12" s="237" t="s">
        <v>135</v>
      </c>
      <c r="AC12" s="34"/>
      <c r="AD12" s="38"/>
    </row>
    <row r="13" spans="1:32" s="39" customFormat="1" ht="48" customHeight="1" x14ac:dyDescent="0.25">
      <c r="A13" s="143" t="s">
        <v>102</v>
      </c>
      <c r="B13" s="176">
        <v>48</v>
      </c>
      <c r="C13" s="157">
        <v>25</v>
      </c>
      <c r="D13" s="234">
        <f t="shared" si="0"/>
        <v>52.083333333333336</v>
      </c>
      <c r="E13" s="182">
        <v>43</v>
      </c>
      <c r="F13" s="128">
        <v>17</v>
      </c>
      <c r="G13" s="234">
        <f t="shared" si="1"/>
        <v>39.534883720930232</v>
      </c>
      <c r="H13" s="181">
        <v>8</v>
      </c>
      <c r="I13" s="132">
        <v>3</v>
      </c>
      <c r="J13" s="234">
        <f t="shared" si="2"/>
        <v>37.5</v>
      </c>
      <c r="K13" s="179">
        <v>1</v>
      </c>
      <c r="L13" s="129">
        <v>0</v>
      </c>
      <c r="M13" s="236">
        <f t="shared" si="3"/>
        <v>0</v>
      </c>
      <c r="N13" s="178">
        <v>0</v>
      </c>
      <c r="O13" s="130">
        <v>0</v>
      </c>
      <c r="P13" s="177" t="str">
        <f t="shared" si="4"/>
        <v>-</v>
      </c>
      <c r="Q13" s="181">
        <v>28</v>
      </c>
      <c r="R13" s="132">
        <v>15</v>
      </c>
      <c r="S13" s="234">
        <f t="shared" si="5"/>
        <v>53.571428571428569</v>
      </c>
      <c r="T13" s="227">
        <v>2</v>
      </c>
      <c r="U13" s="175">
        <v>14</v>
      </c>
      <c r="V13" s="237" t="s">
        <v>131</v>
      </c>
      <c r="W13" s="178">
        <v>1</v>
      </c>
      <c r="X13" s="131">
        <v>8</v>
      </c>
      <c r="Y13" s="237" t="s">
        <v>134</v>
      </c>
      <c r="Z13" s="227">
        <v>0</v>
      </c>
      <c r="AA13" s="129">
        <v>7</v>
      </c>
      <c r="AB13" s="234" t="str">
        <f t="shared" si="8"/>
        <v>-</v>
      </c>
      <c r="AC13" s="34"/>
      <c r="AD13" s="38"/>
    </row>
    <row r="14" spans="1:32" s="39" customFormat="1" ht="48" customHeight="1" thickBot="1" x14ac:dyDescent="0.3">
      <c r="A14" s="144" t="s">
        <v>103</v>
      </c>
      <c r="B14" s="183">
        <v>63</v>
      </c>
      <c r="C14" s="231">
        <v>55</v>
      </c>
      <c r="D14" s="235">
        <f t="shared" si="0"/>
        <v>87.301587301587304</v>
      </c>
      <c r="E14" s="190">
        <v>56</v>
      </c>
      <c r="F14" s="145">
        <v>51</v>
      </c>
      <c r="G14" s="235">
        <f t="shared" si="1"/>
        <v>91.071428571428569</v>
      </c>
      <c r="H14" s="189">
        <v>3</v>
      </c>
      <c r="I14" s="187">
        <v>6</v>
      </c>
      <c r="J14" s="235">
        <f t="shared" si="2"/>
        <v>200</v>
      </c>
      <c r="K14" s="186">
        <v>0</v>
      </c>
      <c r="L14" s="199">
        <v>1</v>
      </c>
      <c r="M14" s="235" t="str">
        <f t="shared" si="3"/>
        <v>-</v>
      </c>
      <c r="N14" s="185">
        <v>0</v>
      </c>
      <c r="O14" s="146">
        <v>0</v>
      </c>
      <c r="P14" s="184" t="str">
        <f t="shared" si="4"/>
        <v>-</v>
      </c>
      <c r="Q14" s="189">
        <v>54</v>
      </c>
      <c r="R14" s="187">
        <v>47</v>
      </c>
      <c r="S14" s="235">
        <f t="shared" si="5"/>
        <v>87.037037037037038</v>
      </c>
      <c r="T14" s="228">
        <v>9</v>
      </c>
      <c r="U14" s="216">
        <v>28</v>
      </c>
      <c r="V14" s="395" t="s">
        <v>132</v>
      </c>
      <c r="W14" s="185">
        <v>9</v>
      </c>
      <c r="X14" s="200">
        <v>24</v>
      </c>
      <c r="Y14" s="395" t="s">
        <v>123</v>
      </c>
      <c r="Z14" s="228">
        <v>7</v>
      </c>
      <c r="AA14" s="199">
        <v>17</v>
      </c>
      <c r="AB14" s="235">
        <f t="shared" si="8"/>
        <v>242.85714285714286</v>
      </c>
      <c r="AC14" s="34"/>
      <c r="AD14" s="38"/>
    </row>
    <row r="15" spans="1:32" s="39" customFormat="1" ht="28.5" customHeight="1" x14ac:dyDescent="0.25">
      <c r="A15" s="134"/>
      <c r="B15" s="296" t="s">
        <v>105</v>
      </c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135"/>
      <c r="R15" s="138"/>
      <c r="S15" s="137"/>
      <c r="T15" s="135"/>
      <c r="U15" s="138"/>
      <c r="V15" s="137"/>
      <c r="W15" s="135"/>
      <c r="X15" s="138"/>
      <c r="Y15" s="137"/>
      <c r="Z15" s="135"/>
      <c r="AA15" s="138"/>
      <c r="AB15" s="137"/>
      <c r="AC15" s="34"/>
      <c r="AD15" s="38"/>
    </row>
    <row r="16" spans="1:32" ht="47.45" customHeight="1" x14ac:dyDescent="0.25">
      <c r="A16" s="42"/>
      <c r="B16" s="4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B15:P15"/>
    <mergeCell ref="T3:V3"/>
    <mergeCell ref="W3:Y3"/>
    <mergeCell ref="K4:K5"/>
    <mergeCell ref="L4:L5"/>
    <mergeCell ref="M4:M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B3" sqref="B3:B4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9" ht="52.5" customHeight="1" x14ac:dyDescent="0.2">
      <c r="A1" s="249" t="s">
        <v>61</v>
      </c>
      <c r="B1" s="249"/>
      <c r="C1" s="249"/>
      <c r="D1" s="249"/>
      <c r="E1" s="249"/>
    </row>
    <row r="2" spans="1:9" ht="29.25" customHeight="1" x14ac:dyDescent="0.2">
      <c r="A2" s="298"/>
      <c r="B2" s="298"/>
      <c r="C2" s="298"/>
      <c r="D2" s="298"/>
      <c r="E2" s="298"/>
    </row>
    <row r="3" spans="1:9" s="3" customFormat="1" ht="23.25" customHeight="1" x14ac:dyDescent="0.25">
      <c r="A3" s="254" t="s">
        <v>0</v>
      </c>
      <c r="B3" s="250" t="s">
        <v>111</v>
      </c>
      <c r="C3" s="250" t="s">
        <v>112</v>
      </c>
      <c r="D3" s="293" t="s">
        <v>1</v>
      </c>
      <c r="E3" s="294"/>
    </row>
    <row r="4" spans="1:9" s="3" customFormat="1" ht="30" x14ac:dyDescent="0.25">
      <c r="A4" s="255"/>
      <c r="B4" s="251"/>
      <c r="C4" s="251"/>
      <c r="D4" s="4" t="s">
        <v>2</v>
      </c>
      <c r="E4" s="5" t="s">
        <v>24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25</v>
      </c>
      <c r="B6" s="70">
        <f>'8-ВПО-ЦЗ'!B7</f>
        <v>3529</v>
      </c>
      <c r="C6" s="70">
        <f>'8-ВПО-ЦЗ'!C7</f>
        <v>2044</v>
      </c>
      <c r="D6" s="126">
        <f>'8-ВПО-ЦЗ'!D7</f>
        <v>57.920090677245682</v>
      </c>
      <c r="E6" s="65">
        <f t="shared" ref="E6" si="0">C6-B6</f>
        <v>-1485</v>
      </c>
      <c r="I6" s="11"/>
    </row>
    <row r="7" spans="1:9" s="3" customFormat="1" ht="19.350000000000001" customHeight="1" x14ac:dyDescent="0.25">
      <c r="A7" s="8" t="s">
        <v>26</v>
      </c>
      <c r="B7" s="70">
        <f>'8-ВПО-ЦЗ'!E7</f>
        <v>2575</v>
      </c>
      <c r="C7" s="70">
        <f>'8-ВПО-ЦЗ'!F7</f>
        <v>1505</v>
      </c>
      <c r="D7" s="126">
        <f>'8-ВПО-ЦЗ'!G7</f>
        <v>58.446601941747574</v>
      </c>
      <c r="E7" s="65">
        <f t="shared" ref="E7:E11" si="1">C7-B7</f>
        <v>-1070</v>
      </c>
      <c r="I7" s="11"/>
    </row>
    <row r="8" spans="1:9" s="3" customFormat="1" ht="41.85" customHeight="1" x14ac:dyDescent="0.25">
      <c r="A8" s="12" t="s">
        <v>27</v>
      </c>
      <c r="B8" s="70">
        <f>'8-ВПО-ЦЗ'!H7</f>
        <v>728</v>
      </c>
      <c r="C8" s="70">
        <f>'8-ВПО-ЦЗ'!I7</f>
        <v>530</v>
      </c>
      <c r="D8" s="126">
        <f>'8-ВПО-ЦЗ'!J7</f>
        <v>72.802197802197796</v>
      </c>
      <c r="E8" s="65">
        <f t="shared" si="1"/>
        <v>-198</v>
      </c>
      <c r="I8" s="11"/>
    </row>
    <row r="9" spans="1:9" s="3" customFormat="1" ht="19.350000000000001" customHeight="1" x14ac:dyDescent="0.25">
      <c r="A9" s="8" t="s">
        <v>28</v>
      </c>
      <c r="B9" s="70">
        <f>'8-ВПО-ЦЗ'!K7</f>
        <v>59</v>
      </c>
      <c r="C9" s="70">
        <f>'8-ВПО-ЦЗ'!L7</f>
        <v>64</v>
      </c>
      <c r="D9" s="126">
        <f>'8-ВПО-ЦЗ'!M7</f>
        <v>108.47457627118644</v>
      </c>
      <c r="E9" s="65">
        <f t="shared" si="1"/>
        <v>5</v>
      </c>
      <c r="I9" s="11"/>
    </row>
    <row r="10" spans="1:9" s="3" customFormat="1" ht="48.75" customHeight="1" x14ac:dyDescent="0.25">
      <c r="A10" s="13" t="s">
        <v>19</v>
      </c>
      <c r="B10" s="70">
        <f>'8-ВПО-ЦЗ'!N7</f>
        <v>1</v>
      </c>
      <c r="C10" s="70">
        <f>'8-ВПО-ЦЗ'!O7</f>
        <v>13</v>
      </c>
      <c r="D10" s="126" t="str">
        <f>'8-ВПО-ЦЗ'!P7</f>
        <v>+13р.</v>
      </c>
      <c r="E10" s="65">
        <f t="shared" si="1"/>
        <v>12</v>
      </c>
      <c r="I10" s="11"/>
    </row>
    <row r="11" spans="1:9" s="3" customFormat="1" ht="44.85" customHeight="1" x14ac:dyDescent="0.25">
      <c r="A11" s="13" t="s">
        <v>29</v>
      </c>
      <c r="B11" s="71">
        <f>'8-ВПО-ЦЗ'!Q7</f>
        <v>2471</v>
      </c>
      <c r="C11" s="71">
        <f>'8-ВПО-ЦЗ'!R7</f>
        <v>1202</v>
      </c>
      <c r="D11" s="126">
        <f>'8-ВПО-ЦЗ'!S7</f>
        <v>48.644273573452047</v>
      </c>
      <c r="E11" s="65">
        <f t="shared" si="1"/>
        <v>-1269</v>
      </c>
      <c r="I11" s="11"/>
    </row>
    <row r="12" spans="1:9" s="3" customFormat="1" ht="12.75" customHeight="1" x14ac:dyDescent="0.25">
      <c r="A12" s="256" t="s">
        <v>4</v>
      </c>
      <c r="B12" s="257"/>
      <c r="C12" s="257"/>
      <c r="D12" s="257"/>
      <c r="E12" s="257"/>
      <c r="I12" s="11"/>
    </row>
    <row r="13" spans="1:9" s="3" customFormat="1" ht="18" customHeight="1" x14ac:dyDescent="0.25">
      <c r="A13" s="258"/>
      <c r="B13" s="259"/>
      <c r="C13" s="259"/>
      <c r="D13" s="259"/>
      <c r="E13" s="259"/>
      <c r="I13" s="11"/>
    </row>
    <row r="14" spans="1:9" s="3" customFormat="1" ht="20.25" customHeight="1" x14ac:dyDescent="0.25">
      <c r="A14" s="254" t="s">
        <v>0</v>
      </c>
      <c r="B14" s="260" t="s">
        <v>113</v>
      </c>
      <c r="C14" s="260" t="s">
        <v>114</v>
      </c>
      <c r="D14" s="293" t="s">
        <v>1</v>
      </c>
      <c r="E14" s="294"/>
      <c r="I14" s="11"/>
    </row>
    <row r="15" spans="1:9" ht="32.1" customHeight="1" x14ac:dyDescent="0.2">
      <c r="A15" s="255"/>
      <c r="B15" s="260"/>
      <c r="C15" s="260"/>
      <c r="D15" s="19" t="s">
        <v>2</v>
      </c>
      <c r="E15" s="5" t="s">
        <v>24</v>
      </c>
      <c r="I15" s="11"/>
    </row>
    <row r="16" spans="1:9" ht="27.75" customHeight="1" x14ac:dyDescent="0.2">
      <c r="A16" s="8" t="s">
        <v>30</v>
      </c>
      <c r="B16" s="71">
        <f>'8-ВПО-ЦЗ'!T7</f>
        <v>1172</v>
      </c>
      <c r="C16" s="71">
        <f>'8-ВПО-ЦЗ'!U7</f>
        <v>428</v>
      </c>
      <c r="D16" s="126">
        <f>'8-ВПО-ЦЗ'!V7</f>
        <v>36.518771331058019</v>
      </c>
      <c r="E16" s="65">
        <f t="shared" ref="E16" si="2">C16-B16</f>
        <v>-744</v>
      </c>
      <c r="I16" s="11"/>
    </row>
    <row r="17" spans="1:9" ht="27.75" customHeight="1" x14ac:dyDescent="0.2">
      <c r="A17" s="1" t="s">
        <v>26</v>
      </c>
      <c r="B17" s="71">
        <f>'8-ВПО-ЦЗ'!W7</f>
        <v>867</v>
      </c>
      <c r="C17" s="71">
        <f>'8-ВПО-ЦЗ'!X7</f>
        <v>235</v>
      </c>
      <c r="D17" s="126">
        <f>'8-ВПО-ЦЗ'!Y7</f>
        <v>27.104959630911189</v>
      </c>
      <c r="E17" s="65">
        <f t="shared" ref="E17:E18" si="3">C17-B17</f>
        <v>-632</v>
      </c>
      <c r="I17" s="11"/>
    </row>
    <row r="18" spans="1:9" ht="27.75" customHeight="1" x14ac:dyDescent="0.2">
      <c r="A18" s="1" t="s">
        <v>31</v>
      </c>
      <c r="B18" s="71">
        <f>'8-ВПО-ЦЗ'!Z7</f>
        <v>746</v>
      </c>
      <c r="C18" s="71">
        <f>'8-ВПО-ЦЗ'!AA7</f>
        <v>139</v>
      </c>
      <c r="D18" s="126">
        <f>'8-ВПО-ЦЗ'!AB7</f>
        <v>18.632707774798927</v>
      </c>
      <c r="E18" s="65">
        <f t="shared" si="3"/>
        <v>-607</v>
      </c>
      <c r="I18" s="11"/>
    </row>
    <row r="19" spans="1:9" ht="72" customHeight="1" x14ac:dyDescent="0.25">
      <c r="A19" s="248"/>
      <c r="B19" s="248"/>
      <c r="C19" s="248"/>
      <c r="D19" s="248"/>
      <c r="E19" s="248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67"/>
  <sheetViews>
    <sheetView zoomScale="71" zoomScaleNormal="71" zoomScaleSheetLayoutView="87" workbookViewId="0">
      <selection activeCell="M12" sqref="M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10" style="41" customWidth="1"/>
    <col min="5" max="6" width="12.140625" style="41" customWidth="1"/>
    <col min="7" max="7" width="9.42578125" style="41" customWidth="1"/>
    <col min="8" max="8" width="11.5703125" style="41" customWidth="1"/>
    <col min="9" max="9" width="11" style="41" customWidth="1"/>
    <col min="10" max="10" width="10" style="41" customWidth="1"/>
    <col min="11" max="12" width="9.42578125" style="41" customWidth="1"/>
    <col min="13" max="13" width="9" style="41" customWidth="1"/>
    <col min="14" max="15" width="11.42578125" style="41" customWidth="1"/>
    <col min="16" max="16" width="8.42578125" style="41" customWidth="1"/>
    <col min="17" max="18" width="15.5703125" style="41" customWidth="1"/>
    <col min="19" max="19" width="9.5703125" style="41" customWidth="1"/>
    <col min="20" max="21" width="16.5703125" style="41" customWidth="1"/>
    <col min="22" max="22" width="10.85546875" style="41" customWidth="1"/>
    <col min="23" max="24" width="15.85546875" style="41" customWidth="1"/>
    <col min="25" max="25" width="10.140625" style="41" customWidth="1"/>
    <col min="26" max="27" width="15.5703125" style="41" customWidth="1"/>
    <col min="28" max="28" width="11.140625" style="41" customWidth="1"/>
    <col min="29" max="16384" width="9.42578125" style="41"/>
  </cols>
  <sheetData>
    <row r="1" spans="1:32" s="26" customFormat="1" ht="60.75" customHeight="1" x14ac:dyDescent="0.25">
      <c r="B1" s="281" t="s">
        <v>120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5"/>
      <c r="R1" s="25"/>
      <c r="S1" s="25"/>
      <c r="T1" s="25"/>
      <c r="U1" s="261" t="s">
        <v>14</v>
      </c>
      <c r="V1" s="261"/>
      <c r="W1" s="261"/>
      <c r="X1" s="261"/>
      <c r="Y1" s="261"/>
      <c r="Z1" s="261"/>
      <c r="AA1" s="261"/>
      <c r="AB1" s="261"/>
    </row>
    <row r="2" spans="1:32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1" t="s">
        <v>7</v>
      </c>
      <c r="N2" s="301"/>
      <c r="O2" s="301"/>
      <c r="P2" s="301"/>
      <c r="Q2" s="28"/>
      <c r="R2" s="28"/>
      <c r="S2" s="28"/>
      <c r="T2" s="28"/>
      <c r="U2" s="28"/>
      <c r="V2" s="28"/>
      <c r="X2" s="302"/>
      <c r="Y2" s="302"/>
      <c r="Z2" s="301" t="s">
        <v>7</v>
      </c>
      <c r="AA2" s="301"/>
      <c r="AB2" s="301"/>
      <c r="AC2" s="51"/>
    </row>
    <row r="3" spans="1:32" s="221" customFormat="1" ht="95.25" customHeight="1" x14ac:dyDescent="0.25">
      <c r="A3" s="299"/>
      <c r="B3" s="262" t="s">
        <v>80</v>
      </c>
      <c r="C3" s="263"/>
      <c r="D3" s="264"/>
      <c r="E3" s="276" t="s">
        <v>21</v>
      </c>
      <c r="F3" s="266"/>
      <c r="G3" s="277"/>
      <c r="H3" s="265" t="s">
        <v>13</v>
      </c>
      <c r="I3" s="266"/>
      <c r="J3" s="267"/>
      <c r="K3" s="276" t="s">
        <v>9</v>
      </c>
      <c r="L3" s="266"/>
      <c r="M3" s="277"/>
      <c r="N3" s="265" t="s">
        <v>10</v>
      </c>
      <c r="O3" s="266"/>
      <c r="P3" s="267"/>
      <c r="Q3" s="262" t="s">
        <v>8</v>
      </c>
      <c r="R3" s="263"/>
      <c r="S3" s="264"/>
      <c r="T3" s="265" t="s">
        <v>15</v>
      </c>
      <c r="U3" s="266"/>
      <c r="V3" s="267"/>
      <c r="W3" s="265" t="s">
        <v>95</v>
      </c>
      <c r="X3" s="266"/>
      <c r="Y3" s="267"/>
      <c r="Z3" s="265" t="s">
        <v>12</v>
      </c>
      <c r="AA3" s="266"/>
      <c r="AB3" s="267"/>
    </row>
    <row r="4" spans="1:32" s="31" customFormat="1" ht="19.5" customHeight="1" x14ac:dyDescent="0.25">
      <c r="A4" s="300"/>
      <c r="B4" s="268" t="s">
        <v>87</v>
      </c>
      <c r="C4" s="269" t="s">
        <v>96</v>
      </c>
      <c r="D4" s="297" t="s">
        <v>2</v>
      </c>
      <c r="E4" s="290" t="s">
        <v>87</v>
      </c>
      <c r="F4" s="269" t="s">
        <v>96</v>
      </c>
      <c r="G4" s="283" t="s">
        <v>2</v>
      </c>
      <c r="H4" s="268" t="s">
        <v>87</v>
      </c>
      <c r="I4" s="269" t="s">
        <v>96</v>
      </c>
      <c r="J4" s="272" t="s">
        <v>2</v>
      </c>
      <c r="K4" s="290" t="s">
        <v>87</v>
      </c>
      <c r="L4" s="269" t="s">
        <v>96</v>
      </c>
      <c r="M4" s="283" t="s">
        <v>2</v>
      </c>
      <c r="N4" s="268" t="s">
        <v>87</v>
      </c>
      <c r="O4" s="269" t="s">
        <v>96</v>
      </c>
      <c r="P4" s="272" t="s">
        <v>2</v>
      </c>
      <c r="Q4" s="268" t="s">
        <v>87</v>
      </c>
      <c r="R4" s="269" t="s">
        <v>96</v>
      </c>
      <c r="S4" s="272" t="s">
        <v>2</v>
      </c>
      <c r="T4" s="268" t="s">
        <v>87</v>
      </c>
      <c r="U4" s="269" t="s">
        <v>96</v>
      </c>
      <c r="V4" s="297" t="s">
        <v>2</v>
      </c>
      <c r="W4" s="271" t="s">
        <v>87</v>
      </c>
      <c r="X4" s="273" t="s">
        <v>96</v>
      </c>
      <c r="Y4" s="272" t="s">
        <v>2</v>
      </c>
      <c r="Z4" s="268" t="s">
        <v>87</v>
      </c>
      <c r="AA4" s="269" t="s">
        <v>96</v>
      </c>
      <c r="AB4" s="272" t="s">
        <v>2</v>
      </c>
    </row>
    <row r="5" spans="1:32" s="31" customFormat="1" ht="15.75" customHeight="1" x14ac:dyDescent="0.25">
      <c r="A5" s="300"/>
      <c r="B5" s="268"/>
      <c r="C5" s="269"/>
      <c r="D5" s="297"/>
      <c r="E5" s="290"/>
      <c r="F5" s="269"/>
      <c r="G5" s="283"/>
      <c r="H5" s="268"/>
      <c r="I5" s="269"/>
      <c r="J5" s="272"/>
      <c r="K5" s="290"/>
      <c r="L5" s="269"/>
      <c r="M5" s="283"/>
      <c r="N5" s="268"/>
      <c r="O5" s="269"/>
      <c r="P5" s="272"/>
      <c r="Q5" s="268"/>
      <c r="R5" s="269"/>
      <c r="S5" s="272"/>
      <c r="T5" s="268"/>
      <c r="U5" s="269"/>
      <c r="V5" s="297"/>
      <c r="W5" s="271"/>
      <c r="X5" s="273"/>
      <c r="Y5" s="272"/>
      <c r="Z5" s="268"/>
      <c r="AA5" s="269"/>
      <c r="AB5" s="272"/>
    </row>
    <row r="6" spans="1:32" s="47" customFormat="1" ht="12.75" thickBot="1" x14ac:dyDescent="0.25">
      <c r="A6" s="192" t="s">
        <v>3</v>
      </c>
      <c r="B6" s="139">
        <v>1</v>
      </c>
      <c r="C6" s="46">
        <v>2</v>
      </c>
      <c r="D6" s="122">
        <v>3</v>
      </c>
      <c r="E6" s="148">
        <v>4</v>
      </c>
      <c r="F6" s="46">
        <v>5</v>
      </c>
      <c r="G6" s="149">
        <v>6</v>
      </c>
      <c r="H6" s="139">
        <v>7</v>
      </c>
      <c r="I6" s="46">
        <v>8</v>
      </c>
      <c r="J6" s="122">
        <v>9</v>
      </c>
      <c r="K6" s="148">
        <v>10</v>
      </c>
      <c r="L6" s="46">
        <v>11</v>
      </c>
      <c r="M6" s="149">
        <v>12</v>
      </c>
      <c r="N6" s="139">
        <v>13</v>
      </c>
      <c r="O6" s="46">
        <v>14</v>
      </c>
      <c r="P6" s="122">
        <v>15</v>
      </c>
      <c r="Q6" s="139">
        <v>16</v>
      </c>
      <c r="R6" s="46">
        <v>17</v>
      </c>
      <c r="S6" s="122">
        <v>18</v>
      </c>
      <c r="T6" s="139">
        <v>19</v>
      </c>
      <c r="U6" s="46">
        <v>20</v>
      </c>
      <c r="V6" s="122">
        <v>21</v>
      </c>
      <c r="W6" s="139">
        <v>22</v>
      </c>
      <c r="X6" s="46">
        <v>23</v>
      </c>
      <c r="Y6" s="122">
        <v>24</v>
      </c>
      <c r="Z6" s="139">
        <v>25</v>
      </c>
      <c r="AA6" s="46">
        <v>26</v>
      </c>
      <c r="AB6" s="122">
        <v>27</v>
      </c>
    </row>
    <row r="7" spans="1:32" s="35" customFormat="1" ht="48.75" customHeight="1" thickBot="1" x14ac:dyDescent="0.3">
      <c r="A7" s="193" t="s">
        <v>32</v>
      </c>
      <c r="B7" s="161">
        <f>SUM(B8:B14)</f>
        <v>3529</v>
      </c>
      <c r="C7" s="162">
        <f>SUM(C8:C14)</f>
        <v>2044</v>
      </c>
      <c r="D7" s="232">
        <f t="shared" ref="D7:D14" si="0">IF(ISERROR(C7*100/B7),"-",(C7*100/B7))</f>
        <v>57.920090677245682</v>
      </c>
      <c r="E7" s="165">
        <f>SUM(E8:E14)</f>
        <v>2575</v>
      </c>
      <c r="F7" s="162">
        <f>SUM(F8:F14)</f>
        <v>1505</v>
      </c>
      <c r="G7" s="232">
        <f t="shared" ref="G7:G10" si="1">IF(ISERROR(F7*100/E7),"-",(F7*100/E7))</f>
        <v>58.446601941747574</v>
      </c>
      <c r="H7" s="164">
        <f>SUM(H8:H14)</f>
        <v>728</v>
      </c>
      <c r="I7" s="162">
        <f>SUM(I8:I14)</f>
        <v>530</v>
      </c>
      <c r="J7" s="232">
        <f t="shared" ref="J7:J14" si="2">IF(ISERROR(I7*100/H7),"-",(I7*100/H7))</f>
        <v>72.802197802197796</v>
      </c>
      <c r="K7" s="165">
        <f>SUM(K8:K14)</f>
        <v>59</v>
      </c>
      <c r="L7" s="162">
        <f>SUM(L8:L14)</f>
        <v>64</v>
      </c>
      <c r="M7" s="238">
        <f t="shared" ref="M7:M14" si="3">IF(ISERROR(L7*100/K7),"-",(L7*100/K7))</f>
        <v>108.47457627118644</v>
      </c>
      <c r="N7" s="164">
        <f>SUM(N8:N14)</f>
        <v>1</v>
      </c>
      <c r="O7" s="162">
        <f>SUM(O8:O14)</f>
        <v>13</v>
      </c>
      <c r="P7" s="217" t="s">
        <v>136</v>
      </c>
      <c r="Q7" s="164">
        <f>SUM(Q8:Q14)</f>
        <v>2471</v>
      </c>
      <c r="R7" s="162">
        <f>SUM(R8:R14)</f>
        <v>1202</v>
      </c>
      <c r="S7" s="232">
        <f t="shared" ref="S7:S14" si="4">IF(ISERROR(R7*100/Q7),"-",(R7*100/Q7))</f>
        <v>48.644273573452047</v>
      </c>
      <c r="T7" s="161">
        <f>SUM(T8:T14)</f>
        <v>1172</v>
      </c>
      <c r="U7" s="162">
        <f>SUM(U8:U14)</f>
        <v>428</v>
      </c>
      <c r="V7" s="232">
        <f t="shared" ref="V7:V14" si="5">IF(ISERROR(U7*100/T7),"-",(U7*100/T7))</f>
        <v>36.518771331058019</v>
      </c>
      <c r="W7" s="164">
        <f>SUM(W8:W14)</f>
        <v>867</v>
      </c>
      <c r="X7" s="162">
        <f>SUM(X8:X14)</f>
        <v>235</v>
      </c>
      <c r="Y7" s="232">
        <f t="shared" ref="Y7:Y14" si="6">IF(ISERROR(X7*100/W7),"-",(X7*100/W7))</f>
        <v>27.104959630911189</v>
      </c>
      <c r="Z7" s="161">
        <f>SUM(Z8:Z14)</f>
        <v>746</v>
      </c>
      <c r="AA7" s="162">
        <f>SUM(AA8:AA14)</f>
        <v>139</v>
      </c>
      <c r="AB7" s="232">
        <f t="shared" ref="AB7:AB14" si="7">IF(ISERROR(AA7*100/Z7),"-",(AA7*100/Z7))</f>
        <v>18.632707774798927</v>
      </c>
      <c r="AC7" s="34"/>
      <c r="AF7" s="39"/>
    </row>
    <row r="8" spans="1:32" s="39" customFormat="1" ht="48.75" customHeight="1" x14ac:dyDescent="0.25">
      <c r="A8" s="194" t="s">
        <v>97</v>
      </c>
      <c r="B8" s="167">
        <v>458</v>
      </c>
      <c r="C8" s="157">
        <v>337</v>
      </c>
      <c r="D8" s="233">
        <f t="shared" si="0"/>
        <v>73.580786026200869</v>
      </c>
      <c r="E8" s="174">
        <v>385</v>
      </c>
      <c r="F8" s="157">
        <v>255</v>
      </c>
      <c r="G8" s="234">
        <f t="shared" si="1"/>
        <v>66.233766233766232</v>
      </c>
      <c r="H8" s="173">
        <v>130</v>
      </c>
      <c r="I8" s="171">
        <v>113</v>
      </c>
      <c r="J8" s="234">
        <f t="shared" si="2"/>
        <v>86.92307692307692</v>
      </c>
      <c r="K8" s="170">
        <v>3</v>
      </c>
      <c r="L8" s="198">
        <v>13</v>
      </c>
      <c r="M8" s="237" t="s">
        <v>137</v>
      </c>
      <c r="N8" s="169">
        <v>0</v>
      </c>
      <c r="O8" s="158">
        <v>5</v>
      </c>
      <c r="P8" s="168" t="str">
        <f t="shared" ref="P8:P14" si="8">IF(ISERROR(O8*100/N8),"-",(O8*100/N8))</f>
        <v>-</v>
      </c>
      <c r="Q8" s="173">
        <v>384</v>
      </c>
      <c r="R8" s="171">
        <v>201</v>
      </c>
      <c r="S8" s="233">
        <f t="shared" si="4"/>
        <v>52.34375</v>
      </c>
      <c r="T8" s="226">
        <v>101</v>
      </c>
      <c r="U8" s="175">
        <v>76</v>
      </c>
      <c r="V8" s="233">
        <f t="shared" si="5"/>
        <v>75.247524752475243</v>
      </c>
      <c r="W8" s="169">
        <v>87</v>
      </c>
      <c r="X8" s="159">
        <v>41</v>
      </c>
      <c r="Y8" s="233">
        <f t="shared" si="6"/>
        <v>47.126436781609193</v>
      </c>
      <c r="Z8" s="226">
        <v>73</v>
      </c>
      <c r="AA8" s="198">
        <v>22</v>
      </c>
      <c r="AB8" s="233">
        <f t="shared" si="7"/>
        <v>30.136986301369863</v>
      </c>
      <c r="AC8" s="34"/>
      <c r="AD8" s="38"/>
    </row>
    <row r="9" spans="1:32" s="40" customFormat="1" ht="48.75" customHeight="1" x14ac:dyDescent="0.25">
      <c r="A9" s="195" t="s">
        <v>98</v>
      </c>
      <c r="B9" s="176">
        <v>240</v>
      </c>
      <c r="C9" s="127">
        <v>121</v>
      </c>
      <c r="D9" s="234">
        <f t="shared" si="0"/>
        <v>50.416666666666664</v>
      </c>
      <c r="E9" s="182">
        <v>162</v>
      </c>
      <c r="F9" s="127">
        <v>103</v>
      </c>
      <c r="G9" s="234">
        <f t="shared" si="1"/>
        <v>63.580246913580247</v>
      </c>
      <c r="H9" s="181">
        <v>74</v>
      </c>
      <c r="I9" s="132">
        <v>39</v>
      </c>
      <c r="J9" s="234">
        <f t="shared" si="2"/>
        <v>52.702702702702702</v>
      </c>
      <c r="K9" s="179">
        <v>7</v>
      </c>
      <c r="L9" s="129">
        <v>3</v>
      </c>
      <c r="M9" s="239">
        <f t="shared" si="3"/>
        <v>42.857142857142854</v>
      </c>
      <c r="N9" s="178">
        <v>0</v>
      </c>
      <c r="O9" s="131">
        <v>0</v>
      </c>
      <c r="P9" s="177" t="str">
        <f t="shared" si="8"/>
        <v>-</v>
      </c>
      <c r="Q9" s="181">
        <v>161</v>
      </c>
      <c r="R9" s="132">
        <v>84</v>
      </c>
      <c r="S9" s="234">
        <f t="shared" si="4"/>
        <v>52.173913043478258</v>
      </c>
      <c r="T9" s="227">
        <v>81</v>
      </c>
      <c r="U9" s="175">
        <v>26</v>
      </c>
      <c r="V9" s="234">
        <f t="shared" si="5"/>
        <v>32.098765432098766</v>
      </c>
      <c r="W9" s="178">
        <v>68</v>
      </c>
      <c r="X9" s="131">
        <v>17</v>
      </c>
      <c r="Y9" s="234">
        <f t="shared" si="6"/>
        <v>25</v>
      </c>
      <c r="Z9" s="227">
        <v>65</v>
      </c>
      <c r="AA9" s="129">
        <v>7</v>
      </c>
      <c r="AB9" s="234">
        <f t="shared" si="7"/>
        <v>10.76923076923077</v>
      </c>
      <c r="AC9" s="34"/>
      <c r="AD9" s="38"/>
    </row>
    <row r="10" spans="1:32" s="39" customFormat="1" ht="48.75" customHeight="1" x14ac:dyDescent="0.25">
      <c r="A10" s="195" t="s">
        <v>99</v>
      </c>
      <c r="B10" s="176">
        <v>1562</v>
      </c>
      <c r="C10" s="128">
        <v>879</v>
      </c>
      <c r="D10" s="234">
        <f t="shared" si="0"/>
        <v>56.274007682458389</v>
      </c>
      <c r="E10" s="182">
        <v>1081</v>
      </c>
      <c r="F10" s="128">
        <v>605</v>
      </c>
      <c r="G10" s="234">
        <f t="shared" si="1"/>
        <v>55.966697502312677</v>
      </c>
      <c r="H10" s="181">
        <v>225</v>
      </c>
      <c r="I10" s="132">
        <v>156</v>
      </c>
      <c r="J10" s="234">
        <f t="shared" si="2"/>
        <v>69.333333333333329</v>
      </c>
      <c r="K10" s="179">
        <v>31</v>
      </c>
      <c r="L10" s="129">
        <v>37</v>
      </c>
      <c r="M10" s="239">
        <f t="shared" si="3"/>
        <v>119.35483870967742</v>
      </c>
      <c r="N10" s="178">
        <v>0</v>
      </c>
      <c r="O10" s="130">
        <v>1</v>
      </c>
      <c r="P10" s="177" t="str">
        <f t="shared" si="8"/>
        <v>-</v>
      </c>
      <c r="Q10" s="181">
        <v>1001</v>
      </c>
      <c r="R10" s="132">
        <v>514</v>
      </c>
      <c r="S10" s="234">
        <f t="shared" si="4"/>
        <v>51.348651348651352</v>
      </c>
      <c r="T10" s="227">
        <v>572</v>
      </c>
      <c r="U10" s="175">
        <v>179</v>
      </c>
      <c r="V10" s="234">
        <f t="shared" si="5"/>
        <v>31.293706293706293</v>
      </c>
      <c r="W10" s="178">
        <v>355</v>
      </c>
      <c r="X10" s="131">
        <v>93</v>
      </c>
      <c r="Y10" s="234">
        <f t="shared" si="6"/>
        <v>26.197183098591548</v>
      </c>
      <c r="Z10" s="227">
        <v>304</v>
      </c>
      <c r="AA10" s="129">
        <v>62</v>
      </c>
      <c r="AB10" s="234">
        <f t="shared" si="7"/>
        <v>20.394736842105264</v>
      </c>
      <c r="AC10" s="34"/>
      <c r="AD10" s="38"/>
    </row>
    <row r="11" spans="1:32" s="39" customFormat="1" ht="48.75" customHeight="1" x14ac:dyDescent="0.25">
      <c r="A11" s="195" t="s">
        <v>100</v>
      </c>
      <c r="B11" s="176">
        <v>281</v>
      </c>
      <c r="C11" s="128">
        <v>137</v>
      </c>
      <c r="D11" s="234">
        <f t="shared" si="0"/>
        <v>48.754448398576514</v>
      </c>
      <c r="E11" s="182">
        <v>244</v>
      </c>
      <c r="F11" s="128">
        <v>126</v>
      </c>
      <c r="G11" s="234">
        <f t="shared" ref="G11:G14" si="9">IF(ISERROR(F11*100/E11),"-",(F11*100/E11))</f>
        <v>51.639344262295083</v>
      </c>
      <c r="H11" s="181">
        <v>34</v>
      </c>
      <c r="I11" s="132">
        <v>14</v>
      </c>
      <c r="J11" s="234">
        <f t="shared" ref="J11" si="10">IF(ISERROR(I11*100/H11),"-",(I11*100/H11))</f>
        <v>41.176470588235297</v>
      </c>
      <c r="K11" s="179">
        <v>1</v>
      </c>
      <c r="L11" s="129">
        <v>3</v>
      </c>
      <c r="M11" s="237" t="s">
        <v>108</v>
      </c>
      <c r="N11" s="178">
        <v>0</v>
      </c>
      <c r="O11" s="130">
        <v>0</v>
      </c>
      <c r="P11" s="177" t="str">
        <f t="shared" si="8"/>
        <v>-</v>
      </c>
      <c r="Q11" s="181">
        <v>235</v>
      </c>
      <c r="R11" s="132">
        <v>100</v>
      </c>
      <c r="S11" s="234">
        <f t="shared" si="4"/>
        <v>42.553191489361701</v>
      </c>
      <c r="T11" s="227">
        <v>128</v>
      </c>
      <c r="U11" s="175">
        <v>21</v>
      </c>
      <c r="V11" s="234">
        <f t="shared" si="5"/>
        <v>16.40625</v>
      </c>
      <c r="W11" s="178">
        <v>118</v>
      </c>
      <c r="X11" s="131">
        <v>18</v>
      </c>
      <c r="Y11" s="234">
        <f t="shared" si="6"/>
        <v>15.254237288135593</v>
      </c>
      <c r="Z11" s="227">
        <v>102</v>
      </c>
      <c r="AA11" s="129">
        <v>14</v>
      </c>
      <c r="AB11" s="234">
        <f t="shared" si="7"/>
        <v>13.725490196078431</v>
      </c>
      <c r="AC11" s="34"/>
      <c r="AD11" s="38"/>
    </row>
    <row r="12" spans="1:32" s="39" customFormat="1" ht="48.75" customHeight="1" x14ac:dyDescent="0.25">
      <c r="A12" s="195" t="s">
        <v>101</v>
      </c>
      <c r="B12" s="176">
        <v>506</v>
      </c>
      <c r="C12" s="128">
        <v>294</v>
      </c>
      <c r="D12" s="234">
        <f t="shared" si="0"/>
        <v>58.102766798418969</v>
      </c>
      <c r="E12" s="182">
        <v>359</v>
      </c>
      <c r="F12" s="128">
        <v>241</v>
      </c>
      <c r="G12" s="234">
        <f t="shared" si="9"/>
        <v>67.130919220055716</v>
      </c>
      <c r="H12" s="181">
        <v>117</v>
      </c>
      <c r="I12" s="132">
        <v>93</v>
      </c>
      <c r="J12" s="234">
        <f t="shared" si="2"/>
        <v>79.487179487179489</v>
      </c>
      <c r="K12" s="179">
        <v>5</v>
      </c>
      <c r="L12" s="129">
        <v>0</v>
      </c>
      <c r="M12" s="239">
        <f t="shared" si="3"/>
        <v>0</v>
      </c>
      <c r="N12" s="178">
        <v>1</v>
      </c>
      <c r="O12" s="130">
        <v>1</v>
      </c>
      <c r="P12" s="177">
        <f t="shared" si="8"/>
        <v>100</v>
      </c>
      <c r="Q12" s="181">
        <v>350</v>
      </c>
      <c r="R12" s="132">
        <v>163</v>
      </c>
      <c r="S12" s="234">
        <f t="shared" si="4"/>
        <v>46.571428571428569</v>
      </c>
      <c r="T12" s="227">
        <v>169</v>
      </c>
      <c r="U12" s="175">
        <v>63</v>
      </c>
      <c r="V12" s="234">
        <f t="shared" si="5"/>
        <v>37.278106508875737</v>
      </c>
      <c r="W12" s="178">
        <v>146</v>
      </c>
      <c r="X12" s="131">
        <v>40</v>
      </c>
      <c r="Y12" s="234">
        <f t="shared" si="6"/>
        <v>27.397260273972602</v>
      </c>
      <c r="Z12" s="227">
        <v>126</v>
      </c>
      <c r="AA12" s="129">
        <v>25</v>
      </c>
      <c r="AB12" s="234">
        <f t="shared" si="7"/>
        <v>19.841269841269842</v>
      </c>
      <c r="AC12" s="34"/>
      <c r="AD12" s="38"/>
    </row>
    <row r="13" spans="1:32" s="39" customFormat="1" ht="48.75" customHeight="1" x14ac:dyDescent="0.25">
      <c r="A13" s="195" t="s">
        <v>102</v>
      </c>
      <c r="B13" s="176">
        <v>336</v>
      </c>
      <c r="C13" s="128">
        <v>183</v>
      </c>
      <c r="D13" s="234">
        <f t="shared" si="0"/>
        <v>54.464285714285715</v>
      </c>
      <c r="E13" s="182">
        <v>217</v>
      </c>
      <c r="F13" s="128">
        <v>104</v>
      </c>
      <c r="G13" s="234">
        <f t="shared" si="9"/>
        <v>47.926267281105993</v>
      </c>
      <c r="H13" s="181">
        <v>116</v>
      </c>
      <c r="I13" s="132">
        <v>77</v>
      </c>
      <c r="J13" s="234">
        <f t="shared" si="2"/>
        <v>66.379310344827587</v>
      </c>
      <c r="K13" s="179">
        <v>3</v>
      </c>
      <c r="L13" s="129">
        <v>2</v>
      </c>
      <c r="M13" s="240">
        <f t="shared" si="3"/>
        <v>66.666666666666671</v>
      </c>
      <c r="N13" s="178">
        <v>0</v>
      </c>
      <c r="O13" s="130">
        <v>6</v>
      </c>
      <c r="P13" s="177" t="str">
        <f t="shared" si="8"/>
        <v>-</v>
      </c>
      <c r="Q13" s="181">
        <v>214</v>
      </c>
      <c r="R13" s="132">
        <v>89</v>
      </c>
      <c r="S13" s="234">
        <f t="shared" si="4"/>
        <v>41.588785046728972</v>
      </c>
      <c r="T13" s="227">
        <v>66</v>
      </c>
      <c r="U13" s="175">
        <v>46</v>
      </c>
      <c r="V13" s="234">
        <f t="shared" si="5"/>
        <v>69.696969696969703</v>
      </c>
      <c r="W13" s="178">
        <v>43</v>
      </c>
      <c r="X13" s="131">
        <v>21</v>
      </c>
      <c r="Y13" s="234">
        <f t="shared" si="6"/>
        <v>48.837209302325583</v>
      </c>
      <c r="Z13" s="227">
        <v>32</v>
      </c>
      <c r="AA13" s="129">
        <v>7</v>
      </c>
      <c r="AB13" s="234">
        <f t="shared" si="7"/>
        <v>21.875</v>
      </c>
      <c r="AC13" s="34"/>
      <c r="AD13" s="38"/>
    </row>
    <row r="14" spans="1:32" s="39" customFormat="1" ht="48.75" customHeight="1" thickBot="1" x14ac:dyDescent="0.3">
      <c r="A14" s="196" t="s">
        <v>103</v>
      </c>
      <c r="B14" s="183">
        <v>146</v>
      </c>
      <c r="C14" s="145">
        <v>93</v>
      </c>
      <c r="D14" s="235">
        <f t="shared" si="0"/>
        <v>63.698630136986303</v>
      </c>
      <c r="E14" s="190">
        <v>127</v>
      </c>
      <c r="F14" s="145">
        <v>71</v>
      </c>
      <c r="G14" s="235">
        <f t="shared" si="9"/>
        <v>55.905511811023622</v>
      </c>
      <c r="H14" s="189">
        <v>32</v>
      </c>
      <c r="I14" s="187">
        <v>38</v>
      </c>
      <c r="J14" s="235">
        <f t="shared" si="2"/>
        <v>118.75</v>
      </c>
      <c r="K14" s="186">
        <v>9</v>
      </c>
      <c r="L14" s="199">
        <v>6</v>
      </c>
      <c r="M14" s="241">
        <f t="shared" si="3"/>
        <v>66.666666666666671</v>
      </c>
      <c r="N14" s="185">
        <v>0</v>
      </c>
      <c r="O14" s="146">
        <v>0</v>
      </c>
      <c r="P14" s="184" t="str">
        <f t="shared" si="8"/>
        <v>-</v>
      </c>
      <c r="Q14" s="189">
        <v>126</v>
      </c>
      <c r="R14" s="187">
        <v>51</v>
      </c>
      <c r="S14" s="235">
        <f t="shared" si="4"/>
        <v>40.476190476190474</v>
      </c>
      <c r="T14" s="228">
        <v>55</v>
      </c>
      <c r="U14" s="216">
        <v>17</v>
      </c>
      <c r="V14" s="235">
        <f t="shared" si="5"/>
        <v>30.90909090909091</v>
      </c>
      <c r="W14" s="185">
        <v>50</v>
      </c>
      <c r="X14" s="200">
        <v>5</v>
      </c>
      <c r="Y14" s="235">
        <f t="shared" si="6"/>
        <v>10</v>
      </c>
      <c r="Z14" s="228">
        <v>44</v>
      </c>
      <c r="AA14" s="199">
        <v>2</v>
      </c>
      <c r="AB14" s="235">
        <f t="shared" si="7"/>
        <v>4.5454545454545459</v>
      </c>
      <c r="AC14" s="34"/>
      <c r="AD14" s="38"/>
    </row>
    <row r="15" spans="1:32" ht="67.5" customHeight="1" x14ac:dyDescent="0.25">
      <c r="A15" s="42"/>
      <c r="B15" s="4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T3:V3"/>
    <mergeCell ref="W3:Y3"/>
    <mergeCell ref="K4:K5"/>
    <mergeCell ref="L4:L5"/>
    <mergeCell ref="M4:M5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70" zoomScaleNormal="70" zoomScaleSheetLayoutView="70" workbookViewId="0">
      <selection activeCell="B4" sqref="B4:C5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49" t="s">
        <v>62</v>
      </c>
      <c r="B1" s="249"/>
      <c r="C1" s="249"/>
      <c r="D1" s="249"/>
      <c r="E1" s="249"/>
    </row>
    <row r="2" spans="1:11" ht="23.25" customHeight="1" x14ac:dyDescent="0.2">
      <c r="A2" s="249" t="s">
        <v>22</v>
      </c>
      <c r="B2" s="249"/>
      <c r="C2" s="249"/>
      <c r="D2" s="249"/>
      <c r="E2" s="249"/>
    </row>
    <row r="3" spans="1:11" ht="6" customHeight="1" x14ac:dyDescent="0.2">
      <c r="A3" s="24"/>
    </row>
    <row r="4" spans="1:11" s="3" customFormat="1" ht="23.25" customHeight="1" x14ac:dyDescent="0.25">
      <c r="A4" s="303"/>
      <c r="B4" s="250" t="s">
        <v>111</v>
      </c>
      <c r="C4" s="250" t="s">
        <v>112</v>
      </c>
      <c r="D4" s="293" t="s">
        <v>1</v>
      </c>
      <c r="E4" s="294"/>
    </row>
    <row r="5" spans="1:11" s="3" customFormat="1" ht="32.25" customHeight="1" x14ac:dyDescent="0.25">
      <c r="A5" s="303"/>
      <c r="B5" s="251"/>
      <c r="C5" s="251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2">
        <f>'10-молодь-ЦЗ'!B7</f>
        <v>13323</v>
      </c>
      <c r="C7" s="72">
        <f>'10-молодь-ЦЗ'!C7</f>
        <v>7403</v>
      </c>
      <c r="D7" s="9">
        <f t="shared" ref="D7" si="0">C7*100/B7</f>
        <v>55.565563311566464</v>
      </c>
      <c r="E7" s="78">
        <f t="shared" ref="E7" si="1">C7-B7</f>
        <v>-5920</v>
      </c>
      <c r="K7" s="11"/>
    </row>
    <row r="8" spans="1:11" s="3" customFormat="1" ht="20.85" customHeight="1" x14ac:dyDescent="0.25">
      <c r="A8" s="8" t="s">
        <v>26</v>
      </c>
      <c r="B8" s="72">
        <f>'10-молодь-ЦЗ'!E7</f>
        <v>11050</v>
      </c>
      <c r="C8" s="72">
        <f>'10-молодь-ЦЗ'!F7</f>
        <v>5572</v>
      </c>
      <c r="D8" s="9">
        <f t="shared" ref="D8:D12" si="2">C8*100/B8</f>
        <v>50.425339366515836</v>
      </c>
      <c r="E8" s="78">
        <f t="shared" ref="E8:E12" si="3">C8-B8</f>
        <v>-5478</v>
      </c>
      <c r="K8" s="11"/>
    </row>
    <row r="9" spans="1:11" s="3" customFormat="1" ht="37.5" x14ac:dyDescent="0.25">
      <c r="A9" s="12" t="s">
        <v>27</v>
      </c>
      <c r="B9" s="72">
        <f>'10-молодь-ЦЗ'!H7</f>
        <v>2958</v>
      </c>
      <c r="C9" s="72">
        <f>'10-молодь-ЦЗ'!I7</f>
        <v>2704</v>
      </c>
      <c r="D9" s="9">
        <f t="shared" si="2"/>
        <v>91.413116970926296</v>
      </c>
      <c r="E9" s="78">
        <f t="shared" si="3"/>
        <v>-254</v>
      </c>
      <c r="K9" s="11"/>
    </row>
    <row r="10" spans="1:11" s="3" customFormat="1" ht="21.6" customHeight="1" x14ac:dyDescent="0.25">
      <c r="A10" s="13" t="s">
        <v>28</v>
      </c>
      <c r="B10" s="72">
        <f>'10-молодь-ЦЗ'!K7</f>
        <v>533</v>
      </c>
      <c r="C10" s="72">
        <f>'10-молодь-ЦЗ'!L7</f>
        <v>409</v>
      </c>
      <c r="D10" s="10">
        <f t="shared" si="2"/>
        <v>76.735459662288932</v>
      </c>
      <c r="E10" s="78">
        <f t="shared" si="3"/>
        <v>-124</v>
      </c>
      <c r="K10" s="11"/>
    </row>
    <row r="11" spans="1:11" s="3" customFormat="1" ht="45.75" customHeight="1" x14ac:dyDescent="0.25">
      <c r="A11" s="13" t="s">
        <v>19</v>
      </c>
      <c r="B11" s="72">
        <f>'10-молодь-ЦЗ'!N7</f>
        <v>30</v>
      </c>
      <c r="C11" s="72">
        <f>'10-молодь-ЦЗ'!O7</f>
        <v>44</v>
      </c>
      <c r="D11" s="10">
        <f t="shared" si="2"/>
        <v>146.66666666666666</v>
      </c>
      <c r="E11" s="78">
        <f t="shared" si="3"/>
        <v>14</v>
      </c>
      <c r="K11" s="11"/>
    </row>
    <row r="12" spans="1:11" s="3" customFormat="1" ht="55.5" customHeight="1" x14ac:dyDescent="0.25">
      <c r="A12" s="13" t="s">
        <v>29</v>
      </c>
      <c r="B12" s="72">
        <f>'10-молодь-ЦЗ'!Q7</f>
        <v>8712</v>
      </c>
      <c r="C12" s="72">
        <f>'10-молодь-ЦЗ'!R7</f>
        <v>4681</v>
      </c>
      <c r="D12" s="10">
        <f t="shared" si="2"/>
        <v>53.73048668503214</v>
      </c>
      <c r="E12" s="78">
        <f t="shared" si="3"/>
        <v>-4031</v>
      </c>
      <c r="K12" s="11"/>
    </row>
    <row r="13" spans="1:11" s="3" customFormat="1" ht="12.75" customHeight="1" x14ac:dyDescent="0.25">
      <c r="A13" s="256" t="s">
        <v>4</v>
      </c>
      <c r="B13" s="257"/>
      <c r="C13" s="257"/>
      <c r="D13" s="257"/>
      <c r="E13" s="257"/>
      <c r="K13" s="11"/>
    </row>
    <row r="14" spans="1:11" s="3" customFormat="1" ht="15" customHeight="1" x14ac:dyDescent="0.25">
      <c r="A14" s="258"/>
      <c r="B14" s="259"/>
      <c r="C14" s="259"/>
      <c r="D14" s="259"/>
      <c r="E14" s="259"/>
      <c r="K14" s="11"/>
    </row>
    <row r="15" spans="1:11" s="3" customFormat="1" ht="20.25" customHeight="1" x14ac:dyDescent="0.25">
      <c r="A15" s="254" t="s">
        <v>0</v>
      </c>
      <c r="B15" s="260" t="s">
        <v>113</v>
      </c>
      <c r="C15" s="260" t="s">
        <v>114</v>
      </c>
      <c r="D15" s="293" t="s">
        <v>1</v>
      </c>
      <c r="E15" s="294"/>
      <c r="K15" s="11"/>
    </row>
    <row r="16" spans="1:11" ht="35.85" customHeight="1" x14ac:dyDescent="0.2">
      <c r="A16" s="255"/>
      <c r="B16" s="260"/>
      <c r="C16" s="260"/>
      <c r="D16" s="4" t="s">
        <v>2</v>
      </c>
      <c r="E16" s="5" t="s">
        <v>24</v>
      </c>
      <c r="K16" s="11"/>
    </row>
    <row r="17" spans="1:11" ht="30.75" customHeight="1" x14ac:dyDescent="0.2">
      <c r="A17" s="8" t="s">
        <v>30</v>
      </c>
      <c r="B17" s="72">
        <f>'10-молодь-ЦЗ'!T7</f>
        <v>2889</v>
      </c>
      <c r="C17" s="72">
        <f>'10-молодь-ЦЗ'!U7</f>
        <v>1802</v>
      </c>
      <c r="D17" s="15">
        <f t="shared" ref="D17" si="4">C17*100/B17</f>
        <v>62.374524056767051</v>
      </c>
      <c r="E17" s="78">
        <f t="shared" ref="E17" si="5">C17-B17</f>
        <v>-1087</v>
      </c>
      <c r="K17" s="11"/>
    </row>
    <row r="18" spans="1:11" ht="30.75" customHeight="1" x14ac:dyDescent="0.2">
      <c r="A18" s="1" t="s">
        <v>26</v>
      </c>
      <c r="B18" s="72">
        <f>'10-молодь-ЦЗ'!W7</f>
        <v>2237</v>
      </c>
      <c r="C18" s="72">
        <f>'10-молодь-ЦЗ'!X7</f>
        <v>1189</v>
      </c>
      <c r="D18" s="15">
        <f t="shared" ref="D18:D19" si="6">C18*100/B18</f>
        <v>53.151542244076886</v>
      </c>
      <c r="E18" s="78">
        <f t="shared" ref="E18:E19" si="7">C18-B18</f>
        <v>-1048</v>
      </c>
      <c r="K18" s="11"/>
    </row>
    <row r="19" spans="1:11" ht="30.75" customHeight="1" x14ac:dyDescent="0.2">
      <c r="A19" s="1" t="s">
        <v>31</v>
      </c>
      <c r="B19" s="72">
        <f>'10-молодь-ЦЗ'!Z7</f>
        <v>1789</v>
      </c>
      <c r="C19" s="72">
        <f>'10-молодь-ЦЗ'!AA7</f>
        <v>748</v>
      </c>
      <c r="D19" s="15">
        <f t="shared" si="6"/>
        <v>41.811067635550586</v>
      </c>
      <c r="E19" s="78">
        <f t="shared" si="7"/>
        <v>-1041</v>
      </c>
      <c r="K19" s="11"/>
    </row>
    <row r="20" spans="1:11" ht="66.599999999999994" customHeight="1" x14ac:dyDescent="0.25">
      <c r="A20" s="248"/>
      <c r="B20" s="248"/>
      <c r="C20" s="248"/>
      <c r="D20" s="248"/>
      <c r="E20" s="248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2023-09-12T08:08:14Z</cp:lastPrinted>
  <dcterms:created xsi:type="dcterms:W3CDTF">2020-12-10T10:35:03Z</dcterms:created>
  <dcterms:modified xsi:type="dcterms:W3CDTF">2023-09-12T12:32:29Z</dcterms:modified>
</cp:coreProperties>
</file>