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9426" windowHeight="11017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'1(5%квота)'!$A$1:$E$18</definedName>
    <definedName name="_xlnm.Print_Area" localSheetId="9">'10-молодь-ЦЗ'!$A$1:$AB$35</definedName>
    <definedName name="_xlnm.Print_Area" localSheetId="13">'11-ґендер'!$A$1:$I$20</definedName>
    <definedName name="_xlnm.Print_Area" localSheetId="14">'12-жінки-ЦЗ'!$A$1:$AB$35</definedName>
    <definedName name="_xlnm.Print_Area" localSheetId="15">'13-чоловіки-ЦЗ'!$A$1:$AB$35</definedName>
    <definedName name="_xlnm.Print_Area" localSheetId="16">'14-місце проживання'!$A$1:$I$20</definedName>
    <definedName name="_xlnm.Print_Area" localSheetId="17">'15-місто-ЦЗ'!$A$1:$AB$35</definedName>
    <definedName name="_xlnm.Print_Area" localSheetId="18">'16-село-ЦЗ'!$A$1:$AB$35</definedName>
    <definedName name="_xlnm.Print_Area" localSheetId="1">'2(5%квота-ЦЗ)'!$A$1:$AB$35</definedName>
    <definedName name="_xlnm.Print_Area" localSheetId="2">'3(неповносправні)'!$A$1:$E$17</definedName>
    <definedName name="_xlnm.Print_Area" localSheetId="3">'4(неповносправні-ЦЗ)'!$A$1:$AB$35</definedName>
    <definedName name="_xlnm.Print_Area" localSheetId="4">'5-АТО'!$A$1:$E$18</definedName>
    <definedName name="_xlnm.Print_Area" localSheetId="5">'6-(АТО-ЦЗ)'!$A$1:$AB$35</definedName>
    <definedName name="_xlnm.Print_Area" localSheetId="6">'7-ВПО'!$A$1:$E$18</definedName>
    <definedName name="_xlnm.Print_Area" localSheetId="7">'8-ВПО-ЦЗ'!$A$1:$AB$35</definedName>
    <definedName name="_xlnm.Print_Area" localSheetId="8">'9-молодь'!$A$1:$E$19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62" l="1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K7" i="62"/>
  <c r="D20" i="59" s="1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20" i="59" l="1"/>
  <c r="B18" i="59"/>
  <c r="B12" i="59"/>
  <c r="B11" i="59"/>
  <c r="B10" i="59"/>
  <c r="M7" i="56"/>
  <c r="B19" i="59"/>
  <c r="B13" i="59"/>
  <c r="B9" i="59"/>
  <c r="B8" i="59"/>
  <c r="M21" i="49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J32" i="49" l="1"/>
  <c r="M31" i="48"/>
  <c r="M30" i="48"/>
  <c r="M29" i="48"/>
  <c r="M28" i="48"/>
  <c r="M27" i="48"/>
  <c r="M26" i="48"/>
  <c r="M25" i="48"/>
  <c r="M24" i="48"/>
  <c r="M23" i="48"/>
  <c r="M22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35" i="48"/>
  <c r="M34" i="48"/>
  <c r="M33" i="48"/>
  <c r="M3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B8" i="57"/>
  <c r="C8" i="57"/>
  <c r="B9" i="57"/>
  <c r="C9" i="57"/>
  <c r="B10" i="57"/>
  <c r="C10" i="57"/>
  <c r="B11" i="57"/>
  <c r="C11" i="57"/>
  <c r="B12" i="57"/>
  <c r="C12" i="57"/>
  <c r="B13" i="57"/>
  <c r="C13" i="57"/>
  <c r="B14" i="57"/>
  <c r="C14" i="57"/>
  <c r="B15" i="57"/>
  <c r="C15" i="57"/>
  <c r="B16" i="57"/>
  <c r="C16" i="57"/>
  <c r="B17" i="57"/>
  <c r="C17" i="57"/>
  <c r="B18" i="57"/>
  <c r="C18" i="57"/>
  <c r="B19" i="57"/>
  <c r="C19" i="57"/>
  <c r="B20" i="57"/>
  <c r="C20" i="57"/>
  <c r="B21" i="57"/>
  <c r="C21" i="57"/>
  <c r="B22" i="57"/>
  <c r="C22" i="57"/>
  <c r="B23" i="57"/>
  <c r="C23" i="57"/>
  <c r="B24" i="57"/>
  <c r="C24" i="57"/>
  <c r="B25" i="57"/>
  <c r="C25" i="57"/>
  <c r="B26" i="57"/>
  <c r="C26" i="57"/>
  <c r="B27" i="57"/>
  <c r="C27" i="57"/>
  <c r="B28" i="57"/>
  <c r="C28" i="57"/>
  <c r="B29" i="57"/>
  <c r="C29" i="57"/>
  <c r="B30" i="57"/>
  <c r="C30" i="57"/>
  <c r="B31" i="57"/>
  <c r="C31" i="57"/>
  <c r="B32" i="57"/>
  <c r="C32" i="57"/>
  <c r="B33" i="57"/>
  <c r="C33" i="57"/>
  <c r="B34" i="57"/>
  <c r="C34" i="57"/>
  <c r="B35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T8" i="57"/>
  <c r="U8" i="57"/>
  <c r="T9" i="57"/>
  <c r="U9" i="57"/>
  <c r="T10" i="57"/>
  <c r="U10" i="57"/>
  <c r="T11" i="57"/>
  <c r="U11" i="57"/>
  <c r="T12" i="57"/>
  <c r="U12" i="57"/>
  <c r="T13" i="57"/>
  <c r="U13" i="57"/>
  <c r="T14" i="57"/>
  <c r="U14" i="57"/>
  <c r="T15" i="57"/>
  <c r="U15" i="57"/>
  <c r="T16" i="57"/>
  <c r="U16" i="57"/>
  <c r="T17" i="57"/>
  <c r="U17" i="57"/>
  <c r="T18" i="57"/>
  <c r="U18" i="57"/>
  <c r="T19" i="57"/>
  <c r="U19" i="57"/>
  <c r="T20" i="57"/>
  <c r="U20" i="57"/>
  <c r="T21" i="57"/>
  <c r="U21" i="57"/>
  <c r="T22" i="57"/>
  <c r="U22" i="57"/>
  <c r="T23" i="57"/>
  <c r="U23" i="57"/>
  <c r="T24" i="57"/>
  <c r="U24" i="57"/>
  <c r="T25" i="57"/>
  <c r="U25" i="57"/>
  <c r="T26" i="57"/>
  <c r="U26" i="57"/>
  <c r="T27" i="57"/>
  <c r="U27" i="57"/>
  <c r="T28" i="57"/>
  <c r="U28" i="57"/>
  <c r="T29" i="57"/>
  <c r="U29" i="57"/>
  <c r="T30" i="57"/>
  <c r="U30" i="57"/>
  <c r="T31" i="57"/>
  <c r="U31" i="57"/>
  <c r="T32" i="57"/>
  <c r="U32" i="57"/>
  <c r="T33" i="57"/>
  <c r="U33" i="57"/>
  <c r="T34" i="57"/>
  <c r="U34" i="57"/>
  <c r="T35" i="57"/>
  <c r="U35" i="57"/>
  <c r="J11" i="48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M21" i="39" l="1"/>
  <c r="M11" i="58"/>
  <c r="M21" i="51"/>
  <c r="M22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10" i="39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Z35" i="57"/>
  <c r="AA34" i="57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Z20" i="57"/>
  <c r="AA19" i="57"/>
  <c r="Z19" i="57"/>
  <c r="AA18" i="57"/>
  <c r="Z18" i="57"/>
  <c r="AA17" i="57"/>
  <c r="Z17" i="57"/>
  <c r="AA16" i="57"/>
  <c r="Z16" i="57"/>
  <c r="AA15" i="57"/>
  <c r="Z15" i="57"/>
  <c r="AA14" i="57"/>
  <c r="Z14" i="57"/>
  <c r="AA13" i="57"/>
  <c r="Z13" i="57"/>
  <c r="AA12" i="57"/>
  <c r="Z12" i="57"/>
  <c r="AA11" i="57"/>
  <c r="Z11" i="57"/>
  <c r="AA10" i="57"/>
  <c r="Z10" i="57"/>
  <c r="AA9" i="57"/>
  <c r="Z9" i="57"/>
  <c r="AA8" i="57"/>
  <c r="Z8" i="57"/>
  <c r="Z7" i="57" s="1"/>
  <c r="B20" i="45" s="1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X7" i="57" s="1"/>
  <c r="W8" i="57"/>
  <c r="R7" i="57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V35" i="58"/>
  <c r="S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M30" i="58"/>
  <c r="J30" i="58"/>
  <c r="G30" i="58"/>
  <c r="D30" i="58"/>
  <c r="AB29" i="58"/>
  <c r="Y29" i="58"/>
  <c r="V29" i="58"/>
  <c r="S29" i="58"/>
  <c r="M29" i="58"/>
  <c r="J29" i="58"/>
  <c r="G29" i="58"/>
  <c r="D29" i="58"/>
  <c r="AB28" i="58"/>
  <c r="Y28" i="58"/>
  <c r="V28" i="58"/>
  <c r="S28" i="58"/>
  <c r="M28" i="58"/>
  <c r="J28" i="58"/>
  <c r="G28" i="58"/>
  <c r="D28" i="58"/>
  <c r="AB27" i="58"/>
  <c r="Y27" i="58"/>
  <c r="V27" i="58"/>
  <c r="S27" i="58"/>
  <c r="M27" i="58"/>
  <c r="J27" i="58"/>
  <c r="G27" i="58"/>
  <c r="D27" i="58"/>
  <c r="AB26" i="58"/>
  <c r="Y26" i="58"/>
  <c r="V26" i="58"/>
  <c r="S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M20" i="58"/>
  <c r="J20" i="58"/>
  <c r="G20" i="58"/>
  <c r="D20" i="58"/>
  <c r="AB19" i="58"/>
  <c r="Y19" i="58"/>
  <c r="V19" i="58"/>
  <c r="S19" i="58"/>
  <c r="M19" i="58"/>
  <c r="J19" i="58"/>
  <c r="G19" i="58"/>
  <c r="D19" i="58"/>
  <c r="AB18" i="58"/>
  <c r="Y18" i="58"/>
  <c r="V18" i="58"/>
  <c r="S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F18" i="45" s="1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S35" i="57"/>
  <c r="D31" i="57"/>
  <c r="D29" i="57"/>
  <c r="S27" i="57"/>
  <c r="M26" i="57"/>
  <c r="D13" i="57"/>
  <c r="W7" i="57"/>
  <c r="B19" i="45" s="1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AA7" i="57" l="1"/>
  <c r="C20" i="45" s="1"/>
  <c r="D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F8" i="25" s="1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M9" i="55"/>
  <c r="T7" i="57"/>
  <c r="B18" i="45" s="1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1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M21" i="57"/>
  <c r="M34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0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4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B8" i="45" s="1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M9" i="57"/>
  <c r="M11" i="57"/>
  <c r="M17" i="57"/>
  <c r="M24" i="57"/>
  <c r="M27" i="57"/>
  <c r="M30" i="57"/>
  <c r="M31" i="57"/>
  <c r="M35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D9" i="40" s="1"/>
  <c r="B11" i="40"/>
  <c r="B17" i="40"/>
  <c r="E17" i="40" s="1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H18" i="45" s="1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Y7" i="57"/>
  <c r="P7" i="55"/>
  <c r="S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9" i="45"/>
  <c r="E19" i="45" s="1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M7" i="55"/>
  <c r="F10" i="25"/>
  <c r="I10" i="25" s="1"/>
  <c r="G9" i="25"/>
  <c r="E18" i="40"/>
  <c r="D18" i="40"/>
  <c r="E9" i="40"/>
  <c r="AA7" i="50"/>
  <c r="Z7" i="50"/>
  <c r="X7" i="50"/>
  <c r="W7" i="50"/>
  <c r="B17" i="43" s="1"/>
  <c r="U7" i="50"/>
  <c r="T7" i="50"/>
  <c r="B16" i="43" s="1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B6" i="43" s="1"/>
  <c r="AA7" i="49"/>
  <c r="Z7" i="49"/>
  <c r="B18" i="24" s="1"/>
  <c r="X7" i="49"/>
  <c r="W7" i="49"/>
  <c r="U7" i="49"/>
  <c r="T7" i="49"/>
  <c r="B16" i="24" s="1"/>
  <c r="R7" i="49"/>
  <c r="Q7" i="49"/>
  <c r="O7" i="49"/>
  <c r="N7" i="49"/>
  <c r="B10" i="24" s="1"/>
  <c r="L7" i="49"/>
  <c r="K7" i="49"/>
  <c r="I7" i="49"/>
  <c r="H7" i="49"/>
  <c r="B8" i="24" s="1"/>
  <c r="F7" i="49"/>
  <c r="E7" i="49"/>
  <c r="C7" i="49"/>
  <c r="B7" i="49"/>
  <c r="B6" i="24" s="1"/>
  <c r="AB35" i="48"/>
  <c r="Y35" i="48"/>
  <c r="V35" i="48"/>
  <c r="S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G19" i="48"/>
  <c r="D19" i="48"/>
  <c r="AB18" i="48"/>
  <c r="Y18" i="48"/>
  <c r="V18" i="48"/>
  <c r="S18" i="48"/>
  <c r="G18" i="48"/>
  <c r="D18" i="48"/>
  <c r="AB17" i="48"/>
  <c r="Y17" i="48"/>
  <c r="V17" i="48"/>
  <c r="S17" i="48"/>
  <c r="G17" i="48"/>
  <c r="D17" i="48"/>
  <c r="AB16" i="48"/>
  <c r="Y16" i="48"/>
  <c r="V16" i="48"/>
  <c r="S16" i="48"/>
  <c r="G16" i="48"/>
  <c r="D16" i="48"/>
  <c r="AB15" i="48"/>
  <c r="Y15" i="48"/>
  <c r="V15" i="48"/>
  <c r="S15" i="48"/>
  <c r="G15" i="48"/>
  <c r="D15" i="48"/>
  <c r="AB14" i="48"/>
  <c r="Y14" i="48"/>
  <c r="V14" i="48"/>
  <c r="S14" i="48"/>
  <c r="G14" i="48"/>
  <c r="D14" i="48"/>
  <c r="AB13" i="48"/>
  <c r="Y13" i="48"/>
  <c r="V13" i="48"/>
  <c r="S13" i="48"/>
  <c r="G13" i="48"/>
  <c r="D13" i="48"/>
  <c r="AB12" i="48"/>
  <c r="Y12" i="48"/>
  <c r="V12" i="48"/>
  <c r="S12" i="48"/>
  <c r="G12" i="48"/>
  <c r="D12" i="48"/>
  <c r="AB11" i="48"/>
  <c r="Y11" i="48"/>
  <c r="V11" i="48"/>
  <c r="S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J9" i="48"/>
  <c r="G9" i="48"/>
  <c r="D9" i="48"/>
  <c r="AB8" i="48"/>
  <c r="Y8" i="48"/>
  <c r="V8" i="48"/>
  <c r="S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AB7" i="57" l="1"/>
  <c r="J7" i="57"/>
  <c r="E11" i="40"/>
  <c r="C12" i="45"/>
  <c r="D12" i="45" s="1"/>
  <c r="D10" i="40"/>
  <c r="I20" i="45"/>
  <c r="E8" i="40"/>
  <c r="I18" i="45"/>
  <c r="F18" i="25"/>
  <c r="H18" i="25" s="1"/>
  <c r="E8" i="45"/>
  <c r="V7" i="57"/>
  <c r="C18" i="45"/>
  <c r="D18" i="45" s="1"/>
  <c r="M7" i="57"/>
  <c r="D19" i="40"/>
  <c r="D11" i="40"/>
  <c r="D7" i="40"/>
  <c r="D7" i="55"/>
  <c r="I8" i="25"/>
  <c r="D7" i="49"/>
  <c r="C7" i="24"/>
  <c r="G7" i="49"/>
  <c r="J7" i="49"/>
  <c r="C9" i="24"/>
  <c r="M7" i="49"/>
  <c r="P7" i="49"/>
  <c r="C11" i="24"/>
  <c r="S7" i="49"/>
  <c r="V7" i="49"/>
  <c r="C17" i="24"/>
  <c r="Y7" i="49"/>
  <c r="AB7" i="49"/>
  <c r="C6" i="43"/>
  <c r="D6" i="43" s="1"/>
  <c r="D7" i="50"/>
  <c r="G7" i="50"/>
  <c r="C8" i="43"/>
  <c r="E8" i="43" s="1"/>
  <c r="J7" i="50"/>
  <c r="M7" i="50"/>
  <c r="C10" i="43"/>
  <c r="P7" i="50"/>
  <c r="S7" i="50"/>
  <c r="C16" i="43"/>
  <c r="E16" i="43" s="1"/>
  <c r="V7" i="50"/>
  <c r="Y7" i="50"/>
  <c r="C18" i="43"/>
  <c r="AB7" i="50"/>
  <c r="P7" i="39"/>
  <c r="J7" i="39"/>
  <c r="E12" i="40"/>
  <c r="D17" i="40"/>
  <c r="I13" i="45"/>
  <c r="D7" i="48"/>
  <c r="D9" i="45"/>
  <c r="H19" i="45"/>
  <c r="I9" i="25"/>
  <c r="V7" i="48"/>
  <c r="AB7" i="48"/>
  <c r="D16" i="42"/>
  <c r="P7" i="48"/>
  <c r="J7" i="48"/>
  <c r="E16" i="42"/>
  <c r="B5" i="42"/>
  <c r="E5" i="42" s="1"/>
  <c r="B7" i="42"/>
  <c r="E7" i="42" s="1"/>
  <c r="B9" i="42"/>
  <c r="B15" i="42"/>
  <c r="D15" i="42" s="1"/>
  <c r="B17" i="42"/>
  <c r="D17" i="42" s="1"/>
  <c r="C9" i="42"/>
  <c r="B7" i="24"/>
  <c r="D7" i="24" s="1"/>
  <c r="B9" i="24"/>
  <c r="D9" i="24" s="1"/>
  <c r="B11" i="24"/>
  <c r="B17" i="24"/>
  <c r="C18" i="24"/>
  <c r="D18" i="24" s="1"/>
  <c r="C16" i="24"/>
  <c r="D16" i="24" s="1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10" i="24"/>
  <c r="D10" i="24" s="1"/>
  <c r="C8" i="24"/>
  <c r="D8" i="24" s="1"/>
  <c r="C6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D16" i="23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9" i="45"/>
  <c r="D11" i="45"/>
  <c r="E10" i="45"/>
  <c r="D7" i="57"/>
  <c r="I20" i="25"/>
  <c r="H19" i="25"/>
  <c r="H11" i="25"/>
  <c r="H8" i="25"/>
  <c r="D17" i="23"/>
  <c r="E18" i="24"/>
  <c r="E16" i="23"/>
  <c r="E18" i="23"/>
  <c r="D9" i="23"/>
  <c r="D7" i="23"/>
  <c r="E6" i="23"/>
  <c r="D6" i="23"/>
  <c r="D7" i="39"/>
  <c r="D17" i="24" l="1"/>
  <c r="E12" i="45"/>
  <c r="E6" i="43"/>
  <c r="E18" i="45"/>
  <c r="D11" i="24"/>
  <c r="E16" i="24"/>
  <c r="I18" i="25"/>
  <c r="D18" i="43"/>
  <c r="D16" i="43"/>
  <c r="D8" i="43"/>
  <c r="D10" i="23"/>
  <c r="D9" i="43"/>
  <c r="E9" i="42"/>
  <c r="E11" i="43"/>
  <c r="E6" i="24"/>
  <c r="D6" i="24"/>
  <c r="D9" i="42"/>
  <c r="E10" i="24"/>
  <c r="D8" i="42"/>
  <c r="E17" i="24"/>
  <c r="E9" i="24"/>
  <c r="E17" i="42"/>
  <c r="E15" i="42"/>
  <c r="D7" i="42"/>
  <c r="E8" i="24"/>
  <c r="D6" i="42"/>
  <c r="E11" i="24"/>
  <c r="E7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<sst xmlns="http://schemas.openxmlformats.org/spreadsheetml/2006/main" count="1010" uniqueCount="109">
  <si>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</si>
  <si>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</si>
  <si>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</si>
  <si>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</si>
  <si>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</si>
  <si>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</si>
  <si>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</si>
  <si>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</si>
  <si>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</si>
  <si>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</si>
  <si>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</si>
  <si>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</si>
  <si>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</si>
  <si>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</si>
  <si>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</si>
  <si>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</si>
  <si>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</si>
  <si>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</si>
  <si>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</si>
  <si>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</si>
  <si>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</si>
  <si>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</si>
  <si>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</si>
  <si>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</si>
  <si>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</si>
  <si>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</si>
  <si>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</si>
  <si>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</si>
  <si>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</si>
  <si>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</si>
  <si>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</si>
  <si>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</si>
  <si>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</si>
  <si>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</si>
  <si>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</si>
  <si>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</si>
  <si>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</si>
  <si>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</si>
  <si>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</si>
  <si>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</si>
  <si>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</si>
  <si>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</si>
  <si>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</si>
  <si>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</si>
  <si>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</si>
  <si>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</si>
  <si>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</si>
  <si>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</si>
  <si>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</si>
  <si>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</si>
  <si>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</si>
  <si>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</si>
  <si>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</si>
  <si>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</si>
  <si>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</si>
  <si>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</si>
  <si>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</si>
  <si>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</si>
  <si>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</si>
  <si>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</si>
  <si>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</si>
  <si>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</si>
  <si>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</si>
  <si>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</si>
  <si>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</si>
  <si>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</si>
  <si>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</si>
  <si>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</si>
  <si>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</si>
  <si>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</si>
  <si>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</si>
  <si>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</si>
  <si>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січень -                     вересень 2020 року</t>
  </si>
  <si>
    <t>січень -                вересень 2021 року</t>
  </si>
  <si>
    <t xml:space="preserve">  1 жовтня             2020 р.</t>
  </si>
  <si>
    <t xml:space="preserve">  1 жовтня            2021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</si>
  <si>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вересні 2020-2021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</si>
  <si>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вересні 2020-2021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</si>
  <si>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 - вересні 2020-2021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</si>
  <si>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вересні 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</si>
  <si>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- вересні 2020 - 2021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</si>
  <si>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вересні 2020 - 2021 рр.</t>
    </r>
  </si>
  <si>
    <t>Надання послуг Львівською обласною службою зайнятості чоловікам
у січні - вересні 2020 - 2021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</si>
  <si>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вересні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</si>
  <si>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-вересні 2020 - 2021 рр.</t>
    </r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</si>
  <si>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-вересні 2020 - 2021 рр.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</si>
  <si>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</si>
  <si>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 січні-вересні 2021 року</t>
  </si>
  <si>
    <t>Усього</t>
  </si>
  <si>
    <t>з них:</t>
  </si>
  <si>
    <t>жінки</t>
  </si>
  <si>
    <t>чоловіки</t>
  </si>
  <si>
    <t>Станом на 01.10.2021: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</si>
  <si>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</si>
  <si>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</si>
  <si>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</si>
  <si>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</si>
  <si>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</si>
  <si>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</si>
  <si>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</si>
  <si>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січні-вересні 2021 року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</si>
  <si>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січні-вересні 2021 року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</si>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</sst>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8" fillId="0" borderId="0"/>
    <xf numFmtId="0" fontId="55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3" borderId="0" applyNumberFormat="0" applyBorder="0" applyAlignment="0" applyProtection="0"/>
    <xf numFmtId="0" fontId="57" fillId="32" borderId="0" applyNumberFormat="0" applyBorder="0" applyAlignment="0" applyProtection="0"/>
    <xf numFmtId="0" fontId="58" fillId="16" borderId="14" applyNumberFormat="0" applyAlignment="0" applyProtection="0"/>
    <xf numFmtId="0" fontId="59" fillId="29" borderId="15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4" applyNumberFormat="0" applyAlignment="0" applyProtection="0"/>
    <xf numFmtId="0" fontId="66" fillId="0" borderId="19" applyNumberFormat="0" applyFill="0" applyAlignment="0" applyProtection="0"/>
    <xf numFmtId="0" fontId="67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8" fillId="16" borderId="21" applyNumberFormat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68" fillId="37" borderId="21" applyNumberFormat="0" applyAlignment="0" applyProtection="0"/>
    <xf numFmtId="0" fontId="58" fillId="37" borderId="14" applyNumberFormat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4" fillId="0" borderId="25" applyNumberFormat="0" applyFill="0" applyAlignment="0" applyProtection="0"/>
    <xf numFmtId="0" fontId="74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67" fillId="38" borderId="0" applyNumberFormat="0" applyBorder="0" applyAlignment="0" applyProtection="0"/>
    <xf numFmtId="0" fontId="9" fillId="0" borderId="0"/>
    <xf numFmtId="0" fontId="9" fillId="0" borderId="0"/>
    <xf numFmtId="0" fontId="57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5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232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4" fillId="0" borderId="0" xfId="8" applyFont="1" applyAlignment="1">
      <alignment vertical="center" wrapText="1"/>
    </xf>
    <xf numFmtId="0" fontId="24" fillId="0" borderId="0" xfId="7" applyFont="1"/>
    <xf numFmtId="165" fontId="24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7" fillId="0" borderId="0" xfId="12" applyFont="1" applyFill="1" applyBorder="1" applyAlignment="1">
      <alignment vertical="top" wrapText="1"/>
    </xf>
    <xf numFmtId="0" fontId="21" fillId="0" borderId="0" xfId="12" applyFont="1" applyFill="1" applyBorder="1"/>
    <xf numFmtId="0" fontId="28" fillId="0" borderId="1" xfId="12" applyFont="1" applyFill="1" applyBorder="1" applyAlignment="1">
      <alignment horizontal="center" vertical="top"/>
    </xf>
    <xf numFmtId="0" fontId="28" fillId="0" borderId="0" xfId="12" applyFont="1" applyFill="1" applyBorder="1" applyAlignment="1">
      <alignment horizontal="center" vertical="top"/>
    </xf>
    <xf numFmtId="0" fontId="29" fillId="0" borderId="0" xfId="12" applyFont="1" applyFill="1" applyAlignment="1">
      <alignment vertical="top"/>
    </xf>
    <xf numFmtId="0" fontId="30" fillId="0" borderId="0" xfId="12" applyFont="1" applyFill="1" applyAlignment="1">
      <alignment horizontal="center" vertical="center" wrapText="1"/>
    </xf>
    <xf numFmtId="0" fontId="30" fillId="0" borderId="0" xfId="12" applyFont="1" applyFill="1" applyAlignment="1">
      <alignment vertical="center" wrapText="1"/>
    </xf>
    <xf numFmtId="0" fontId="25" fillId="0" borderId="3" xfId="12" applyFont="1" applyFill="1" applyBorder="1" applyAlignment="1">
      <alignment horizontal="left" vertical="center"/>
    </xf>
    <xf numFmtId="3" fontId="25" fillId="0" borderId="6" xfId="12" applyNumberFormat="1" applyFont="1" applyFill="1" applyBorder="1" applyAlignment="1">
      <alignment horizontal="center" vertical="center"/>
    </xf>
    <xf numFmtId="164" fontId="25" fillId="0" borderId="6" xfId="12" applyNumberFormat="1" applyFont="1" applyFill="1" applyBorder="1" applyAlignment="1">
      <alignment horizontal="center" vertical="center"/>
    </xf>
    <xf numFmtId="3" fontId="25" fillId="0" borderId="0" xfId="12" applyNumberFormat="1" applyFont="1" applyFill="1" applyAlignment="1">
      <alignment vertical="center"/>
    </xf>
    <xf numFmtId="0" fontId="25" fillId="0" borderId="0" xfId="12" applyFont="1" applyFill="1" applyAlignment="1">
      <alignment vertical="center"/>
    </xf>
    <xf numFmtId="3" fontId="23" fillId="0" borderId="6" xfId="12" applyNumberFormat="1" applyFont="1" applyFill="1" applyBorder="1" applyAlignment="1">
      <alignment horizontal="center" vertical="center"/>
    </xf>
    <xf numFmtId="164" fontId="23" fillId="0" borderId="6" xfId="12" applyNumberFormat="1" applyFont="1" applyFill="1" applyBorder="1" applyAlignment="1">
      <alignment horizontal="center" vertical="center"/>
    </xf>
    <xf numFmtId="3" fontId="23" fillId="0" borderId="0" xfId="12" applyNumberFormat="1" applyFont="1" applyFill="1"/>
    <xf numFmtId="0" fontId="23" fillId="0" borderId="0" xfId="12" applyFont="1" applyFill="1"/>
    <xf numFmtId="0" fontId="23" fillId="0" borderId="0" xfId="12" applyFont="1" applyFill="1" applyAlignment="1">
      <alignment horizontal="center" vertical="top"/>
    </xf>
    <xf numFmtId="0" fontId="29" fillId="0" borderId="0" xfId="12" applyFont="1" applyFill="1"/>
    <xf numFmtId="0" fontId="32" fillId="0" borderId="0" xfId="12" applyFont="1" applyFill="1"/>
    <xf numFmtId="0" fontId="22" fillId="0" borderId="0" xfId="14" applyFont="1" applyFill="1"/>
    <xf numFmtId="0" fontId="1" fillId="0" borderId="0" xfId="8" applyFont="1" applyFill="1" applyAlignment="1">
      <alignment vertical="center" wrapText="1"/>
    </xf>
    <xf numFmtId="0" fontId="34" fillId="0" borderId="0" xfId="12" applyFont="1" applyFill="1" applyBorder="1"/>
    <xf numFmtId="0" fontId="35" fillId="0" borderId="6" xfId="12" applyFont="1" applyFill="1" applyBorder="1" applyAlignment="1">
      <alignment horizontal="center" wrapText="1"/>
    </xf>
    <xf numFmtId="1" fontId="35" fillId="0" borderId="6" xfId="12" applyNumberFormat="1" applyFont="1" applyFill="1" applyBorder="1" applyAlignment="1">
      <alignment horizontal="center" wrapText="1"/>
    </xf>
    <xf numFmtId="0" fontId="35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20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3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8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2" applyFont="1" applyFill="1" applyBorder="1" applyAlignment="1">
      <alignment horizontal="center" vertical="top"/>
    </xf>
    <xf numFmtId="1" fontId="35" fillId="2" borderId="6" xfId="12" applyNumberFormat="1" applyFont="1" applyFill="1" applyBorder="1" applyAlignment="1">
      <alignment horizontal="center" wrapText="1"/>
    </xf>
    <xf numFmtId="3" fontId="25" fillId="2" borderId="6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/>
    <xf numFmtId="0" fontId="29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3" fillId="0" borderId="6" xfId="12" quotePrefix="1" applyNumberFormat="1" applyFont="1" applyFill="1" applyBorder="1" applyAlignment="1">
      <alignment horizontal="center" vertical="center"/>
    </xf>
    <xf numFmtId="3" fontId="23" fillId="0" borderId="0" xfId="12" applyNumberFormat="1" applyFont="1" applyFill="1" applyAlignment="1">
      <alignment vertical="center"/>
    </xf>
    <xf numFmtId="0" fontId="22" fillId="0" borderId="0" xfId="12" applyFont="1" applyFill="1"/>
    <xf numFmtId="0" fontId="31" fillId="0" borderId="0" xfId="12" applyFont="1" applyFill="1"/>
    <xf numFmtId="1" fontId="24" fillId="0" borderId="0" xfId="8" applyNumberFormat="1" applyFont="1" applyAlignment="1">
      <alignment vertical="center" wrapText="1"/>
    </xf>
    <xf numFmtId="1" fontId="24" fillId="0" borderId="0" xfId="7" applyNumberFormat="1" applyFont="1"/>
    <xf numFmtId="167" fontId="25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3" fontId="1" fillId="0" borderId="0" xfId="7" applyNumberFormat="1" applyFont="1" applyFill="1"/>
    <xf numFmtId="167" fontId="45" fillId="0" borderId="6" xfId="12" applyNumberFormat="1" applyFont="1" applyFill="1" applyBorder="1" applyAlignment="1">
      <alignment horizontal="center" vertical="center"/>
    </xf>
    <xf numFmtId="164" fontId="46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7" fontId="47" fillId="0" borderId="6" xfId="13" applyNumberFormat="1" applyFont="1" applyFill="1" applyBorder="1" applyAlignment="1">
      <alignment horizontal="center" vertical="center"/>
    </xf>
    <xf numFmtId="164" fontId="45" fillId="0" borderId="6" xfId="12" quotePrefix="1" applyNumberFormat="1" applyFont="1" applyFill="1" applyBorder="1" applyAlignment="1">
      <alignment horizontal="center" vertical="center"/>
    </xf>
    <xf numFmtId="165" fontId="12" fillId="2" borderId="5" xfId="17" applyNumberFormat="1" applyFont="1" applyFill="1" applyBorder="1" applyAlignment="1">
      <alignment horizontal="center" vertical="center"/>
    </xf>
    <xf numFmtId="164" fontId="23" fillId="2" borderId="6" xfId="12" applyNumberFormat="1" applyFont="1" applyFill="1" applyBorder="1" applyAlignment="1">
      <alignment horizontal="center" vertical="center"/>
    </xf>
    <xf numFmtId="164" fontId="25" fillId="2" borderId="6" xfId="12" applyNumberFormat="1" applyFont="1" applyFill="1" applyBorder="1" applyAlignment="1">
      <alignment horizontal="center" vertical="center"/>
    </xf>
    <xf numFmtId="3" fontId="12" fillId="2" borderId="5" xfId="18" applyNumberFormat="1" applyFont="1" applyFill="1" applyBorder="1" applyAlignment="1" applyProtection="1">
      <alignment horizontal="center" vertical="center"/>
      <protection locked="0"/>
    </xf>
    <xf numFmtId="3" fontId="12" fillId="2" borderId="12" xfId="18" applyNumberFormat="1" applyFont="1" applyFill="1" applyBorder="1" applyAlignment="1" applyProtection="1">
      <alignment horizontal="center" vertical="center"/>
      <protection locked="0"/>
    </xf>
    <xf numFmtId="3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7" fontId="50" fillId="0" borderId="6" xfId="12" applyNumberFormat="1" applyFont="1" applyFill="1" applyBorder="1" applyAlignment="1">
      <alignment horizontal="center" vertical="center"/>
    </xf>
    <xf numFmtId="164" fontId="50" fillId="0" borderId="6" xfId="12" applyNumberFormat="1" applyFont="1" applyFill="1" applyBorder="1" applyAlignment="1">
      <alignment horizontal="center" vertical="center"/>
    </xf>
    <xf numFmtId="167" fontId="51" fillId="0" borderId="6" xfId="13" applyNumberFormat="1" applyFont="1" applyFill="1" applyBorder="1" applyAlignment="1">
      <alignment horizontal="center" vertical="center"/>
    </xf>
    <xf numFmtId="164" fontId="23" fillId="0" borderId="4" xfId="12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1" fillId="0" borderId="0" xfId="8" applyFont="1" applyFill="1" applyAlignment="1">
      <alignment vertical="center" wrapText="1"/>
    </xf>
    <xf numFmtId="0" fontId="17" fillId="0" borderId="0" xfId="8" applyFont="1" applyFill="1" applyAlignment="1">
      <alignment horizontal="right" vertical="center" wrapText="1"/>
    </xf>
    <xf numFmtId="0" fontId="53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Fill="1" applyProtection="1">
      <protection locked="0"/>
    </xf>
    <xf numFmtId="1" fontId="75" fillId="0" borderId="1" xfId="6" applyNumberFormat="1" applyFont="1" applyFill="1" applyBorder="1" applyAlignment="1" applyProtection="1">
      <protection locked="0"/>
    </xf>
    <xf numFmtId="1" fontId="76" fillId="0" borderId="1" xfId="6" applyNumberFormat="1" applyFont="1" applyFill="1" applyBorder="1" applyAlignment="1" applyProtection="1">
      <alignment horizontal="center"/>
      <protection locked="0"/>
    </xf>
    <xf numFmtId="1" fontId="8" fillId="0" borderId="0" xfId="6" applyNumberFormat="1" applyFont="1" applyFill="1" applyAlignment="1" applyProtection="1">
      <alignment horizontal="right"/>
      <protection locked="0"/>
    </xf>
    <xf numFmtId="1" fontId="78" fillId="0" borderId="0" xfId="6" applyNumberFormat="1" applyFont="1" applyFill="1" applyProtection="1">
      <protection locked="0"/>
    </xf>
    <xf numFmtId="1" fontId="78" fillId="0" borderId="0" xfId="6" applyNumberFormat="1" applyFont="1" applyFill="1" applyBorder="1" applyAlignment="1" applyProtection="1">
      <protection locked="0"/>
    </xf>
    <xf numFmtId="1" fontId="79" fillId="0" borderId="6" xfId="6" applyNumberFormat="1" applyFont="1" applyFill="1" applyBorder="1" applyAlignment="1" applyProtection="1">
      <alignment horizontal="center"/>
    </xf>
    <xf numFmtId="1" fontId="79" fillId="0" borderId="0" xfId="6" applyNumberFormat="1" applyFont="1" applyFill="1" applyProtection="1">
      <protection locked="0"/>
    </xf>
    <xf numFmtId="0" fontId="80" fillId="0" borderId="6" xfId="6" applyNumberFormat="1" applyFont="1" applyFill="1" applyBorder="1" applyAlignment="1" applyProtection="1">
      <alignment horizontal="center" vertical="center" wrapText="1" shrinkToFit="1"/>
    </xf>
    <xf numFmtId="1" fontId="81" fillId="0" borderId="0" xfId="6" applyNumberFormat="1" applyFont="1" applyFill="1" applyBorder="1" applyAlignment="1" applyProtection="1">
      <alignment vertical="center"/>
      <protection locked="0"/>
    </xf>
    <xf numFmtId="0" fontId="3" fillId="0" borderId="6" xfId="107" applyFont="1" applyFill="1" applyBorder="1" applyAlignment="1">
      <alignment horizontal="left"/>
    </xf>
    <xf numFmtId="1" fontId="3" fillId="0" borderId="0" xfId="6" applyNumberFormat="1" applyFont="1" applyFill="1" applyBorder="1" applyAlignment="1" applyProtection="1">
      <alignment horizontal="right"/>
      <protection locked="0"/>
    </xf>
    <xf numFmtId="0" fontId="3" fillId="0" borderId="6" xfId="106" applyFont="1" applyFill="1" applyBorder="1" applyAlignment="1">
      <alignment horizontal="left"/>
    </xf>
    <xf numFmtId="0" fontId="3" fillId="0" borderId="6" xfId="106" applyFont="1" applyFill="1" applyBorder="1" applyAlignment="1">
      <alignment horizontal="left" wrapText="1"/>
    </xf>
    <xf numFmtId="1" fontId="3" fillId="2" borderId="0" xfId="6" applyNumberFormat="1" applyFont="1" applyFill="1" applyBorder="1" applyAlignment="1" applyProtection="1">
      <alignment horizontal="right"/>
      <protection locked="0"/>
    </xf>
    <xf numFmtId="1" fontId="3" fillId="0" borderId="0" xfId="6" applyNumberFormat="1" applyFont="1" applyFill="1" applyBorder="1" applyAlignment="1" applyProtection="1">
      <alignment horizontal="left" wrapText="1" shrinkToFit="1"/>
      <protection locked="0"/>
    </xf>
    <xf numFmtId="1" fontId="2" fillId="0" borderId="6" xfId="7" applyNumberFormat="1" applyFont="1" applyFill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6" xfId="7" applyNumberFormat="1" applyFont="1" applyBorder="1" applyAlignment="1">
      <alignment horizontal="center"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Fill="1" applyBorder="1" applyAlignment="1">
      <alignment horizontal="center" vertical="center" wrapText="1"/>
    </xf>
    <xf numFmtId="1" fontId="35" fillId="40" borderId="6" xfId="12" applyNumberFormat="1" applyFont="1" applyFill="1" applyBorder="1" applyAlignment="1">
      <alignment horizontal="center" wrapText="1"/>
    </xf>
    <xf numFmtId="3" fontId="25" fillId="40" borderId="6" xfId="12" applyNumberFormat="1" applyFont="1" applyFill="1" applyBorder="1" applyAlignment="1">
      <alignment horizontal="center" vertical="center"/>
    </xf>
    <xf numFmtId="164" fontId="25" fillId="40" borderId="6" xfId="12" applyNumberFormat="1" applyFont="1" applyFill="1" applyBorder="1" applyAlignment="1">
      <alignment horizontal="center" vertical="center"/>
    </xf>
    <xf numFmtId="3" fontId="23" fillId="40" borderId="6" xfId="12" applyNumberFormat="1" applyFont="1" applyFill="1" applyBorder="1" applyAlignment="1">
      <alignment horizontal="center" vertical="center"/>
    </xf>
    <xf numFmtId="164" fontId="23" fillId="40" borderId="6" xfId="12" applyNumberFormat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2" fillId="0" borderId="6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right" vertical="top"/>
    </xf>
    <xf numFmtId="0" fontId="20" fillId="0" borderId="0" xfId="12" applyFont="1" applyFill="1" applyBorder="1" applyAlignment="1">
      <alignment horizontal="center" vertical="top"/>
    </xf>
    <xf numFmtId="0" fontId="25" fillId="0" borderId="3" xfId="12" applyFont="1" applyFill="1" applyBorder="1" applyAlignment="1">
      <alignment horizontal="center" vertical="center" wrapText="1"/>
    </xf>
    <xf numFmtId="0" fontId="25" fillId="0" borderId="11" xfId="12" applyFont="1" applyFill="1" applyBorder="1" applyAlignment="1">
      <alignment horizontal="center" vertical="center" wrapText="1"/>
    </xf>
    <xf numFmtId="0" fontId="25" fillId="0" borderId="4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20" fillId="0" borderId="1" xfId="12" applyFont="1" applyFill="1" applyBorder="1" applyAlignment="1">
      <alignment horizontal="center" vertical="top"/>
    </xf>
    <xf numFmtId="0" fontId="19" fillId="0" borderId="6" xfId="12" applyFont="1" applyFill="1" applyBorder="1" applyAlignment="1">
      <alignment horizontal="center" vertical="center" wrapText="1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49" fontId="31" fillId="2" borderId="6" xfId="12" applyNumberFormat="1" applyFont="1" applyFill="1" applyBorder="1" applyAlignment="1">
      <alignment horizontal="center" vertical="center" wrapText="1"/>
    </xf>
    <xf numFmtId="0" fontId="22" fillId="2" borderId="6" xfId="12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4" fillId="0" borderId="0" xfId="8" applyFont="1" applyFill="1" applyAlignment="1">
      <alignment horizontal="center" vertical="top" wrapText="1"/>
    </xf>
    <xf numFmtId="0" fontId="17" fillId="0" borderId="1" xfId="8" applyFont="1" applyFill="1" applyBorder="1" applyAlignment="1">
      <alignment horizontal="center" vertical="top" wrapText="1"/>
    </xf>
    <xf numFmtId="0" fontId="54" fillId="0" borderId="9" xfId="9" applyFont="1" applyFill="1" applyBorder="1" applyAlignment="1">
      <alignment horizontal="center" vertical="center" wrapText="1"/>
    </xf>
    <xf numFmtId="0" fontId="54" fillId="0" borderId="10" xfId="9" applyFont="1" applyFill="1" applyBorder="1" applyAlignment="1">
      <alignment horizontal="center" vertical="center" wrapText="1"/>
    </xf>
    <xf numFmtId="0" fontId="54" fillId="0" borderId="8" xfId="9" applyFont="1" applyFill="1" applyBorder="1" applyAlignment="1">
      <alignment horizontal="center" vertical="center" wrapText="1"/>
    </xf>
    <xf numFmtId="0" fontId="54" fillId="0" borderId="1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2" fillId="0" borderId="0" xfId="8" applyFont="1" applyFill="1" applyAlignment="1">
      <alignment horizontal="center" vertical="top" wrapText="1"/>
    </xf>
    <xf numFmtId="1" fontId="80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80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80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6" applyNumberFormat="1" applyFont="1" applyFill="1" applyBorder="1" applyAlignment="1" applyProtection="1">
      <alignment horizontal="center" vertical="center" wrapText="1"/>
    </xf>
    <xf numFmtId="1" fontId="1" fillId="0" borderId="7" xfId="6" applyNumberFormat="1" applyFont="1" applyFill="1" applyBorder="1" applyAlignment="1" applyProtection="1">
      <alignment horizontal="center" vertical="center" wrapText="1"/>
    </xf>
    <xf numFmtId="1" fontId="1" fillId="0" borderId="5" xfId="6" applyNumberFormat="1" applyFont="1" applyFill="1" applyBorder="1" applyAlignment="1" applyProtection="1">
      <alignment horizontal="center" vertical="center" wrapText="1"/>
    </xf>
    <xf numFmtId="1" fontId="52" fillId="0" borderId="0" xfId="6" applyNumberFormat="1" applyFont="1" applyFill="1" applyAlignment="1" applyProtection="1">
      <alignment horizontal="center" vertical="center" wrapText="1"/>
      <protection locked="0"/>
    </xf>
    <xf numFmtId="1" fontId="77" fillId="0" borderId="2" xfId="6" applyNumberFormat="1" applyFont="1" applyFill="1" applyBorder="1" applyAlignment="1" applyProtection="1">
      <alignment horizontal="center"/>
      <protection locked="0"/>
    </xf>
    <xf numFmtId="1" fontId="77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</xf>
    <xf numFmtId="1" fontId="3" fillId="0" borderId="2" xfId="6" applyNumberFormat="1" applyFont="1" applyFill="1" applyBorder="1" applyAlignment="1" applyProtection="1">
      <alignment horizontal="center" vertical="center" wrapText="1"/>
    </xf>
    <xf numFmtId="1" fontId="3" fillId="0" borderId="7" xfId="6" applyNumberFormat="1" applyFont="1" applyFill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0" fontId="14" fillId="0" borderId="0" xfId="7" applyFont="1" applyFill="1" applyAlignment="1">
      <alignment horizontal="center" vertical="top" wrapText="1"/>
    </xf>
    <xf numFmtId="0" fontId="37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5" fillId="40" borderId="3" xfId="12" applyFont="1" applyFill="1" applyBorder="1" applyAlignment="1">
      <alignment horizontal="center" vertical="center" wrapText="1"/>
    </xf>
    <xf numFmtId="0" fontId="25" fillId="40" borderId="11" xfId="12" applyFont="1" applyFill="1" applyBorder="1" applyAlignment="1">
      <alignment horizontal="center" vertical="center" wrapText="1"/>
    </xf>
    <xf numFmtId="0" fontId="25" fillId="40" borderId="4" xfId="12" applyFont="1" applyFill="1" applyBorder="1" applyAlignment="1">
      <alignment horizontal="center" vertical="center" wrapText="1"/>
    </xf>
    <xf numFmtId="0" fontId="31" fillId="40" borderId="2" xfId="12" applyFont="1" applyFill="1" applyBorder="1" applyAlignment="1">
      <alignment horizontal="center" vertical="center" wrapText="1"/>
    </xf>
    <xf numFmtId="0" fontId="31" fillId="40" borderId="5" xfId="12" applyFont="1" applyFill="1" applyBorder="1" applyAlignment="1">
      <alignment horizontal="center" vertical="center" wrapText="1"/>
    </xf>
    <xf numFmtId="0" fontId="25" fillId="2" borderId="3" xfId="12" applyFont="1" applyFill="1" applyBorder="1" applyAlignment="1">
      <alignment horizontal="center" vertical="center" wrapText="1"/>
    </xf>
    <xf numFmtId="0" fontId="25" fillId="2" borderId="11" xfId="12" applyFont="1" applyFill="1" applyBorder="1" applyAlignment="1">
      <alignment horizontal="center" vertical="center" wrapText="1"/>
    </xf>
    <xf numFmtId="0" fontId="25" fillId="2" borderId="4" xfId="12" applyFont="1" applyFill="1" applyBorder="1" applyAlignment="1">
      <alignment horizontal="center" vertical="center" wrapText="1"/>
    </xf>
  </cellXfs>
  <cellStyles count="115">
    <cellStyle name=" 1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" xfId="62"/>
    <cellStyle name="60% - Акцент2" xfId="63"/>
    <cellStyle name="60% - Акцент3" xfId="64"/>
    <cellStyle name="60% - Акцент4" xfId="65"/>
    <cellStyle name="60% - Акцент5" xfId="66"/>
    <cellStyle name="60% - Акцент6" xfId="67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Calculation" xfId="75"/>
    <cellStyle name="Check Cel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Neutral" xfId="85"/>
    <cellStyle name="Note" xfId="86"/>
    <cellStyle name="Note 2" xfId="87"/>
    <cellStyle name="Output" xfId="88"/>
    <cellStyle name="Title" xfId="89"/>
    <cellStyle name="Total" xfId="90"/>
    <cellStyle name="Warning Text" xfId="91"/>
    <cellStyle name="Акцент1 2" xfId="92"/>
    <cellStyle name="Акцент2 2" xfId="93"/>
    <cellStyle name="Акцент3 2" xfId="94"/>
    <cellStyle name="Акцент4 2" xfId="95"/>
    <cellStyle name="Акцент5 2" xfId="96"/>
    <cellStyle name="Акцент6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Звичайний" xfId="0" builtinId="0"/>
    <cellStyle name="Звичайний 2" xfId="16"/>
    <cellStyle name="Звичайний 2 3" xfId="11"/>
    <cellStyle name="Звичайний 3 2" xfId="4"/>
    <cellStyle name="Итог 2" xfId="104"/>
    <cellStyle name="Нейтральный 2" xfId="105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 Зинкевич" xfId="106"/>
    <cellStyle name="Обычный_4 категории вмесмте СОЦ_УРАЗЛИВІ__ТАБО_4 категорії Квота!!!_2014 рік" xfId="7"/>
    <cellStyle name="Обычный_5% квота (б)" xfId="17"/>
    <cellStyle name="Обычный_АктЗах_5%квот Оксана" xfId="14"/>
    <cellStyle name="Обычный_Інваліди_Лайт1111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07"/>
    <cellStyle name="Плохой 2" xfId="108"/>
    <cellStyle name="Пояснение 2" xfId="109"/>
    <cellStyle name="Примечание 2" xfId="110"/>
    <cellStyle name="Стиль 1" xfId="111"/>
    <cellStyle name="Тысячи [0]_Анализ" xfId="112"/>
    <cellStyle name="Тысячи_Анализ" xfId="113"/>
    <cellStyle name="ФинᎰнсовый_Лист1 (3)_1" xfId="114"/>
  </cellStyles>
  <dxfs count="0"/>
  <tableStyles count="0" defaultTableStyle="TableStyleMedium2" defaultPivotStyle="PivotStyleLight16"/>
  <colors>
    <mruColors>
      <color rgb="FF003399"/>
      <color rgb="FF0000CC"/>
      <color rgb="FFFFCCFF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tabSelected="1" view="pageBreakPreview" topLeftCell="A2" zoomScaleNormal="70" zoomScaleSheetLayoutView="100" workbookViewId="0">
      <selection activeCell="K14" sqref="K13:K14"/>
    </sheetView>
  </sheetViews>
  <sheetFormatPr defaultColWidth="8" defaultRowHeight="13.6" x14ac:dyDescent="0.25"/>
  <cols>
    <col min="1" max="1" width="61.125" style="3" customWidth="1"/>
    <col min="2" max="3" width="24.375" style="52" customWidth="1"/>
    <col min="4" max="5" width="11.625" style="3" customWidth="1"/>
    <col min="6" max="16384" width="8" style="3"/>
  </cols>
  <sheetData>
    <row r="1" spans="1:11" ht="77.95" customHeight="1" x14ac:dyDescent="0.25">
      <c r="A1" s="168" t="s">
        <v>25</v>
      </c>
      <c r="B1" s="168"/>
      <c r="C1" s="168"/>
      <c r="D1" s="168"/>
      <c r="E1" s="168"/>
    </row>
    <row r="2" spans="1:11" ht="17.350000000000001" customHeight="1" x14ac:dyDescent="0.3">
      <c r="A2" s="168"/>
      <c r="B2" s="168"/>
      <c r="C2" s="168"/>
      <c r="D2" s="168"/>
      <c r="E2" s="168"/>
    </row>
    <row r="3" spans="1:11" s="4" customFormat="1" ht="23.3" customHeight="1" x14ac:dyDescent="0.25">
      <c r="A3" s="163" t="s">
        <v>0</v>
      </c>
      <c r="B3" s="169" t="s">
        <v>72</v>
      </c>
      <c r="C3" s="169" t="s">
        <v>73</v>
      </c>
      <c r="D3" s="166" t="s">
        <v>1</v>
      </c>
      <c r="E3" s="167"/>
    </row>
    <row r="4" spans="1:11" s="4" customFormat="1" ht="27.7" customHeight="1" x14ac:dyDescent="0.25">
      <c r="A4" s="164"/>
      <c r="B4" s="170"/>
      <c r="C4" s="170"/>
      <c r="D4" s="5" t="s">
        <v>2</v>
      </c>
      <c r="E4" s="6" t="s">
        <v>26</v>
      </c>
    </row>
    <row r="5" spans="1:11" s="9" customFormat="1" ht="15.8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6" customHeight="1" x14ac:dyDescent="0.25">
      <c r="A6" s="10" t="s">
        <v>27</v>
      </c>
      <c r="B6" s="74">
        <f>'2(5%квота-ЦЗ)'!B7</f>
        <v>25172</v>
      </c>
      <c r="C6" s="74">
        <f>'2(5%квота-ЦЗ)'!C7</f>
        <v>25168</v>
      </c>
      <c r="D6" s="16">
        <f>C6*100/B6</f>
        <v>99.984109327824569</v>
      </c>
      <c r="E6" s="98">
        <f>C6-B6</f>
        <v>-4</v>
      </c>
      <c r="K6" s="13"/>
    </row>
    <row r="7" spans="1:11" s="4" customFormat="1" ht="31.6" customHeight="1" x14ac:dyDescent="0.25">
      <c r="A7" s="10" t="s">
        <v>28</v>
      </c>
      <c r="B7" s="74">
        <f>'2(5%квота-ЦЗ)'!E7</f>
        <v>13331</v>
      </c>
      <c r="C7" s="74">
        <f>'2(5%квота-ЦЗ)'!F7</f>
        <v>14846</v>
      </c>
      <c r="D7" s="16">
        <f t="shared" ref="D7:D11" si="0">C7*100/B7</f>
        <v>111.36448878553747</v>
      </c>
      <c r="E7" s="90">
        <f t="shared" ref="E7:E11" si="1">C7-B7</f>
        <v>1515</v>
      </c>
      <c r="K7" s="13"/>
    </row>
    <row r="8" spans="1:11" s="4" customFormat="1" ht="45" customHeight="1" x14ac:dyDescent="0.25">
      <c r="A8" s="14" t="s">
        <v>29</v>
      </c>
      <c r="B8" s="74">
        <f>'2(5%квота-ЦЗ)'!H7</f>
        <v>2037</v>
      </c>
      <c r="C8" s="74">
        <f>'2(5%квота-ЦЗ)'!I7</f>
        <v>2189</v>
      </c>
      <c r="D8" s="16">
        <f t="shared" si="0"/>
        <v>107.46195385370643</v>
      </c>
      <c r="E8" s="98">
        <f t="shared" si="1"/>
        <v>152</v>
      </c>
      <c r="K8" s="13"/>
    </row>
    <row r="9" spans="1:11" s="4" customFormat="1" ht="35.35" customHeight="1" x14ac:dyDescent="0.25">
      <c r="A9" s="15" t="s">
        <v>30</v>
      </c>
      <c r="B9" s="74">
        <f>'2(5%квота-ЦЗ)'!K7</f>
        <v>896</v>
      </c>
      <c r="C9" s="74">
        <f>'2(5%квота-ЦЗ)'!L7</f>
        <v>703</v>
      </c>
      <c r="D9" s="16">
        <f t="shared" si="0"/>
        <v>78.459821428571431</v>
      </c>
      <c r="E9" s="98">
        <f t="shared" si="1"/>
        <v>-193</v>
      </c>
      <c r="K9" s="13"/>
    </row>
    <row r="10" spans="1:11" s="4" customFormat="1" ht="45.7" customHeight="1" x14ac:dyDescent="0.25">
      <c r="A10" s="15" t="s">
        <v>20</v>
      </c>
      <c r="B10" s="74">
        <f>'2(5%квота-ЦЗ)'!N7</f>
        <v>209</v>
      </c>
      <c r="C10" s="74">
        <f>'2(5%квота-ЦЗ)'!O7</f>
        <v>132</v>
      </c>
      <c r="D10" s="16">
        <f t="shared" si="0"/>
        <v>63.157894736842103</v>
      </c>
      <c r="E10" s="98">
        <f t="shared" si="1"/>
        <v>-77</v>
      </c>
      <c r="K10" s="13"/>
    </row>
    <row r="11" spans="1:11" s="4" customFormat="1" ht="55.55" customHeight="1" x14ac:dyDescent="0.25">
      <c r="A11" s="15" t="s">
        <v>31</v>
      </c>
      <c r="B11" s="74">
        <f>'2(5%квота-ЦЗ)'!Q7</f>
        <v>11118</v>
      </c>
      <c r="C11" s="74">
        <f>'2(5%квота-ЦЗ)'!R7</f>
        <v>11925</v>
      </c>
      <c r="D11" s="16">
        <f t="shared" si="0"/>
        <v>107.2584997301673</v>
      </c>
      <c r="E11" s="90">
        <f t="shared" si="1"/>
        <v>807</v>
      </c>
      <c r="K11" s="13"/>
    </row>
    <row r="12" spans="1:11" s="4" customFormat="1" ht="12.75" customHeight="1" x14ac:dyDescent="0.25">
      <c r="A12" s="159" t="s">
        <v>4</v>
      </c>
      <c r="B12" s="160"/>
      <c r="C12" s="160"/>
      <c r="D12" s="160"/>
      <c r="E12" s="160"/>
      <c r="K12" s="13"/>
    </row>
    <row r="13" spans="1:11" s="4" customFormat="1" ht="14.95" customHeight="1" x14ac:dyDescent="0.25">
      <c r="A13" s="161"/>
      <c r="B13" s="162"/>
      <c r="C13" s="162"/>
      <c r="D13" s="162"/>
      <c r="E13" s="162"/>
      <c r="K13" s="13"/>
    </row>
    <row r="14" spans="1:11" s="4" customFormat="1" ht="23.95" customHeight="1" x14ac:dyDescent="0.25">
      <c r="A14" s="163" t="s">
        <v>0</v>
      </c>
      <c r="B14" s="165" t="s">
        <v>74</v>
      </c>
      <c r="C14" s="165" t="s">
        <v>75</v>
      </c>
      <c r="D14" s="166" t="s">
        <v>1</v>
      </c>
      <c r="E14" s="167"/>
      <c r="K14" s="13" t="s">
        <v>69</v>
      </c>
    </row>
    <row r="15" spans="1:11" ht="35.35" customHeight="1" x14ac:dyDescent="0.25">
      <c r="A15" s="164"/>
      <c r="B15" s="165"/>
      <c r="C15" s="165"/>
      <c r="D15" s="5" t="s">
        <v>2</v>
      </c>
      <c r="E15" s="6" t="s">
        <v>26</v>
      </c>
      <c r="K15" s="13"/>
    </row>
    <row r="16" spans="1:11" ht="31.25" customHeight="1" x14ac:dyDescent="0.25">
      <c r="A16" s="10" t="s">
        <v>32</v>
      </c>
      <c r="B16" s="74">
        <f>'2(5%квота-ЦЗ)'!T7</f>
        <v>16124</v>
      </c>
      <c r="C16" s="74">
        <f>'2(5%квота-ЦЗ)'!U7</f>
        <v>5149</v>
      </c>
      <c r="D16" s="16">
        <f t="shared" ref="D16:D18" si="2">C16*100/B16</f>
        <v>31.933763334160258</v>
      </c>
      <c r="E16" s="98">
        <f t="shared" ref="E16:E18" si="3">C16-B16</f>
        <v>-10975</v>
      </c>
      <c r="K16" s="13"/>
    </row>
    <row r="17" spans="1:11" ht="31.25" customHeight="1" x14ac:dyDescent="0.25">
      <c r="A17" s="1" t="s">
        <v>28</v>
      </c>
      <c r="B17" s="74">
        <f>'2(5%квота-ЦЗ)'!W7</f>
        <v>5752</v>
      </c>
      <c r="C17" s="74">
        <f>'2(5%квота-ЦЗ)'!X7</f>
        <v>4568</v>
      </c>
      <c r="D17" s="16">
        <f t="shared" si="2"/>
        <v>79.415855354659243</v>
      </c>
      <c r="E17" s="98">
        <f t="shared" si="3"/>
        <v>-1184</v>
      </c>
      <c r="K17" s="13"/>
    </row>
    <row r="18" spans="1:11" ht="31.25" customHeight="1" x14ac:dyDescent="0.25">
      <c r="A18" s="1" t="s">
        <v>33</v>
      </c>
      <c r="B18" s="74">
        <f>'2(5%квота-ЦЗ)'!Z7</f>
        <v>5111</v>
      </c>
      <c r="C18" s="74">
        <f>'2(5%квота-ЦЗ)'!AA7</f>
        <v>4076</v>
      </c>
      <c r="D18" s="16">
        <f t="shared" si="2"/>
        <v>79.749559773038541</v>
      </c>
      <c r="E18" s="98">
        <f t="shared" si="3"/>
        <v>-1035</v>
      </c>
      <c r="K18" s="13"/>
    </row>
    <row r="19" spans="1:11" x14ac:dyDescent="0.25">
      <c r="C19" s="101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61" zoomScaleNormal="75" zoomScaleSheetLayoutView="61" workbookViewId="0">
      <pane xSplit="1" ySplit="6" topLeftCell="H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79" t="s">
        <v>80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7"/>
      <c r="O1" s="27"/>
      <c r="P1" s="27"/>
      <c r="Q1" s="27"/>
      <c r="R1" s="27"/>
      <c r="S1" s="27"/>
      <c r="T1" s="27"/>
      <c r="U1" s="27"/>
      <c r="V1" s="27"/>
      <c r="W1" s="27"/>
      <c r="X1" s="175"/>
      <c r="Y1" s="175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0"/>
      <c r="Y2" s="180"/>
      <c r="Z2" s="174"/>
      <c r="AA2" s="174"/>
      <c r="AB2" s="59" t="s">
        <v>7</v>
      </c>
      <c r="AC2" s="59"/>
    </row>
    <row r="3" spans="1:32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171" t="s">
        <v>9</v>
      </c>
      <c r="L3" s="171"/>
      <c r="M3" s="171"/>
      <c r="N3" s="171" t="s">
        <v>10</v>
      </c>
      <c r="O3" s="171"/>
      <c r="P3" s="171"/>
      <c r="Q3" s="176" t="s">
        <v>8</v>
      </c>
      <c r="R3" s="177"/>
      <c r="S3" s="178"/>
      <c r="T3" s="171" t="s">
        <v>16</v>
      </c>
      <c r="U3" s="171"/>
      <c r="V3" s="171"/>
      <c r="W3" s="171" t="s">
        <v>11</v>
      </c>
      <c r="X3" s="171"/>
      <c r="Y3" s="171"/>
      <c r="Z3" s="171" t="s">
        <v>12</v>
      </c>
      <c r="AA3" s="171"/>
      <c r="AB3" s="171"/>
    </row>
    <row r="4" spans="1:32" s="33" customFormat="1" ht="19.55" customHeight="1" x14ac:dyDescent="0.25">
      <c r="A4" s="181"/>
      <c r="B4" s="172" t="s">
        <v>15</v>
      </c>
      <c r="C4" s="172" t="s">
        <v>63</v>
      </c>
      <c r="D4" s="173" t="s">
        <v>2</v>
      </c>
      <c r="E4" s="172" t="s">
        <v>15</v>
      </c>
      <c r="F4" s="172" t="s">
        <v>63</v>
      </c>
      <c r="G4" s="173" t="s">
        <v>2</v>
      </c>
      <c r="H4" s="172" t="s">
        <v>15</v>
      </c>
      <c r="I4" s="172" t="s">
        <v>63</v>
      </c>
      <c r="J4" s="173" t="s">
        <v>2</v>
      </c>
      <c r="K4" s="172" t="s">
        <v>15</v>
      </c>
      <c r="L4" s="172" t="s">
        <v>63</v>
      </c>
      <c r="M4" s="173" t="s">
        <v>2</v>
      </c>
      <c r="N4" s="172" t="s">
        <v>15</v>
      </c>
      <c r="O4" s="172" t="s">
        <v>63</v>
      </c>
      <c r="P4" s="173" t="s">
        <v>2</v>
      </c>
      <c r="Q4" s="172" t="s">
        <v>15</v>
      </c>
      <c r="R4" s="172" t="s">
        <v>63</v>
      </c>
      <c r="S4" s="173" t="s">
        <v>2</v>
      </c>
      <c r="T4" s="172" t="s">
        <v>15</v>
      </c>
      <c r="U4" s="172" t="s">
        <v>63</v>
      </c>
      <c r="V4" s="173" t="s">
        <v>2</v>
      </c>
      <c r="W4" s="172" t="s">
        <v>15</v>
      </c>
      <c r="X4" s="172" t="s">
        <v>63</v>
      </c>
      <c r="Y4" s="173" t="s">
        <v>2</v>
      </c>
      <c r="Z4" s="172" t="s">
        <v>15</v>
      </c>
      <c r="AA4" s="172" t="s">
        <v>63</v>
      </c>
      <c r="AB4" s="173" t="s">
        <v>2</v>
      </c>
    </row>
    <row r="5" spans="1:32" s="33" customFormat="1" ht="15.8" customHeight="1" x14ac:dyDescent="0.25">
      <c r="A5" s="181"/>
      <c r="B5" s="172"/>
      <c r="C5" s="172"/>
      <c r="D5" s="173"/>
      <c r="E5" s="172"/>
      <c r="F5" s="172"/>
      <c r="G5" s="173"/>
      <c r="H5" s="172"/>
      <c r="I5" s="172"/>
      <c r="J5" s="173"/>
      <c r="K5" s="172"/>
      <c r="L5" s="172"/>
      <c r="M5" s="173"/>
      <c r="N5" s="172"/>
      <c r="O5" s="172"/>
      <c r="P5" s="173"/>
      <c r="Q5" s="172"/>
      <c r="R5" s="172"/>
      <c r="S5" s="173"/>
      <c r="T5" s="172"/>
      <c r="U5" s="172"/>
      <c r="V5" s="173"/>
      <c r="W5" s="172"/>
      <c r="X5" s="172"/>
      <c r="Y5" s="173"/>
      <c r="Z5" s="172"/>
      <c r="AA5" s="172"/>
      <c r="AB5" s="173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52660</v>
      </c>
      <c r="C7" s="35">
        <f>SUM(C8:C35)</f>
        <v>50104</v>
      </c>
      <c r="D7" s="36">
        <f>C7*100/B7</f>
        <v>95.146221040638054</v>
      </c>
      <c r="E7" s="35">
        <f>SUM(E8:E35)</f>
        <v>20949</v>
      </c>
      <c r="F7" s="35">
        <f>SUM(F8:F35)</f>
        <v>21917</v>
      </c>
      <c r="G7" s="36">
        <f>F7*100/E7</f>
        <v>104.620745620316</v>
      </c>
      <c r="H7" s="35">
        <f>SUM(H8:H35)</f>
        <v>7168</v>
      </c>
      <c r="I7" s="35">
        <f>SUM(I8:I35)</f>
        <v>7018</v>
      </c>
      <c r="J7" s="36">
        <f>I7*100/H7</f>
        <v>97.907366071428569</v>
      </c>
      <c r="K7" s="35">
        <f>SUM(K8:K35)</f>
        <v>1404</v>
      </c>
      <c r="L7" s="35">
        <f>SUM(L8:L35)</f>
        <v>1205</v>
      </c>
      <c r="M7" s="36">
        <f>L7*100/K7</f>
        <v>85.826210826210826</v>
      </c>
      <c r="N7" s="35">
        <f>SUM(N8:N35)</f>
        <v>237</v>
      </c>
      <c r="O7" s="35">
        <f>SUM(O8:O35)</f>
        <v>122</v>
      </c>
      <c r="P7" s="36">
        <f>IF(ISERROR(O7*100/N7),"-",(O7*100/N7))</f>
        <v>51.47679324894515</v>
      </c>
      <c r="Q7" s="35">
        <f>SUM(Q8:Q35)</f>
        <v>16772</v>
      </c>
      <c r="R7" s="35">
        <f>SUM(R8:R35)</f>
        <v>16268</v>
      </c>
      <c r="S7" s="36">
        <f>R7*100/Q7</f>
        <v>96.994991652754592</v>
      </c>
      <c r="T7" s="35">
        <f>SUM(T8:T35)</f>
        <v>37021</v>
      </c>
      <c r="U7" s="35">
        <f>SUM(U8:U35)</f>
        <v>7070</v>
      </c>
      <c r="V7" s="36">
        <f>U7*100/T7</f>
        <v>19.09726911752789</v>
      </c>
      <c r="W7" s="35">
        <f>SUM(W8:W35)</f>
        <v>10334</v>
      </c>
      <c r="X7" s="35">
        <f>SUM(X8:X35)</f>
        <v>4835</v>
      </c>
      <c r="Y7" s="36">
        <f>X7*100/W7</f>
        <v>46.787304044900331</v>
      </c>
      <c r="Z7" s="35">
        <f>SUM(Z8:Z35)</f>
        <v>8860</v>
      </c>
      <c r="AA7" s="35">
        <f>SUM(AA8:AA35)</f>
        <v>3935</v>
      </c>
      <c r="AB7" s="36">
        <f>AA7*100/Z7</f>
        <v>44.413092550790068</v>
      </c>
      <c r="AC7" s="37"/>
      <c r="AF7" s="42"/>
    </row>
    <row r="8" spans="1:32" s="42" customFormat="1" ht="17" customHeight="1" x14ac:dyDescent="0.25">
      <c r="A8" s="61" t="s">
        <v>35</v>
      </c>
      <c r="B8" s="39">
        <v>11648</v>
      </c>
      <c r="C8" s="39">
        <v>11862</v>
      </c>
      <c r="D8" s="40">
        <f t="shared" ref="D8:D35" si="0">C8*100/B8</f>
        <v>101.83722527472527</v>
      </c>
      <c r="E8" s="39">
        <v>5567</v>
      </c>
      <c r="F8" s="39">
        <v>6187</v>
      </c>
      <c r="G8" s="40">
        <f t="shared" ref="G8:G35" si="1">F8*100/E8</f>
        <v>111.1370576612179</v>
      </c>
      <c r="H8" s="39">
        <v>383</v>
      </c>
      <c r="I8" s="39">
        <v>565</v>
      </c>
      <c r="J8" s="36">
        <f t="shared" ref="J8:J35" si="2">I8*100/H8</f>
        <v>147.5195822454308</v>
      </c>
      <c r="K8" s="39">
        <v>173</v>
      </c>
      <c r="L8" s="39">
        <v>276</v>
      </c>
      <c r="M8" s="40">
        <f t="shared" ref="M8:M35" si="3">L8*100/K8</f>
        <v>159.53757225433526</v>
      </c>
      <c r="N8" s="39">
        <v>30</v>
      </c>
      <c r="O8" s="39">
        <v>31</v>
      </c>
      <c r="P8" s="40">
        <f>IF(ISERROR(O8*100/N8),"-",(O8*100/N8))</f>
        <v>103.33333333333333</v>
      </c>
      <c r="Q8" s="39">
        <v>3838</v>
      </c>
      <c r="R8" s="60">
        <v>3610</v>
      </c>
      <c r="S8" s="40">
        <f t="shared" ref="S8:S35" si="4">R8*100/Q8</f>
        <v>94.059405940594061</v>
      </c>
      <c r="T8" s="39">
        <v>9021</v>
      </c>
      <c r="U8" s="60">
        <v>1722</v>
      </c>
      <c r="V8" s="40">
        <f t="shared" ref="V8:V35" si="5">U8*100/T8</f>
        <v>19.08879281676089</v>
      </c>
      <c r="W8" s="39">
        <v>3148</v>
      </c>
      <c r="X8" s="60">
        <v>1595</v>
      </c>
      <c r="Y8" s="40">
        <f t="shared" ref="Y8:Y35" si="6">X8*100/W8</f>
        <v>50.667090216010166</v>
      </c>
      <c r="Z8" s="39">
        <v>2759</v>
      </c>
      <c r="AA8" s="60">
        <v>1307</v>
      </c>
      <c r="AB8" s="40">
        <f t="shared" ref="AB8:AB35" si="7">AA8*100/Z8</f>
        <v>47.372236317506342</v>
      </c>
      <c r="AC8" s="92"/>
      <c r="AD8" s="41"/>
    </row>
    <row r="9" spans="1:32" s="43" customFormat="1" ht="17" customHeight="1" x14ac:dyDescent="0.25">
      <c r="A9" s="61" t="s">
        <v>36</v>
      </c>
      <c r="B9" s="39">
        <v>2044</v>
      </c>
      <c r="C9" s="39">
        <v>1925</v>
      </c>
      <c r="D9" s="40">
        <f t="shared" si="0"/>
        <v>94.178082191780817</v>
      </c>
      <c r="E9" s="39">
        <v>913</v>
      </c>
      <c r="F9" s="39">
        <v>938</v>
      </c>
      <c r="G9" s="40">
        <f t="shared" si="1"/>
        <v>102.7382256297919</v>
      </c>
      <c r="H9" s="39">
        <v>348</v>
      </c>
      <c r="I9" s="39">
        <v>237</v>
      </c>
      <c r="J9" s="36">
        <f t="shared" si="2"/>
        <v>68.103448275862064</v>
      </c>
      <c r="K9" s="39">
        <v>41</v>
      </c>
      <c r="L9" s="39">
        <v>31</v>
      </c>
      <c r="M9" s="40">
        <f t="shared" si="3"/>
        <v>75.609756097560975</v>
      </c>
      <c r="N9" s="39">
        <v>0</v>
      </c>
      <c r="O9" s="39">
        <v>4</v>
      </c>
      <c r="P9" s="91" t="str">
        <f t="shared" ref="P9:P35" si="8">IF(ISERROR(O9*100/N9),"-",(O9*100/N9))</f>
        <v>-</v>
      </c>
      <c r="Q9" s="39">
        <v>665</v>
      </c>
      <c r="R9" s="60">
        <v>723</v>
      </c>
      <c r="S9" s="40">
        <f t="shared" si="4"/>
        <v>108.72180451127819</v>
      </c>
      <c r="T9" s="39">
        <v>1485</v>
      </c>
      <c r="U9" s="60">
        <v>217</v>
      </c>
      <c r="V9" s="40">
        <f t="shared" si="5"/>
        <v>14.612794612794612</v>
      </c>
      <c r="W9" s="39">
        <v>498</v>
      </c>
      <c r="X9" s="60">
        <v>188</v>
      </c>
      <c r="Y9" s="40">
        <f t="shared" si="6"/>
        <v>37.751004016064257</v>
      </c>
      <c r="Z9" s="39">
        <v>378</v>
      </c>
      <c r="AA9" s="60">
        <v>119</v>
      </c>
      <c r="AB9" s="40">
        <f t="shared" si="7"/>
        <v>31.481481481481481</v>
      </c>
      <c r="AC9" s="92"/>
      <c r="AD9" s="41"/>
    </row>
    <row r="10" spans="1:32" s="42" customFormat="1" ht="17" customHeight="1" x14ac:dyDescent="0.25">
      <c r="A10" s="61" t="s">
        <v>37</v>
      </c>
      <c r="B10" s="39">
        <v>230</v>
      </c>
      <c r="C10" s="39">
        <v>184</v>
      </c>
      <c r="D10" s="40">
        <f t="shared" si="0"/>
        <v>80</v>
      </c>
      <c r="E10" s="39">
        <v>158</v>
      </c>
      <c r="F10" s="39">
        <v>128</v>
      </c>
      <c r="G10" s="40">
        <f t="shared" si="1"/>
        <v>81.012658227848107</v>
      </c>
      <c r="H10" s="39">
        <v>45</v>
      </c>
      <c r="I10" s="39">
        <v>25</v>
      </c>
      <c r="J10" s="36">
        <f t="shared" si="2"/>
        <v>55.555555555555557</v>
      </c>
      <c r="K10" s="39">
        <v>4</v>
      </c>
      <c r="L10" s="39">
        <v>5</v>
      </c>
      <c r="M10" s="40">
        <f t="shared" si="3"/>
        <v>125</v>
      </c>
      <c r="N10" s="39">
        <v>2</v>
      </c>
      <c r="O10" s="39">
        <v>9</v>
      </c>
      <c r="P10" s="91">
        <f t="shared" si="8"/>
        <v>450</v>
      </c>
      <c r="Q10" s="39">
        <v>155</v>
      </c>
      <c r="R10" s="60">
        <v>105</v>
      </c>
      <c r="S10" s="40">
        <f t="shared" si="4"/>
        <v>67.741935483870961</v>
      </c>
      <c r="T10" s="39">
        <v>138</v>
      </c>
      <c r="U10" s="60">
        <v>19</v>
      </c>
      <c r="V10" s="40">
        <f t="shared" si="5"/>
        <v>13.768115942028986</v>
      </c>
      <c r="W10" s="39">
        <v>94</v>
      </c>
      <c r="X10" s="60">
        <v>19</v>
      </c>
      <c r="Y10" s="40">
        <f t="shared" si="6"/>
        <v>20.212765957446809</v>
      </c>
      <c r="Z10" s="39">
        <v>75</v>
      </c>
      <c r="AA10" s="60">
        <v>16</v>
      </c>
      <c r="AB10" s="40">
        <f t="shared" si="7"/>
        <v>21.333333333333332</v>
      </c>
      <c r="AC10" s="92"/>
      <c r="AD10" s="41"/>
    </row>
    <row r="11" spans="1:32" s="42" customFormat="1" ht="17" customHeight="1" x14ac:dyDescent="0.25">
      <c r="A11" s="61" t="s">
        <v>38</v>
      </c>
      <c r="B11" s="39">
        <v>1165</v>
      </c>
      <c r="C11" s="39">
        <v>1012</v>
      </c>
      <c r="D11" s="40">
        <f t="shared" si="0"/>
        <v>86.866952789699567</v>
      </c>
      <c r="E11" s="39">
        <v>556</v>
      </c>
      <c r="F11" s="39">
        <v>483</v>
      </c>
      <c r="G11" s="40">
        <f t="shared" si="1"/>
        <v>86.870503597122308</v>
      </c>
      <c r="H11" s="39">
        <v>163</v>
      </c>
      <c r="I11" s="39">
        <v>113</v>
      </c>
      <c r="J11" s="36">
        <f t="shared" si="2"/>
        <v>69.325153374233125</v>
      </c>
      <c r="K11" s="39">
        <v>24</v>
      </c>
      <c r="L11" s="39">
        <v>17</v>
      </c>
      <c r="M11" s="40">
        <f t="shared" si="3"/>
        <v>70.833333333333329</v>
      </c>
      <c r="N11" s="39">
        <v>1</v>
      </c>
      <c r="O11" s="39">
        <v>1</v>
      </c>
      <c r="P11" s="40">
        <f t="shared" si="8"/>
        <v>100</v>
      </c>
      <c r="Q11" s="39">
        <v>528</v>
      </c>
      <c r="R11" s="60">
        <v>419</v>
      </c>
      <c r="S11" s="40">
        <f t="shared" si="4"/>
        <v>79.356060606060609</v>
      </c>
      <c r="T11" s="39">
        <v>771</v>
      </c>
      <c r="U11" s="60">
        <v>116</v>
      </c>
      <c r="V11" s="40">
        <f t="shared" si="5"/>
        <v>15.045395590142672</v>
      </c>
      <c r="W11" s="39">
        <v>267</v>
      </c>
      <c r="X11" s="60">
        <v>100</v>
      </c>
      <c r="Y11" s="40">
        <f t="shared" si="6"/>
        <v>37.453183520599254</v>
      </c>
      <c r="Z11" s="39">
        <v>224</v>
      </c>
      <c r="AA11" s="60">
        <v>83</v>
      </c>
      <c r="AB11" s="40">
        <f t="shared" si="7"/>
        <v>37.053571428571431</v>
      </c>
      <c r="AC11" s="92"/>
      <c r="AD11" s="41"/>
    </row>
    <row r="12" spans="1:32" s="42" customFormat="1" ht="17" customHeight="1" x14ac:dyDescent="0.25">
      <c r="A12" s="61" t="s">
        <v>39</v>
      </c>
      <c r="B12" s="39">
        <v>1889</v>
      </c>
      <c r="C12" s="39">
        <v>1835</v>
      </c>
      <c r="D12" s="40">
        <f t="shared" si="0"/>
        <v>97.141344626786662</v>
      </c>
      <c r="E12" s="39">
        <v>606</v>
      </c>
      <c r="F12" s="39">
        <v>624</v>
      </c>
      <c r="G12" s="40">
        <f t="shared" si="1"/>
        <v>102.97029702970298</v>
      </c>
      <c r="H12" s="39">
        <v>279</v>
      </c>
      <c r="I12" s="39">
        <v>238</v>
      </c>
      <c r="J12" s="36">
        <f t="shared" si="2"/>
        <v>85.304659498207883</v>
      </c>
      <c r="K12" s="39">
        <v>94</v>
      </c>
      <c r="L12" s="39">
        <v>47</v>
      </c>
      <c r="M12" s="40">
        <f t="shared" si="3"/>
        <v>50</v>
      </c>
      <c r="N12" s="39">
        <v>33</v>
      </c>
      <c r="O12" s="39">
        <v>6</v>
      </c>
      <c r="P12" s="40">
        <f t="shared" si="8"/>
        <v>18.181818181818183</v>
      </c>
      <c r="Q12" s="39">
        <v>502</v>
      </c>
      <c r="R12" s="60">
        <v>546</v>
      </c>
      <c r="S12" s="40">
        <f t="shared" si="4"/>
        <v>108.76494023904382</v>
      </c>
      <c r="T12" s="39">
        <v>1480</v>
      </c>
      <c r="U12" s="60">
        <v>234</v>
      </c>
      <c r="V12" s="40">
        <f t="shared" si="5"/>
        <v>15.810810810810811</v>
      </c>
      <c r="W12" s="39">
        <v>281</v>
      </c>
      <c r="X12" s="60">
        <v>120</v>
      </c>
      <c r="Y12" s="40">
        <f t="shared" si="6"/>
        <v>42.704626334519574</v>
      </c>
      <c r="Z12" s="39">
        <v>234</v>
      </c>
      <c r="AA12" s="60">
        <v>95</v>
      </c>
      <c r="AB12" s="40">
        <f t="shared" si="7"/>
        <v>40.598290598290596</v>
      </c>
      <c r="AC12" s="92"/>
      <c r="AD12" s="41"/>
    </row>
    <row r="13" spans="1:32" s="42" customFormat="1" ht="17" customHeight="1" x14ac:dyDescent="0.25">
      <c r="A13" s="61" t="s">
        <v>40</v>
      </c>
      <c r="B13" s="39">
        <v>851</v>
      </c>
      <c r="C13" s="39">
        <v>705</v>
      </c>
      <c r="D13" s="40">
        <f t="shared" si="0"/>
        <v>82.843713278495883</v>
      </c>
      <c r="E13" s="39">
        <v>443</v>
      </c>
      <c r="F13" s="39">
        <v>377</v>
      </c>
      <c r="G13" s="40">
        <f t="shared" si="1"/>
        <v>85.101580135440187</v>
      </c>
      <c r="H13" s="39">
        <v>167</v>
      </c>
      <c r="I13" s="39">
        <v>130</v>
      </c>
      <c r="J13" s="36">
        <f t="shared" si="2"/>
        <v>77.844311377245504</v>
      </c>
      <c r="K13" s="39">
        <v>25</v>
      </c>
      <c r="L13" s="39">
        <v>21</v>
      </c>
      <c r="M13" s="40">
        <f t="shared" si="3"/>
        <v>84</v>
      </c>
      <c r="N13" s="39">
        <v>1</v>
      </c>
      <c r="O13" s="39">
        <v>0</v>
      </c>
      <c r="P13" s="91">
        <f t="shared" si="8"/>
        <v>0</v>
      </c>
      <c r="Q13" s="39">
        <v>343</v>
      </c>
      <c r="R13" s="60">
        <v>322</v>
      </c>
      <c r="S13" s="40">
        <f t="shared" si="4"/>
        <v>93.877551020408163</v>
      </c>
      <c r="T13" s="39">
        <v>534</v>
      </c>
      <c r="U13" s="60">
        <v>240</v>
      </c>
      <c r="V13" s="40">
        <f t="shared" si="5"/>
        <v>44.943820224719104</v>
      </c>
      <c r="W13" s="39">
        <v>206</v>
      </c>
      <c r="X13" s="60">
        <v>56</v>
      </c>
      <c r="Y13" s="40">
        <f t="shared" si="6"/>
        <v>27.184466019417474</v>
      </c>
      <c r="Z13" s="39">
        <v>170</v>
      </c>
      <c r="AA13" s="60">
        <v>46</v>
      </c>
      <c r="AB13" s="40">
        <f t="shared" si="7"/>
        <v>27.058823529411764</v>
      </c>
      <c r="AC13" s="92"/>
      <c r="AD13" s="41"/>
    </row>
    <row r="14" spans="1:32" s="42" customFormat="1" ht="17" customHeight="1" x14ac:dyDescent="0.25">
      <c r="A14" s="61" t="s">
        <v>41</v>
      </c>
      <c r="B14" s="39">
        <v>623</v>
      </c>
      <c r="C14" s="39">
        <v>510</v>
      </c>
      <c r="D14" s="40">
        <f t="shared" si="0"/>
        <v>81.861958266452646</v>
      </c>
      <c r="E14" s="39">
        <v>382</v>
      </c>
      <c r="F14" s="39">
        <v>299</v>
      </c>
      <c r="G14" s="40">
        <f t="shared" si="1"/>
        <v>78.272251308900522</v>
      </c>
      <c r="H14" s="39">
        <v>148</v>
      </c>
      <c r="I14" s="39">
        <v>88</v>
      </c>
      <c r="J14" s="36">
        <f t="shared" si="2"/>
        <v>59.45945945945946</v>
      </c>
      <c r="K14" s="39">
        <v>15</v>
      </c>
      <c r="L14" s="39">
        <v>6</v>
      </c>
      <c r="M14" s="40">
        <f t="shared" si="3"/>
        <v>40</v>
      </c>
      <c r="N14" s="39">
        <v>0</v>
      </c>
      <c r="O14" s="39">
        <v>1</v>
      </c>
      <c r="P14" s="91" t="str">
        <f t="shared" si="8"/>
        <v>-</v>
      </c>
      <c r="Q14" s="39">
        <v>359</v>
      </c>
      <c r="R14" s="60">
        <v>257</v>
      </c>
      <c r="S14" s="40">
        <f t="shared" si="4"/>
        <v>71.587743732590525</v>
      </c>
      <c r="T14" s="39">
        <v>340</v>
      </c>
      <c r="U14" s="60">
        <v>44</v>
      </c>
      <c r="V14" s="40">
        <f t="shared" si="5"/>
        <v>12.941176470588236</v>
      </c>
      <c r="W14" s="39">
        <v>182</v>
      </c>
      <c r="X14" s="60">
        <v>43</v>
      </c>
      <c r="Y14" s="40">
        <f t="shared" si="6"/>
        <v>23.626373626373628</v>
      </c>
      <c r="Z14" s="39">
        <v>142</v>
      </c>
      <c r="AA14" s="60">
        <v>31</v>
      </c>
      <c r="AB14" s="40">
        <f t="shared" si="7"/>
        <v>21.830985915492956</v>
      </c>
      <c r="AC14" s="92"/>
      <c r="AD14" s="41"/>
    </row>
    <row r="15" spans="1:32" s="42" customFormat="1" ht="17" customHeight="1" x14ac:dyDescent="0.25">
      <c r="A15" s="61" t="s">
        <v>42</v>
      </c>
      <c r="B15" s="39">
        <v>4159</v>
      </c>
      <c r="C15" s="39">
        <v>3834</v>
      </c>
      <c r="D15" s="40">
        <f t="shared" si="0"/>
        <v>92.185621543640295</v>
      </c>
      <c r="E15" s="39">
        <v>899</v>
      </c>
      <c r="F15" s="39">
        <v>873</v>
      </c>
      <c r="G15" s="40">
        <f t="shared" si="1"/>
        <v>97.107897664071189</v>
      </c>
      <c r="H15" s="39">
        <v>578</v>
      </c>
      <c r="I15" s="39">
        <v>485</v>
      </c>
      <c r="J15" s="36">
        <f t="shared" si="2"/>
        <v>83.910034602076124</v>
      </c>
      <c r="K15" s="39">
        <v>79</v>
      </c>
      <c r="L15" s="39">
        <v>56</v>
      </c>
      <c r="M15" s="40">
        <f t="shared" si="3"/>
        <v>70.886075949367083</v>
      </c>
      <c r="N15" s="39">
        <v>11</v>
      </c>
      <c r="O15" s="39">
        <v>0</v>
      </c>
      <c r="P15" s="91">
        <f t="shared" si="8"/>
        <v>0</v>
      </c>
      <c r="Q15" s="39">
        <v>759</v>
      </c>
      <c r="R15" s="60">
        <v>668</v>
      </c>
      <c r="S15" s="40">
        <f t="shared" si="4"/>
        <v>88.010540184453234</v>
      </c>
      <c r="T15" s="39">
        <v>3341</v>
      </c>
      <c r="U15" s="60">
        <v>256</v>
      </c>
      <c r="V15" s="40">
        <f t="shared" si="5"/>
        <v>7.662376533971865</v>
      </c>
      <c r="W15" s="39">
        <v>407</v>
      </c>
      <c r="X15" s="60">
        <v>183</v>
      </c>
      <c r="Y15" s="40">
        <f t="shared" si="6"/>
        <v>44.963144963144963</v>
      </c>
      <c r="Z15" s="39">
        <v>349</v>
      </c>
      <c r="AA15" s="60">
        <v>144</v>
      </c>
      <c r="AB15" s="40">
        <f t="shared" si="7"/>
        <v>41.260744985673355</v>
      </c>
      <c r="AC15" s="92"/>
      <c r="AD15" s="41"/>
    </row>
    <row r="16" spans="1:32" s="42" customFormat="1" ht="17" customHeight="1" x14ac:dyDescent="0.25">
      <c r="A16" s="61" t="s">
        <v>43</v>
      </c>
      <c r="B16" s="39">
        <v>2311</v>
      </c>
      <c r="C16" s="39">
        <v>2084</v>
      </c>
      <c r="D16" s="40">
        <f t="shared" si="0"/>
        <v>90.177412375594983</v>
      </c>
      <c r="E16" s="39">
        <v>1128</v>
      </c>
      <c r="F16" s="39">
        <v>1110</v>
      </c>
      <c r="G16" s="40">
        <f t="shared" si="1"/>
        <v>98.40425531914893</v>
      </c>
      <c r="H16" s="39">
        <v>558</v>
      </c>
      <c r="I16" s="39">
        <v>567</v>
      </c>
      <c r="J16" s="36">
        <f t="shared" si="2"/>
        <v>101.61290322580645</v>
      </c>
      <c r="K16" s="39">
        <v>125</v>
      </c>
      <c r="L16" s="39">
        <v>95</v>
      </c>
      <c r="M16" s="40">
        <f t="shared" si="3"/>
        <v>76</v>
      </c>
      <c r="N16" s="39">
        <v>41</v>
      </c>
      <c r="O16" s="39">
        <v>34</v>
      </c>
      <c r="P16" s="40">
        <f t="shared" si="8"/>
        <v>82.926829268292678</v>
      </c>
      <c r="Q16" s="39">
        <v>998</v>
      </c>
      <c r="R16" s="60">
        <v>931</v>
      </c>
      <c r="S16" s="40">
        <f t="shared" si="4"/>
        <v>93.286573146292582</v>
      </c>
      <c r="T16" s="39">
        <v>1277</v>
      </c>
      <c r="U16" s="60">
        <v>188</v>
      </c>
      <c r="V16" s="40">
        <f t="shared" si="5"/>
        <v>14.722004698512137</v>
      </c>
      <c r="W16" s="39">
        <v>538</v>
      </c>
      <c r="X16" s="60">
        <v>144</v>
      </c>
      <c r="Y16" s="40">
        <f t="shared" si="6"/>
        <v>26.765799256505577</v>
      </c>
      <c r="Z16" s="39">
        <v>415</v>
      </c>
      <c r="AA16" s="60">
        <v>101</v>
      </c>
      <c r="AB16" s="40">
        <f t="shared" si="7"/>
        <v>24.337349397590362</v>
      </c>
      <c r="AC16" s="92"/>
      <c r="AD16" s="41"/>
    </row>
    <row r="17" spans="1:30" s="42" customFormat="1" ht="17" customHeight="1" x14ac:dyDescent="0.25">
      <c r="A17" s="61" t="s">
        <v>44</v>
      </c>
      <c r="B17" s="39">
        <v>3311</v>
      </c>
      <c r="C17" s="39">
        <v>3298</v>
      </c>
      <c r="D17" s="40">
        <f t="shared" si="0"/>
        <v>99.607369374811242</v>
      </c>
      <c r="E17" s="39">
        <v>1013</v>
      </c>
      <c r="F17" s="39">
        <v>1145</v>
      </c>
      <c r="G17" s="40">
        <f t="shared" si="1"/>
        <v>113.03060217176703</v>
      </c>
      <c r="H17" s="39">
        <v>429</v>
      </c>
      <c r="I17" s="39">
        <v>343</v>
      </c>
      <c r="J17" s="36">
        <f t="shared" si="2"/>
        <v>79.953379953379951</v>
      </c>
      <c r="K17" s="39">
        <v>100</v>
      </c>
      <c r="L17" s="39">
        <v>58</v>
      </c>
      <c r="M17" s="40">
        <f t="shared" si="3"/>
        <v>58</v>
      </c>
      <c r="N17" s="39">
        <v>4</v>
      </c>
      <c r="O17" s="39">
        <v>2</v>
      </c>
      <c r="P17" s="91">
        <f t="shared" si="8"/>
        <v>50</v>
      </c>
      <c r="Q17" s="39">
        <v>767</v>
      </c>
      <c r="R17" s="60">
        <v>701</v>
      </c>
      <c r="S17" s="40">
        <f t="shared" si="4"/>
        <v>91.395045632333762</v>
      </c>
      <c r="T17" s="39">
        <v>2559</v>
      </c>
      <c r="U17" s="60">
        <v>326</v>
      </c>
      <c r="V17" s="40">
        <f t="shared" si="5"/>
        <v>12.739351309105119</v>
      </c>
      <c r="W17" s="39">
        <v>484</v>
      </c>
      <c r="X17" s="60">
        <v>280</v>
      </c>
      <c r="Y17" s="40">
        <f t="shared" si="6"/>
        <v>57.851239669421489</v>
      </c>
      <c r="Z17" s="39">
        <v>429</v>
      </c>
      <c r="AA17" s="60">
        <v>234</v>
      </c>
      <c r="AB17" s="40">
        <f t="shared" si="7"/>
        <v>54.545454545454547</v>
      </c>
      <c r="AC17" s="92"/>
      <c r="AD17" s="41"/>
    </row>
    <row r="18" spans="1:30" s="42" customFormat="1" ht="17" customHeight="1" x14ac:dyDescent="0.25">
      <c r="A18" s="61" t="s">
        <v>45</v>
      </c>
      <c r="B18" s="39">
        <v>2742</v>
      </c>
      <c r="C18" s="39">
        <v>1522</v>
      </c>
      <c r="D18" s="40">
        <f t="shared" si="0"/>
        <v>55.506929248723559</v>
      </c>
      <c r="E18" s="39">
        <v>1150</v>
      </c>
      <c r="F18" s="39">
        <v>924</v>
      </c>
      <c r="G18" s="40">
        <f t="shared" si="1"/>
        <v>80.347826086956516</v>
      </c>
      <c r="H18" s="39">
        <v>464</v>
      </c>
      <c r="I18" s="39">
        <v>414</v>
      </c>
      <c r="J18" s="36">
        <f t="shared" si="2"/>
        <v>89.224137931034477</v>
      </c>
      <c r="K18" s="39">
        <v>91</v>
      </c>
      <c r="L18" s="39">
        <v>44</v>
      </c>
      <c r="M18" s="40">
        <f t="shared" si="3"/>
        <v>48.35164835164835</v>
      </c>
      <c r="N18" s="39">
        <v>11</v>
      </c>
      <c r="O18" s="39">
        <v>4</v>
      </c>
      <c r="P18" s="40">
        <f t="shared" si="8"/>
        <v>36.363636363636367</v>
      </c>
      <c r="Q18" s="39">
        <v>948</v>
      </c>
      <c r="R18" s="60">
        <v>646</v>
      </c>
      <c r="S18" s="40">
        <f t="shared" si="4"/>
        <v>68.143459915611814</v>
      </c>
      <c r="T18" s="39">
        <v>883</v>
      </c>
      <c r="U18" s="60">
        <v>211</v>
      </c>
      <c r="V18" s="40">
        <f t="shared" si="5"/>
        <v>23.895809739524349</v>
      </c>
      <c r="W18" s="39">
        <v>523</v>
      </c>
      <c r="X18" s="60">
        <v>147</v>
      </c>
      <c r="Y18" s="40">
        <f t="shared" si="6"/>
        <v>28.107074569789674</v>
      </c>
      <c r="Z18" s="39">
        <v>458</v>
      </c>
      <c r="AA18" s="60">
        <v>126</v>
      </c>
      <c r="AB18" s="40">
        <f t="shared" si="7"/>
        <v>27.510917030567686</v>
      </c>
      <c r="AC18" s="92"/>
      <c r="AD18" s="41"/>
    </row>
    <row r="19" spans="1:30" s="42" customFormat="1" ht="17" customHeight="1" x14ac:dyDescent="0.25">
      <c r="A19" s="61" t="s">
        <v>46</v>
      </c>
      <c r="B19" s="39">
        <v>1812</v>
      </c>
      <c r="C19" s="39">
        <v>1848</v>
      </c>
      <c r="D19" s="40">
        <f t="shared" si="0"/>
        <v>101.98675496688742</v>
      </c>
      <c r="E19" s="39">
        <v>620</v>
      </c>
      <c r="F19" s="39">
        <v>671</v>
      </c>
      <c r="G19" s="40">
        <f t="shared" si="1"/>
        <v>108.2258064516129</v>
      </c>
      <c r="H19" s="39">
        <v>238</v>
      </c>
      <c r="I19" s="39">
        <v>439</v>
      </c>
      <c r="J19" s="36">
        <f t="shared" si="2"/>
        <v>184.45378151260505</v>
      </c>
      <c r="K19" s="39">
        <v>81</v>
      </c>
      <c r="L19" s="39">
        <v>103</v>
      </c>
      <c r="M19" s="40">
        <f t="shared" si="3"/>
        <v>127.16049382716049</v>
      </c>
      <c r="N19" s="39">
        <v>11</v>
      </c>
      <c r="O19" s="39">
        <v>8</v>
      </c>
      <c r="P19" s="40">
        <f t="shared" si="8"/>
        <v>72.727272727272734</v>
      </c>
      <c r="Q19" s="39">
        <v>506</v>
      </c>
      <c r="R19" s="60">
        <v>585</v>
      </c>
      <c r="S19" s="40">
        <f t="shared" si="4"/>
        <v>115.61264822134387</v>
      </c>
      <c r="T19" s="39">
        <v>1426</v>
      </c>
      <c r="U19" s="60">
        <v>1032</v>
      </c>
      <c r="V19" s="40">
        <f t="shared" si="5"/>
        <v>72.3702664796634</v>
      </c>
      <c r="W19" s="39">
        <v>245</v>
      </c>
      <c r="X19" s="60">
        <v>107</v>
      </c>
      <c r="Y19" s="40">
        <f t="shared" si="6"/>
        <v>43.673469387755105</v>
      </c>
      <c r="Z19" s="39">
        <v>204</v>
      </c>
      <c r="AA19" s="60">
        <v>92</v>
      </c>
      <c r="AB19" s="40">
        <f t="shared" si="7"/>
        <v>45.098039215686278</v>
      </c>
      <c r="AC19" s="92"/>
      <c r="AD19" s="41"/>
    </row>
    <row r="20" spans="1:30" s="42" customFormat="1" ht="17" customHeight="1" x14ac:dyDescent="0.25">
      <c r="A20" s="61" t="s">
        <v>47</v>
      </c>
      <c r="B20" s="39">
        <v>1051</v>
      </c>
      <c r="C20" s="39">
        <v>1122</v>
      </c>
      <c r="D20" s="40">
        <f t="shared" si="0"/>
        <v>106.75547098001903</v>
      </c>
      <c r="E20" s="39">
        <v>285</v>
      </c>
      <c r="F20" s="39">
        <v>365</v>
      </c>
      <c r="G20" s="40">
        <f t="shared" si="1"/>
        <v>128.07017543859649</v>
      </c>
      <c r="H20" s="39">
        <v>93</v>
      </c>
      <c r="I20" s="39">
        <v>158</v>
      </c>
      <c r="J20" s="36">
        <f t="shared" si="2"/>
        <v>169.89247311827958</v>
      </c>
      <c r="K20" s="39">
        <v>13</v>
      </c>
      <c r="L20" s="39">
        <v>18</v>
      </c>
      <c r="M20" s="40">
        <f t="shared" si="3"/>
        <v>138.46153846153845</v>
      </c>
      <c r="N20" s="39">
        <v>8</v>
      </c>
      <c r="O20" s="39">
        <v>2</v>
      </c>
      <c r="P20" s="40">
        <f t="shared" si="8"/>
        <v>25</v>
      </c>
      <c r="Q20" s="39">
        <v>207</v>
      </c>
      <c r="R20" s="60">
        <v>269</v>
      </c>
      <c r="S20" s="40">
        <f t="shared" si="4"/>
        <v>129.95169082125605</v>
      </c>
      <c r="T20" s="39">
        <v>896</v>
      </c>
      <c r="U20" s="60">
        <v>123</v>
      </c>
      <c r="V20" s="40">
        <f t="shared" si="5"/>
        <v>13.727678571428571</v>
      </c>
      <c r="W20" s="39">
        <v>141</v>
      </c>
      <c r="X20" s="60">
        <v>96</v>
      </c>
      <c r="Y20" s="40">
        <f t="shared" si="6"/>
        <v>68.085106382978722</v>
      </c>
      <c r="Z20" s="39">
        <v>128</v>
      </c>
      <c r="AA20" s="60">
        <v>81</v>
      </c>
      <c r="AB20" s="40">
        <f t="shared" si="7"/>
        <v>63.28125</v>
      </c>
      <c r="AC20" s="92"/>
      <c r="AD20" s="41"/>
    </row>
    <row r="21" spans="1:30" s="42" customFormat="1" ht="17" customHeight="1" x14ac:dyDescent="0.25">
      <c r="A21" s="61" t="s">
        <v>48</v>
      </c>
      <c r="B21" s="39">
        <v>653</v>
      </c>
      <c r="C21" s="39">
        <v>740</v>
      </c>
      <c r="D21" s="40">
        <f t="shared" si="0"/>
        <v>113.32312404287902</v>
      </c>
      <c r="E21" s="39">
        <v>267</v>
      </c>
      <c r="F21" s="39">
        <v>359</v>
      </c>
      <c r="G21" s="40">
        <f t="shared" si="1"/>
        <v>134.45692883895131</v>
      </c>
      <c r="H21" s="39">
        <v>151</v>
      </c>
      <c r="I21" s="39">
        <v>139</v>
      </c>
      <c r="J21" s="36">
        <f t="shared" si="2"/>
        <v>92.05298013245033</v>
      </c>
      <c r="K21" s="39">
        <v>5</v>
      </c>
      <c r="L21" s="39">
        <v>5</v>
      </c>
      <c r="M21" s="40">
        <f t="shared" si="3"/>
        <v>100</v>
      </c>
      <c r="N21" s="39">
        <v>2</v>
      </c>
      <c r="O21" s="39">
        <v>0</v>
      </c>
      <c r="P21" s="91">
        <f t="shared" si="8"/>
        <v>0</v>
      </c>
      <c r="Q21" s="39">
        <v>237</v>
      </c>
      <c r="R21" s="60">
        <v>308</v>
      </c>
      <c r="S21" s="40">
        <f t="shared" si="4"/>
        <v>129.957805907173</v>
      </c>
      <c r="T21" s="39">
        <v>396</v>
      </c>
      <c r="U21" s="60">
        <v>98</v>
      </c>
      <c r="V21" s="40">
        <f t="shared" si="5"/>
        <v>24.747474747474747</v>
      </c>
      <c r="W21" s="39">
        <v>124</v>
      </c>
      <c r="X21" s="60">
        <v>84</v>
      </c>
      <c r="Y21" s="40">
        <f t="shared" si="6"/>
        <v>67.741935483870961</v>
      </c>
      <c r="Z21" s="39">
        <v>108</v>
      </c>
      <c r="AA21" s="60">
        <v>75</v>
      </c>
      <c r="AB21" s="40">
        <f t="shared" si="7"/>
        <v>69.444444444444443</v>
      </c>
      <c r="AC21" s="92"/>
      <c r="AD21" s="41"/>
    </row>
    <row r="22" spans="1:30" s="42" customFormat="1" ht="17" customHeight="1" x14ac:dyDescent="0.25">
      <c r="A22" s="61" t="s">
        <v>49</v>
      </c>
      <c r="B22" s="39">
        <v>1838</v>
      </c>
      <c r="C22" s="39">
        <v>1885</v>
      </c>
      <c r="D22" s="40">
        <f t="shared" si="0"/>
        <v>102.55712731229598</v>
      </c>
      <c r="E22" s="39">
        <v>733</v>
      </c>
      <c r="F22" s="39">
        <v>765</v>
      </c>
      <c r="G22" s="40">
        <f t="shared" si="1"/>
        <v>104.3656207366985</v>
      </c>
      <c r="H22" s="39">
        <v>407</v>
      </c>
      <c r="I22" s="39">
        <v>373</v>
      </c>
      <c r="J22" s="36">
        <f t="shared" si="2"/>
        <v>91.646191646191653</v>
      </c>
      <c r="K22" s="39">
        <v>73</v>
      </c>
      <c r="L22" s="39">
        <v>31</v>
      </c>
      <c r="M22" s="40">
        <f t="shared" si="3"/>
        <v>42.465753424657535</v>
      </c>
      <c r="N22" s="39">
        <v>3</v>
      </c>
      <c r="O22" s="39">
        <v>0</v>
      </c>
      <c r="P22" s="91">
        <f t="shared" si="8"/>
        <v>0</v>
      </c>
      <c r="Q22" s="39">
        <v>692</v>
      </c>
      <c r="R22" s="60">
        <v>646</v>
      </c>
      <c r="S22" s="40">
        <f t="shared" si="4"/>
        <v>93.352601156069369</v>
      </c>
      <c r="T22" s="39">
        <v>1282</v>
      </c>
      <c r="U22" s="60">
        <v>276</v>
      </c>
      <c r="V22" s="40">
        <f t="shared" si="5"/>
        <v>21.528861154446179</v>
      </c>
      <c r="W22" s="39">
        <v>303</v>
      </c>
      <c r="X22" s="60">
        <v>201</v>
      </c>
      <c r="Y22" s="40">
        <f t="shared" si="6"/>
        <v>66.336633663366342</v>
      </c>
      <c r="Z22" s="39">
        <v>258</v>
      </c>
      <c r="AA22" s="60">
        <v>158</v>
      </c>
      <c r="AB22" s="40">
        <f t="shared" si="7"/>
        <v>61.240310077519382</v>
      </c>
      <c r="AC22" s="92"/>
      <c r="AD22" s="41"/>
    </row>
    <row r="23" spans="1:30" s="42" customFormat="1" ht="17" customHeight="1" x14ac:dyDescent="0.25">
      <c r="A23" s="61" t="s">
        <v>50</v>
      </c>
      <c r="B23" s="39">
        <v>1075</v>
      </c>
      <c r="C23" s="39">
        <v>1145</v>
      </c>
      <c r="D23" s="40">
        <f t="shared" si="0"/>
        <v>106.51162790697674</v>
      </c>
      <c r="E23" s="39">
        <v>725</v>
      </c>
      <c r="F23" s="39">
        <v>861</v>
      </c>
      <c r="G23" s="40">
        <f t="shared" si="1"/>
        <v>118.75862068965517</v>
      </c>
      <c r="H23" s="39">
        <v>176</v>
      </c>
      <c r="I23" s="39">
        <v>198</v>
      </c>
      <c r="J23" s="36">
        <f t="shared" si="2"/>
        <v>112.5</v>
      </c>
      <c r="K23" s="39">
        <v>27</v>
      </c>
      <c r="L23" s="39">
        <v>36</v>
      </c>
      <c r="M23" s="40">
        <f t="shared" si="3"/>
        <v>133.33333333333334</v>
      </c>
      <c r="N23" s="39">
        <v>2</v>
      </c>
      <c r="O23" s="39">
        <v>0</v>
      </c>
      <c r="P23" s="40">
        <f t="shared" si="8"/>
        <v>0</v>
      </c>
      <c r="Q23" s="39">
        <v>683</v>
      </c>
      <c r="R23" s="60">
        <v>725</v>
      </c>
      <c r="S23" s="40">
        <f t="shared" si="4"/>
        <v>106.1493411420205</v>
      </c>
      <c r="T23" s="39">
        <v>684</v>
      </c>
      <c r="U23" s="60">
        <v>215</v>
      </c>
      <c r="V23" s="40">
        <f t="shared" si="5"/>
        <v>31.432748538011698</v>
      </c>
      <c r="W23" s="39">
        <v>389</v>
      </c>
      <c r="X23" s="60">
        <v>204</v>
      </c>
      <c r="Y23" s="40">
        <f t="shared" si="6"/>
        <v>52.44215938303342</v>
      </c>
      <c r="Z23" s="39">
        <v>323</v>
      </c>
      <c r="AA23" s="60">
        <v>169</v>
      </c>
      <c r="AB23" s="40">
        <f t="shared" si="7"/>
        <v>52.321981424148603</v>
      </c>
      <c r="AC23" s="92"/>
      <c r="AD23" s="41"/>
    </row>
    <row r="24" spans="1:30" s="42" customFormat="1" ht="17" customHeight="1" x14ac:dyDescent="0.25">
      <c r="A24" s="61" t="s">
        <v>51</v>
      </c>
      <c r="B24" s="39">
        <v>1395</v>
      </c>
      <c r="C24" s="39">
        <v>1098</v>
      </c>
      <c r="D24" s="40">
        <f t="shared" si="0"/>
        <v>78.709677419354833</v>
      </c>
      <c r="E24" s="39">
        <v>629</v>
      </c>
      <c r="F24" s="39">
        <v>694</v>
      </c>
      <c r="G24" s="40">
        <f t="shared" si="1"/>
        <v>110.33386327503975</v>
      </c>
      <c r="H24" s="39">
        <v>264</v>
      </c>
      <c r="I24" s="39">
        <v>265</v>
      </c>
      <c r="J24" s="36">
        <f t="shared" si="2"/>
        <v>100.37878787878788</v>
      </c>
      <c r="K24" s="39">
        <v>35</v>
      </c>
      <c r="L24" s="39">
        <v>31</v>
      </c>
      <c r="M24" s="40">
        <f t="shared" si="3"/>
        <v>88.571428571428569</v>
      </c>
      <c r="N24" s="39">
        <v>1</v>
      </c>
      <c r="O24" s="39">
        <v>0</v>
      </c>
      <c r="P24" s="91">
        <f t="shared" si="8"/>
        <v>0</v>
      </c>
      <c r="Q24" s="39">
        <v>419</v>
      </c>
      <c r="R24" s="60">
        <v>603</v>
      </c>
      <c r="S24" s="40">
        <f t="shared" si="4"/>
        <v>143.91408114558473</v>
      </c>
      <c r="T24" s="39">
        <v>548</v>
      </c>
      <c r="U24" s="60">
        <v>230</v>
      </c>
      <c r="V24" s="40">
        <f t="shared" si="5"/>
        <v>41.970802919708028</v>
      </c>
      <c r="W24" s="39">
        <v>288</v>
      </c>
      <c r="X24" s="60">
        <v>156</v>
      </c>
      <c r="Y24" s="40">
        <f t="shared" si="6"/>
        <v>54.166666666666664</v>
      </c>
      <c r="Z24" s="39">
        <v>254</v>
      </c>
      <c r="AA24" s="60">
        <v>137</v>
      </c>
      <c r="AB24" s="40">
        <f t="shared" si="7"/>
        <v>53.937007874015748</v>
      </c>
      <c r="AC24" s="92"/>
      <c r="AD24" s="41"/>
    </row>
    <row r="25" spans="1:30" s="42" customFormat="1" ht="17" customHeight="1" x14ac:dyDescent="0.25">
      <c r="A25" s="61" t="s">
        <v>52</v>
      </c>
      <c r="B25" s="39">
        <v>2417</v>
      </c>
      <c r="C25" s="39">
        <v>2272</v>
      </c>
      <c r="D25" s="40">
        <f t="shared" si="0"/>
        <v>94.000827472072814</v>
      </c>
      <c r="E25" s="39">
        <v>289</v>
      </c>
      <c r="F25" s="39">
        <v>355</v>
      </c>
      <c r="G25" s="40">
        <f t="shared" si="1"/>
        <v>122.83737024221453</v>
      </c>
      <c r="H25" s="39">
        <v>229</v>
      </c>
      <c r="I25" s="39">
        <v>275</v>
      </c>
      <c r="J25" s="36">
        <f t="shared" si="2"/>
        <v>120.08733624454149</v>
      </c>
      <c r="K25" s="39">
        <v>31</v>
      </c>
      <c r="L25" s="39">
        <v>26</v>
      </c>
      <c r="M25" s="40">
        <f t="shared" si="3"/>
        <v>83.870967741935488</v>
      </c>
      <c r="N25" s="39">
        <v>2</v>
      </c>
      <c r="O25" s="39">
        <v>4</v>
      </c>
      <c r="P25" s="91">
        <f t="shared" si="8"/>
        <v>200</v>
      </c>
      <c r="Q25" s="39">
        <v>222</v>
      </c>
      <c r="R25" s="60">
        <v>284</v>
      </c>
      <c r="S25" s="40">
        <f t="shared" si="4"/>
        <v>127.92792792792793</v>
      </c>
      <c r="T25" s="39">
        <v>2047</v>
      </c>
      <c r="U25" s="60">
        <v>61</v>
      </c>
      <c r="V25" s="40">
        <f t="shared" si="5"/>
        <v>2.9799706888128967</v>
      </c>
      <c r="W25" s="39">
        <v>143</v>
      </c>
      <c r="X25" s="60">
        <v>59</v>
      </c>
      <c r="Y25" s="40">
        <f t="shared" si="6"/>
        <v>41.25874125874126</v>
      </c>
      <c r="Z25" s="39">
        <v>121</v>
      </c>
      <c r="AA25" s="60">
        <v>38</v>
      </c>
      <c r="AB25" s="40">
        <f t="shared" si="7"/>
        <v>31.404958677685951</v>
      </c>
      <c r="AC25" s="92"/>
      <c r="AD25" s="41"/>
    </row>
    <row r="26" spans="1:30" s="42" customFormat="1" ht="17" customHeight="1" x14ac:dyDescent="0.25">
      <c r="A26" s="61" t="s">
        <v>53</v>
      </c>
      <c r="B26" s="39">
        <v>1216</v>
      </c>
      <c r="C26" s="39">
        <v>1208</v>
      </c>
      <c r="D26" s="40">
        <f t="shared" si="0"/>
        <v>99.34210526315789</v>
      </c>
      <c r="E26" s="39">
        <v>618</v>
      </c>
      <c r="F26" s="39">
        <v>635</v>
      </c>
      <c r="G26" s="40">
        <f t="shared" si="1"/>
        <v>102.75080906148867</v>
      </c>
      <c r="H26" s="39">
        <v>203</v>
      </c>
      <c r="I26" s="39">
        <v>193</v>
      </c>
      <c r="J26" s="36">
        <f t="shared" si="2"/>
        <v>95.073891625615758</v>
      </c>
      <c r="K26" s="39">
        <v>38</v>
      </c>
      <c r="L26" s="39">
        <v>23</v>
      </c>
      <c r="M26" s="40">
        <f t="shared" si="3"/>
        <v>60.526315789473685</v>
      </c>
      <c r="N26" s="39">
        <v>9</v>
      </c>
      <c r="O26" s="39">
        <v>0</v>
      </c>
      <c r="P26" s="91">
        <f t="shared" si="8"/>
        <v>0</v>
      </c>
      <c r="Q26" s="39">
        <v>549</v>
      </c>
      <c r="R26" s="60">
        <v>508</v>
      </c>
      <c r="S26" s="40">
        <f t="shared" si="4"/>
        <v>92.531876138433518</v>
      </c>
      <c r="T26" s="39">
        <v>849</v>
      </c>
      <c r="U26" s="60">
        <v>215</v>
      </c>
      <c r="V26" s="40">
        <f t="shared" si="5"/>
        <v>25.323910482921082</v>
      </c>
      <c r="W26" s="39">
        <v>304</v>
      </c>
      <c r="X26" s="60">
        <v>179</v>
      </c>
      <c r="Y26" s="40">
        <f t="shared" si="6"/>
        <v>58.881578947368418</v>
      </c>
      <c r="Z26" s="39">
        <v>259</v>
      </c>
      <c r="AA26" s="60">
        <v>147</v>
      </c>
      <c r="AB26" s="40">
        <f t="shared" si="7"/>
        <v>56.756756756756758</v>
      </c>
      <c r="AC26" s="92"/>
      <c r="AD26" s="41"/>
    </row>
    <row r="27" spans="1:30" s="42" customFormat="1" ht="17" customHeight="1" x14ac:dyDescent="0.25">
      <c r="A27" s="61" t="s">
        <v>54</v>
      </c>
      <c r="B27" s="39">
        <v>794</v>
      </c>
      <c r="C27" s="39">
        <v>883</v>
      </c>
      <c r="D27" s="40">
        <f t="shared" si="0"/>
        <v>111.20906801007557</v>
      </c>
      <c r="E27" s="39">
        <v>305</v>
      </c>
      <c r="F27" s="39">
        <v>349</v>
      </c>
      <c r="G27" s="40">
        <f t="shared" si="1"/>
        <v>114.42622950819673</v>
      </c>
      <c r="H27" s="39">
        <v>116</v>
      </c>
      <c r="I27" s="39">
        <v>152</v>
      </c>
      <c r="J27" s="36">
        <f t="shared" si="2"/>
        <v>131.0344827586207</v>
      </c>
      <c r="K27" s="39">
        <v>25</v>
      </c>
      <c r="L27" s="39">
        <v>50</v>
      </c>
      <c r="M27" s="40">
        <f t="shared" si="3"/>
        <v>200</v>
      </c>
      <c r="N27" s="39">
        <v>0</v>
      </c>
      <c r="O27" s="39">
        <v>0</v>
      </c>
      <c r="P27" s="91" t="str">
        <f t="shared" si="8"/>
        <v>-</v>
      </c>
      <c r="Q27" s="39">
        <v>271</v>
      </c>
      <c r="R27" s="60">
        <v>267</v>
      </c>
      <c r="S27" s="40">
        <f t="shared" si="4"/>
        <v>98.523985239852394</v>
      </c>
      <c r="T27" s="39">
        <v>622</v>
      </c>
      <c r="U27" s="60">
        <v>72</v>
      </c>
      <c r="V27" s="40">
        <f t="shared" si="5"/>
        <v>11.57556270096463</v>
      </c>
      <c r="W27" s="39">
        <v>154</v>
      </c>
      <c r="X27" s="60">
        <v>69</v>
      </c>
      <c r="Y27" s="40">
        <f t="shared" si="6"/>
        <v>44.805194805194802</v>
      </c>
      <c r="Z27" s="39">
        <v>146</v>
      </c>
      <c r="AA27" s="60">
        <v>52</v>
      </c>
      <c r="AB27" s="40">
        <f t="shared" si="7"/>
        <v>35.61643835616438</v>
      </c>
      <c r="AC27" s="92"/>
      <c r="AD27" s="41"/>
    </row>
    <row r="28" spans="1:30" s="42" customFormat="1" ht="17" customHeight="1" x14ac:dyDescent="0.25">
      <c r="A28" s="61" t="s">
        <v>55</v>
      </c>
      <c r="B28" s="39">
        <v>881</v>
      </c>
      <c r="C28" s="39">
        <v>777</v>
      </c>
      <c r="D28" s="40">
        <f t="shared" si="0"/>
        <v>88.195232690124854</v>
      </c>
      <c r="E28" s="39">
        <v>270</v>
      </c>
      <c r="F28" s="39">
        <v>274</v>
      </c>
      <c r="G28" s="40">
        <f t="shared" si="1"/>
        <v>101.48148148148148</v>
      </c>
      <c r="H28" s="39">
        <v>199</v>
      </c>
      <c r="I28" s="39">
        <v>155</v>
      </c>
      <c r="J28" s="36">
        <f t="shared" si="2"/>
        <v>77.889447236180899</v>
      </c>
      <c r="K28" s="39">
        <v>21</v>
      </c>
      <c r="L28" s="39">
        <v>11</v>
      </c>
      <c r="M28" s="40">
        <f t="shared" si="3"/>
        <v>52.38095238095238</v>
      </c>
      <c r="N28" s="39">
        <v>5</v>
      </c>
      <c r="O28" s="39">
        <v>0</v>
      </c>
      <c r="P28" s="40">
        <f t="shared" si="8"/>
        <v>0</v>
      </c>
      <c r="Q28" s="39">
        <v>243</v>
      </c>
      <c r="R28" s="60">
        <v>252</v>
      </c>
      <c r="S28" s="40">
        <f t="shared" si="4"/>
        <v>103.70370370370371</v>
      </c>
      <c r="T28" s="39">
        <v>571</v>
      </c>
      <c r="U28" s="60">
        <v>72</v>
      </c>
      <c r="V28" s="40">
        <f t="shared" si="5"/>
        <v>12.609457092819614</v>
      </c>
      <c r="W28" s="39">
        <v>117</v>
      </c>
      <c r="X28" s="60">
        <v>62</v>
      </c>
      <c r="Y28" s="40">
        <f t="shared" si="6"/>
        <v>52.991452991452988</v>
      </c>
      <c r="Z28" s="39">
        <v>104</v>
      </c>
      <c r="AA28" s="60">
        <v>58</v>
      </c>
      <c r="AB28" s="40">
        <f t="shared" si="7"/>
        <v>55.769230769230766</v>
      </c>
      <c r="AC28" s="92"/>
      <c r="AD28" s="41"/>
    </row>
    <row r="29" spans="1:30" s="42" customFormat="1" ht="17" customHeight="1" x14ac:dyDescent="0.25">
      <c r="A29" s="61" t="s">
        <v>56</v>
      </c>
      <c r="B29" s="39">
        <v>930</v>
      </c>
      <c r="C29" s="39">
        <v>948</v>
      </c>
      <c r="D29" s="40">
        <f t="shared" si="0"/>
        <v>101.93548387096774</v>
      </c>
      <c r="E29" s="39">
        <v>581</v>
      </c>
      <c r="F29" s="39">
        <v>551</v>
      </c>
      <c r="G29" s="40">
        <f t="shared" si="1"/>
        <v>94.836488812392432</v>
      </c>
      <c r="H29" s="39">
        <v>91</v>
      </c>
      <c r="I29" s="39">
        <v>111</v>
      </c>
      <c r="J29" s="36">
        <f t="shared" si="2"/>
        <v>121.97802197802197</v>
      </c>
      <c r="K29" s="39">
        <v>68</v>
      </c>
      <c r="L29" s="39">
        <v>40</v>
      </c>
      <c r="M29" s="40">
        <f t="shared" si="3"/>
        <v>58.823529411764703</v>
      </c>
      <c r="N29" s="39">
        <v>16</v>
      </c>
      <c r="O29" s="39">
        <v>0</v>
      </c>
      <c r="P29" s="40">
        <f t="shared" si="8"/>
        <v>0</v>
      </c>
      <c r="Q29" s="39">
        <v>417</v>
      </c>
      <c r="R29" s="60">
        <v>432</v>
      </c>
      <c r="S29" s="40">
        <f t="shared" si="4"/>
        <v>103.59712230215827</v>
      </c>
      <c r="T29" s="39">
        <v>606</v>
      </c>
      <c r="U29" s="60">
        <v>137</v>
      </c>
      <c r="V29" s="40">
        <f t="shared" si="5"/>
        <v>22.607260726072607</v>
      </c>
      <c r="W29" s="39">
        <v>312</v>
      </c>
      <c r="X29" s="60">
        <v>122</v>
      </c>
      <c r="Y29" s="40">
        <f t="shared" si="6"/>
        <v>39.102564102564102</v>
      </c>
      <c r="Z29" s="39">
        <v>287</v>
      </c>
      <c r="AA29" s="60">
        <v>100</v>
      </c>
      <c r="AB29" s="40">
        <f t="shared" si="7"/>
        <v>34.843205574912893</v>
      </c>
      <c r="AC29" s="92"/>
      <c r="AD29" s="41"/>
    </row>
    <row r="30" spans="1:30" s="42" customFormat="1" ht="17" customHeight="1" x14ac:dyDescent="0.25">
      <c r="A30" s="61" t="s">
        <v>57</v>
      </c>
      <c r="B30" s="39">
        <v>1137</v>
      </c>
      <c r="C30" s="39">
        <v>1173</v>
      </c>
      <c r="D30" s="40">
        <f t="shared" si="0"/>
        <v>103.16622691292876</v>
      </c>
      <c r="E30" s="39">
        <v>223</v>
      </c>
      <c r="F30" s="39">
        <v>275</v>
      </c>
      <c r="G30" s="40">
        <f t="shared" si="1"/>
        <v>123.31838565022422</v>
      </c>
      <c r="H30" s="39">
        <v>142</v>
      </c>
      <c r="I30" s="39">
        <v>128</v>
      </c>
      <c r="J30" s="36">
        <f t="shared" si="2"/>
        <v>90.140845070422529</v>
      </c>
      <c r="K30" s="39">
        <v>28</v>
      </c>
      <c r="L30" s="39">
        <v>20</v>
      </c>
      <c r="M30" s="40">
        <f t="shared" si="3"/>
        <v>71.428571428571431</v>
      </c>
      <c r="N30" s="39">
        <v>3</v>
      </c>
      <c r="O30" s="39">
        <v>4</v>
      </c>
      <c r="P30" s="91">
        <f t="shared" si="8"/>
        <v>133.33333333333334</v>
      </c>
      <c r="Q30" s="39">
        <v>214</v>
      </c>
      <c r="R30" s="60">
        <v>255</v>
      </c>
      <c r="S30" s="40">
        <f t="shared" si="4"/>
        <v>119.1588785046729</v>
      </c>
      <c r="T30" s="39">
        <v>1016</v>
      </c>
      <c r="U30" s="60">
        <v>75</v>
      </c>
      <c r="V30" s="40">
        <f t="shared" si="5"/>
        <v>7.3818897637795278</v>
      </c>
      <c r="W30" s="39">
        <v>105</v>
      </c>
      <c r="X30" s="60">
        <v>57</v>
      </c>
      <c r="Y30" s="40">
        <f t="shared" si="6"/>
        <v>54.285714285714285</v>
      </c>
      <c r="Z30" s="39">
        <v>92</v>
      </c>
      <c r="AA30" s="60">
        <v>48</v>
      </c>
      <c r="AB30" s="40">
        <f t="shared" si="7"/>
        <v>52.173913043478258</v>
      </c>
      <c r="AC30" s="92"/>
      <c r="AD30" s="41"/>
    </row>
    <row r="31" spans="1:30" s="42" customFormat="1" ht="17" customHeight="1" x14ac:dyDescent="0.25">
      <c r="A31" s="61" t="s">
        <v>58</v>
      </c>
      <c r="B31" s="39">
        <v>1411</v>
      </c>
      <c r="C31" s="39">
        <v>1332</v>
      </c>
      <c r="D31" s="40">
        <f t="shared" si="0"/>
        <v>94.401133947554925</v>
      </c>
      <c r="E31" s="39">
        <v>337</v>
      </c>
      <c r="F31" s="39">
        <v>366</v>
      </c>
      <c r="G31" s="40">
        <f t="shared" si="1"/>
        <v>108.60534124629081</v>
      </c>
      <c r="H31" s="39">
        <v>256</v>
      </c>
      <c r="I31" s="39">
        <v>293</v>
      </c>
      <c r="J31" s="36">
        <f t="shared" si="2"/>
        <v>114.453125</v>
      </c>
      <c r="K31" s="39">
        <v>30</v>
      </c>
      <c r="L31" s="39">
        <v>26</v>
      </c>
      <c r="M31" s="40">
        <f t="shared" si="3"/>
        <v>86.666666666666671</v>
      </c>
      <c r="N31" s="39">
        <v>1</v>
      </c>
      <c r="O31" s="39">
        <v>6</v>
      </c>
      <c r="P31" s="91">
        <f t="shared" si="8"/>
        <v>600</v>
      </c>
      <c r="Q31" s="39">
        <v>260</v>
      </c>
      <c r="R31" s="60">
        <v>323</v>
      </c>
      <c r="S31" s="40">
        <f t="shared" si="4"/>
        <v>124.23076923076923</v>
      </c>
      <c r="T31" s="39">
        <v>966</v>
      </c>
      <c r="U31" s="60">
        <v>310</v>
      </c>
      <c r="V31" s="40">
        <f t="shared" si="5"/>
        <v>32.091097308488614</v>
      </c>
      <c r="W31" s="39">
        <v>155</v>
      </c>
      <c r="X31" s="60">
        <v>74</v>
      </c>
      <c r="Y31" s="40">
        <f t="shared" si="6"/>
        <v>47.741935483870968</v>
      </c>
      <c r="Z31" s="39">
        <v>137</v>
      </c>
      <c r="AA31" s="60">
        <v>59</v>
      </c>
      <c r="AB31" s="40">
        <f t="shared" si="7"/>
        <v>43.065693430656935</v>
      </c>
      <c r="AC31" s="92"/>
      <c r="AD31" s="41"/>
    </row>
    <row r="32" spans="1:30" s="42" customFormat="1" ht="17" customHeight="1" x14ac:dyDescent="0.25">
      <c r="A32" s="61" t="s">
        <v>59</v>
      </c>
      <c r="B32" s="39">
        <v>1873</v>
      </c>
      <c r="C32" s="39">
        <v>1680</v>
      </c>
      <c r="D32" s="40">
        <f t="shared" si="0"/>
        <v>89.695675387079547</v>
      </c>
      <c r="E32" s="39">
        <v>503</v>
      </c>
      <c r="F32" s="39">
        <v>456</v>
      </c>
      <c r="G32" s="40">
        <f t="shared" si="1"/>
        <v>90.656063618290261</v>
      </c>
      <c r="H32" s="39">
        <v>347</v>
      </c>
      <c r="I32" s="39">
        <v>255</v>
      </c>
      <c r="J32" s="36">
        <f t="shared" si="2"/>
        <v>73.487031700288185</v>
      </c>
      <c r="K32" s="39">
        <v>45</v>
      </c>
      <c r="L32" s="39">
        <v>44</v>
      </c>
      <c r="M32" s="40">
        <f t="shared" si="3"/>
        <v>97.777777777777771</v>
      </c>
      <c r="N32" s="39">
        <v>5</v>
      </c>
      <c r="O32" s="39">
        <v>4</v>
      </c>
      <c r="P32" s="91">
        <f t="shared" si="8"/>
        <v>80</v>
      </c>
      <c r="Q32" s="39">
        <v>481</v>
      </c>
      <c r="R32" s="60">
        <v>355</v>
      </c>
      <c r="S32" s="40">
        <f t="shared" si="4"/>
        <v>73.804573804573806</v>
      </c>
      <c r="T32" s="39">
        <v>1432</v>
      </c>
      <c r="U32" s="60">
        <v>83</v>
      </c>
      <c r="V32" s="40">
        <f t="shared" si="5"/>
        <v>5.7960893854748603</v>
      </c>
      <c r="W32" s="39">
        <v>218</v>
      </c>
      <c r="X32" s="60">
        <v>47</v>
      </c>
      <c r="Y32" s="40">
        <f t="shared" si="6"/>
        <v>21.559633027522935</v>
      </c>
      <c r="Z32" s="39">
        <v>179</v>
      </c>
      <c r="AA32" s="60">
        <v>40</v>
      </c>
      <c r="AB32" s="40">
        <f t="shared" si="7"/>
        <v>22.346368715083798</v>
      </c>
      <c r="AC32" s="92"/>
      <c r="AD32" s="41"/>
    </row>
    <row r="33" spans="1:30" s="42" customFormat="1" ht="17" customHeight="1" x14ac:dyDescent="0.25">
      <c r="A33" s="61" t="s">
        <v>60</v>
      </c>
      <c r="B33" s="39">
        <v>1223</v>
      </c>
      <c r="C33" s="39">
        <v>1290</v>
      </c>
      <c r="D33" s="40">
        <f t="shared" si="0"/>
        <v>105.47833197056418</v>
      </c>
      <c r="E33" s="39">
        <v>730</v>
      </c>
      <c r="F33" s="39">
        <v>807</v>
      </c>
      <c r="G33" s="40">
        <f t="shared" si="1"/>
        <v>110.54794520547945</v>
      </c>
      <c r="H33" s="39">
        <v>198</v>
      </c>
      <c r="I33" s="39">
        <v>255</v>
      </c>
      <c r="J33" s="36">
        <f t="shared" si="2"/>
        <v>128.78787878787878</v>
      </c>
      <c r="K33" s="39">
        <v>54</v>
      </c>
      <c r="L33" s="39">
        <v>38</v>
      </c>
      <c r="M33" s="40">
        <f t="shared" si="3"/>
        <v>70.370370370370367</v>
      </c>
      <c r="N33" s="39">
        <v>2</v>
      </c>
      <c r="O33" s="39">
        <v>1</v>
      </c>
      <c r="P33" s="40">
        <f t="shared" si="8"/>
        <v>50</v>
      </c>
      <c r="Q33" s="39">
        <v>666</v>
      </c>
      <c r="R33" s="60">
        <v>719</v>
      </c>
      <c r="S33" s="40">
        <f t="shared" si="4"/>
        <v>107.95795795795796</v>
      </c>
      <c r="T33" s="39">
        <v>712</v>
      </c>
      <c r="U33" s="60">
        <v>215</v>
      </c>
      <c r="V33" s="40">
        <f t="shared" si="5"/>
        <v>30.196629213483146</v>
      </c>
      <c r="W33" s="39">
        <v>307</v>
      </c>
      <c r="X33" s="60">
        <v>209</v>
      </c>
      <c r="Y33" s="40">
        <f t="shared" si="6"/>
        <v>68.078175895765469</v>
      </c>
      <c r="Z33" s="39">
        <v>280</v>
      </c>
      <c r="AA33" s="60">
        <v>189</v>
      </c>
      <c r="AB33" s="40">
        <f t="shared" si="7"/>
        <v>67.5</v>
      </c>
      <c r="AC33" s="92"/>
      <c r="AD33" s="41"/>
    </row>
    <row r="34" spans="1:30" s="42" customFormat="1" ht="17" customHeight="1" x14ac:dyDescent="0.25">
      <c r="A34" s="61" t="s">
        <v>61</v>
      </c>
      <c r="B34" s="39">
        <v>1237</v>
      </c>
      <c r="C34" s="39">
        <v>1202</v>
      </c>
      <c r="D34" s="40">
        <f t="shared" si="0"/>
        <v>97.170573969280511</v>
      </c>
      <c r="E34" s="39">
        <v>655</v>
      </c>
      <c r="F34" s="39">
        <v>690</v>
      </c>
      <c r="G34" s="40">
        <f t="shared" si="1"/>
        <v>105.34351145038168</v>
      </c>
      <c r="H34" s="39">
        <v>277</v>
      </c>
      <c r="I34" s="39">
        <v>285</v>
      </c>
      <c r="J34" s="36">
        <f t="shared" si="2"/>
        <v>102.88808664259928</v>
      </c>
      <c r="K34" s="39">
        <v>21</v>
      </c>
      <c r="L34" s="39">
        <v>13</v>
      </c>
      <c r="M34" s="40">
        <f t="shared" si="3"/>
        <v>61.904761904761905</v>
      </c>
      <c r="N34" s="39">
        <v>28</v>
      </c>
      <c r="O34" s="39">
        <v>1</v>
      </c>
      <c r="P34" s="91">
        <f t="shared" si="8"/>
        <v>3.5714285714285716</v>
      </c>
      <c r="Q34" s="39">
        <v>553</v>
      </c>
      <c r="R34" s="60">
        <v>567</v>
      </c>
      <c r="S34" s="40">
        <f t="shared" si="4"/>
        <v>102.53164556962025</v>
      </c>
      <c r="T34" s="39">
        <v>707</v>
      </c>
      <c r="U34" s="60">
        <v>230</v>
      </c>
      <c r="V34" s="40">
        <f t="shared" si="5"/>
        <v>32.531824611032533</v>
      </c>
      <c r="W34" s="39">
        <v>258</v>
      </c>
      <c r="X34" s="60">
        <v>183</v>
      </c>
      <c r="Y34" s="40">
        <f t="shared" si="6"/>
        <v>70.930232558139537</v>
      </c>
      <c r="Z34" s="39">
        <v>222</v>
      </c>
      <c r="AA34" s="60">
        <v>149</v>
      </c>
      <c r="AB34" s="40">
        <f t="shared" si="7"/>
        <v>67.117117117117118</v>
      </c>
      <c r="AC34" s="92"/>
      <c r="AD34" s="41"/>
    </row>
    <row r="35" spans="1:30" s="42" customFormat="1" ht="17" customHeight="1" x14ac:dyDescent="0.25">
      <c r="A35" s="61" t="s">
        <v>62</v>
      </c>
      <c r="B35" s="39">
        <v>744</v>
      </c>
      <c r="C35" s="39">
        <v>730</v>
      </c>
      <c r="D35" s="40">
        <f t="shared" si="0"/>
        <v>98.118279569892479</v>
      </c>
      <c r="E35" s="39">
        <v>364</v>
      </c>
      <c r="F35" s="39">
        <v>356</v>
      </c>
      <c r="G35" s="40">
        <f t="shared" si="1"/>
        <v>97.802197802197796</v>
      </c>
      <c r="H35" s="39">
        <v>219</v>
      </c>
      <c r="I35" s="39">
        <v>139</v>
      </c>
      <c r="J35" s="36">
        <f t="shared" si="2"/>
        <v>63.470319634703195</v>
      </c>
      <c r="K35" s="39">
        <v>38</v>
      </c>
      <c r="L35" s="39">
        <v>34</v>
      </c>
      <c r="M35" s="40">
        <f t="shared" si="3"/>
        <v>89.473684210526315</v>
      </c>
      <c r="N35" s="39">
        <v>5</v>
      </c>
      <c r="O35" s="39">
        <v>0</v>
      </c>
      <c r="P35" s="40">
        <f t="shared" si="8"/>
        <v>0</v>
      </c>
      <c r="Q35" s="39">
        <v>290</v>
      </c>
      <c r="R35" s="60">
        <v>242</v>
      </c>
      <c r="S35" s="40">
        <f t="shared" si="4"/>
        <v>83.448275862068968</v>
      </c>
      <c r="T35" s="39">
        <v>432</v>
      </c>
      <c r="U35" s="60">
        <v>53</v>
      </c>
      <c r="V35" s="40">
        <f t="shared" si="5"/>
        <v>12.268518518518519</v>
      </c>
      <c r="W35" s="39">
        <v>143</v>
      </c>
      <c r="X35" s="60">
        <v>51</v>
      </c>
      <c r="Y35" s="40">
        <f t="shared" si="6"/>
        <v>35.664335664335667</v>
      </c>
      <c r="Z35" s="39">
        <v>125</v>
      </c>
      <c r="AA35" s="60">
        <v>41</v>
      </c>
      <c r="AB35" s="40">
        <f t="shared" si="7"/>
        <v>32.799999999999997</v>
      </c>
      <c r="AC35" s="92"/>
      <c r="AD35" s="41"/>
    </row>
    <row r="36" spans="1:30" s="94" customFormat="1" x14ac:dyDescent="0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s="94" customFormat="1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view="pageBreakPreview" zoomScale="75" zoomScaleNormal="75" zoomScaleSheetLayoutView="75" workbookViewId="0">
      <selection activeCell="G20" sqref="G20"/>
    </sheetView>
  </sheetViews>
  <sheetFormatPr defaultColWidth="8" defaultRowHeight="13.6" x14ac:dyDescent="0.25"/>
  <cols>
    <col min="1" max="1" width="69.625" style="3" customWidth="1"/>
    <col min="2" max="4" width="23.375" style="18" customWidth="1"/>
    <col min="5" max="255" width="8" style="3"/>
    <col min="256" max="256" width="69.625" style="3" customWidth="1"/>
    <col min="257" max="259" width="23.375" style="3" customWidth="1"/>
    <col min="260" max="260" width="8" style="3"/>
    <col min="261" max="261" width="0" style="3" hidden="1" customWidth="1"/>
    <col min="262" max="511" width="8" style="3"/>
    <col min="512" max="512" width="69.625" style="3" customWidth="1"/>
    <col min="513" max="515" width="23.375" style="3" customWidth="1"/>
    <col min="516" max="516" width="8" style="3"/>
    <col min="517" max="517" width="0" style="3" hidden="1" customWidth="1"/>
    <col min="518" max="767" width="8" style="3"/>
    <col min="768" max="768" width="69.625" style="3" customWidth="1"/>
    <col min="769" max="771" width="23.375" style="3" customWidth="1"/>
    <col min="772" max="772" width="8" style="3"/>
    <col min="773" max="773" width="0" style="3" hidden="1" customWidth="1"/>
    <col min="774" max="1023" width="8" style="3"/>
    <col min="1024" max="1024" width="69.625" style="3" customWidth="1"/>
    <col min="1025" max="1027" width="23.375" style="3" customWidth="1"/>
    <col min="1028" max="1028" width="8" style="3"/>
    <col min="1029" max="1029" width="0" style="3" hidden="1" customWidth="1"/>
    <col min="1030" max="1279" width="8" style="3"/>
    <col min="1280" max="1280" width="69.625" style="3" customWidth="1"/>
    <col min="1281" max="1283" width="23.375" style="3" customWidth="1"/>
    <col min="1284" max="1284" width="8" style="3"/>
    <col min="1285" max="1285" width="0" style="3" hidden="1" customWidth="1"/>
    <col min="1286" max="1535" width="8" style="3"/>
    <col min="1536" max="1536" width="69.625" style="3" customWidth="1"/>
    <col min="1537" max="1539" width="23.375" style="3" customWidth="1"/>
    <col min="1540" max="1540" width="8" style="3"/>
    <col min="1541" max="1541" width="0" style="3" hidden="1" customWidth="1"/>
    <col min="1542" max="1791" width="8" style="3"/>
    <col min="1792" max="1792" width="69.625" style="3" customWidth="1"/>
    <col min="1793" max="1795" width="23.375" style="3" customWidth="1"/>
    <col min="1796" max="1796" width="8" style="3"/>
    <col min="1797" max="1797" width="0" style="3" hidden="1" customWidth="1"/>
    <col min="1798" max="2047" width="8" style="3"/>
    <col min="2048" max="2048" width="69.625" style="3" customWidth="1"/>
    <col min="2049" max="2051" width="23.375" style="3" customWidth="1"/>
    <col min="2052" max="2052" width="8" style="3"/>
    <col min="2053" max="2053" width="0" style="3" hidden="1" customWidth="1"/>
    <col min="2054" max="2303" width="8" style="3"/>
    <col min="2304" max="2304" width="69.625" style="3" customWidth="1"/>
    <col min="2305" max="2307" width="23.375" style="3" customWidth="1"/>
    <col min="2308" max="2308" width="8" style="3"/>
    <col min="2309" max="2309" width="0" style="3" hidden="1" customWidth="1"/>
    <col min="2310" max="2559" width="8" style="3"/>
    <col min="2560" max="2560" width="69.625" style="3" customWidth="1"/>
    <col min="2561" max="2563" width="23.375" style="3" customWidth="1"/>
    <col min="2564" max="2564" width="8" style="3"/>
    <col min="2565" max="2565" width="0" style="3" hidden="1" customWidth="1"/>
    <col min="2566" max="2815" width="8" style="3"/>
    <col min="2816" max="2816" width="69.625" style="3" customWidth="1"/>
    <col min="2817" max="2819" width="23.375" style="3" customWidth="1"/>
    <col min="2820" max="2820" width="8" style="3"/>
    <col min="2821" max="2821" width="0" style="3" hidden="1" customWidth="1"/>
    <col min="2822" max="3071" width="8" style="3"/>
    <col min="3072" max="3072" width="69.625" style="3" customWidth="1"/>
    <col min="3073" max="3075" width="23.375" style="3" customWidth="1"/>
    <col min="3076" max="3076" width="8" style="3"/>
    <col min="3077" max="3077" width="0" style="3" hidden="1" customWidth="1"/>
    <col min="3078" max="3327" width="8" style="3"/>
    <col min="3328" max="3328" width="69.625" style="3" customWidth="1"/>
    <col min="3329" max="3331" width="23.375" style="3" customWidth="1"/>
    <col min="3332" max="3332" width="8" style="3"/>
    <col min="3333" max="3333" width="0" style="3" hidden="1" customWidth="1"/>
    <col min="3334" max="3583" width="8" style="3"/>
    <col min="3584" max="3584" width="69.625" style="3" customWidth="1"/>
    <col min="3585" max="3587" width="23.375" style="3" customWidth="1"/>
    <col min="3588" max="3588" width="8" style="3"/>
    <col min="3589" max="3589" width="0" style="3" hidden="1" customWidth="1"/>
    <col min="3590" max="3839" width="8" style="3"/>
    <col min="3840" max="3840" width="69.625" style="3" customWidth="1"/>
    <col min="3841" max="3843" width="23.375" style="3" customWidth="1"/>
    <col min="3844" max="3844" width="8" style="3"/>
    <col min="3845" max="3845" width="0" style="3" hidden="1" customWidth="1"/>
    <col min="3846" max="4095" width="8" style="3"/>
    <col min="4096" max="4096" width="69.625" style="3" customWidth="1"/>
    <col min="4097" max="4099" width="23.375" style="3" customWidth="1"/>
    <col min="4100" max="4100" width="8" style="3"/>
    <col min="4101" max="4101" width="0" style="3" hidden="1" customWidth="1"/>
    <col min="4102" max="4351" width="8" style="3"/>
    <col min="4352" max="4352" width="69.625" style="3" customWidth="1"/>
    <col min="4353" max="4355" width="23.375" style="3" customWidth="1"/>
    <col min="4356" max="4356" width="8" style="3"/>
    <col min="4357" max="4357" width="0" style="3" hidden="1" customWidth="1"/>
    <col min="4358" max="4607" width="8" style="3"/>
    <col min="4608" max="4608" width="69.625" style="3" customWidth="1"/>
    <col min="4609" max="4611" width="23.375" style="3" customWidth="1"/>
    <col min="4612" max="4612" width="8" style="3"/>
    <col min="4613" max="4613" width="0" style="3" hidden="1" customWidth="1"/>
    <col min="4614" max="4863" width="8" style="3"/>
    <col min="4864" max="4864" width="69.625" style="3" customWidth="1"/>
    <col min="4865" max="4867" width="23.375" style="3" customWidth="1"/>
    <col min="4868" max="4868" width="8" style="3"/>
    <col min="4869" max="4869" width="0" style="3" hidden="1" customWidth="1"/>
    <col min="4870" max="5119" width="8" style="3"/>
    <col min="5120" max="5120" width="69.625" style="3" customWidth="1"/>
    <col min="5121" max="5123" width="23.375" style="3" customWidth="1"/>
    <col min="5124" max="5124" width="8" style="3"/>
    <col min="5125" max="5125" width="0" style="3" hidden="1" customWidth="1"/>
    <col min="5126" max="5375" width="8" style="3"/>
    <col min="5376" max="5376" width="69.625" style="3" customWidth="1"/>
    <col min="5377" max="5379" width="23.375" style="3" customWidth="1"/>
    <col min="5380" max="5380" width="8" style="3"/>
    <col min="5381" max="5381" width="0" style="3" hidden="1" customWidth="1"/>
    <col min="5382" max="5631" width="8" style="3"/>
    <col min="5632" max="5632" width="69.625" style="3" customWidth="1"/>
    <col min="5633" max="5635" width="23.375" style="3" customWidth="1"/>
    <col min="5636" max="5636" width="8" style="3"/>
    <col min="5637" max="5637" width="0" style="3" hidden="1" customWidth="1"/>
    <col min="5638" max="5887" width="8" style="3"/>
    <col min="5888" max="5888" width="69.625" style="3" customWidth="1"/>
    <col min="5889" max="5891" width="23.375" style="3" customWidth="1"/>
    <col min="5892" max="5892" width="8" style="3"/>
    <col min="5893" max="5893" width="0" style="3" hidden="1" customWidth="1"/>
    <col min="5894" max="6143" width="8" style="3"/>
    <col min="6144" max="6144" width="69.625" style="3" customWidth="1"/>
    <col min="6145" max="6147" width="23.375" style="3" customWidth="1"/>
    <col min="6148" max="6148" width="8" style="3"/>
    <col min="6149" max="6149" width="0" style="3" hidden="1" customWidth="1"/>
    <col min="6150" max="6399" width="8" style="3"/>
    <col min="6400" max="6400" width="69.625" style="3" customWidth="1"/>
    <col min="6401" max="6403" width="23.375" style="3" customWidth="1"/>
    <col min="6404" max="6404" width="8" style="3"/>
    <col min="6405" max="6405" width="0" style="3" hidden="1" customWidth="1"/>
    <col min="6406" max="6655" width="8" style="3"/>
    <col min="6656" max="6656" width="69.625" style="3" customWidth="1"/>
    <col min="6657" max="6659" width="23.375" style="3" customWidth="1"/>
    <col min="6660" max="6660" width="8" style="3"/>
    <col min="6661" max="6661" width="0" style="3" hidden="1" customWidth="1"/>
    <col min="6662" max="6911" width="8" style="3"/>
    <col min="6912" max="6912" width="69.625" style="3" customWidth="1"/>
    <col min="6913" max="6915" width="23.375" style="3" customWidth="1"/>
    <col min="6916" max="6916" width="8" style="3"/>
    <col min="6917" max="6917" width="0" style="3" hidden="1" customWidth="1"/>
    <col min="6918" max="7167" width="8" style="3"/>
    <col min="7168" max="7168" width="69.625" style="3" customWidth="1"/>
    <col min="7169" max="7171" width="23.375" style="3" customWidth="1"/>
    <col min="7172" max="7172" width="8" style="3"/>
    <col min="7173" max="7173" width="0" style="3" hidden="1" customWidth="1"/>
    <col min="7174" max="7423" width="8" style="3"/>
    <col min="7424" max="7424" width="69.625" style="3" customWidth="1"/>
    <col min="7425" max="7427" width="23.375" style="3" customWidth="1"/>
    <col min="7428" max="7428" width="8" style="3"/>
    <col min="7429" max="7429" width="0" style="3" hidden="1" customWidth="1"/>
    <col min="7430" max="7679" width="8" style="3"/>
    <col min="7680" max="7680" width="69.625" style="3" customWidth="1"/>
    <col min="7681" max="7683" width="23.375" style="3" customWidth="1"/>
    <col min="7684" max="7684" width="8" style="3"/>
    <col min="7685" max="7685" width="0" style="3" hidden="1" customWidth="1"/>
    <col min="7686" max="7935" width="8" style="3"/>
    <col min="7936" max="7936" width="69.625" style="3" customWidth="1"/>
    <col min="7937" max="7939" width="23.375" style="3" customWidth="1"/>
    <col min="7940" max="7940" width="8" style="3"/>
    <col min="7941" max="7941" width="0" style="3" hidden="1" customWidth="1"/>
    <col min="7942" max="8191" width="8" style="3"/>
    <col min="8192" max="8192" width="69.625" style="3" customWidth="1"/>
    <col min="8193" max="8195" width="23.375" style="3" customWidth="1"/>
    <col min="8196" max="8196" width="8" style="3"/>
    <col min="8197" max="8197" width="0" style="3" hidden="1" customWidth="1"/>
    <col min="8198" max="8447" width="8" style="3"/>
    <col min="8448" max="8448" width="69.625" style="3" customWidth="1"/>
    <col min="8449" max="8451" width="23.375" style="3" customWidth="1"/>
    <col min="8452" max="8452" width="8" style="3"/>
    <col min="8453" max="8453" width="0" style="3" hidden="1" customWidth="1"/>
    <col min="8454" max="8703" width="8" style="3"/>
    <col min="8704" max="8704" width="69.625" style="3" customWidth="1"/>
    <col min="8705" max="8707" width="23.375" style="3" customWidth="1"/>
    <col min="8708" max="8708" width="8" style="3"/>
    <col min="8709" max="8709" width="0" style="3" hidden="1" customWidth="1"/>
    <col min="8710" max="8959" width="8" style="3"/>
    <col min="8960" max="8960" width="69.625" style="3" customWidth="1"/>
    <col min="8961" max="8963" width="23.375" style="3" customWidth="1"/>
    <col min="8964" max="8964" width="8" style="3"/>
    <col min="8965" max="8965" width="0" style="3" hidden="1" customWidth="1"/>
    <col min="8966" max="9215" width="8" style="3"/>
    <col min="9216" max="9216" width="69.625" style="3" customWidth="1"/>
    <col min="9217" max="9219" width="23.375" style="3" customWidth="1"/>
    <col min="9220" max="9220" width="8" style="3"/>
    <col min="9221" max="9221" width="0" style="3" hidden="1" customWidth="1"/>
    <col min="9222" max="9471" width="8" style="3"/>
    <col min="9472" max="9472" width="69.625" style="3" customWidth="1"/>
    <col min="9473" max="9475" width="23.375" style="3" customWidth="1"/>
    <col min="9476" max="9476" width="8" style="3"/>
    <col min="9477" max="9477" width="0" style="3" hidden="1" customWidth="1"/>
    <col min="9478" max="9727" width="8" style="3"/>
    <col min="9728" max="9728" width="69.625" style="3" customWidth="1"/>
    <col min="9729" max="9731" width="23.375" style="3" customWidth="1"/>
    <col min="9732" max="9732" width="8" style="3"/>
    <col min="9733" max="9733" width="0" style="3" hidden="1" customWidth="1"/>
    <col min="9734" max="9983" width="8" style="3"/>
    <col min="9984" max="9984" width="69.625" style="3" customWidth="1"/>
    <col min="9985" max="9987" width="23.375" style="3" customWidth="1"/>
    <col min="9988" max="9988" width="8" style="3"/>
    <col min="9989" max="9989" width="0" style="3" hidden="1" customWidth="1"/>
    <col min="9990" max="10239" width="8" style="3"/>
    <col min="10240" max="10240" width="69.625" style="3" customWidth="1"/>
    <col min="10241" max="10243" width="23.375" style="3" customWidth="1"/>
    <col min="10244" max="10244" width="8" style="3"/>
    <col min="10245" max="10245" width="0" style="3" hidden="1" customWidth="1"/>
    <col min="10246" max="10495" width="8" style="3"/>
    <col min="10496" max="10496" width="69.625" style="3" customWidth="1"/>
    <col min="10497" max="10499" width="23.375" style="3" customWidth="1"/>
    <col min="10500" max="10500" width="8" style="3"/>
    <col min="10501" max="10501" width="0" style="3" hidden="1" customWidth="1"/>
    <col min="10502" max="10751" width="8" style="3"/>
    <col min="10752" max="10752" width="69.625" style="3" customWidth="1"/>
    <col min="10753" max="10755" width="23.375" style="3" customWidth="1"/>
    <col min="10756" max="10756" width="8" style="3"/>
    <col min="10757" max="10757" width="0" style="3" hidden="1" customWidth="1"/>
    <col min="10758" max="11007" width="8" style="3"/>
    <col min="11008" max="11008" width="69.625" style="3" customWidth="1"/>
    <col min="11009" max="11011" width="23.375" style="3" customWidth="1"/>
    <col min="11012" max="11012" width="8" style="3"/>
    <col min="11013" max="11013" width="0" style="3" hidden="1" customWidth="1"/>
    <col min="11014" max="11263" width="8" style="3"/>
    <col min="11264" max="11264" width="69.625" style="3" customWidth="1"/>
    <col min="11265" max="11267" width="23.375" style="3" customWidth="1"/>
    <col min="11268" max="11268" width="8" style="3"/>
    <col min="11269" max="11269" width="0" style="3" hidden="1" customWidth="1"/>
    <col min="11270" max="11519" width="8" style="3"/>
    <col min="11520" max="11520" width="69.625" style="3" customWidth="1"/>
    <col min="11521" max="11523" width="23.375" style="3" customWidth="1"/>
    <col min="11524" max="11524" width="8" style="3"/>
    <col min="11525" max="11525" width="0" style="3" hidden="1" customWidth="1"/>
    <col min="11526" max="11775" width="8" style="3"/>
    <col min="11776" max="11776" width="69.625" style="3" customWidth="1"/>
    <col min="11777" max="11779" width="23.375" style="3" customWidth="1"/>
    <col min="11780" max="11780" width="8" style="3"/>
    <col min="11781" max="11781" width="0" style="3" hidden="1" customWidth="1"/>
    <col min="11782" max="12031" width="8" style="3"/>
    <col min="12032" max="12032" width="69.625" style="3" customWidth="1"/>
    <col min="12033" max="12035" width="23.375" style="3" customWidth="1"/>
    <col min="12036" max="12036" width="8" style="3"/>
    <col min="12037" max="12037" width="0" style="3" hidden="1" customWidth="1"/>
    <col min="12038" max="12287" width="8" style="3"/>
    <col min="12288" max="12288" width="69.625" style="3" customWidth="1"/>
    <col min="12289" max="12291" width="23.375" style="3" customWidth="1"/>
    <col min="12292" max="12292" width="8" style="3"/>
    <col min="12293" max="12293" width="0" style="3" hidden="1" customWidth="1"/>
    <col min="12294" max="12543" width="8" style="3"/>
    <col min="12544" max="12544" width="69.625" style="3" customWidth="1"/>
    <col min="12545" max="12547" width="23.375" style="3" customWidth="1"/>
    <col min="12548" max="12548" width="8" style="3"/>
    <col min="12549" max="12549" width="0" style="3" hidden="1" customWidth="1"/>
    <col min="12550" max="12799" width="8" style="3"/>
    <col min="12800" max="12800" width="69.625" style="3" customWidth="1"/>
    <col min="12801" max="12803" width="23.375" style="3" customWidth="1"/>
    <col min="12804" max="12804" width="8" style="3"/>
    <col min="12805" max="12805" width="0" style="3" hidden="1" customWidth="1"/>
    <col min="12806" max="13055" width="8" style="3"/>
    <col min="13056" max="13056" width="69.625" style="3" customWidth="1"/>
    <col min="13057" max="13059" width="23.375" style="3" customWidth="1"/>
    <col min="13060" max="13060" width="8" style="3"/>
    <col min="13061" max="13061" width="0" style="3" hidden="1" customWidth="1"/>
    <col min="13062" max="13311" width="8" style="3"/>
    <col min="13312" max="13312" width="69.625" style="3" customWidth="1"/>
    <col min="13313" max="13315" width="23.375" style="3" customWidth="1"/>
    <col min="13316" max="13316" width="8" style="3"/>
    <col min="13317" max="13317" width="0" style="3" hidden="1" customWidth="1"/>
    <col min="13318" max="13567" width="8" style="3"/>
    <col min="13568" max="13568" width="69.625" style="3" customWidth="1"/>
    <col min="13569" max="13571" width="23.375" style="3" customWidth="1"/>
    <col min="13572" max="13572" width="8" style="3"/>
    <col min="13573" max="13573" width="0" style="3" hidden="1" customWidth="1"/>
    <col min="13574" max="13823" width="8" style="3"/>
    <col min="13824" max="13824" width="69.625" style="3" customWidth="1"/>
    <col min="13825" max="13827" width="23.375" style="3" customWidth="1"/>
    <col min="13828" max="13828" width="8" style="3"/>
    <col min="13829" max="13829" width="0" style="3" hidden="1" customWidth="1"/>
    <col min="13830" max="14079" width="8" style="3"/>
    <col min="14080" max="14080" width="69.625" style="3" customWidth="1"/>
    <col min="14081" max="14083" width="23.375" style="3" customWidth="1"/>
    <col min="14084" max="14084" width="8" style="3"/>
    <col min="14085" max="14085" width="0" style="3" hidden="1" customWidth="1"/>
    <col min="14086" max="14335" width="8" style="3"/>
    <col min="14336" max="14336" width="69.625" style="3" customWidth="1"/>
    <col min="14337" max="14339" width="23.375" style="3" customWidth="1"/>
    <col min="14340" max="14340" width="8" style="3"/>
    <col min="14341" max="14341" width="0" style="3" hidden="1" customWidth="1"/>
    <col min="14342" max="14591" width="8" style="3"/>
    <col min="14592" max="14592" width="69.625" style="3" customWidth="1"/>
    <col min="14593" max="14595" width="23.375" style="3" customWidth="1"/>
    <col min="14596" max="14596" width="8" style="3"/>
    <col min="14597" max="14597" width="0" style="3" hidden="1" customWidth="1"/>
    <col min="14598" max="14847" width="8" style="3"/>
    <col min="14848" max="14848" width="69.625" style="3" customWidth="1"/>
    <col min="14849" max="14851" width="23.375" style="3" customWidth="1"/>
    <col min="14852" max="14852" width="8" style="3"/>
    <col min="14853" max="14853" width="0" style="3" hidden="1" customWidth="1"/>
    <col min="14854" max="15103" width="8" style="3"/>
    <col min="15104" max="15104" width="69.625" style="3" customWidth="1"/>
    <col min="15105" max="15107" width="23.375" style="3" customWidth="1"/>
    <col min="15108" max="15108" width="8" style="3"/>
    <col min="15109" max="15109" width="0" style="3" hidden="1" customWidth="1"/>
    <col min="15110" max="15359" width="8" style="3"/>
    <col min="15360" max="15360" width="69.625" style="3" customWidth="1"/>
    <col min="15361" max="15363" width="23.375" style="3" customWidth="1"/>
    <col min="15364" max="15364" width="8" style="3"/>
    <col min="15365" max="15365" width="0" style="3" hidden="1" customWidth="1"/>
    <col min="15366" max="15615" width="8" style="3"/>
    <col min="15616" max="15616" width="69.625" style="3" customWidth="1"/>
    <col min="15617" max="15619" width="23.375" style="3" customWidth="1"/>
    <col min="15620" max="15620" width="8" style="3"/>
    <col min="15621" max="15621" width="0" style="3" hidden="1" customWidth="1"/>
    <col min="15622" max="15871" width="8" style="3"/>
    <col min="15872" max="15872" width="69.625" style="3" customWidth="1"/>
    <col min="15873" max="15875" width="23.375" style="3" customWidth="1"/>
    <col min="15876" max="15876" width="8" style="3"/>
    <col min="15877" max="15877" width="0" style="3" hidden="1" customWidth="1"/>
    <col min="15878" max="16127" width="8" style="3"/>
    <col min="16128" max="16128" width="69.625" style="3" customWidth="1"/>
    <col min="16129" max="16131" width="23.37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3" customHeight="1" x14ac:dyDescent="0.25">
      <c r="A1" s="168" t="s">
        <v>66</v>
      </c>
      <c r="B1" s="168"/>
      <c r="C1" s="168"/>
      <c r="D1" s="168"/>
      <c r="E1" s="121"/>
      <c r="F1" s="121"/>
      <c r="G1" s="121"/>
      <c r="H1" s="121"/>
    </row>
    <row r="2" spans="1:11" s="4" customFormat="1" ht="25.5" customHeight="1" x14ac:dyDescent="0.25">
      <c r="A2" s="168" t="s">
        <v>86</v>
      </c>
      <c r="B2" s="168"/>
      <c r="C2" s="168"/>
      <c r="D2" s="168"/>
      <c r="E2" s="121"/>
      <c r="F2" s="121"/>
      <c r="G2" s="121"/>
      <c r="H2" s="121"/>
    </row>
    <row r="3" spans="1:11" s="4" customFormat="1" ht="23.3" customHeight="1" x14ac:dyDescent="0.25">
      <c r="A3" s="199" t="s">
        <v>87</v>
      </c>
      <c r="B3" s="199"/>
      <c r="C3" s="199"/>
      <c r="D3" s="199"/>
      <c r="E3" s="3"/>
      <c r="F3" s="3"/>
      <c r="G3" s="3"/>
      <c r="H3" s="3"/>
    </row>
    <row r="4" spans="1:11" s="4" customFormat="1" ht="23.3" customHeight="1" x14ac:dyDescent="0.25">
      <c r="A4" s="122"/>
      <c r="B4" s="123"/>
      <c r="C4" s="123"/>
      <c r="D4" s="124" t="s">
        <v>102</v>
      </c>
    </row>
    <row r="5" spans="1:11" s="125" customFormat="1" ht="21.1" customHeight="1" x14ac:dyDescent="0.25">
      <c r="A5" s="194" t="s">
        <v>0</v>
      </c>
      <c r="B5" s="195" t="s">
        <v>88</v>
      </c>
      <c r="C5" s="197" t="s">
        <v>89</v>
      </c>
      <c r="D5" s="198"/>
      <c r="E5" s="4"/>
      <c r="F5" s="4"/>
      <c r="G5" s="4"/>
      <c r="H5" s="4"/>
    </row>
    <row r="6" spans="1:11" s="125" customFormat="1" ht="27.7" customHeight="1" x14ac:dyDescent="0.25">
      <c r="A6" s="194"/>
      <c r="B6" s="196"/>
      <c r="C6" s="126" t="s">
        <v>90</v>
      </c>
      <c r="D6" s="127" t="s">
        <v>91</v>
      </c>
      <c r="E6" s="4"/>
      <c r="F6" s="4"/>
      <c r="G6" s="4"/>
      <c r="H6" s="4"/>
    </row>
    <row r="7" spans="1:11" s="4" customFormat="1" ht="14.3" customHeight="1" x14ac:dyDescent="0.25">
      <c r="A7" s="7" t="s">
        <v>3</v>
      </c>
      <c r="B7" s="8">
        <v>1</v>
      </c>
      <c r="C7" s="8">
        <v>2</v>
      </c>
      <c r="D7" s="8">
        <v>3</v>
      </c>
      <c r="E7" s="125"/>
      <c r="F7" s="125"/>
      <c r="G7" s="125"/>
      <c r="H7" s="125"/>
      <c r="I7" s="128"/>
      <c r="K7" s="128"/>
    </row>
    <row r="8" spans="1:11" s="4" customFormat="1" ht="30.1" customHeight="1" x14ac:dyDescent="0.25">
      <c r="A8" s="148" t="s">
        <v>103</v>
      </c>
      <c r="B8" s="147">
        <f>SUM(C8:D8)</f>
        <v>137821</v>
      </c>
      <c r="C8" s="147">
        <f>'!!12-жінки'!B7</f>
        <v>72885</v>
      </c>
      <c r="D8" s="147">
        <f>'!!13-чоловіки'!B7</f>
        <v>64936</v>
      </c>
      <c r="E8" s="125"/>
      <c r="F8" s="125"/>
      <c r="G8" s="125"/>
      <c r="H8" s="125"/>
      <c r="I8" s="128"/>
      <c r="K8" s="128"/>
    </row>
    <row r="9" spans="1:11" s="47" customFormat="1" ht="30.1" customHeight="1" x14ac:dyDescent="0.25">
      <c r="A9" s="148" t="s">
        <v>104</v>
      </c>
      <c r="B9" s="147">
        <f>SUM(C9:D9)</f>
        <v>61440</v>
      </c>
      <c r="C9" s="147">
        <f>'!!12-жінки'!C7</f>
        <v>37266</v>
      </c>
      <c r="D9" s="147">
        <f>'!!13-чоловіки'!C7</f>
        <v>24174</v>
      </c>
      <c r="E9" s="4"/>
      <c r="F9" s="4"/>
      <c r="G9" s="4"/>
      <c r="H9" s="4"/>
    </row>
    <row r="10" spans="1:11" s="4" customFormat="1" ht="30.1" customHeight="1" x14ac:dyDescent="0.25">
      <c r="A10" s="149" t="s">
        <v>105</v>
      </c>
      <c r="B10" s="147">
        <f t="shared" ref="B10:B13" si="0">SUM(C10:D10)</f>
        <v>22442</v>
      </c>
      <c r="C10" s="147">
        <f>'!!12-жінки'!D7</f>
        <v>12537</v>
      </c>
      <c r="D10" s="147">
        <f>'!!13-чоловіки'!D7</f>
        <v>9905</v>
      </c>
    </row>
    <row r="11" spans="1:11" s="4" customFormat="1" ht="30.1" customHeight="1" x14ac:dyDescent="0.25">
      <c r="A11" s="150" t="s">
        <v>106</v>
      </c>
      <c r="B11" s="147">
        <f t="shared" si="0"/>
        <v>4183</v>
      </c>
      <c r="C11" s="147">
        <f>'!!12-жінки'!F7</f>
        <v>2410</v>
      </c>
      <c r="D11" s="147">
        <f>'!!13-чоловіки'!F7</f>
        <v>1773</v>
      </c>
      <c r="G11" s="129"/>
    </row>
    <row r="12" spans="1:11" s="4" customFormat="1" ht="56.25" customHeight="1" x14ac:dyDescent="0.25">
      <c r="A12" s="150" t="s">
        <v>107</v>
      </c>
      <c r="B12" s="147">
        <f t="shared" si="0"/>
        <v>552</v>
      </c>
      <c r="C12" s="147">
        <f>'!!12-жінки'!G7</f>
        <v>257</v>
      </c>
      <c r="D12" s="147">
        <f>'!!13-чоловіки'!G7</f>
        <v>295</v>
      </c>
    </row>
    <row r="13" spans="1:11" s="4" customFormat="1" ht="54.7" customHeight="1" x14ac:dyDescent="0.25">
      <c r="A13" s="150" t="s">
        <v>8</v>
      </c>
      <c r="B13" s="147">
        <f t="shared" si="0"/>
        <v>46921</v>
      </c>
      <c r="C13" s="147">
        <f>'!!12-жінки'!H7</f>
        <v>28390</v>
      </c>
      <c r="D13" s="147">
        <f>'!!13-чоловіки'!H7</f>
        <v>18531</v>
      </c>
      <c r="E13" s="129"/>
    </row>
    <row r="14" spans="1:11" s="4" customFormat="1" ht="22.95" customHeight="1" x14ac:dyDescent="0.25">
      <c r="A14" s="190" t="s">
        <v>92</v>
      </c>
      <c r="B14" s="191"/>
      <c r="C14" s="191"/>
      <c r="D14" s="191"/>
      <c r="E14" s="129"/>
    </row>
    <row r="15" spans="1:11" ht="25.5" customHeight="1" x14ac:dyDescent="0.25">
      <c r="A15" s="192"/>
      <c r="B15" s="193"/>
      <c r="C15" s="193"/>
      <c r="D15" s="193"/>
      <c r="E15" s="129"/>
      <c r="F15" s="4"/>
      <c r="G15" s="4"/>
      <c r="H15" s="4"/>
    </row>
    <row r="16" spans="1:11" ht="21.1" customHeight="1" x14ac:dyDescent="0.25">
      <c r="A16" s="194" t="s">
        <v>0</v>
      </c>
      <c r="B16" s="195" t="s">
        <v>88</v>
      </c>
      <c r="C16" s="197" t="s">
        <v>89</v>
      </c>
      <c r="D16" s="198"/>
      <c r="E16" s="4"/>
      <c r="F16" s="4"/>
      <c r="G16" s="4"/>
      <c r="H16" s="4"/>
    </row>
    <row r="17" spans="1:4" ht="27" customHeight="1" x14ac:dyDescent="0.25">
      <c r="A17" s="194"/>
      <c r="B17" s="196"/>
      <c r="C17" s="126" t="s">
        <v>90</v>
      </c>
      <c r="D17" s="127" t="s">
        <v>91</v>
      </c>
    </row>
    <row r="18" spans="1:4" ht="30.1" customHeight="1" x14ac:dyDescent="0.25">
      <c r="A18" s="148" t="s">
        <v>103</v>
      </c>
      <c r="B18" s="147">
        <f>C18+D18</f>
        <v>22204</v>
      </c>
      <c r="C18" s="151">
        <f>'!!12-жінки'!I7</f>
        <v>13021</v>
      </c>
      <c r="D18" s="152">
        <f>'!!13-чоловіки'!I7</f>
        <v>9183</v>
      </c>
    </row>
    <row r="19" spans="1:4" ht="30.1" customHeight="1" x14ac:dyDescent="0.25">
      <c r="A19" s="130" t="s">
        <v>104</v>
      </c>
      <c r="B19" s="147">
        <f t="shared" ref="B19:B20" si="1">C19+D19</f>
        <v>16415</v>
      </c>
      <c r="C19" s="153">
        <f>'!!12-жінки'!J7</f>
        <v>10165</v>
      </c>
      <c r="D19" s="153">
        <f>'!!13-чоловіки'!J7</f>
        <v>6250</v>
      </c>
    </row>
    <row r="20" spans="1:4" ht="30.1" customHeight="1" x14ac:dyDescent="0.25">
      <c r="A20" s="130" t="s">
        <v>108</v>
      </c>
      <c r="B20" s="147">
        <f t="shared" si="1"/>
        <v>14220</v>
      </c>
      <c r="C20" s="153">
        <f>'!!12-жінки'!K7</f>
        <v>8742</v>
      </c>
      <c r="D20" s="153">
        <f>'!!13-чоловіки'!K7</f>
        <v>5478</v>
      </c>
    </row>
    <row r="21" spans="1:4" x14ac:dyDescent="0.25">
      <c r="B21" s="19"/>
      <c r="C21" s="19"/>
      <c r="D21" s="19"/>
    </row>
    <row r="22" spans="1:4" x14ac:dyDescent="0.25">
      <c r="D22" s="19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0" zoomScaleNormal="85" zoomScaleSheetLayoutView="70" workbookViewId="0">
      <selection activeCell="B8" sqref="B8:K35"/>
    </sheetView>
  </sheetViews>
  <sheetFormatPr defaultRowHeight="15.65" x14ac:dyDescent="0.25"/>
  <cols>
    <col min="1" max="1" width="28.25" style="146" customWidth="1"/>
    <col min="2" max="2" width="17" style="146" customWidth="1"/>
    <col min="3" max="3" width="12.5" style="145" customWidth="1"/>
    <col min="4" max="4" width="13.625" style="145" customWidth="1"/>
    <col min="5" max="5" width="11.625" style="145" customWidth="1"/>
    <col min="6" max="6" width="10.125" style="145" customWidth="1"/>
    <col min="7" max="7" width="16.5" style="145" customWidth="1"/>
    <col min="8" max="8" width="14.5" style="145" customWidth="1"/>
    <col min="9" max="9" width="13.625" style="145" customWidth="1"/>
    <col min="10" max="10" width="12.125" style="145" customWidth="1"/>
    <col min="11" max="11" width="11.375" style="145" customWidth="1"/>
    <col min="12" max="256" width="9" style="142"/>
    <col min="257" max="257" width="18" style="142" customWidth="1"/>
    <col min="258" max="258" width="10.5" style="142" customWidth="1"/>
    <col min="259" max="259" width="11.5" style="142" customWidth="1"/>
    <col min="260" max="260" width="15.625" style="142" customWidth="1"/>
    <col min="261" max="261" width="11.625" style="142" customWidth="1"/>
    <col min="262" max="262" width="10.125" style="142" customWidth="1"/>
    <col min="263" max="263" width="17.875" style="142" customWidth="1"/>
    <col min="264" max="264" width="14.5" style="142" customWidth="1"/>
    <col min="265" max="265" width="11.375" style="142" customWidth="1"/>
    <col min="266" max="266" width="11.5" style="142" customWidth="1"/>
    <col min="267" max="267" width="11.375" style="142" customWidth="1"/>
    <col min="268" max="512" width="9" style="142"/>
    <col min="513" max="513" width="18" style="142" customWidth="1"/>
    <col min="514" max="514" width="10.5" style="142" customWidth="1"/>
    <col min="515" max="515" width="11.5" style="142" customWidth="1"/>
    <col min="516" max="516" width="15.625" style="142" customWidth="1"/>
    <col min="517" max="517" width="11.625" style="142" customWidth="1"/>
    <col min="518" max="518" width="10.125" style="142" customWidth="1"/>
    <col min="519" max="519" width="17.875" style="142" customWidth="1"/>
    <col min="520" max="520" width="14.5" style="142" customWidth="1"/>
    <col min="521" max="521" width="11.375" style="142" customWidth="1"/>
    <col min="522" max="522" width="11.5" style="142" customWidth="1"/>
    <col min="523" max="523" width="11.375" style="142" customWidth="1"/>
    <col min="524" max="768" width="9" style="142"/>
    <col min="769" max="769" width="18" style="142" customWidth="1"/>
    <col min="770" max="770" width="10.5" style="142" customWidth="1"/>
    <col min="771" max="771" width="11.5" style="142" customWidth="1"/>
    <col min="772" max="772" width="15.625" style="142" customWidth="1"/>
    <col min="773" max="773" width="11.625" style="142" customWidth="1"/>
    <col min="774" max="774" width="10.125" style="142" customWidth="1"/>
    <col min="775" max="775" width="17.875" style="142" customWidth="1"/>
    <col min="776" max="776" width="14.5" style="142" customWidth="1"/>
    <col min="777" max="777" width="11.375" style="142" customWidth="1"/>
    <col min="778" max="778" width="11.5" style="142" customWidth="1"/>
    <col min="779" max="779" width="11.375" style="142" customWidth="1"/>
    <col min="780" max="1024" width="9" style="142"/>
    <col min="1025" max="1025" width="18" style="142" customWidth="1"/>
    <col min="1026" max="1026" width="10.5" style="142" customWidth="1"/>
    <col min="1027" max="1027" width="11.5" style="142" customWidth="1"/>
    <col min="1028" max="1028" width="15.625" style="142" customWidth="1"/>
    <col min="1029" max="1029" width="11.625" style="142" customWidth="1"/>
    <col min="1030" max="1030" width="10.125" style="142" customWidth="1"/>
    <col min="1031" max="1031" width="17.875" style="142" customWidth="1"/>
    <col min="1032" max="1032" width="14.5" style="142" customWidth="1"/>
    <col min="1033" max="1033" width="11.375" style="142" customWidth="1"/>
    <col min="1034" max="1034" width="11.5" style="142" customWidth="1"/>
    <col min="1035" max="1035" width="11.375" style="142" customWidth="1"/>
    <col min="1036" max="1280" width="9" style="142"/>
    <col min="1281" max="1281" width="18" style="142" customWidth="1"/>
    <col min="1282" max="1282" width="10.5" style="142" customWidth="1"/>
    <col min="1283" max="1283" width="11.5" style="142" customWidth="1"/>
    <col min="1284" max="1284" width="15.625" style="142" customWidth="1"/>
    <col min="1285" max="1285" width="11.625" style="142" customWidth="1"/>
    <col min="1286" max="1286" width="10.125" style="142" customWidth="1"/>
    <col min="1287" max="1287" width="17.875" style="142" customWidth="1"/>
    <col min="1288" max="1288" width="14.5" style="142" customWidth="1"/>
    <col min="1289" max="1289" width="11.375" style="142" customWidth="1"/>
    <col min="1290" max="1290" width="11.5" style="142" customWidth="1"/>
    <col min="1291" max="1291" width="11.375" style="142" customWidth="1"/>
    <col min="1292" max="1536" width="9" style="142"/>
    <col min="1537" max="1537" width="18" style="142" customWidth="1"/>
    <col min="1538" max="1538" width="10.5" style="142" customWidth="1"/>
    <col min="1539" max="1539" width="11.5" style="142" customWidth="1"/>
    <col min="1540" max="1540" width="15.625" style="142" customWidth="1"/>
    <col min="1541" max="1541" width="11.625" style="142" customWidth="1"/>
    <col min="1542" max="1542" width="10.125" style="142" customWidth="1"/>
    <col min="1543" max="1543" width="17.875" style="142" customWidth="1"/>
    <col min="1544" max="1544" width="14.5" style="142" customWidth="1"/>
    <col min="1545" max="1545" width="11.375" style="142" customWidth="1"/>
    <col min="1546" max="1546" width="11.5" style="142" customWidth="1"/>
    <col min="1547" max="1547" width="11.375" style="142" customWidth="1"/>
    <col min="1548" max="1792" width="9" style="142"/>
    <col min="1793" max="1793" width="18" style="142" customWidth="1"/>
    <col min="1794" max="1794" width="10.5" style="142" customWidth="1"/>
    <col min="1795" max="1795" width="11.5" style="142" customWidth="1"/>
    <col min="1796" max="1796" width="15.625" style="142" customWidth="1"/>
    <col min="1797" max="1797" width="11.625" style="142" customWidth="1"/>
    <col min="1798" max="1798" width="10.125" style="142" customWidth="1"/>
    <col min="1799" max="1799" width="17.875" style="142" customWidth="1"/>
    <col min="1800" max="1800" width="14.5" style="142" customWidth="1"/>
    <col min="1801" max="1801" width="11.375" style="142" customWidth="1"/>
    <col min="1802" max="1802" width="11.5" style="142" customWidth="1"/>
    <col min="1803" max="1803" width="11.375" style="142" customWidth="1"/>
    <col min="1804" max="2048" width="9" style="142"/>
    <col min="2049" max="2049" width="18" style="142" customWidth="1"/>
    <col min="2050" max="2050" width="10.5" style="142" customWidth="1"/>
    <col min="2051" max="2051" width="11.5" style="142" customWidth="1"/>
    <col min="2052" max="2052" width="15.625" style="142" customWidth="1"/>
    <col min="2053" max="2053" width="11.625" style="142" customWidth="1"/>
    <col min="2054" max="2054" width="10.125" style="142" customWidth="1"/>
    <col min="2055" max="2055" width="17.875" style="142" customWidth="1"/>
    <col min="2056" max="2056" width="14.5" style="142" customWidth="1"/>
    <col min="2057" max="2057" width="11.375" style="142" customWidth="1"/>
    <col min="2058" max="2058" width="11.5" style="142" customWidth="1"/>
    <col min="2059" max="2059" width="11.375" style="142" customWidth="1"/>
    <col min="2060" max="2304" width="9" style="142"/>
    <col min="2305" max="2305" width="18" style="142" customWidth="1"/>
    <col min="2306" max="2306" width="10.5" style="142" customWidth="1"/>
    <col min="2307" max="2307" width="11.5" style="142" customWidth="1"/>
    <col min="2308" max="2308" width="15.625" style="142" customWidth="1"/>
    <col min="2309" max="2309" width="11.625" style="142" customWidth="1"/>
    <col min="2310" max="2310" width="10.125" style="142" customWidth="1"/>
    <col min="2311" max="2311" width="17.875" style="142" customWidth="1"/>
    <col min="2312" max="2312" width="14.5" style="142" customWidth="1"/>
    <col min="2313" max="2313" width="11.375" style="142" customWidth="1"/>
    <col min="2314" max="2314" width="11.5" style="142" customWidth="1"/>
    <col min="2315" max="2315" width="11.375" style="142" customWidth="1"/>
    <col min="2316" max="2560" width="9" style="142"/>
    <col min="2561" max="2561" width="18" style="142" customWidth="1"/>
    <col min="2562" max="2562" width="10.5" style="142" customWidth="1"/>
    <col min="2563" max="2563" width="11.5" style="142" customWidth="1"/>
    <col min="2564" max="2564" width="15.625" style="142" customWidth="1"/>
    <col min="2565" max="2565" width="11.625" style="142" customWidth="1"/>
    <col min="2566" max="2566" width="10.125" style="142" customWidth="1"/>
    <col min="2567" max="2567" width="17.875" style="142" customWidth="1"/>
    <col min="2568" max="2568" width="14.5" style="142" customWidth="1"/>
    <col min="2569" max="2569" width="11.375" style="142" customWidth="1"/>
    <col min="2570" max="2570" width="11.5" style="142" customWidth="1"/>
    <col min="2571" max="2571" width="11.375" style="142" customWidth="1"/>
    <col min="2572" max="2816" width="9" style="142"/>
    <col min="2817" max="2817" width="18" style="142" customWidth="1"/>
    <col min="2818" max="2818" width="10.5" style="142" customWidth="1"/>
    <col min="2819" max="2819" width="11.5" style="142" customWidth="1"/>
    <col min="2820" max="2820" width="15.625" style="142" customWidth="1"/>
    <col min="2821" max="2821" width="11.625" style="142" customWidth="1"/>
    <col min="2822" max="2822" width="10.125" style="142" customWidth="1"/>
    <col min="2823" max="2823" width="17.875" style="142" customWidth="1"/>
    <col min="2824" max="2824" width="14.5" style="142" customWidth="1"/>
    <col min="2825" max="2825" width="11.375" style="142" customWidth="1"/>
    <col min="2826" max="2826" width="11.5" style="142" customWidth="1"/>
    <col min="2827" max="2827" width="11.375" style="142" customWidth="1"/>
    <col min="2828" max="3072" width="9" style="142"/>
    <col min="3073" max="3073" width="18" style="142" customWidth="1"/>
    <col min="3074" max="3074" width="10.5" style="142" customWidth="1"/>
    <col min="3075" max="3075" width="11.5" style="142" customWidth="1"/>
    <col min="3076" max="3076" width="15.625" style="142" customWidth="1"/>
    <col min="3077" max="3077" width="11.625" style="142" customWidth="1"/>
    <col min="3078" max="3078" width="10.125" style="142" customWidth="1"/>
    <col min="3079" max="3079" width="17.875" style="142" customWidth="1"/>
    <col min="3080" max="3080" width="14.5" style="142" customWidth="1"/>
    <col min="3081" max="3081" width="11.375" style="142" customWidth="1"/>
    <col min="3082" max="3082" width="11.5" style="142" customWidth="1"/>
    <col min="3083" max="3083" width="11.375" style="142" customWidth="1"/>
    <col min="3084" max="3328" width="9" style="142"/>
    <col min="3329" max="3329" width="18" style="142" customWidth="1"/>
    <col min="3330" max="3330" width="10.5" style="142" customWidth="1"/>
    <col min="3331" max="3331" width="11.5" style="142" customWidth="1"/>
    <col min="3332" max="3332" width="15.625" style="142" customWidth="1"/>
    <col min="3333" max="3333" width="11.625" style="142" customWidth="1"/>
    <col min="3334" max="3334" width="10.125" style="142" customWidth="1"/>
    <col min="3335" max="3335" width="17.875" style="142" customWidth="1"/>
    <col min="3336" max="3336" width="14.5" style="142" customWidth="1"/>
    <col min="3337" max="3337" width="11.375" style="142" customWidth="1"/>
    <col min="3338" max="3338" width="11.5" style="142" customWidth="1"/>
    <col min="3339" max="3339" width="11.375" style="142" customWidth="1"/>
    <col min="3340" max="3584" width="9" style="142"/>
    <col min="3585" max="3585" width="18" style="142" customWidth="1"/>
    <col min="3586" max="3586" width="10.5" style="142" customWidth="1"/>
    <col min="3587" max="3587" width="11.5" style="142" customWidth="1"/>
    <col min="3588" max="3588" width="15.625" style="142" customWidth="1"/>
    <col min="3589" max="3589" width="11.625" style="142" customWidth="1"/>
    <col min="3590" max="3590" width="10.125" style="142" customWidth="1"/>
    <col min="3591" max="3591" width="17.875" style="142" customWidth="1"/>
    <col min="3592" max="3592" width="14.5" style="142" customWidth="1"/>
    <col min="3593" max="3593" width="11.375" style="142" customWidth="1"/>
    <col min="3594" max="3594" width="11.5" style="142" customWidth="1"/>
    <col min="3595" max="3595" width="11.375" style="142" customWidth="1"/>
    <col min="3596" max="3840" width="9" style="142"/>
    <col min="3841" max="3841" width="18" style="142" customWidth="1"/>
    <col min="3842" max="3842" width="10.5" style="142" customWidth="1"/>
    <col min="3843" max="3843" width="11.5" style="142" customWidth="1"/>
    <col min="3844" max="3844" width="15.625" style="142" customWidth="1"/>
    <col min="3845" max="3845" width="11.625" style="142" customWidth="1"/>
    <col min="3846" max="3846" width="10.125" style="142" customWidth="1"/>
    <col min="3847" max="3847" width="17.875" style="142" customWidth="1"/>
    <col min="3848" max="3848" width="14.5" style="142" customWidth="1"/>
    <col min="3849" max="3849" width="11.375" style="142" customWidth="1"/>
    <col min="3850" max="3850" width="11.5" style="142" customWidth="1"/>
    <col min="3851" max="3851" width="11.375" style="142" customWidth="1"/>
    <col min="3852" max="4096" width="9" style="142"/>
    <col min="4097" max="4097" width="18" style="142" customWidth="1"/>
    <col min="4098" max="4098" width="10.5" style="142" customWidth="1"/>
    <col min="4099" max="4099" width="11.5" style="142" customWidth="1"/>
    <col min="4100" max="4100" width="15.625" style="142" customWidth="1"/>
    <col min="4101" max="4101" width="11.625" style="142" customWidth="1"/>
    <col min="4102" max="4102" width="10.125" style="142" customWidth="1"/>
    <col min="4103" max="4103" width="17.875" style="142" customWidth="1"/>
    <col min="4104" max="4104" width="14.5" style="142" customWidth="1"/>
    <col min="4105" max="4105" width="11.375" style="142" customWidth="1"/>
    <col min="4106" max="4106" width="11.5" style="142" customWidth="1"/>
    <col min="4107" max="4107" width="11.375" style="142" customWidth="1"/>
    <col min="4108" max="4352" width="9" style="142"/>
    <col min="4353" max="4353" width="18" style="142" customWidth="1"/>
    <col min="4354" max="4354" width="10.5" style="142" customWidth="1"/>
    <col min="4355" max="4355" width="11.5" style="142" customWidth="1"/>
    <col min="4356" max="4356" width="15.625" style="142" customWidth="1"/>
    <col min="4357" max="4357" width="11.625" style="142" customWidth="1"/>
    <col min="4358" max="4358" width="10.125" style="142" customWidth="1"/>
    <col min="4359" max="4359" width="17.875" style="142" customWidth="1"/>
    <col min="4360" max="4360" width="14.5" style="142" customWidth="1"/>
    <col min="4361" max="4361" width="11.375" style="142" customWidth="1"/>
    <col min="4362" max="4362" width="11.5" style="142" customWidth="1"/>
    <col min="4363" max="4363" width="11.375" style="142" customWidth="1"/>
    <col min="4364" max="4608" width="9" style="142"/>
    <col min="4609" max="4609" width="18" style="142" customWidth="1"/>
    <col min="4610" max="4610" width="10.5" style="142" customWidth="1"/>
    <col min="4611" max="4611" width="11.5" style="142" customWidth="1"/>
    <col min="4612" max="4612" width="15.625" style="142" customWidth="1"/>
    <col min="4613" max="4613" width="11.625" style="142" customWidth="1"/>
    <col min="4614" max="4614" width="10.125" style="142" customWidth="1"/>
    <col min="4615" max="4615" width="17.875" style="142" customWidth="1"/>
    <col min="4616" max="4616" width="14.5" style="142" customWidth="1"/>
    <col min="4617" max="4617" width="11.375" style="142" customWidth="1"/>
    <col min="4618" max="4618" width="11.5" style="142" customWidth="1"/>
    <col min="4619" max="4619" width="11.375" style="142" customWidth="1"/>
    <col min="4620" max="4864" width="9" style="142"/>
    <col min="4865" max="4865" width="18" style="142" customWidth="1"/>
    <col min="4866" max="4866" width="10.5" style="142" customWidth="1"/>
    <col min="4867" max="4867" width="11.5" style="142" customWidth="1"/>
    <col min="4868" max="4868" width="15.625" style="142" customWidth="1"/>
    <col min="4869" max="4869" width="11.625" style="142" customWidth="1"/>
    <col min="4870" max="4870" width="10.125" style="142" customWidth="1"/>
    <col min="4871" max="4871" width="17.875" style="142" customWidth="1"/>
    <col min="4872" max="4872" width="14.5" style="142" customWidth="1"/>
    <col min="4873" max="4873" width="11.375" style="142" customWidth="1"/>
    <col min="4874" max="4874" width="11.5" style="142" customWidth="1"/>
    <col min="4875" max="4875" width="11.375" style="142" customWidth="1"/>
    <col min="4876" max="5120" width="9" style="142"/>
    <col min="5121" max="5121" width="18" style="142" customWidth="1"/>
    <col min="5122" max="5122" width="10.5" style="142" customWidth="1"/>
    <col min="5123" max="5123" width="11.5" style="142" customWidth="1"/>
    <col min="5124" max="5124" width="15.625" style="142" customWidth="1"/>
    <col min="5125" max="5125" width="11.625" style="142" customWidth="1"/>
    <col min="5126" max="5126" width="10.125" style="142" customWidth="1"/>
    <col min="5127" max="5127" width="17.875" style="142" customWidth="1"/>
    <col min="5128" max="5128" width="14.5" style="142" customWidth="1"/>
    <col min="5129" max="5129" width="11.375" style="142" customWidth="1"/>
    <col min="5130" max="5130" width="11.5" style="142" customWidth="1"/>
    <col min="5131" max="5131" width="11.375" style="142" customWidth="1"/>
    <col min="5132" max="5376" width="9" style="142"/>
    <col min="5377" max="5377" width="18" style="142" customWidth="1"/>
    <col min="5378" max="5378" width="10.5" style="142" customWidth="1"/>
    <col min="5379" max="5379" width="11.5" style="142" customWidth="1"/>
    <col min="5380" max="5380" width="15.625" style="142" customWidth="1"/>
    <col min="5381" max="5381" width="11.625" style="142" customWidth="1"/>
    <col min="5382" max="5382" width="10.125" style="142" customWidth="1"/>
    <col min="5383" max="5383" width="17.875" style="142" customWidth="1"/>
    <col min="5384" max="5384" width="14.5" style="142" customWidth="1"/>
    <col min="5385" max="5385" width="11.375" style="142" customWidth="1"/>
    <col min="5386" max="5386" width="11.5" style="142" customWidth="1"/>
    <col min="5387" max="5387" width="11.375" style="142" customWidth="1"/>
    <col min="5388" max="5632" width="9" style="142"/>
    <col min="5633" max="5633" width="18" style="142" customWidth="1"/>
    <col min="5634" max="5634" width="10.5" style="142" customWidth="1"/>
    <col min="5635" max="5635" width="11.5" style="142" customWidth="1"/>
    <col min="5636" max="5636" width="15.625" style="142" customWidth="1"/>
    <col min="5637" max="5637" width="11.625" style="142" customWidth="1"/>
    <col min="5638" max="5638" width="10.125" style="142" customWidth="1"/>
    <col min="5639" max="5639" width="17.875" style="142" customWidth="1"/>
    <col min="5640" max="5640" width="14.5" style="142" customWidth="1"/>
    <col min="5641" max="5641" width="11.375" style="142" customWidth="1"/>
    <col min="5642" max="5642" width="11.5" style="142" customWidth="1"/>
    <col min="5643" max="5643" width="11.375" style="142" customWidth="1"/>
    <col min="5644" max="5888" width="9" style="142"/>
    <col min="5889" max="5889" width="18" style="142" customWidth="1"/>
    <col min="5890" max="5890" width="10.5" style="142" customWidth="1"/>
    <col min="5891" max="5891" width="11.5" style="142" customWidth="1"/>
    <col min="5892" max="5892" width="15.625" style="142" customWidth="1"/>
    <col min="5893" max="5893" width="11.625" style="142" customWidth="1"/>
    <col min="5894" max="5894" width="10.125" style="142" customWidth="1"/>
    <col min="5895" max="5895" width="17.875" style="142" customWidth="1"/>
    <col min="5896" max="5896" width="14.5" style="142" customWidth="1"/>
    <col min="5897" max="5897" width="11.375" style="142" customWidth="1"/>
    <col min="5898" max="5898" width="11.5" style="142" customWidth="1"/>
    <col min="5899" max="5899" width="11.375" style="142" customWidth="1"/>
    <col min="5900" max="6144" width="9" style="142"/>
    <col min="6145" max="6145" width="18" style="142" customWidth="1"/>
    <col min="6146" max="6146" width="10.5" style="142" customWidth="1"/>
    <col min="6147" max="6147" width="11.5" style="142" customWidth="1"/>
    <col min="6148" max="6148" width="15.625" style="142" customWidth="1"/>
    <col min="6149" max="6149" width="11.625" style="142" customWidth="1"/>
    <col min="6150" max="6150" width="10.125" style="142" customWidth="1"/>
    <col min="6151" max="6151" width="17.875" style="142" customWidth="1"/>
    <col min="6152" max="6152" width="14.5" style="142" customWidth="1"/>
    <col min="6153" max="6153" width="11.375" style="142" customWidth="1"/>
    <col min="6154" max="6154" width="11.5" style="142" customWidth="1"/>
    <col min="6155" max="6155" width="11.375" style="142" customWidth="1"/>
    <col min="6156" max="6400" width="9" style="142"/>
    <col min="6401" max="6401" width="18" style="142" customWidth="1"/>
    <col min="6402" max="6402" width="10.5" style="142" customWidth="1"/>
    <col min="6403" max="6403" width="11.5" style="142" customWidth="1"/>
    <col min="6404" max="6404" width="15.625" style="142" customWidth="1"/>
    <col min="6405" max="6405" width="11.625" style="142" customWidth="1"/>
    <col min="6406" max="6406" width="10.125" style="142" customWidth="1"/>
    <col min="6407" max="6407" width="17.875" style="142" customWidth="1"/>
    <col min="6408" max="6408" width="14.5" style="142" customWidth="1"/>
    <col min="6409" max="6409" width="11.375" style="142" customWidth="1"/>
    <col min="6410" max="6410" width="11.5" style="142" customWidth="1"/>
    <col min="6411" max="6411" width="11.375" style="142" customWidth="1"/>
    <col min="6412" max="6656" width="9" style="142"/>
    <col min="6657" max="6657" width="18" style="142" customWidth="1"/>
    <col min="6658" max="6658" width="10.5" style="142" customWidth="1"/>
    <col min="6659" max="6659" width="11.5" style="142" customWidth="1"/>
    <col min="6660" max="6660" width="15.625" style="142" customWidth="1"/>
    <col min="6661" max="6661" width="11.625" style="142" customWidth="1"/>
    <col min="6662" max="6662" width="10.125" style="142" customWidth="1"/>
    <col min="6663" max="6663" width="17.875" style="142" customWidth="1"/>
    <col min="6664" max="6664" width="14.5" style="142" customWidth="1"/>
    <col min="6665" max="6665" width="11.375" style="142" customWidth="1"/>
    <col min="6666" max="6666" width="11.5" style="142" customWidth="1"/>
    <col min="6667" max="6667" width="11.375" style="142" customWidth="1"/>
    <col min="6668" max="6912" width="9" style="142"/>
    <col min="6913" max="6913" width="18" style="142" customWidth="1"/>
    <col min="6914" max="6914" width="10.5" style="142" customWidth="1"/>
    <col min="6915" max="6915" width="11.5" style="142" customWidth="1"/>
    <col min="6916" max="6916" width="15.625" style="142" customWidth="1"/>
    <col min="6917" max="6917" width="11.625" style="142" customWidth="1"/>
    <col min="6918" max="6918" width="10.125" style="142" customWidth="1"/>
    <col min="6919" max="6919" width="17.875" style="142" customWidth="1"/>
    <col min="6920" max="6920" width="14.5" style="142" customWidth="1"/>
    <col min="6921" max="6921" width="11.375" style="142" customWidth="1"/>
    <col min="6922" max="6922" width="11.5" style="142" customWidth="1"/>
    <col min="6923" max="6923" width="11.375" style="142" customWidth="1"/>
    <col min="6924" max="7168" width="9" style="142"/>
    <col min="7169" max="7169" width="18" style="142" customWidth="1"/>
    <col min="7170" max="7170" width="10.5" style="142" customWidth="1"/>
    <col min="7171" max="7171" width="11.5" style="142" customWidth="1"/>
    <col min="7172" max="7172" width="15.625" style="142" customWidth="1"/>
    <col min="7173" max="7173" width="11.625" style="142" customWidth="1"/>
    <col min="7174" max="7174" width="10.125" style="142" customWidth="1"/>
    <col min="7175" max="7175" width="17.875" style="142" customWidth="1"/>
    <col min="7176" max="7176" width="14.5" style="142" customWidth="1"/>
    <col min="7177" max="7177" width="11.375" style="142" customWidth="1"/>
    <col min="7178" max="7178" width="11.5" style="142" customWidth="1"/>
    <col min="7179" max="7179" width="11.375" style="142" customWidth="1"/>
    <col min="7180" max="7424" width="9" style="142"/>
    <col min="7425" max="7425" width="18" style="142" customWidth="1"/>
    <col min="7426" max="7426" width="10.5" style="142" customWidth="1"/>
    <col min="7427" max="7427" width="11.5" style="142" customWidth="1"/>
    <col min="7428" max="7428" width="15.625" style="142" customWidth="1"/>
    <col min="7429" max="7429" width="11.625" style="142" customWidth="1"/>
    <col min="7430" max="7430" width="10.125" style="142" customWidth="1"/>
    <col min="7431" max="7431" width="17.875" style="142" customWidth="1"/>
    <col min="7432" max="7432" width="14.5" style="142" customWidth="1"/>
    <col min="7433" max="7433" width="11.375" style="142" customWidth="1"/>
    <col min="7434" max="7434" width="11.5" style="142" customWidth="1"/>
    <col min="7435" max="7435" width="11.375" style="142" customWidth="1"/>
    <col min="7436" max="7680" width="9" style="142"/>
    <col min="7681" max="7681" width="18" style="142" customWidth="1"/>
    <col min="7682" max="7682" width="10.5" style="142" customWidth="1"/>
    <col min="7683" max="7683" width="11.5" style="142" customWidth="1"/>
    <col min="7684" max="7684" width="15.625" style="142" customWidth="1"/>
    <col min="7685" max="7685" width="11.625" style="142" customWidth="1"/>
    <col min="7686" max="7686" width="10.125" style="142" customWidth="1"/>
    <col min="7687" max="7687" width="17.875" style="142" customWidth="1"/>
    <col min="7688" max="7688" width="14.5" style="142" customWidth="1"/>
    <col min="7689" max="7689" width="11.375" style="142" customWidth="1"/>
    <col min="7690" max="7690" width="11.5" style="142" customWidth="1"/>
    <col min="7691" max="7691" width="11.375" style="142" customWidth="1"/>
    <col min="7692" max="7936" width="9" style="142"/>
    <col min="7937" max="7937" width="18" style="142" customWidth="1"/>
    <col min="7938" max="7938" width="10.5" style="142" customWidth="1"/>
    <col min="7939" max="7939" width="11.5" style="142" customWidth="1"/>
    <col min="7940" max="7940" width="15.625" style="142" customWidth="1"/>
    <col min="7941" max="7941" width="11.625" style="142" customWidth="1"/>
    <col min="7942" max="7942" width="10.125" style="142" customWidth="1"/>
    <col min="7943" max="7943" width="17.875" style="142" customWidth="1"/>
    <col min="7944" max="7944" width="14.5" style="142" customWidth="1"/>
    <col min="7945" max="7945" width="11.375" style="142" customWidth="1"/>
    <col min="7946" max="7946" width="11.5" style="142" customWidth="1"/>
    <col min="7947" max="7947" width="11.375" style="142" customWidth="1"/>
    <col min="7948" max="8192" width="9" style="142"/>
    <col min="8193" max="8193" width="18" style="142" customWidth="1"/>
    <col min="8194" max="8194" width="10.5" style="142" customWidth="1"/>
    <col min="8195" max="8195" width="11.5" style="142" customWidth="1"/>
    <col min="8196" max="8196" width="15.625" style="142" customWidth="1"/>
    <col min="8197" max="8197" width="11.625" style="142" customWidth="1"/>
    <col min="8198" max="8198" width="10.125" style="142" customWidth="1"/>
    <col min="8199" max="8199" width="17.875" style="142" customWidth="1"/>
    <col min="8200" max="8200" width="14.5" style="142" customWidth="1"/>
    <col min="8201" max="8201" width="11.375" style="142" customWidth="1"/>
    <col min="8202" max="8202" width="11.5" style="142" customWidth="1"/>
    <col min="8203" max="8203" width="11.375" style="142" customWidth="1"/>
    <col min="8204" max="8448" width="9" style="142"/>
    <col min="8449" max="8449" width="18" style="142" customWidth="1"/>
    <col min="8450" max="8450" width="10.5" style="142" customWidth="1"/>
    <col min="8451" max="8451" width="11.5" style="142" customWidth="1"/>
    <col min="8452" max="8452" width="15.625" style="142" customWidth="1"/>
    <col min="8453" max="8453" width="11.625" style="142" customWidth="1"/>
    <col min="8454" max="8454" width="10.125" style="142" customWidth="1"/>
    <col min="8455" max="8455" width="17.875" style="142" customWidth="1"/>
    <col min="8456" max="8456" width="14.5" style="142" customWidth="1"/>
    <col min="8457" max="8457" width="11.375" style="142" customWidth="1"/>
    <col min="8458" max="8458" width="11.5" style="142" customWidth="1"/>
    <col min="8459" max="8459" width="11.375" style="142" customWidth="1"/>
    <col min="8460" max="8704" width="9" style="142"/>
    <col min="8705" max="8705" width="18" style="142" customWidth="1"/>
    <col min="8706" max="8706" width="10.5" style="142" customWidth="1"/>
    <col min="8707" max="8707" width="11.5" style="142" customWidth="1"/>
    <col min="8708" max="8708" width="15.625" style="142" customWidth="1"/>
    <col min="8709" max="8709" width="11.625" style="142" customWidth="1"/>
    <col min="8710" max="8710" width="10.125" style="142" customWidth="1"/>
    <col min="8711" max="8711" width="17.875" style="142" customWidth="1"/>
    <col min="8712" max="8712" width="14.5" style="142" customWidth="1"/>
    <col min="8713" max="8713" width="11.375" style="142" customWidth="1"/>
    <col min="8714" max="8714" width="11.5" style="142" customWidth="1"/>
    <col min="8715" max="8715" width="11.375" style="142" customWidth="1"/>
    <col min="8716" max="8960" width="9" style="142"/>
    <col min="8961" max="8961" width="18" style="142" customWidth="1"/>
    <col min="8962" max="8962" width="10.5" style="142" customWidth="1"/>
    <col min="8963" max="8963" width="11.5" style="142" customWidth="1"/>
    <col min="8964" max="8964" width="15.625" style="142" customWidth="1"/>
    <col min="8965" max="8965" width="11.625" style="142" customWidth="1"/>
    <col min="8966" max="8966" width="10.125" style="142" customWidth="1"/>
    <col min="8967" max="8967" width="17.875" style="142" customWidth="1"/>
    <col min="8968" max="8968" width="14.5" style="142" customWidth="1"/>
    <col min="8969" max="8969" width="11.375" style="142" customWidth="1"/>
    <col min="8970" max="8970" width="11.5" style="142" customWidth="1"/>
    <col min="8971" max="8971" width="11.375" style="142" customWidth="1"/>
    <col min="8972" max="9216" width="9" style="142"/>
    <col min="9217" max="9217" width="18" style="142" customWidth="1"/>
    <col min="9218" max="9218" width="10.5" style="142" customWidth="1"/>
    <col min="9219" max="9219" width="11.5" style="142" customWidth="1"/>
    <col min="9220" max="9220" width="15.625" style="142" customWidth="1"/>
    <col min="9221" max="9221" width="11.625" style="142" customWidth="1"/>
    <col min="9222" max="9222" width="10.125" style="142" customWidth="1"/>
    <col min="9223" max="9223" width="17.875" style="142" customWidth="1"/>
    <col min="9224" max="9224" width="14.5" style="142" customWidth="1"/>
    <col min="9225" max="9225" width="11.375" style="142" customWidth="1"/>
    <col min="9226" max="9226" width="11.5" style="142" customWidth="1"/>
    <col min="9227" max="9227" width="11.375" style="142" customWidth="1"/>
    <col min="9228" max="9472" width="9" style="142"/>
    <col min="9473" max="9473" width="18" style="142" customWidth="1"/>
    <col min="9474" max="9474" width="10.5" style="142" customWidth="1"/>
    <col min="9475" max="9475" width="11.5" style="142" customWidth="1"/>
    <col min="9476" max="9476" width="15.625" style="142" customWidth="1"/>
    <col min="9477" max="9477" width="11.625" style="142" customWidth="1"/>
    <col min="9478" max="9478" width="10.125" style="142" customWidth="1"/>
    <col min="9479" max="9479" width="17.875" style="142" customWidth="1"/>
    <col min="9480" max="9480" width="14.5" style="142" customWidth="1"/>
    <col min="9481" max="9481" width="11.375" style="142" customWidth="1"/>
    <col min="9482" max="9482" width="11.5" style="142" customWidth="1"/>
    <col min="9483" max="9483" width="11.375" style="142" customWidth="1"/>
    <col min="9484" max="9728" width="9" style="142"/>
    <col min="9729" max="9729" width="18" style="142" customWidth="1"/>
    <col min="9730" max="9730" width="10.5" style="142" customWidth="1"/>
    <col min="9731" max="9731" width="11.5" style="142" customWidth="1"/>
    <col min="9732" max="9732" width="15.625" style="142" customWidth="1"/>
    <col min="9733" max="9733" width="11.625" style="142" customWidth="1"/>
    <col min="9734" max="9734" width="10.125" style="142" customWidth="1"/>
    <col min="9735" max="9735" width="17.875" style="142" customWidth="1"/>
    <col min="9736" max="9736" width="14.5" style="142" customWidth="1"/>
    <col min="9737" max="9737" width="11.375" style="142" customWidth="1"/>
    <col min="9738" max="9738" width="11.5" style="142" customWidth="1"/>
    <col min="9739" max="9739" width="11.375" style="142" customWidth="1"/>
    <col min="9740" max="9984" width="9" style="142"/>
    <col min="9985" max="9985" width="18" style="142" customWidth="1"/>
    <col min="9986" max="9986" width="10.5" style="142" customWidth="1"/>
    <col min="9987" max="9987" width="11.5" style="142" customWidth="1"/>
    <col min="9988" max="9988" width="15.625" style="142" customWidth="1"/>
    <col min="9989" max="9989" width="11.625" style="142" customWidth="1"/>
    <col min="9990" max="9990" width="10.125" style="142" customWidth="1"/>
    <col min="9991" max="9991" width="17.875" style="142" customWidth="1"/>
    <col min="9992" max="9992" width="14.5" style="142" customWidth="1"/>
    <col min="9993" max="9993" width="11.375" style="142" customWidth="1"/>
    <col min="9994" max="9994" width="11.5" style="142" customWidth="1"/>
    <col min="9995" max="9995" width="11.375" style="142" customWidth="1"/>
    <col min="9996" max="10240" width="9" style="142"/>
    <col min="10241" max="10241" width="18" style="142" customWidth="1"/>
    <col min="10242" max="10242" width="10.5" style="142" customWidth="1"/>
    <col min="10243" max="10243" width="11.5" style="142" customWidth="1"/>
    <col min="10244" max="10244" width="15.625" style="142" customWidth="1"/>
    <col min="10245" max="10245" width="11.625" style="142" customWidth="1"/>
    <col min="10246" max="10246" width="10.125" style="142" customWidth="1"/>
    <col min="10247" max="10247" width="17.875" style="142" customWidth="1"/>
    <col min="10248" max="10248" width="14.5" style="142" customWidth="1"/>
    <col min="10249" max="10249" width="11.375" style="142" customWidth="1"/>
    <col min="10250" max="10250" width="11.5" style="142" customWidth="1"/>
    <col min="10251" max="10251" width="11.375" style="142" customWidth="1"/>
    <col min="10252" max="10496" width="9" style="142"/>
    <col min="10497" max="10497" width="18" style="142" customWidth="1"/>
    <col min="10498" max="10498" width="10.5" style="142" customWidth="1"/>
    <col min="10499" max="10499" width="11.5" style="142" customWidth="1"/>
    <col min="10500" max="10500" width="15.625" style="142" customWidth="1"/>
    <col min="10501" max="10501" width="11.625" style="142" customWidth="1"/>
    <col min="10502" max="10502" width="10.125" style="142" customWidth="1"/>
    <col min="10503" max="10503" width="17.875" style="142" customWidth="1"/>
    <col min="10504" max="10504" width="14.5" style="142" customWidth="1"/>
    <col min="10505" max="10505" width="11.375" style="142" customWidth="1"/>
    <col min="10506" max="10506" width="11.5" style="142" customWidth="1"/>
    <col min="10507" max="10507" width="11.375" style="142" customWidth="1"/>
    <col min="10508" max="10752" width="9" style="142"/>
    <col min="10753" max="10753" width="18" style="142" customWidth="1"/>
    <col min="10754" max="10754" width="10.5" style="142" customWidth="1"/>
    <col min="10755" max="10755" width="11.5" style="142" customWidth="1"/>
    <col min="10756" max="10756" width="15.625" style="142" customWidth="1"/>
    <col min="10757" max="10757" width="11.625" style="142" customWidth="1"/>
    <col min="10758" max="10758" width="10.125" style="142" customWidth="1"/>
    <col min="10759" max="10759" width="17.875" style="142" customWidth="1"/>
    <col min="10760" max="10760" width="14.5" style="142" customWidth="1"/>
    <col min="10761" max="10761" width="11.375" style="142" customWidth="1"/>
    <col min="10762" max="10762" width="11.5" style="142" customWidth="1"/>
    <col min="10763" max="10763" width="11.375" style="142" customWidth="1"/>
    <col min="10764" max="11008" width="9" style="142"/>
    <col min="11009" max="11009" width="18" style="142" customWidth="1"/>
    <col min="11010" max="11010" width="10.5" style="142" customWidth="1"/>
    <col min="11011" max="11011" width="11.5" style="142" customWidth="1"/>
    <col min="11012" max="11012" width="15.625" style="142" customWidth="1"/>
    <col min="11013" max="11013" width="11.625" style="142" customWidth="1"/>
    <col min="11014" max="11014" width="10.125" style="142" customWidth="1"/>
    <col min="11015" max="11015" width="17.875" style="142" customWidth="1"/>
    <col min="11016" max="11016" width="14.5" style="142" customWidth="1"/>
    <col min="11017" max="11017" width="11.375" style="142" customWidth="1"/>
    <col min="11018" max="11018" width="11.5" style="142" customWidth="1"/>
    <col min="11019" max="11019" width="11.375" style="142" customWidth="1"/>
    <col min="11020" max="11264" width="9" style="142"/>
    <col min="11265" max="11265" width="18" style="142" customWidth="1"/>
    <col min="11266" max="11266" width="10.5" style="142" customWidth="1"/>
    <col min="11267" max="11267" width="11.5" style="142" customWidth="1"/>
    <col min="11268" max="11268" width="15.625" style="142" customWidth="1"/>
    <col min="11269" max="11269" width="11.625" style="142" customWidth="1"/>
    <col min="11270" max="11270" width="10.125" style="142" customWidth="1"/>
    <col min="11271" max="11271" width="17.875" style="142" customWidth="1"/>
    <col min="11272" max="11272" width="14.5" style="142" customWidth="1"/>
    <col min="11273" max="11273" width="11.375" style="142" customWidth="1"/>
    <col min="11274" max="11274" width="11.5" style="142" customWidth="1"/>
    <col min="11275" max="11275" width="11.375" style="142" customWidth="1"/>
    <col min="11276" max="11520" width="9" style="142"/>
    <col min="11521" max="11521" width="18" style="142" customWidth="1"/>
    <col min="11522" max="11522" width="10.5" style="142" customWidth="1"/>
    <col min="11523" max="11523" width="11.5" style="142" customWidth="1"/>
    <col min="11524" max="11524" width="15.625" style="142" customWidth="1"/>
    <col min="11525" max="11525" width="11.625" style="142" customWidth="1"/>
    <col min="11526" max="11526" width="10.125" style="142" customWidth="1"/>
    <col min="11527" max="11527" width="17.875" style="142" customWidth="1"/>
    <col min="11528" max="11528" width="14.5" style="142" customWidth="1"/>
    <col min="11529" max="11529" width="11.375" style="142" customWidth="1"/>
    <col min="11530" max="11530" width="11.5" style="142" customWidth="1"/>
    <col min="11531" max="11531" width="11.375" style="142" customWidth="1"/>
    <col min="11532" max="11776" width="9" style="142"/>
    <col min="11777" max="11777" width="18" style="142" customWidth="1"/>
    <col min="11778" max="11778" width="10.5" style="142" customWidth="1"/>
    <col min="11779" max="11779" width="11.5" style="142" customWidth="1"/>
    <col min="11780" max="11780" width="15.625" style="142" customWidth="1"/>
    <col min="11781" max="11781" width="11.625" style="142" customWidth="1"/>
    <col min="11782" max="11782" width="10.125" style="142" customWidth="1"/>
    <col min="11783" max="11783" width="17.875" style="142" customWidth="1"/>
    <col min="11784" max="11784" width="14.5" style="142" customWidth="1"/>
    <col min="11785" max="11785" width="11.375" style="142" customWidth="1"/>
    <col min="11786" max="11786" width="11.5" style="142" customWidth="1"/>
    <col min="11787" max="11787" width="11.375" style="142" customWidth="1"/>
    <col min="11788" max="12032" width="9" style="142"/>
    <col min="12033" max="12033" width="18" style="142" customWidth="1"/>
    <col min="12034" max="12034" width="10.5" style="142" customWidth="1"/>
    <col min="12035" max="12035" width="11.5" style="142" customWidth="1"/>
    <col min="12036" max="12036" width="15.625" style="142" customWidth="1"/>
    <col min="12037" max="12037" width="11.625" style="142" customWidth="1"/>
    <col min="12038" max="12038" width="10.125" style="142" customWidth="1"/>
    <col min="12039" max="12039" width="17.875" style="142" customWidth="1"/>
    <col min="12040" max="12040" width="14.5" style="142" customWidth="1"/>
    <col min="12041" max="12041" width="11.375" style="142" customWidth="1"/>
    <col min="12042" max="12042" width="11.5" style="142" customWidth="1"/>
    <col min="12043" max="12043" width="11.375" style="142" customWidth="1"/>
    <col min="12044" max="12288" width="9" style="142"/>
    <col min="12289" max="12289" width="18" style="142" customWidth="1"/>
    <col min="12290" max="12290" width="10.5" style="142" customWidth="1"/>
    <col min="12291" max="12291" width="11.5" style="142" customWidth="1"/>
    <col min="12292" max="12292" width="15.625" style="142" customWidth="1"/>
    <col min="12293" max="12293" width="11.625" style="142" customWidth="1"/>
    <col min="12294" max="12294" width="10.125" style="142" customWidth="1"/>
    <col min="12295" max="12295" width="17.875" style="142" customWidth="1"/>
    <col min="12296" max="12296" width="14.5" style="142" customWidth="1"/>
    <col min="12297" max="12297" width="11.375" style="142" customWidth="1"/>
    <col min="12298" max="12298" width="11.5" style="142" customWidth="1"/>
    <col min="12299" max="12299" width="11.375" style="142" customWidth="1"/>
    <col min="12300" max="12544" width="9" style="142"/>
    <col min="12545" max="12545" width="18" style="142" customWidth="1"/>
    <col min="12546" max="12546" width="10.5" style="142" customWidth="1"/>
    <col min="12547" max="12547" width="11.5" style="142" customWidth="1"/>
    <col min="12548" max="12548" width="15.625" style="142" customWidth="1"/>
    <col min="12549" max="12549" width="11.625" style="142" customWidth="1"/>
    <col min="12550" max="12550" width="10.125" style="142" customWidth="1"/>
    <col min="12551" max="12551" width="17.875" style="142" customWidth="1"/>
    <col min="12552" max="12552" width="14.5" style="142" customWidth="1"/>
    <col min="12553" max="12553" width="11.375" style="142" customWidth="1"/>
    <col min="12554" max="12554" width="11.5" style="142" customWidth="1"/>
    <col min="12555" max="12555" width="11.375" style="142" customWidth="1"/>
    <col min="12556" max="12800" width="9" style="142"/>
    <col min="12801" max="12801" width="18" style="142" customWidth="1"/>
    <col min="12802" max="12802" width="10.5" style="142" customWidth="1"/>
    <col min="12803" max="12803" width="11.5" style="142" customWidth="1"/>
    <col min="12804" max="12804" width="15.625" style="142" customWidth="1"/>
    <col min="12805" max="12805" width="11.625" style="142" customWidth="1"/>
    <col min="12806" max="12806" width="10.125" style="142" customWidth="1"/>
    <col min="12807" max="12807" width="17.875" style="142" customWidth="1"/>
    <col min="12808" max="12808" width="14.5" style="142" customWidth="1"/>
    <col min="12809" max="12809" width="11.375" style="142" customWidth="1"/>
    <col min="12810" max="12810" width="11.5" style="142" customWidth="1"/>
    <col min="12811" max="12811" width="11.375" style="142" customWidth="1"/>
    <col min="12812" max="13056" width="9" style="142"/>
    <col min="13057" max="13057" width="18" style="142" customWidth="1"/>
    <col min="13058" max="13058" width="10.5" style="142" customWidth="1"/>
    <col min="13059" max="13059" width="11.5" style="142" customWidth="1"/>
    <col min="13060" max="13060" width="15.625" style="142" customWidth="1"/>
    <col min="13061" max="13061" width="11.625" style="142" customWidth="1"/>
    <col min="13062" max="13062" width="10.125" style="142" customWidth="1"/>
    <col min="13063" max="13063" width="17.875" style="142" customWidth="1"/>
    <col min="13064" max="13064" width="14.5" style="142" customWidth="1"/>
    <col min="13065" max="13065" width="11.375" style="142" customWidth="1"/>
    <col min="13066" max="13066" width="11.5" style="142" customWidth="1"/>
    <col min="13067" max="13067" width="11.375" style="142" customWidth="1"/>
    <col min="13068" max="13312" width="9" style="142"/>
    <col min="13313" max="13313" width="18" style="142" customWidth="1"/>
    <col min="13314" max="13314" width="10.5" style="142" customWidth="1"/>
    <col min="13315" max="13315" width="11.5" style="142" customWidth="1"/>
    <col min="13316" max="13316" width="15.625" style="142" customWidth="1"/>
    <col min="13317" max="13317" width="11.625" style="142" customWidth="1"/>
    <col min="13318" max="13318" width="10.125" style="142" customWidth="1"/>
    <col min="13319" max="13319" width="17.875" style="142" customWidth="1"/>
    <col min="13320" max="13320" width="14.5" style="142" customWidth="1"/>
    <col min="13321" max="13321" width="11.375" style="142" customWidth="1"/>
    <col min="13322" max="13322" width="11.5" style="142" customWidth="1"/>
    <col min="13323" max="13323" width="11.375" style="142" customWidth="1"/>
    <col min="13324" max="13568" width="9" style="142"/>
    <col min="13569" max="13569" width="18" style="142" customWidth="1"/>
    <col min="13570" max="13570" width="10.5" style="142" customWidth="1"/>
    <col min="13571" max="13571" width="11.5" style="142" customWidth="1"/>
    <col min="13572" max="13572" width="15.625" style="142" customWidth="1"/>
    <col min="13573" max="13573" width="11.625" style="142" customWidth="1"/>
    <col min="13574" max="13574" width="10.125" style="142" customWidth="1"/>
    <col min="13575" max="13575" width="17.875" style="142" customWidth="1"/>
    <col min="13576" max="13576" width="14.5" style="142" customWidth="1"/>
    <col min="13577" max="13577" width="11.375" style="142" customWidth="1"/>
    <col min="13578" max="13578" width="11.5" style="142" customWidth="1"/>
    <col min="13579" max="13579" width="11.375" style="142" customWidth="1"/>
    <col min="13580" max="13824" width="9" style="142"/>
    <col min="13825" max="13825" width="18" style="142" customWidth="1"/>
    <col min="13826" max="13826" width="10.5" style="142" customWidth="1"/>
    <col min="13827" max="13827" width="11.5" style="142" customWidth="1"/>
    <col min="13828" max="13828" width="15.625" style="142" customWidth="1"/>
    <col min="13829" max="13829" width="11.625" style="142" customWidth="1"/>
    <col min="13830" max="13830" width="10.125" style="142" customWidth="1"/>
    <col min="13831" max="13831" width="17.875" style="142" customWidth="1"/>
    <col min="13832" max="13832" width="14.5" style="142" customWidth="1"/>
    <col min="13833" max="13833" width="11.375" style="142" customWidth="1"/>
    <col min="13834" max="13834" width="11.5" style="142" customWidth="1"/>
    <col min="13835" max="13835" width="11.375" style="142" customWidth="1"/>
    <col min="13836" max="14080" width="9" style="142"/>
    <col min="14081" max="14081" width="18" style="142" customWidth="1"/>
    <col min="14082" max="14082" width="10.5" style="142" customWidth="1"/>
    <col min="14083" max="14083" width="11.5" style="142" customWidth="1"/>
    <col min="14084" max="14084" width="15.625" style="142" customWidth="1"/>
    <col min="14085" max="14085" width="11.625" style="142" customWidth="1"/>
    <col min="14086" max="14086" width="10.125" style="142" customWidth="1"/>
    <col min="14087" max="14087" width="17.875" style="142" customWidth="1"/>
    <col min="14088" max="14088" width="14.5" style="142" customWidth="1"/>
    <col min="14089" max="14089" width="11.375" style="142" customWidth="1"/>
    <col min="14090" max="14090" width="11.5" style="142" customWidth="1"/>
    <col min="14091" max="14091" width="11.375" style="142" customWidth="1"/>
    <col min="14092" max="14336" width="9" style="142"/>
    <col min="14337" max="14337" width="18" style="142" customWidth="1"/>
    <col min="14338" max="14338" width="10.5" style="142" customWidth="1"/>
    <col min="14339" max="14339" width="11.5" style="142" customWidth="1"/>
    <col min="14340" max="14340" width="15.625" style="142" customWidth="1"/>
    <col min="14341" max="14341" width="11.625" style="142" customWidth="1"/>
    <col min="14342" max="14342" width="10.125" style="142" customWidth="1"/>
    <col min="14343" max="14343" width="17.875" style="142" customWidth="1"/>
    <col min="14344" max="14344" width="14.5" style="142" customWidth="1"/>
    <col min="14345" max="14345" width="11.375" style="142" customWidth="1"/>
    <col min="14346" max="14346" width="11.5" style="142" customWidth="1"/>
    <col min="14347" max="14347" width="11.375" style="142" customWidth="1"/>
    <col min="14348" max="14592" width="9" style="142"/>
    <col min="14593" max="14593" width="18" style="142" customWidth="1"/>
    <col min="14594" max="14594" width="10.5" style="142" customWidth="1"/>
    <col min="14595" max="14595" width="11.5" style="142" customWidth="1"/>
    <col min="14596" max="14596" width="15.625" style="142" customWidth="1"/>
    <col min="14597" max="14597" width="11.625" style="142" customWidth="1"/>
    <col min="14598" max="14598" width="10.125" style="142" customWidth="1"/>
    <col min="14599" max="14599" width="17.875" style="142" customWidth="1"/>
    <col min="14600" max="14600" width="14.5" style="142" customWidth="1"/>
    <col min="14601" max="14601" width="11.375" style="142" customWidth="1"/>
    <col min="14602" max="14602" width="11.5" style="142" customWidth="1"/>
    <col min="14603" max="14603" width="11.375" style="142" customWidth="1"/>
    <col min="14604" max="14848" width="9" style="142"/>
    <col min="14849" max="14849" width="18" style="142" customWidth="1"/>
    <col min="14850" max="14850" width="10.5" style="142" customWidth="1"/>
    <col min="14851" max="14851" width="11.5" style="142" customWidth="1"/>
    <col min="14852" max="14852" width="15.625" style="142" customWidth="1"/>
    <col min="14853" max="14853" width="11.625" style="142" customWidth="1"/>
    <col min="14854" max="14854" width="10.125" style="142" customWidth="1"/>
    <col min="14855" max="14855" width="17.875" style="142" customWidth="1"/>
    <col min="14856" max="14856" width="14.5" style="142" customWidth="1"/>
    <col min="14857" max="14857" width="11.375" style="142" customWidth="1"/>
    <col min="14858" max="14858" width="11.5" style="142" customWidth="1"/>
    <col min="14859" max="14859" width="11.375" style="142" customWidth="1"/>
    <col min="14860" max="15104" width="9" style="142"/>
    <col min="15105" max="15105" width="18" style="142" customWidth="1"/>
    <col min="15106" max="15106" width="10.5" style="142" customWidth="1"/>
    <col min="15107" max="15107" width="11.5" style="142" customWidth="1"/>
    <col min="15108" max="15108" width="15.625" style="142" customWidth="1"/>
    <col min="15109" max="15109" width="11.625" style="142" customWidth="1"/>
    <col min="15110" max="15110" width="10.125" style="142" customWidth="1"/>
    <col min="15111" max="15111" width="17.875" style="142" customWidth="1"/>
    <col min="15112" max="15112" width="14.5" style="142" customWidth="1"/>
    <col min="15113" max="15113" width="11.375" style="142" customWidth="1"/>
    <col min="15114" max="15114" width="11.5" style="142" customWidth="1"/>
    <col min="15115" max="15115" width="11.375" style="142" customWidth="1"/>
    <col min="15116" max="15360" width="9" style="142"/>
    <col min="15361" max="15361" width="18" style="142" customWidth="1"/>
    <col min="15362" max="15362" width="10.5" style="142" customWidth="1"/>
    <col min="15363" max="15363" width="11.5" style="142" customWidth="1"/>
    <col min="15364" max="15364" width="15.625" style="142" customWidth="1"/>
    <col min="15365" max="15365" width="11.625" style="142" customWidth="1"/>
    <col min="15366" max="15366" width="10.125" style="142" customWidth="1"/>
    <col min="15367" max="15367" width="17.875" style="142" customWidth="1"/>
    <col min="15368" max="15368" width="14.5" style="142" customWidth="1"/>
    <col min="15369" max="15369" width="11.375" style="142" customWidth="1"/>
    <col min="15370" max="15370" width="11.5" style="142" customWidth="1"/>
    <col min="15371" max="15371" width="11.375" style="142" customWidth="1"/>
    <col min="15372" max="15616" width="9" style="142"/>
    <col min="15617" max="15617" width="18" style="142" customWidth="1"/>
    <col min="15618" max="15618" width="10.5" style="142" customWidth="1"/>
    <col min="15619" max="15619" width="11.5" style="142" customWidth="1"/>
    <col min="15620" max="15620" width="15.625" style="142" customWidth="1"/>
    <col min="15621" max="15621" width="11.625" style="142" customWidth="1"/>
    <col min="15622" max="15622" width="10.125" style="142" customWidth="1"/>
    <col min="15623" max="15623" width="17.875" style="142" customWidth="1"/>
    <col min="15624" max="15624" width="14.5" style="142" customWidth="1"/>
    <col min="15625" max="15625" width="11.375" style="142" customWidth="1"/>
    <col min="15626" max="15626" width="11.5" style="142" customWidth="1"/>
    <col min="15627" max="15627" width="11.375" style="142" customWidth="1"/>
    <col min="15628" max="15872" width="9" style="142"/>
    <col min="15873" max="15873" width="18" style="142" customWidth="1"/>
    <col min="15874" max="15874" width="10.5" style="142" customWidth="1"/>
    <col min="15875" max="15875" width="11.5" style="142" customWidth="1"/>
    <col min="15876" max="15876" width="15.625" style="142" customWidth="1"/>
    <col min="15877" max="15877" width="11.625" style="142" customWidth="1"/>
    <col min="15878" max="15878" width="10.125" style="142" customWidth="1"/>
    <col min="15879" max="15879" width="17.875" style="142" customWidth="1"/>
    <col min="15880" max="15880" width="14.5" style="142" customWidth="1"/>
    <col min="15881" max="15881" width="11.375" style="142" customWidth="1"/>
    <col min="15882" max="15882" width="11.5" style="142" customWidth="1"/>
    <col min="15883" max="15883" width="11.375" style="142" customWidth="1"/>
    <col min="15884" max="16128" width="9" style="142"/>
    <col min="16129" max="16129" width="18" style="142" customWidth="1"/>
    <col min="16130" max="16130" width="10.5" style="142" customWidth="1"/>
    <col min="16131" max="16131" width="11.5" style="142" customWidth="1"/>
    <col min="16132" max="16132" width="15.625" style="142" customWidth="1"/>
    <col min="16133" max="16133" width="11.625" style="142" customWidth="1"/>
    <col min="16134" max="16134" width="10.125" style="142" customWidth="1"/>
    <col min="16135" max="16135" width="17.875" style="142" customWidth="1"/>
    <col min="16136" max="16136" width="14.5" style="142" customWidth="1"/>
    <col min="16137" max="16137" width="11.375" style="142" customWidth="1"/>
    <col min="16138" max="16138" width="11.5" style="142" customWidth="1"/>
    <col min="16139" max="16139" width="11.375" style="142" customWidth="1"/>
    <col min="16140" max="16384" width="9" style="142"/>
  </cols>
  <sheetData>
    <row r="1" spans="1:11" s="131" customFormat="1" ht="46.2" customHeight="1" x14ac:dyDescent="0.25">
      <c r="A1" s="206" t="s">
        <v>100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s="131" customFormat="1" ht="11.4" customHeight="1" x14ac:dyDescent="0.25">
      <c r="C2" s="132"/>
      <c r="D2" s="132"/>
      <c r="E2" s="132"/>
      <c r="G2" s="132"/>
      <c r="H2" s="132"/>
      <c r="I2" s="132"/>
      <c r="J2" s="133"/>
      <c r="K2" s="134" t="s">
        <v>93</v>
      </c>
    </row>
    <row r="3" spans="1:11" s="135" customFormat="1" ht="21.75" customHeight="1" x14ac:dyDescent="0.2">
      <c r="A3" s="207"/>
      <c r="B3" s="200" t="s">
        <v>21</v>
      </c>
      <c r="C3" s="209" t="s">
        <v>94</v>
      </c>
      <c r="D3" s="209" t="s">
        <v>95</v>
      </c>
      <c r="E3" s="209" t="s">
        <v>96</v>
      </c>
      <c r="F3" s="209" t="s">
        <v>97</v>
      </c>
      <c r="G3" s="209" t="s">
        <v>98</v>
      </c>
      <c r="H3" s="209" t="s">
        <v>8</v>
      </c>
      <c r="I3" s="203" t="s">
        <v>16</v>
      </c>
      <c r="J3" s="210" t="s">
        <v>99</v>
      </c>
      <c r="K3" s="209" t="s">
        <v>12</v>
      </c>
    </row>
    <row r="4" spans="1:11" s="136" customFormat="1" ht="9" customHeight="1" x14ac:dyDescent="0.2">
      <c r="A4" s="208"/>
      <c r="B4" s="201"/>
      <c r="C4" s="209"/>
      <c r="D4" s="209"/>
      <c r="E4" s="209"/>
      <c r="F4" s="209"/>
      <c r="G4" s="209"/>
      <c r="H4" s="209"/>
      <c r="I4" s="204"/>
      <c r="J4" s="210"/>
      <c r="K4" s="209"/>
    </row>
    <row r="5" spans="1:11" s="136" customFormat="1" ht="54.7" customHeight="1" x14ac:dyDescent="0.2">
      <c r="A5" s="208"/>
      <c r="B5" s="202"/>
      <c r="C5" s="209"/>
      <c r="D5" s="209"/>
      <c r="E5" s="209"/>
      <c r="F5" s="209"/>
      <c r="G5" s="209"/>
      <c r="H5" s="209"/>
      <c r="I5" s="205"/>
      <c r="J5" s="210"/>
      <c r="K5" s="209"/>
    </row>
    <row r="6" spans="1:11" s="138" customFormat="1" ht="12.75" customHeight="1" x14ac:dyDescent="0.2">
      <c r="A6" s="137" t="s">
        <v>3</v>
      </c>
      <c r="B6" s="137">
        <v>1</v>
      </c>
      <c r="C6" s="137">
        <v>2</v>
      </c>
      <c r="D6" s="137">
        <v>3</v>
      </c>
      <c r="E6" s="137">
        <v>4</v>
      </c>
      <c r="F6" s="137">
        <v>5</v>
      </c>
      <c r="G6" s="137">
        <v>6</v>
      </c>
      <c r="H6" s="137">
        <v>7</v>
      </c>
      <c r="I6" s="137">
        <v>8</v>
      </c>
      <c r="J6" s="137">
        <v>9</v>
      </c>
      <c r="K6" s="137">
        <v>10</v>
      </c>
    </row>
    <row r="7" spans="1:11" s="140" customFormat="1" ht="17.7" customHeight="1" x14ac:dyDescent="0.25">
      <c r="A7" s="139" t="s">
        <v>88</v>
      </c>
      <c r="B7" s="139">
        <f>SUM(B8:B35)</f>
        <v>72885</v>
      </c>
      <c r="C7" s="139">
        <f t="shared" ref="C7:K7" si="0">SUM(C8:C35)</f>
        <v>37266</v>
      </c>
      <c r="D7" s="139">
        <f t="shared" si="0"/>
        <v>12537</v>
      </c>
      <c r="E7" s="139">
        <f t="shared" si="0"/>
        <v>9235</v>
      </c>
      <c r="F7" s="139">
        <f t="shared" si="0"/>
        <v>2410</v>
      </c>
      <c r="G7" s="139">
        <f t="shared" si="0"/>
        <v>257</v>
      </c>
      <c r="H7" s="139">
        <f t="shared" si="0"/>
        <v>28390</v>
      </c>
      <c r="I7" s="139">
        <f t="shared" si="0"/>
        <v>13021</v>
      </c>
      <c r="J7" s="139">
        <f t="shared" si="0"/>
        <v>10165</v>
      </c>
      <c r="K7" s="139">
        <f t="shared" si="0"/>
        <v>8742</v>
      </c>
    </row>
    <row r="8" spans="1:11" ht="14.95" customHeight="1" x14ac:dyDescent="0.25">
      <c r="A8" s="141" t="s">
        <v>35</v>
      </c>
      <c r="B8" s="39">
        <v>18268</v>
      </c>
      <c r="C8" s="39">
        <v>10296</v>
      </c>
      <c r="D8" s="39">
        <v>1984</v>
      </c>
      <c r="E8" s="39">
        <v>1979</v>
      </c>
      <c r="F8" s="39">
        <v>663</v>
      </c>
      <c r="G8" s="39">
        <v>104</v>
      </c>
      <c r="H8" s="39">
        <v>6067</v>
      </c>
      <c r="I8" s="39">
        <v>3107</v>
      </c>
      <c r="J8" s="39">
        <v>2916</v>
      </c>
      <c r="K8" s="39">
        <v>2461</v>
      </c>
    </row>
    <row r="9" spans="1:11" ht="14.95" customHeight="1" x14ac:dyDescent="0.25">
      <c r="A9" s="141" t="s">
        <v>36</v>
      </c>
      <c r="B9" s="39">
        <v>2725</v>
      </c>
      <c r="C9" s="39">
        <v>1447</v>
      </c>
      <c r="D9" s="39">
        <v>468</v>
      </c>
      <c r="E9" s="39">
        <v>404</v>
      </c>
      <c r="F9" s="39">
        <v>74</v>
      </c>
      <c r="G9" s="39">
        <v>2</v>
      </c>
      <c r="H9" s="39">
        <v>1170</v>
      </c>
      <c r="I9" s="39">
        <v>393</v>
      </c>
      <c r="J9" s="39">
        <v>358</v>
      </c>
      <c r="K9" s="39">
        <v>237</v>
      </c>
    </row>
    <row r="10" spans="1:11" ht="14.95" customHeight="1" x14ac:dyDescent="0.25">
      <c r="A10" s="141" t="s">
        <v>37</v>
      </c>
      <c r="B10" s="39">
        <v>329</v>
      </c>
      <c r="C10" s="39">
        <v>224</v>
      </c>
      <c r="D10" s="39">
        <v>57</v>
      </c>
      <c r="E10" s="39">
        <v>51</v>
      </c>
      <c r="F10" s="39">
        <v>14</v>
      </c>
      <c r="G10" s="39">
        <v>15</v>
      </c>
      <c r="H10" s="39">
        <v>186</v>
      </c>
      <c r="I10" s="39">
        <v>35</v>
      </c>
      <c r="J10" s="39">
        <v>35</v>
      </c>
      <c r="K10" s="39">
        <v>29</v>
      </c>
    </row>
    <row r="11" spans="1:11" ht="14.95" customHeight="1" x14ac:dyDescent="0.25">
      <c r="A11" s="141" t="s">
        <v>38</v>
      </c>
      <c r="B11" s="39">
        <v>1341</v>
      </c>
      <c r="C11" s="39">
        <v>666</v>
      </c>
      <c r="D11" s="39">
        <v>221</v>
      </c>
      <c r="E11" s="39">
        <v>183</v>
      </c>
      <c r="F11" s="39">
        <v>31</v>
      </c>
      <c r="G11" s="39">
        <v>3</v>
      </c>
      <c r="H11" s="39">
        <v>602</v>
      </c>
      <c r="I11" s="39">
        <v>197</v>
      </c>
      <c r="J11" s="39">
        <v>181</v>
      </c>
      <c r="K11" s="39">
        <v>151</v>
      </c>
    </row>
    <row r="12" spans="1:11" ht="14.95" customHeight="1" x14ac:dyDescent="0.25">
      <c r="A12" s="141" t="s">
        <v>39</v>
      </c>
      <c r="B12" s="39">
        <v>2770</v>
      </c>
      <c r="C12" s="39">
        <v>1138</v>
      </c>
      <c r="D12" s="39">
        <v>477</v>
      </c>
      <c r="E12" s="39">
        <v>347</v>
      </c>
      <c r="F12" s="39">
        <v>147</v>
      </c>
      <c r="G12" s="39">
        <v>10</v>
      </c>
      <c r="H12" s="39">
        <v>998</v>
      </c>
      <c r="I12" s="39">
        <v>383</v>
      </c>
      <c r="J12" s="39">
        <v>250</v>
      </c>
      <c r="K12" s="39">
        <v>211</v>
      </c>
    </row>
    <row r="13" spans="1:11" ht="14.95" customHeight="1" x14ac:dyDescent="0.25">
      <c r="A13" s="141" t="s">
        <v>40</v>
      </c>
      <c r="B13" s="39">
        <v>1100</v>
      </c>
      <c r="C13" s="39">
        <v>563</v>
      </c>
      <c r="D13" s="39">
        <v>228</v>
      </c>
      <c r="E13" s="39">
        <v>177</v>
      </c>
      <c r="F13" s="39">
        <v>34</v>
      </c>
      <c r="G13" s="39">
        <v>2</v>
      </c>
      <c r="H13" s="39">
        <v>494</v>
      </c>
      <c r="I13" s="39">
        <v>412</v>
      </c>
      <c r="J13" s="39">
        <v>99</v>
      </c>
      <c r="K13" s="39">
        <v>83</v>
      </c>
    </row>
    <row r="14" spans="1:11" ht="14.95" customHeight="1" x14ac:dyDescent="0.25">
      <c r="A14" s="141" t="s">
        <v>41</v>
      </c>
      <c r="B14" s="39">
        <v>789</v>
      </c>
      <c r="C14" s="39">
        <v>477</v>
      </c>
      <c r="D14" s="39">
        <v>171</v>
      </c>
      <c r="E14" s="39">
        <v>109</v>
      </c>
      <c r="F14" s="39">
        <v>14</v>
      </c>
      <c r="G14" s="39">
        <v>1</v>
      </c>
      <c r="H14" s="39">
        <v>424</v>
      </c>
      <c r="I14" s="39">
        <v>86</v>
      </c>
      <c r="J14" s="39">
        <v>81</v>
      </c>
      <c r="K14" s="39">
        <v>55</v>
      </c>
    </row>
    <row r="15" spans="1:11" ht="14.95" customHeight="1" x14ac:dyDescent="0.25">
      <c r="A15" s="141" t="s">
        <v>42</v>
      </c>
      <c r="B15" s="39">
        <v>4611</v>
      </c>
      <c r="C15" s="39">
        <v>1438</v>
      </c>
      <c r="D15" s="39">
        <v>589</v>
      </c>
      <c r="E15" s="39">
        <v>346</v>
      </c>
      <c r="F15" s="39">
        <v>110</v>
      </c>
      <c r="G15" s="39">
        <v>1</v>
      </c>
      <c r="H15" s="39">
        <v>1101</v>
      </c>
      <c r="I15" s="39">
        <v>438</v>
      </c>
      <c r="J15" s="39">
        <v>347</v>
      </c>
      <c r="K15" s="39">
        <v>287</v>
      </c>
    </row>
    <row r="16" spans="1:11" ht="14.95" customHeight="1" x14ac:dyDescent="0.25">
      <c r="A16" s="141" t="s">
        <v>43</v>
      </c>
      <c r="B16" s="39">
        <v>3032</v>
      </c>
      <c r="C16" s="39">
        <v>1767</v>
      </c>
      <c r="D16" s="39">
        <v>814</v>
      </c>
      <c r="E16" s="39">
        <v>574</v>
      </c>
      <c r="F16" s="39">
        <v>153</v>
      </c>
      <c r="G16" s="39">
        <v>46</v>
      </c>
      <c r="H16" s="39">
        <v>1536</v>
      </c>
      <c r="I16" s="39">
        <v>361</v>
      </c>
      <c r="J16" s="39">
        <v>277</v>
      </c>
      <c r="K16" s="39">
        <v>236</v>
      </c>
    </row>
    <row r="17" spans="1:11" ht="14.95" customHeight="1" x14ac:dyDescent="0.25">
      <c r="A17" s="141" t="s">
        <v>44</v>
      </c>
      <c r="B17" s="39">
        <v>4989</v>
      </c>
      <c r="C17" s="39">
        <v>1864</v>
      </c>
      <c r="D17" s="39">
        <v>547</v>
      </c>
      <c r="E17" s="39">
        <v>370</v>
      </c>
      <c r="F17" s="39">
        <v>89</v>
      </c>
      <c r="G17" s="39">
        <v>3</v>
      </c>
      <c r="H17" s="39">
        <v>1187</v>
      </c>
      <c r="I17" s="39">
        <v>673</v>
      </c>
      <c r="J17" s="39">
        <v>625</v>
      </c>
      <c r="K17" s="39">
        <v>547</v>
      </c>
    </row>
    <row r="18" spans="1:11" ht="14.95" customHeight="1" x14ac:dyDescent="0.25">
      <c r="A18" s="141" t="s">
        <v>45</v>
      </c>
      <c r="B18" s="39">
        <v>2112</v>
      </c>
      <c r="C18" s="39">
        <v>1450</v>
      </c>
      <c r="D18" s="39">
        <v>630</v>
      </c>
      <c r="E18" s="39">
        <v>434</v>
      </c>
      <c r="F18" s="39">
        <v>78</v>
      </c>
      <c r="G18" s="39">
        <v>7</v>
      </c>
      <c r="H18" s="39">
        <v>1080</v>
      </c>
      <c r="I18" s="39">
        <v>420</v>
      </c>
      <c r="J18" s="39">
        <v>346</v>
      </c>
      <c r="K18" s="39">
        <v>315</v>
      </c>
    </row>
    <row r="19" spans="1:11" ht="14.95" customHeight="1" x14ac:dyDescent="0.25">
      <c r="A19" s="141" t="s">
        <v>46</v>
      </c>
      <c r="B19" s="39">
        <v>2706</v>
      </c>
      <c r="C19" s="39">
        <v>1151</v>
      </c>
      <c r="D19" s="39">
        <v>666</v>
      </c>
      <c r="E19" s="39">
        <v>466</v>
      </c>
      <c r="F19" s="39">
        <v>112</v>
      </c>
      <c r="G19" s="39">
        <v>16</v>
      </c>
      <c r="H19" s="39">
        <v>994</v>
      </c>
      <c r="I19" s="39">
        <v>1438</v>
      </c>
      <c r="J19" s="39">
        <v>274</v>
      </c>
      <c r="K19" s="39">
        <v>246</v>
      </c>
    </row>
    <row r="20" spans="1:11" ht="14.95" customHeight="1" x14ac:dyDescent="0.25">
      <c r="A20" s="141" t="s">
        <v>47</v>
      </c>
      <c r="B20" s="39">
        <v>1439</v>
      </c>
      <c r="C20" s="39">
        <v>626</v>
      </c>
      <c r="D20" s="39">
        <v>200</v>
      </c>
      <c r="E20" s="39">
        <v>151</v>
      </c>
      <c r="F20" s="39">
        <v>19</v>
      </c>
      <c r="G20" s="39">
        <v>2</v>
      </c>
      <c r="H20" s="39">
        <v>460</v>
      </c>
      <c r="I20" s="39">
        <v>253</v>
      </c>
      <c r="J20" s="39">
        <v>228</v>
      </c>
      <c r="K20" s="39">
        <v>207</v>
      </c>
    </row>
    <row r="21" spans="1:11" ht="14.95" customHeight="1" x14ac:dyDescent="0.25">
      <c r="A21" s="141" t="s">
        <v>48</v>
      </c>
      <c r="B21" s="39">
        <v>1228</v>
      </c>
      <c r="C21" s="39">
        <v>741</v>
      </c>
      <c r="D21" s="39">
        <v>290</v>
      </c>
      <c r="E21" s="39">
        <v>195</v>
      </c>
      <c r="F21" s="39">
        <v>28</v>
      </c>
      <c r="G21" s="39">
        <v>0</v>
      </c>
      <c r="H21" s="39">
        <v>659</v>
      </c>
      <c r="I21" s="39">
        <v>238</v>
      </c>
      <c r="J21" s="39">
        <v>225</v>
      </c>
      <c r="K21" s="39">
        <v>212</v>
      </c>
    </row>
    <row r="22" spans="1:11" ht="14.95" customHeight="1" x14ac:dyDescent="0.25">
      <c r="A22" s="141" t="s">
        <v>49</v>
      </c>
      <c r="B22" s="39">
        <v>2711</v>
      </c>
      <c r="C22" s="39">
        <v>1295</v>
      </c>
      <c r="D22" s="39">
        <v>609</v>
      </c>
      <c r="E22" s="39">
        <v>332</v>
      </c>
      <c r="F22" s="39">
        <v>70</v>
      </c>
      <c r="G22" s="39">
        <v>2</v>
      </c>
      <c r="H22" s="39">
        <v>1119</v>
      </c>
      <c r="I22" s="39">
        <v>511</v>
      </c>
      <c r="J22" s="39">
        <v>413</v>
      </c>
      <c r="K22" s="39">
        <v>338</v>
      </c>
    </row>
    <row r="23" spans="1:11" ht="14.95" customHeight="1" x14ac:dyDescent="0.25">
      <c r="A23" s="141" t="s">
        <v>50</v>
      </c>
      <c r="B23" s="39">
        <v>1913</v>
      </c>
      <c r="C23" s="39">
        <v>1586</v>
      </c>
      <c r="D23" s="39">
        <v>438</v>
      </c>
      <c r="E23" s="39">
        <v>430</v>
      </c>
      <c r="F23" s="39">
        <v>75</v>
      </c>
      <c r="G23" s="39">
        <v>0</v>
      </c>
      <c r="H23" s="39">
        <v>1358</v>
      </c>
      <c r="I23" s="39">
        <v>496</v>
      </c>
      <c r="J23" s="39">
        <v>474</v>
      </c>
      <c r="K23" s="39">
        <v>417</v>
      </c>
    </row>
    <row r="24" spans="1:11" ht="14.95" customHeight="1" x14ac:dyDescent="0.25">
      <c r="A24" s="141" t="s">
        <v>51</v>
      </c>
      <c r="B24" s="39">
        <v>1752</v>
      </c>
      <c r="C24" s="39">
        <v>1258</v>
      </c>
      <c r="D24" s="39">
        <v>420</v>
      </c>
      <c r="E24" s="39">
        <v>244</v>
      </c>
      <c r="F24" s="39">
        <v>74</v>
      </c>
      <c r="G24" s="39">
        <v>2</v>
      </c>
      <c r="H24" s="39">
        <v>1141</v>
      </c>
      <c r="I24" s="39">
        <v>398</v>
      </c>
      <c r="J24" s="39">
        <v>314</v>
      </c>
      <c r="K24" s="39">
        <v>292</v>
      </c>
    </row>
    <row r="25" spans="1:11" ht="14.95" customHeight="1" x14ac:dyDescent="0.25">
      <c r="A25" s="141" t="s">
        <v>52</v>
      </c>
      <c r="B25" s="39">
        <v>2556</v>
      </c>
      <c r="C25" s="39">
        <v>649</v>
      </c>
      <c r="D25" s="39">
        <v>370</v>
      </c>
      <c r="E25" s="39">
        <v>221</v>
      </c>
      <c r="F25" s="39">
        <v>43</v>
      </c>
      <c r="G25" s="39">
        <v>1</v>
      </c>
      <c r="H25" s="39">
        <v>530</v>
      </c>
      <c r="I25" s="39">
        <v>164</v>
      </c>
      <c r="J25" s="39">
        <v>161</v>
      </c>
      <c r="K25" s="39">
        <v>131</v>
      </c>
    </row>
    <row r="26" spans="1:11" ht="14.95" customHeight="1" x14ac:dyDescent="0.25">
      <c r="A26" s="141" t="s">
        <v>53</v>
      </c>
      <c r="B26" s="39">
        <v>1531</v>
      </c>
      <c r="C26" s="39">
        <v>881</v>
      </c>
      <c r="D26" s="39">
        <v>254</v>
      </c>
      <c r="E26" s="39">
        <v>194</v>
      </c>
      <c r="F26" s="39">
        <v>52</v>
      </c>
      <c r="G26" s="39">
        <v>0</v>
      </c>
      <c r="H26" s="39">
        <v>727</v>
      </c>
      <c r="I26" s="39">
        <v>390</v>
      </c>
      <c r="J26" s="39">
        <v>355</v>
      </c>
      <c r="K26" s="39">
        <v>315</v>
      </c>
    </row>
    <row r="27" spans="1:11" ht="14.95" customHeight="1" x14ac:dyDescent="0.25">
      <c r="A27" s="141" t="s">
        <v>54</v>
      </c>
      <c r="B27" s="39">
        <v>1494</v>
      </c>
      <c r="C27" s="39">
        <v>755</v>
      </c>
      <c r="D27" s="39">
        <v>323</v>
      </c>
      <c r="E27" s="39">
        <v>201</v>
      </c>
      <c r="F27" s="39">
        <v>107</v>
      </c>
      <c r="G27" s="39">
        <v>3</v>
      </c>
      <c r="H27" s="39">
        <v>588</v>
      </c>
      <c r="I27" s="39">
        <v>164</v>
      </c>
      <c r="J27" s="39">
        <v>157</v>
      </c>
      <c r="K27" s="39">
        <v>141</v>
      </c>
    </row>
    <row r="28" spans="1:11" ht="14.95" customHeight="1" x14ac:dyDescent="0.25">
      <c r="A28" s="141" t="s">
        <v>55</v>
      </c>
      <c r="B28" s="39">
        <v>1144</v>
      </c>
      <c r="C28" s="39">
        <v>572</v>
      </c>
      <c r="D28" s="39">
        <v>283</v>
      </c>
      <c r="E28" s="39">
        <v>156</v>
      </c>
      <c r="F28" s="39">
        <v>30</v>
      </c>
      <c r="G28" s="39">
        <v>4</v>
      </c>
      <c r="H28" s="39">
        <v>533</v>
      </c>
      <c r="I28" s="39">
        <v>219</v>
      </c>
      <c r="J28" s="39">
        <v>206</v>
      </c>
      <c r="K28" s="39">
        <v>196</v>
      </c>
    </row>
    <row r="29" spans="1:11" ht="14.95" customHeight="1" x14ac:dyDescent="0.25">
      <c r="A29" s="141" t="s">
        <v>56</v>
      </c>
      <c r="B29" s="39">
        <v>1707</v>
      </c>
      <c r="C29" s="39">
        <v>1165</v>
      </c>
      <c r="D29" s="39">
        <v>315</v>
      </c>
      <c r="E29" s="39">
        <v>260</v>
      </c>
      <c r="F29" s="39">
        <v>95</v>
      </c>
      <c r="G29" s="39">
        <v>1</v>
      </c>
      <c r="H29" s="39">
        <v>940</v>
      </c>
      <c r="I29" s="39">
        <v>298</v>
      </c>
      <c r="J29" s="39">
        <v>281</v>
      </c>
      <c r="K29" s="39">
        <v>248</v>
      </c>
    </row>
    <row r="30" spans="1:11" ht="14.95" customHeight="1" x14ac:dyDescent="0.25">
      <c r="A30" s="143" t="s">
        <v>57</v>
      </c>
      <c r="B30" s="39">
        <v>1638</v>
      </c>
      <c r="C30" s="39">
        <v>527</v>
      </c>
      <c r="D30" s="39">
        <v>224</v>
      </c>
      <c r="E30" s="39">
        <v>152</v>
      </c>
      <c r="F30" s="39">
        <v>29</v>
      </c>
      <c r="G30" s="39">
        <v>0</v>
      </c>
      <c r="H30" s="39">
        <v>487</v>
      </c>
      <c r="I30" s="39">
        <v>180</v>
      </c>
      <c r="J30" s="39">
        <v>163</v>
      </c>
      <c r="K30" s="39">
        <v>140</v>
      </c>
    </row>
    <row r="31" spans="1:11" ht="14.95" customHeight="1" x14ac:dyDescent="0.25">
      <c r="A31" s="144" t="s">
        <v>58</v>
      </c>
      <c r="B31" s="39">
        <v>1906</v>
      </c>
      <c r="C31" s="39">
        <v>722</v>
      </c>
      <c r="D31" s="39">
        <v>439</v>
      </c>
      <c r="E31" s="39">
        <v>240</v>
      </c>
      <c r="F31" s="39">
        <v>46</v>
      </c>
      <c r="G31" s="39">
        <v>8</v>
      </c>
      <c r="H31" s="39">
        <v>665</v>
      </c>
      <c r="I31" s="39">
        <v>498</v>
      </c>
      <c r="J31" s="39">
        <v>233</v>
      </c>
      <c r="K31" s="39">
        <v>208</v>
      </c>
    </row>
    <row r="32" spans="1:11" ht="14.95" customHeight="1" x14ac:dyDescent="0.25">
      <c r="A32" s="144" t="s">
        <v>59</v>
      </c>
      <c r="B32" s="39">
        <v>2149</v>
      </c>
      <c r="C32" s="39">
        <v>788</v>
      </c>
      <c r="D32" s="39">
        <v>374</v>
      </c>
      <c r="E32" s="39">
        <v>288</v>
      </c>
      <c r="F32" s="39">
        <v>91</v>
      </c>
      <c r="G32" s="39">
        <v>18</v>
      </c>
      <c r="H32" s="39">
        <v>638</v>
      </c>
      <c r="I32" s="39">
        <v>198</v>
      </c>
      <c r="J32" s="39">
        <v>154</v>
      </c>
      <c r="K32" s="39">
        <v>142</v>
      </c>
    </row>
    <row r="33" spans="1:11" ht="14.95" customHeight="1" x14ac:dyDescent="0.25">
      <c r="A33" s="144" t="s">
        <v>60</v>
      </c>
      <c r="B33" s="39">
        <v>2123</v>
      </c>
      <c r="C33" s="39">
        <v>1398</v>
      </c>
      <c r="D33" s="39">
        <v>467</v>
      </c>
      <c r="E33" s="39">
        <v>303</v>
      </c>
      <c r="F33" s="39">
        <v>53</v>
      </c>
      <c r="G33" s="39">
        <v>1</v>
      </c>
      <c r="H33" s="39">
        <v>1268</v>
      </c>
      <c r="I33" s="39">
        <v>467</v>
      </c>
      <c r="J33" s="39">
        <v>461</v>
      </c>
      <c r="K33" s="39">
        <v>418</v>
      </c>
    </row>
    <row r="34" spans="1:11" ht="14.95" customHeight="1" x14ac:dyDescent="0.25">
      <c r="A34" s="144" t="s">
        <v>61</v>
      </c>
      <c r="B34" s="39">
        <v>1616</v>
      </c>
      <c r="C34" s="39">
        <v>1093</v>
      </c>
      <c r="D34" s="39">
        <v>433</v>
      </c>
      <c r="E34" s="39">
        <v>259</v>
      </c>
      <c r="F34" s="39">
        <v>16</v>
      </c>
      <c r="G34" s="39">
        <v>3</v>
      </c>
      <c r="H34" s="39">
        <v>941</v>
      </c>
      <c r="I34" s="39">
        <v>483</v>
      </c>
      <c r="J34" s="39">
        <v>433</v>
      </c>
      <c r="K34" s="39">
        <v>377</v>
      </c>
    </row>
    <row r="35" spans="1:11" ht="14.95" customHeight="1" x14ac:dyDescent="0.25">
      <c r="A35" s="144" t="s">
        <v>62</v>
      </c>
      <c r="B35" s="39">
        <v>1206</v>
      </c>
      <c r="C35" s="39">
        <v>729</v>
      </c>
      <c r="D35" s="39">
        <v>246</v>
      </c>
      <c r="E35" s="39">
        <v>169</v>
      </c>
      <c r="F35" s="39">
        <v>63</v>
      </c>
      <c r="G35" s="39">
        <v>2</v>
      </c>
      <c r="H35" s="39">
        <v>497</v>
      </c>
      <c r="I35" s="39">
        <v>121</v>
      </c>
      <c r="J35" s="39">
        <v>118</v>
      </c>
      <c r="K35" s="39">
        <v>102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0" zoomScaleNormal="85" zoomScaleSheetLayoutView="70" workbookViewId="0">
      <selection activeCell="P29" sqref="P29"/>
    </sheetView>
  </sheetViews>
  <sheetFormatPr defaultRowHeight="15.65" x14ac:dyDescent="0.25"/>
  <cols>
    <col min="1" max="1" width="28.25" style="146" customWidth="1"/>
    <col min="2" max="2" width="17.5" style="146" customWidth="1"/>
    <col min="3" max="3" width="14.25" style="145" customWidth="1"/>
    <col min="4" max="4" width="13.625" style="145" customWidth="1"/>
    <col min="5" max="5" width="13" style="145" customWidth="1"/>
    <col min="6" max="6" width="12.5" style="145" customWidth="1"/>
    <col min="7" max="7" width="19.875" style="145" customWidth="1"/>
    <col min="8" max="8" width="17.5" style="145" customWidth="1"/>
    <col min="9" max="9" width="12.5" style="145" customWidth="1"/>
    <col min="10" max="10" width="12.125" style="145" customWidth="1"/>
    <col min="11" max="11" width="14" style="145" customWidth="1"/>
    <col min="12" max="256" width="9" style="142"/>
    <col min="257" max="257" width="18" style="142" customWidth="1"/>
    <col min="258" max="258" width="10.5" style="142" customWidth="1"/>
    <col min="259" max="259" width="11.5" style="142" customWidth="1"/>
    <col min="260" max="260" width="15.625" style="142" customWidth="1"/>
    <col min="261" max="261" width="11.625" style="142" customWidth="1"/>
    <col min="262" max="262" width="10.125" style="142" customWidth="1"/>
    <col min="263" max="263" width="17.875" style="142" customWidth="1"/>
    <col min="264" max="264" width="14.5" style="142" customWidth="1"/>
    <col min="265" max="265" width="11.375" style="142" customWidth="1"/>
    <col min="266" max="266" width="11.5" style="142" customWidth="1"/>
    <col min="267" max="267" width="11.375" style="142" customWidth="1"/>
    <col min="268" max="512" width="9" style="142"/>
    <col min="513" max="513" width="18" style="142" customWidth="1"/>
    <col min="514" max="514" width="10.5" style="142" customWidth="1"/>
    <col min="515" max="515" width="11.5" style="142" customWidth="1"/>
    <col min="516" max="516" width="15.625" style="142" customWidth="1"/>
    <col min="517" max="517" width="11.625" style="142" customWidth="1"/>
    <col min="518" max="518" width="10.125" style="142" customWidth="1"/>
    <col min="519" max="519" width="17.875" style="142" customWidth="1"/>
    <col min="520" max="520" width="14.5" style="142" customWidth="1"/>
    <col min="521" max="521" width="11.375" style="142" customWidth="1"/>
    <col min="522" max="522" width="11.5" style="142" customWidth="1"/>
    <col min="523" max="523" width="11.375" style="142" customWidth="1"/>
    <col min="524" max="768" width="9" style="142"/>
    <col min="769" max="769" width="18" style="142" customWidth="1"/>
    <col min="770" max="770" width="10.5" style="142" customWidth="1"/>
    <col min="771" max="771" width="11.5" style="142" customWidth="1"/>
    <col min="772" max="772" width="15.625" style="142" customWidth="1"/>
    <col min="773" max="773" width="11.625" style="142" customWidth="1"/>
    <col min="774" max="774" width="10.125" style="142" customWidth="1"/>
    <col min="775" max="775" width="17.875" style="142" customWidth="1"/>
    <col min="776" max="776" width="14.5" style="142" customWidth="1"/>
    <col min="777" max="777" width="11.375" style="142" customWidth="1"/>
    <col min="778" max="778" width="11.5" style="142" customWidth="1"/>
    <col min="779" max="779" width="11.375" style="142" customWidth="1"/>
    <col min="780" max="1024" width="9" style="142"/>
    <col min="1025" max="1025" width="18" style="142" customWidth="1"/>
    <col min="1026" max="1026" width="10.5" style="142" customWidth="1"/>
    <col min="1027" max="1027" width="11.5" style="142" customWidth="1"/>
    <col min="1028" max="1028" width="15.625" style="142" customWidth="1"/>
    <col min="1029" max="1029" width="11.625" style="142" customWidth="1"/>
    <col min="1030" max="1030" width="10.125" style="142" customWidth="1"/>
    <col min="1031" max="1031" width="17.875" style="142" customWidth="1"/>
    <col min="1032" max="1032" width="14.5" style="142" customWidth="1"/>
    <col min="1033" max="1033" width="11.375" style="142" customWidth="1"/>
    <col min="1034" max="1034" width="11.5" style="142" customWidth="1"/>
    <col min="1035" max="1035" width="11.375" style="142" customWidth="1"/>
    <col min="1036" max="1280" width="9" style="142"/>
    <col min="1281" max="1281" width="18" style="142" customWidth="1"/>
    <col min="1282" max="1282" width="10.5" style="142" customWidth="1"/>
    <col min="1283" max="1283" width="11.5" style="142" customWidth="1"/>
    <col min="1284" max="1284" width="15.625" style="142" customWidth="1"/>
    <col min="1285" max="1285" width="11.625" style="142" customWidth="1"/>
    <col min="1286" max="1286" width="10.125" style="142" customWidth="1"/>
    <col min="1287" max="1287" width="17.875" style="142" customWidth="1"/>
    <col min="1288" max="1288" width="14.5" style="142" customWidth="1"/>
    <col min="1289" max="1289" width="11.375" style="142" customWidth="1"/>
    <col min="1290" max="1290" width="11.5" style="142" customWidth="1"/>
    <col min="1291" max="1291" width="11.375" style="142" customWidth="1"/>
    <col min="1292" max="1536" width="9" style="142"/>
    <col min="1537" max="1537" width="18" style="142" customWidth="1"/>
    <col min="1538" max="1538" width="10.5" style="142" customWidth="1"/>
    <col min="1539" max="1539" width="11.5" style="142" customWidth="1"/>
    <col min="1540" max="1540" width="15.625" style="142" customWidth="1"/>
    <col min="1541" max="1541" width="11.625" style="142" customWidth="1"/>
    <col min="1542" max="1542" width="10.125" style="142" customWidth="1"/>
    <col min="1543" max="1543" width="17.875" style="142" customWidth="1"/>
    <col min="1544" max="1544" width="14.5" style="142" customWidth="1"/>
    <col min="1545" max="1545" width="11.375" style="142" customWidth="1"/>
    <col min="1546" max="1546" width="11.5" style="142" customWidth="1"/>
    <col min="1547" max="1547" width="11.375" style="142" customWidth="1"/>
    <col min="1548" max="1792" width="9" style="142"/>
    <col min="1793" max="1793" width="18" style="142" customWidth="1"/>
    <col min="1794" max="1794" width="10.5" style="142" customWidth="1"/>
    <col min="1795" max="1795" width="11.5" style="142" customWidth="1"/>
    <col min="1796" max="1796" width="15.625" style="142" customWidth="1"/>
    <col min="1797" max="1797" width="11.625" style="142" customWidth="1"/>
    <col min="1798" max="1798" width="10.125" style="142" customWidth="1"/>
    <col min="1799" max="1799" width="17.875" style="142" customWidth="1"/>
    <col min="1800" max="1800" width="14.5" style="142" customWidth="1"/>
    <col min="1801" max="1801" width="11.375" style="142" customWidth="1"/>
    <col min="1802" max="1802" width="11.5" style="142" customWidth="1"/>
    <col min="1803" max="1803" width="11.375" style="142" customWidth="1"/>
    <col min="1804" max="2048" width="9" style="142"/>
    <col min="2049" max="2049" width="18" style="142" customWidth="1"/>
    <col min="2050" max="2050" width="10.5" style="142" customWidth="1"/>
    <col min="2051" max="2051" width="11.5" style="142" customWidth="1"/>
    <col min="2052" max="2052" width="15.625" style="142" customWidth="1"/>
    <col min="2053" max="2053" width="11.625" style="142" customWidth="1"/>
    <col min="2054" max="2054" width="10.125" style="142" customWidth="1"/>
    <col min="2055" max="2055" width="17.875" style="142" customWidth="1"/>
    <col min="2056" max="2056" width="14.5" style="142" customWidth="1"/>
    <col min="2057" max="2057" width="11.375" style="142" customWidth="1"/>
    <col min="2058" max="2058" width="11.5" style="142" customWidth="1"/>
    <col min="2059" max="2059" width="11.375" style="142" customWidth="1"/>
    <col min="2060" max="2304" width="9" style="142"/>
    <col min="2305" max="2305" width="18" style="142" customWidth="1"/>
    <col min="2306" max="2306" width="10.5" style="142" customWidth="1"/>
    <col min="2307" max="2307" width="11.5" style="142" customWidth="1"/>
    <col min="2308" max="2308" width="15.625" style="142" customWidth="1"/>
    <col min="2309" max="2309" width="11.625" style="142" customWidth="1"/>
    <col min="2310" max="2310" width="10.125" style="142" customWidth="1"/>
    <col min="2311" max="2311" width="17.875" style="142" customWidth="1"/>
    <col min="2312" max="2312" width="14.5" style="142" customWidth="1"/>
    <col min="2313" max="2313" width="11.375" style="142" customWidth="1"/>
    <col min="2314" max="2314" width="11.5" style="142" customWidth="1"/>
    <col min="2315" max="2315" width="11.375" style="142" customWidth="1"/>
    <col min="2316" max="2560" width="9" style="142"/>
    <col min="2561" max="2561" width="18" style="142" customWidth="1"/>
    <col min="2562" max="2562" width="10.5" style="142" customWidth="1"/>
    <col min="2563" max="2563" width="11.5" style="142" customWidth="1"/>
    <col min="2564" max="2564" width="15.625" style="142" customWidth="1"/>
    <col min="2565" max="2565" width="11.625" style="142" customWidth="1"/>
    <col min="2566" max="2566" width="10.125" style="142" customWidth="1"/>
    <col min="2567" max="2567" width="17.875" style="142" customWidth="1"/>
    <col min="2568" max="2568" width="14.5" style="142" customWidth="1"/>
    <col min="2569" max="2569" width="11.375" style="142" customWidth="1"/>
    <col min="2570" max="2570" width="11.5" style="142" customWidth="1"/>
    <col min="2571" max="2571" width="11.375" style="142" customWidth="1"/>
    <col min="2572" max="2816" width="9" style="142"/>
    <col min="2817" max="2817" width="18" style="142" customWidth="1"/>
    <col min="2818" max="2818" width="10.5" style="142" customWidth="1"/>
    <col min="2819" max="2819" width="11.5" style="142" customWidth="1"/>
    <col min="2820" max="2820" width="15.625" style="142" customWidth="1"/>
    <col min="2821" max="2821" width="11.625" style="142" customWidth="1"/>
    <col min="2822" max="2822" width="10.125" style="142" customWidth="1"/>
    <col min="2823" max="2823" width="17.875" style="142" customWidth="1"/>
    <col min="2824" max="2824" width="14.5" style="142" customWidth="1"/>
    <col min="2825" max="2825" width="11.375" style="142" customWidth="1"/>
    <col min="2826" max="2826" width="11.5" style="142" customWidth="1"/>
    <col min="2827" max="2827" width="11.375" style="142" customWidth="1"/>
    <col min="2828" max="3072" width="9" style="142"/>
    <col min="3073" max="3073" width="18" style="142" customWidth="1"/>
    <col min="3074" max="3074" width="10.5" style="142" customWidth="1"/>
    <col min="3075" max="3075" width="11.5" style="142" customWidth="1"/>
    <col min="3076" max="3076" width="15.625" style="142" customWidth="1"/>
    <col min="3077" max="3077" width="11.625" style="142" customWidth="1"/>
    <col min="3078" max="3078" width="10.125" style="142" customWidth="1"/>
    <col min="3079" max="3079" width="17.875" style="142" customWidth="1"/>
    <col min="3080" max="3080" width="14.5" style="142" customWidth="1"/>
    <col min="3081" max="3081" width="11.375" style="142" customWidth="1"/>
    <col min="3082" max="3082" width="11.5" style="142" customWidth="1"/>
    <col min="3083" max="3083" width="11.375" style="142" customWidth="1"/>
    <col min="3084" max="3328" width="9" style="142"/>
    <col min="3329" max="3329" width="18" style="142" customWidth="1"/>
    <col min="3330" max="3330" width="10.5" style="142" customWidth="1"/>
    <col min="3331" max="3331" width="11.5" style="142" customWidth="1"/>
    <col min="3332" max="3332" width="15.625" style="142" customWidth="1"/>
    <col min="3333" max="3333" width="11.625" style="142" customWidth="1"/>
    <col min="3334" max="3334" width="10.125" style="142" customWidth="1"/>
    <col min="3335" max="3335" width="17.875" style="142" customWidth="1"/>
    <col min="3336" max="3336" width="14.5" style="142" customWidth="1"/>
    <col min="3337" max="3337" width="11.375" style="142" customWidth="1"/>
    <col min="3338" max="3338" width="11.5" style="142" customWidth="1"/>
    <col min="3339" max="3339" width="11.375" style="142" customWidth="1"/>
    <col min="3340" max="3584" width="9" style="142"/>
    <col min="3585" max="3585" width="18" style="142" customWidth="1"/>
    <col min="3586" max="3586" width="10.5" style="142" customWidth="1"/>
    <col min="3587" max="3587" width="11.5" style="142" customWidth="1"/>
    <col min="3588" max="3588" width="15.625" style="142" customWidth="1"/>
    <col min="3589" max="3589" width="11.625" style="142" customWidth="1"/>
    <col min="3590" max="3590" width="10.125" style="142" customWidth="1"/>
    <col min="3591" max="3591" width="17.875" style="142" customWidth="1"/>
    <col min="3592" max="3592" width="14.5" style="142" customWidth="1"/>
    <col min="3593" max="3593" width="11.375" style="142" customWidth="1"/>
    <col min="3594" max="3594" width="11.5" style="142" customWidth="1"/>
    <col min="3595" max="3595" width="11.375" style="142" customWidth="1"/>
    <col min="3596" max="3840" width="9" style="142"/>
    <col min="3841" max="3841" width="18" style="142" customWidth="1"/>
    <col min="3842" max="3842" width="10.5" style="142" customWidth="1"/>
    <col min="3843" max="3843" width="11.5" style="142" customWidth="1"/>
    <col min="3844" max="3844" width="15.625" style="142" customWidth="1"/>
    <col min="3845" max="3845" width="11.625" style="142" customWidth="1"/>
    <col min="3846" max="3846" width="10.125" style="142" customWidth="1"/>
    <col min="3847" max="3847" width="17.875" style="142" customWidth="1"/>
    <col min="3848" max="3848" width="14.5" style="142" customWidth="1"/>
    <col min="3849" max="3849" width="11.375" style="142" customWidth="1"/>
    <col min="3850" max="3850" width="11.5" style="142" customWidth="1"/>
    <col min="3851" max="3851" width="11.375" style="142" customWidth="1"/>
    <col min="3852" max="4096" width="9" style="142"/>
    <col min="4097" max="4097" width="18" style="142" customWidth="1"/>
    <col min="4098" max="4098" width="10.5" style="142" customWidth="1"/>
    <col min="4099" max="4099" width="11.5" style="142" customWidth="1"/>
    <col min="4100" max="4100" width="15.625" style="142" customWidth="1"/>
    <col min="4101" max="4101" width="11.625" style="142" customWidth="1"/>
    <col min="4102" max="4102" width="10.125" style="142" customWidth="1"/>
    <col min="4103" max="4103" width="17.875" style="142" customWidth="1"/>
    <col min="4104" max="4104" width="14.5" style="142" customWidth="1"/>
    <col min="4105" max="4105" width="11.375" style="142" customWidth="1"/>
    <col min="4106" max="4106" width="11.5" style="142" customWidth="1"/>
    <col min="4107" max="4107" width="11.375" style="142" customWidth="1"/>
    <col min="4108" max="4352" width="9" style="142"/>
    <col min="4353" max="4353" width="18" style="142" customWidth="1"/>
    <col min="4354" max="4354" width="10.5" style="142" customWidth="1"/>
    <col min="4355" max="4355" width="11.5" style="142" customWidth="1"/>
    <col min="4356" max="4356" width="15.625" style="142" customWidth="1"/>
    <col min="4357" max="4357" width="11.625" style="142" customWidth="1"/>
    <col min="4358" max="4358" width="10.125" style="142" customWidth="1"/>
    <col min="4359" max="4359" width="17.875" style="142" customWidth="1"/>
    <col min="4360" max="4360" width="14.5" style="142" customWidth="1"/>
    <col min="4361" max="4361" width="11.375" style="142" customWidth="1"/>
    <col min="4362" max="4362" width="11.5" style="142" customWidth="1"/>
    <col min="4363" max="4363" width="11.375" style="142" customWidth="1"/>
    <col min="4364" max="4608" width="9" style="142"/>
    <col min="4609" max="4609" width="18" style="142" customWidth="1"/>
    <col min="4610" max="4610" width="10.5" style="142" customWidth="1"/>
    <col min="4611" max="4611" width="11.5" style="142" customWidth="1"/>
    <col min="4612" max="4612" width="15.625" style="142" customWidth="1"/>
    <col min="4613" max="4613" width="11.625" style="142" customWidth="1"/>
    <col min="4614" max="4614" width="10.125" style="142" customWidth="1"/>
    <col min="4615" max="4615" width="17.875" style="142" customWidth="1"/>
    <col min="4616" max="4616" width="14.5" style="142" customWidth="1"/>
    <col min="4617" max="4617" width="11.375" style="142" customWidth="1"/>
    <col min="4618" max="4618" width="11.5" style="142" customWidth="1"/>
    <col min="4619" max="4619" width="11.375" style="142" customWidth="1"/>
    <col min="4620" max="4864" width="9" style="142"/>
    <col min="4865" max="4865" width="18" style="142" customWidth="1"/>
    <col min="4866" max="4866" width="10.5" style="142" customWidth="1"/>
    <col min="4867" max="4867" width="11.5" style="142" customWidth="1"/>
    <col min="4868" max="4868" width="15.625" style="142" customWidth="1"/>
    <col min="4869" max="4869" width="11.625" style="142" customWidth="1"/>
    <col min="4870" max="4870" width="10.125" style="142" customWidth="1"/>
    <col min="4871" max="4871" width="17.875" style="142" customWidth="1"/>
    <col min="4872" max="4872" width="14.5" style="142" customWidth="1"/>
    <col min="4873" max="4873" width="11.375" style="142" customWidth="1"/>
    <col min="4874" max="4874" width="11.5" style="142" customWidth="1"/>
    <col min="4875" max="4875" width="11.375" style="142" customWidth="1"/>
    <col min="4876" max="5120" width="9" style="142"/>
    <col min="5121" max="5121" width="18" style="142" customWidth="1"/>
    <col min="5122" max="5122" width="10.5" style="142" customWidth="1"/>
    <col min="5123" max="5123" width="11.5" style="142" customWidth="1"/>
    <col min="5124" max="5124" width="15.625" style="142" customWidth="1"/>
    <col min="5125" max="5125" width="11.625" style="142" customWidth="1"/>
    <col min="5126" max="5126" width="10.125" style="142" customWidth="1"/>
    <col min="5127" max="5127" width="17.875" style="142" customWidth="1"/>
    <col min="5128" max="5128" width="14.5" style="142" customWidth="1"/>
    <col min="5129" max="5129" width="11.375" style="142" customWidth="1"/>
    <col min="5130" max="5130" width="11.5" style="142" customWidth="1"/>
    <col min="5131" max="5131" width="11.375" style="142" customWidth="1"/>
    <col min="5132" max="5376" width="9" style="142"/>
    <col min="5377" max="5377" width="18" style="142" customWidth="1"/>
    <col min="5378" max="5378" width="10.5" style="142" customWidth="1"/>
    <col min="5379" max="5379" width="11.5" style="142" customWidth="1"/>
    <col min="5380" max="5380" width="15.625" style="142" customWidth="1"/>
    <col min="5381" max="5381" width="11.625" style="142" customWidth="1"/>
    <col min="5382" max="5382" width="10.125" style="142" customWidth="1"/>
    <col min="5383" max="5383" width="17.875" style="142" customWidth="1"/>
    <col min="5384" max="5384" width="14.5" style="142" customWidth="1"/>
    <col min="5385" max="5385" width="11.375" style="142" customWidth="1"/>
    <col min="5386" max="5386" width="11.5" style="142" customWidth="1"/>
    <col min="5387" max="5387" width="11.375" style="142" customWidth="1"/>
    <col min="5388" max="5632" width="9" style="142"/>
    <col min="5633" max="5633" width="18" style="142" customWidth="1"/>
    <col min="5634" max="5634" width="10.5" style="142" customWidth="1"/>
    <col min="5635" max="5635" width="11.5" style="142" customWidth="1"/>
    <col min="5636" max="5636" width="15.625" style="142" customWidth="1"/>
    <col min="5637" max="5637" width="11.625" style="142" customWidth="1"/>
    <col min="5638" max="5638" width="10.125" style="142" customWidth="1"/>
    <col min="5639" max="5639" width="17.875" style="142" customWidth="1"/>
    <col min="5640" max="5640" width="14.5" style="142" customWidth="1"/>
    <col min="5641" max="5641" width="11.375" style="142" customWidth="1"/>
    <col min="5642" max="5642" width="11.5" style="142" customWidth="1"/>
    <col min="5643" max="5643" width="11.375" style="142" customWidth="1"/>
    <col min="5644" max="5888" width="9" style="142"/>
    <col min="5889" max="5889" width="18" style="142" customWidth="1"/>
    <col min="5890" max="5890" width="10.5" style="142" customWidth="1"/>
    <col min="5891" max="5891" width="11.5" style="142" customWidth="1"/>
    <col min="5892" max="5892" width="15.625" style="142" customWidth="1"/>
    <col min="5893" max="5893" width="11.625" style="142" customWidth="1"/>
    <col min="5894" max="5894" width="10.125" style="142" customWidth="1"/>
    <col min="5895" max="5895" width="17.875" style="142" customWidth="1"/>
    <col min="5896" max="5896" width="14.5" style="142" customWidth="1"/>
    <col min="5897" max="5897" width="11.375" style="142" customWidth="1"/>
    <col min="5898" max="5898" width="11.5" style="142" customWidth="1"/>
    <col min="5899" max="5899" width="11.375" style="142" customWidth="1"/>
    <col min="5900" max="6144" width="9" style="142"/>
    <col min="6145" max="6145" width="18" style="142" customWidth="1"/>
    <col min="6146" max="6146" width="10.5" style="142" customWidth="1"/>
    <col min="6147" max="6147" width="11.5" style="142" customWidth="1"/>
    <col min="6148" max="6148" width="15.625" style="142" customWidth="1"/>
    <col min="6149" max="6149" width="11.625" style="142" customWidth="1"/>
    <col min="6150" max="6150" width="10.125" style="142" customWidth="1"/>
    <col min="6151" max="6151" width="17.875" style="142" customWidth="1"/>
    <col min="6152" max="6152" width="14.5" style="142" customWidth="1"/>
    <col min="6153" max="6153" width="11.375" style="142" customWidth="1"/>
    <col min="6154" max="6154" width="11.5" style="142" customWidth="1"/>
    <col min="6155" max="6155" width="11.375" style="142" customWidth="1"/>
    <col min="6156" max="6400" width="9" style="142"/>
    <col min="6401" max="6401" width="18" style="142" customWidth="1"/>
    <col min="6402" max="6402" width="10.5" style="142" customWidth="1"/>
    <col min="6403" max="6403" width="11.5" style="142" customWidth="1"/>
    <col min="6404" max="6404" width="15.625" style="142" customWidth="1"/>
    <col min="6405" max="6405" width="11.625" style="142" customWidth="1"/>
    <col min="6406" max="6406" width="10.125" style="142" customWidth="1"/>
    <col min="6407" max="6407" width="17.875" style="142" customWidth="1"/>
    <col min="6408" max="6408" width="14.5" style="142" customWidth="1"/>
    <col min="6409" max="6409" width="11.375" style="142" customWidth="1"/>
    <col min="6410" max="6410" width="11.5" style="142" customWidth="1"/>
    <col min="6411" max="6411" width="11.375" style="142" customWidth="1"/>
    <col min="6412" max="6656" width="9" style="142"/>
    <col min="6657" max="6657" width="18" style="142" customWidth="1"/>
    <col min="6658" max="6658" width="10.5" style="142" customWidth="1"/>
    <col min="6659" max="6659" width="11.5" style="142" customWidth="1"/>
    <col min="6660" max="6660" width="15.625" style="142" customWidth="1"/>
    <col min="6661" max="6661" width="11.625" style="142" customWidth="1"/>
    <col min="6662" max="6662" width="10.125" style="142" customWidth="1"/>
    <col min="6663" max="6663" width="17.875" style="142" customWidth="1"/>
    <col min="6664" max="6664" width="14.5" style="142" customWidth="1"/>
    <col min="6665" max="6665" width="11.375" style="142" customWidth="1"/>
    <col min="6666" max="6666" width="11.5" style="142" customWidth="1"/>
    <col min="6667" max="6667" width="11.375" style="142" customWidth="1"/>
    <col min="6668" max="6912" width="9" style="142"/>
    <col min="6913" max="6913" width="18" style="142" customWidth="1"/>
    <col min="6914" max="6914" width="10.5" style="142" customWidth="1"/>
    <col min="6915" max="6915" width="11.5" style="142" customWidth="1"/>
    <col min="6916" max="6916" width="15.625" style="142" customWidth="1"/>
    <col min="6917" max="6917" width="11.625" style="142" customWidth="1"/>
    <col min="6918" max="6918" width="10.125" style="142" customWidth="1"/>
    <col min="6919" max="6919" width="17.875" style="142" customWidth="1"/>
    <col min="6920" max="6920" width="14.5" style="142" customWidth="1"/>
    <col min="6921" max="6921" width="11.375" style="142" customWidth="1"/>
    <col min="6922" max="6922" width="11.5" style="142" customWidth="1"/>
    <col min="6923" max="6923" width="11.375" style="142" customWidth="1"/>
    <col min="6924" max="7168" width="9" style="142"/>
    <col min="7169" max="7169" width="18" style="142" customWidth="1"/>
    <col min="7170" max="7170" width="10.5" style="142" customWidth="1"/>
    <col min="7171" max="7171" width="11.5" style="142" customWidth="1"/>
    <col min="7172" max="7172" width="15.625" style="142" customWidth="1"/>
    <col min="7173" max="7173" width="11.625" style="142" customWidth="1"/>
    <col min="7174" max="7174" width="10.125" style="142" customWidth="1"/>
    <col min="7175" max="7175" width="17.875" style="142" customWidth="1"/>
    <col min="7176" max="7176" width="14.5" style="142" customWidth="1"/>
    <col min="7177" max="7177" width="11.375" style="142" customWidth="1"/>
    <col min="7178" max="7178" width="11.5" style="142" customWidth="1"/>
    <col min="7179" max="7179" width="11.375" style="142" customWidth="1"/>
    <col min="7180" max="7424" width="9" style="142"/>
    <col min="7425" max="7425" width="18" style="142" customWidth="1"/>
    <col min="7426" max="7426" width="10.5" style="142" customWidth="1"/>
    <col min="7427" max="7427" width="11.5" style="142" customWidth="1"/>
    <col min="7428" max="7428" width="15.625" style="142" customWidth="1"/>
    <col min="7429" max="7429" width="11.625" style="142" customWidth="1"/>
    <col min="7430" max="7430" width="10.125" style="142" customWidth="1"/>
    <col min="7431" max="7431" width="17.875" style="142" customWidth="1"/>
    <col min="7432" max="7432" width="14.5" style="142" customWidth="1"/>
    <col min="7433" max="7433" width="11.375" style="142" customWidth="1"/>
    <col min="7434" max="7434" width="11.5" style="142" customWidth="1"/>
    <col min="7435" max="7435" width="11.375" style="142" customWidth="1"/>
    <col min="7436" max="7680" width="9" style="142"/>
    <col min="7681" max="7681" width="18" style="142" customWidth="1"/>
    <col min="7682" max="7682" width="10.5" style="142" customWidth="1"/>
    <col min="7683" max="7683" width="11.5" style="142" customWidth="1"/>
    <col min="7684" max="7684" width="15.625" style="142" customWidth="1"/>
    <col min="7685" max="7685" width="11.625" style="142" customWidth="1"/>
    <col min="7686" max="7686" width="10.125" style="142" customWidth="1"/>
    <col min="7687" max="7687" width="17.875" style="142" customWidth="1"/>
    <col min="7688" max="7688" width="14.5" style="142" customWidth="1"/>
    <col min="7689" max="7689" width="11.375" style="142" customWidth="1"/>
    <col min="7690" max="7690" width="11.5" style="142" customWidth="1"/>
    <col min="7691" max="7691" width="11.375" style="142" customWidth="1"/>
    <col min="7692" max="7936" width="9" style="142"/>
    <col min="7937" max="7937" width="18" style="142" customWidth="1"/>
    <col min="7938" max="7938" width="10.5" style="142" customWidth="1"/>
    <col min="7939" max="7939" width="11.5" style="142" customWidth="1"/>
    <col min="7940" max="7940" width="15.625" style="142" customWidth="1"/>
    <col min="7941" max="7941" width="11.625" style="142" customWidth="1"/>
    <col min="7942" max="7942" width="10.125" style="142" customWidth="1"/>
    <col min="7943" max="7943" width="17.875" style="142" customWidth="1"/>
    <col min="7944" max="7944" width="14.5" style="142" customWidth="1"/>
    <col min="7945" max="7945" width="11.375" style="142" customWidth="1"/>
    <col min="7946" max="7946" width="11.5" style="142" customWidth="1"/>
    <col min="7947" max="7947" width="11.375" style="142" customWidth="1"/>
    <col min="7948" max="8192" width="9" style="142"/>
    <col min="8193" max="8193" width="18" style="142" customWidth="1"/>
    <col min="8194" max="8194" width="10.5" style="142" customWidth="1"/>
    <col min="8195" max="8195" width="11.5" style="142" customWidth="1"/>
    <col min="8196" max="8196" width="15.625" style="142" customWidth="1"/>
    <col min="8197" max="8197" width="11.625" style="142" customWidth="1"/>
    <col min="8198" max="8198" width="10.125" style="142" customWidth="1"/>
    <col min="8199" max="8199" width="17.875" style="142" customWidth="1"/>
    <col min="8200" max="8200" width="14.5" style="142" customWidth="1"/>
    <col min="8201" max="8201" width="11.375" style="142" customWidth="1"/>
    <col min="8202" max="8202" width="11.5" style="142" customWidth="1"/>
    <col min="8203" max="8203" width="11.375" style="142" customWidth="1"/>
    <col min="8204" max="8448" width="9" style="142"/>
    <col min="8449" max="8449" width="18" style="142" customWidth="1"/>
    <col min="8450" max="8450" width="10.5" style="142" customWidth="1"/>
    <col min="8451" max="8451" width="11.5" style="142" customWidth="1"/>
    <col min="8452" max="8452" width="15.625" style="142" customWidth="1"/>
    <col min="8453" max="8453" width="11.625" style="142" customWidth="1"/>
    <col min="8454" max="8454" width="10.125" style="142" customWidth="1"/>
    <col min="8455" max="8455" width="17.875" style="142" customWidth="1"/>
    <col min="8456" max="8456" width="14.5" style="142" customWidth="1"/>
    <col min="8457" max="8457" width="11.375" style="142" customWidth="1"/>
    <col min="8458" max="8458" width="11.5" style="142" customWidth="1"/>
    <col min="8459" max="8459" width="11.375" style="142" customWidth="1"/>
    <col min="8460" max="8704" width="9" style="142"/>
    <col min="8705" max="8705" width="18" style="142" customWidth="1"/>
    <col min="8706" max="8706" width="10.5" style="142" customWidth="1"/>
    <col min="8707" max="8707" width="11.5" style="142" customWidth="1"/>
    <col min="8708" max="8708" width="15.625" style="142" customWidth="1"/>
    <col min="8709" max="8709" width="11.625" style="142" customWidth="1"/>
    <col min="8710" max="8710" width="10.125" style="142" customWidth="1"/>
    <col min="8711" max="8711" width="17.875" style="142" customWidth="1"/>
    <col min="8712" max="8712" width="14.5" style="142" customWidth="1"/>
    <col min="8713" max="8713" width="11.375" style="142" customWidth="1"/>
    <col min="8714" max="8714" width="11.5" style="142" customWidth="1"/>
    <col min="8715" max="8715" width="11.375" style="142" customWidth="1"/>
    <col min="8716" max="8960" width="9" style="142"/>
    <col min="8961" max="8961" width="18" style="142" customWidth="1"/>
    <col min="8962" max="8962" width="10.5" style="142" customWidth="1"/>
    <col min="8963" max="8963" width="11.5" style="142" customWidth="1"/>
    <col min="8964" max="8964" width="15.625" style="142" customWidth="1"/>
    <col min="8965" max="8965" width="11.625" style="142" customWidth="1"/>
    <col min="8966" max="8966" width="10.125" style="142" customWidth="1"/>
    <col min="8967" max="8967" width="17.875" style="142" customWidth="1"/>
    <col min="8968" max="8968" width="14.5" style="142" customWidth="1"/>
    <col min="8969" max="8969" width="11.375" style="142" customWidth="1"/>
    <col min="8970" max="8970" width="11.5" style="142" customWidth="1"/>
    <col min="8971" max="8971" width="11.375" style="142" customWidth="1"/>
    <col min="8972" max="9216" width="9" style="142"/>
    <col min="9217" max="9217" width="18" style="142" customWidth="1"/>
    <col min="9218" max="9218" width="10.5" style="142" customWidth="1"/>
    <col min="9219" max="9219" width="11.5" style="142" customWidth="1"/>
    <col min="9220" max="9220" width="15.625" style="142" customWidth="1"/>
    <col min="9221" max="9221" width="11.625" style="142" customWidth="1"/>
    <col min="9222" max="9222" width="10.125" style="142" customWidth="1"/>
    <col min="9223" max="9223" width="17.875" style="142" customWidth="1"/>
    <col min="9224" max="9224" width="14.5" style="142" customWidth="1"/>
    <col min="9225" max="9225" width="11.375" style="142" customWidth="1"/>
    <col min="9226" max="9226" width="11.5" style="142" customWidth="1"/>
    <col min="9227" max="9227" width="11.375" style="142" customWidth="1"/>
    <col min="9228" max="9472" width="9" style="142"/>
    <col min="9473" max="9473" width="18" style="142" customWidth="1"/>
    <col min="9474" max="9474" width="10.5" style="142" customWidth="1"/>
    <col min="9475" max="9475" width="11.5" style="142" customWidth="1"/>
    <col min="9476" max="9476" width="15.625" style="142" customWidth="1"/>
    <col min="9477" max="9477" width="11.625" style="142" customWidth="1"/>
    <col min="9478" max="9478" width="10.125" style="142" customWidth="1"/>
    <col min="9479" max="9479" width="17.875" style="142" customWidth="1"/>
    <col min="9480" max="9480" width="14.5" style="142" customWidth="1"/>
    <col min="9481" max="9481" width="11.375" style="142" customWidth="1"/>
    <col min="9482" max="9482" width="11.5" style="142" customWidth="1"/>
    <col min="9483" max="9483" width="11.375" style="142" customWidth="1"/>
    <col min="9484" max="9728" width="9" style="142"/>
    <col min="9729" max="9729" width="18" style="142" customWidth="1"/>
    <col min="9730" max="9730" width="10.5" style="142" customWidth="1"/>
    <col min="9731" max="9731" width="11.5" style="142" customWidth="1"/>
    <col min="9732" max="9732" width="15.625" style="142" customWidth="1"/>
    <col min="9733" max="9733" width="11.625" style="142" customWidth="1"/>
    <col min="9734" max="9734" width="10.125" style="142" customWidth="1"/>
    <col min="9735" max="9735" width="17.875" style="142" customWidth="1"/>
    <col min="9736" max="9736" width="14.5" style="142" customWidth="1"/>
    <col min="9737" max="9737" width="11.375" style="142" customWidth="1"/>
    <col min="9738" max="9738" width="11.5" style="142" customWidth="1"/>
    <col min="9739" max="9739" width="11.375" style="142" customWidth="1"/>
    <col min="9740" max="9984" width="9" style="142"/>
    <col min="9985" max="9985" width="18" style="142" customWidth="1"/>
    <col min="9986" max="9986" width="10.5" style="142" customWidth="1"/>
    <col min="9987" max="9987" width="11.5" style="142" customWidth="1"/>
    <col min="9988" max="9988" width="15.625" style="142" customWidth="1"/>
    <col min="9989" max="9989" width="11.625" style="142" customWidth="1"/>
    <col min="9990" max="9990" width="10.125" style="142" customWidth="1"/>
    <col min="9991" max="9991" width="17.875" style="142" customWidth="1"/>
    <col min="9992" max="9992" width="14.5" style="142" customWidth="1"/>
    <col min="9993" max="9993" width="11.375" style="142" customWidth="1"/>
    <col min="9994" max="9994" width="11.5" style="142" customWidth="1"/>
    <col min="9995" max="9995" width="11.375" style="142" customWidth="1"/>
    <col min="9996" max="10240" width="9" style="142"/>
    <col min="10241" max="10241" width="18" style="142" customWidth="1"/>
    <col min="10242" max="10242" width="10.5" style="142" customWidth="1"/>
    <col min="10243" max="10243" width="11.5" style="142" customWidth="1"/>
    <col min="10244" max="10244" width="15.625" style="142" customWidth="1"/>
    <col min="10245" max="10245" width="11.625" style="142" customWidth="1"/>
    <col min="10246" max="10246" width="10.125" style="142" customWidth="1"/>
    <col min="10247" max="10247" width="17.875" style="142" customWidth="1"/>
    <col min="10248" max="10248" width="14.5" style="142" customWidth="1"/>
    <col min="10249" max="10249" width="11.375" style="142" customWidth="1"/>
    <col min="10250" max="10250" width="11.5" style="142" customWidth="1"/>
    <col min="10251" max="10251" width="11.375" style="142" customWidth="1"/>
    <col min="10252" max="10496" width="9" style="142"/>
    <col min="10497" max="10497" width="18" style="142" customWidth="1"/>
    <col min="10498" max="10498" width="10.5" style="142" customWidth="1"/>
    <col min="10499" max="10499" width="11.5" style="142" customWidth="1"/>
    <col min="10500" max="10500" width="15.625" style="142" customWidth="1"/>
    <col min="10501" max="10501" width="11.625" style="142" customWidth="1"/>
    <col min="10502" max="10502" width="10.125" style="142" customWidth="1"/>
    <col min="10503" max="10503" width="17.875" style="142" customWidth="1"/>
    <col min="10504" max="10504" width="14.5" style="142" customWidth="1"/>
    <col min="10505" max="10505" width="11.375" style="142" customWidth="1"/>
    <col min="10506" max="10506" width="11.5" style="142" customWidth="1"/>
    <col min="10507" max="10507" width="11.375" style="142" customWidth="1"/>
    <col min="10508" max="10752" width="9" style="142"/>
    <col min="10753" max="10753" width="18" style="142" customWidth="1"/>
    <col min="10754" max="10754" width="10.5" style="142" customWidth="1"/>
    <col min="10755" max="10755" width="11.5" style="142" customWidth="1"/>
    <col min="10756" max="10756" width="15.625" style="142" customWidth="1"/>
    <col min="10757" max="10757" width="11.625" style="142" customWidth="1"/>
    <col min="10758" max="10758" width="10.125" style="142" customWidth="1"/>
    <col min="10759" max="10759" width="17.875" style="142" customWidth="1"/>
    <col min="10760" max="10760" width="14.5" style="142" customWidth="1"/>
    <col min="10761" max="10761" width="11.375" style="142" customWidth="1"/>
    <col min="10762" max="10762" width="11.5" style="142" customWidth="1"/>
    <col min="10763" max="10763" width="11.375" style="142" customWidth="1"/>
    <col min="10764" max="11008" width="9" style="142"/>
    <col min="11009" max="11009" width="18" style="142" customWidth="1"/>
    <col min="11010" max="11010" width="10.5" style="142" customWidth="1"/>
    <col min="11011" max="11011" width="11.5" style="142" customWidth="1"/>
    <col min="11012" max="11012" width="15.625" style="142" customWidth="1"/>
    <col min="11013" max="11013" width="11.625" style="142" customWidth="1"/>
    <col min="11014" max="11014" width="10.125" style="142" customWidth="1"/>
    <col min="11015" max="11015" width="17.875" style="142" customWidth="1"/>
    <col min="11016" max="11016" width="14.5" style="142" customWidth="1"/>
    <col min="11017" max="11017" width="11.375" style="142" customWidth="1"/>
    <col min="11018" max="11018" width="11.5" style="142" customWidth="1"/>
    <col min="11019" max="11019" width="11.375" style="142" customWidth="1"/>
    <col min="11020" max="11264" width="9" style="142"/>
    <col min="11265" max="11265" width="18" style="142" customWidth="1"/>
    <col min="11266" max="11266" width="10.5" style="142" customWidth="1"/>
    <col min="11267" max="11267" width="11.5" style="142" customWidth="1"/>
    <col min="11268" max="11268" width="15.625" style="142" customWidth="1"/>
    <col min="11269" max="11269" width="11.625" style="142" customWidth="1"/>
    <col min="11270" max="11270" width="10.125" style="142" customWidth="1"/>
    <col min="11271" max="11271" width="17.875" style="142" customWidth="1"/>
    <col min="11272" max="11272" width="14.5" style="142" customWidth="1"/>
    <col min="11273" max="11273" width="11.375" style="142" customWidth="1"/>
    <col min="11274" max="11274" width="11.5" style="142" customWidth="1"/>
    <col min="11275" max="11275" width="11.375" style="142" customWidth="1"/>
    <col min="11276" max="11520" width="9" style="142"/>
    <col min="11521" max="11521" width="18" style="142" customWidth="1"/>
    <col min="11522" max="11522" width="10.5" style="142" customWidth="1"/>
    <col min="11523" max="11523" width="11.5" style="142" customWidth="1"/>
    <col min="11524" max="11524" width="15.625" style="142" customWidth="1"/>
    <col min="11525" max="11525" width="11.625" style="142" customWidth="1"/>
    <col min="11526" max="11526" width="10.125" style="142" customWidth="1"/>
    <col min="11527" max="11527" width="17.875" style="142" customWidth="1"/>
    <col min="11528" max="11528" width="14.5" style="142" customWidth="1"/>
    <col min="11529" max="11529" width="11.375" style="142" customWidth="1"/>
    <col min="11530" max="11530" width="11.5" style="142" customWidth="1"/>
    <col min="11531" max="11531" width="11.375" style="142" customWidth="1"/>
    <col min="11532" max="11776" width="9" style="142"/>
    <col min="11777" max="11777" width="18" style="142" customWidth="1"/>
    <col min="11778" max="11778" width="10.5" style="142" customWidth="1"/>
    <col min="11779" max="11779" width="11.5" style="142" customWidth="1"/>
    <col min="11780" max="11780" width="15.625" style="142" customWidth="1"/>
    <col min="11781" max="11781" width="11.625" style="142" customWidth="1"/>
    <col min="11782" max="11782" width="10.125" style="142" customWidth="1"/>
    <col min="11783" max="11783" width="17.875" style="142" customWidth="1"/>
    <col min="11784" max="11784" width="14.5" style="142" customWidth="1"/>
    <col min="11785" max="11785" width="11.375" style="142" customWidth="1"/>
    <col min="11786" max="11786" width="11.5" style="142" customWidth="1"/>
    <col min="11787" max="11787" width="11.375" style="142" customWidth="1"/>
    <col min="11788" max="12032" width="9" style="142"/>
    <col min="12033" max="12033" width="18" style="142" customWidth="1"/>
    <col min="12034" max="12034" width="10.5" style="142" customWidth="1"/>
    <col min="12035" max="12035" width="11.5" style="142" customWidth="1"/>
    <col min="12036" max="12036" width="15.625" style="142" customWidth="1"/>
    <col min="12037" max="12037" width="11.625" style="142" customWidth="1"/>
    <col min="12038" max="12038" width="10.125" style="142" customWidth="1"/>
    <col min="12039" max="12039" width="17.875" style="142" customWidth="1"/>
    <col min="12040" max="12040" width="14.5" style="142" customWidth="1"/>
    <col min="12041" max="12041" width="11.375" style="142" customWidth="1"/>
    <col min="12042" max="12042" width="11.5" style="142" customWidth="1"/>
    <col min="12043" max="12043" width="11.375" style="142" customWidth="1"/>
    <col min="12044" max="12288" width="9" style="142"/>
    <col min="12289" max="12289" width="18" style="142" customWidth="1"/>
    <col min="12290" max="12290" width="10.5" style="142" customWidth="1"/>
    <col min="12291" max="12291" width="11.5" style="142" customWidth="1"/>
    <col min="12292" max="12292" width="15.625" style="142" customWidth="1"/>
    <col min="12293" max="12293" width="11.625" style="142" customWidth="1"/>
    <col min="12294" max="12294" width="10.125" style="142" customWidth="1"/>
    <col min="12295" max="12295" width="17.875" style="142" customWidth="1"/>
    <col min="12296" max="12296" width="14.5" style="142" customWidth="1"/>
    <col min="12297" max="12297" width="11.375" style="142" customWidth="1"/>
    <col min="12298" max="12298" width="11.5" style="142" customWidth="1"/>
    <col min="12299" max="12299" width="11.375" style="142" customWidth="1"/>
    <col min="12300" max="12544" width="9" style="142"/>
    <col min="12545" max="12545" width="18" style="142" customWidth="1"/>
    <col min="12546" max="12546" width="10.5" style="142" customWidth="1"/>
    <col min="12547" max="12547" width="11.5" style="142" customWidth="1"/>
    <col min="12548" max="12548" width="15.625" style="142" customWidth="1"/>
    <col min="12549" max="12549" width="11.625" style="142" customWidth="1"/>
    <col min="12550" max="12550" width="10.125" style="142" customWidth="1"/>
    <col min="12551" max="12551" width="17.875" style="142" customWidth="1"/>
    <col min="12552" max="12552" width="14.5" style="142" customWidth="1"/>
    <col min="12553" max="12553" width="11.375" style="142" customWidth="1"/>
    <col min="12554" max="12554" width="11.5" style="142" customWidth="1"/>
    <col min="12555" max="12555" width="11.375" style="142" customWidth="1"/>
    <col min="12556" max="12800" width="9" style="142"/>
    <col min="12801" max="12801" width="18" style="142" customWidth="1"/>
    <col min="12802" max="12802" width="10.5" style="142" customWidth="1"/>
    <col min="12803" max="12803" width="11.5" style="142" customWidth="1"/>
    <col min="12804" max="12804" width="15.625" style="142" customWidth="1"/>
    <col min="12805" max="12805" width="11.625" style="142" customWidth="1"/>
    <col min="12806" max="12806" width="10.125" style="142" customWidth="1"/>
    <col min="12807" max="12807" width="17.875" style="142" customWidth="1"/>
    <col min="12808" max="12808" width="14.5" style="142" customWidth="1"/>
    <col min="12809" max="12809" width="11.375" style="142" customWidth="1"/>
    <col min="12810" max="12810" width="11.5" style="142" customWidth="1"/>
    <col min="12811" max="12811" width="11.375" style="142" customWidth="1"/>
    <col min="12812" max="13056" width="9" style="142"/>
    <col min="13057" max="13057" width="18" style="142" customWidth="1"/>
    <col min="13058" max="13058" width="10.5" style="142" customWidth="1"/>
    <col min="13059" max="13059" width="11.5" style="142" customWidth="1"/>
    <col min="13060" max="13060" width="15.625" style="142" customWidth="1"/>
    <col min="13061" max="13061" width="11.625" style="142" customWidth="1"/>
    <col min="13062" max="13062" width="10.125" style="142" customWidth="1"/>
    <col min="13063" max="13063" width="17.875" style="142" customWidth="1"/>
    <col min="13064" max="13064" width="14.5" style="142" customWidth="1"/>
    <col min="13065" max="13065" width="11.375" style="142" customWidth="1"/>
    <col min="13066" max="13066" width="11.5" style="142" customWidth="1"/>
    <col min="13067" max="13067" width="11.375" style="142" customWidth="1"/>
    <col min="13068" max="13312" width="9" style="142"/>
    <col min="13313" max="13313" width="18" style="142" customWidth="1"/>
    <col min="13314" max="13314" width="10.5" style="142" customWidth="1"/>
    <col min="13315" max="13315" width="11.5" style="142" customWidth="1"/>
    <col min="13316" max="13316" width="15.625" style="142" customWidth="1"/>
    <col min="13317" max="13317" width="11.625" style="142" customWidth="1"/>
    <col min="13318" max="13318" width="10.125" style="142" customWidth="1"/>
    <col min="13319" max="13319" width="17.875" style="142" customWidth="1"/>
    <col min="13320" max="13320" width="14.5" style="142" customWidth="1"/>
    <col min="13321" max="13321" width="11.375" style="142" customWidth="1"/>
    <col min="13322" max="13322" width="11.5" style="142" customWidth="1"/>
    <col min="13323" max="13323" width="11.375" style="142" customWidth="1"/>
    <col min="13324" max="13568" width="9" style="142"/>
    <col min="13569" max="13569" width="18" style="142" customWidth="1"/>
    <col min="13570" max="13570" width="10.5" style="142" customWidth="1"/>
    <col min="13571" max="13571" width="11.5" style="142" customWidth="1"/>
    <col min="13572" max="13572" width="15.625" style="142" customWidth="1"/>
    <col min="13573" max="13573" width="11.625" style="142" customWidth="1"/>
    <col min="13574" max="13574" width="10.125" style="142" customWidth="1"/>
    <col min="13575" max="13575" width="17.875" style="142" customWidth="1"/>
    <col min="13576" max="13576" width="14.5" style="142" customWidth="1"/>
    <col min="13577" max="13577" width="11.375" style="142" customWidth="1"/>
    <col min="13578" max="13578" width="11.5" style="142" customWidth="1"/>
    <col min="13579" max="13579" width="11.375" style="142" customWidth="1"/>
    <col min="13580" max="13824" width="9" style="142"/>
    <col min="13825" max="13825" width="18" style="142" customWidth="1"/>
    <col min="13826" max="13826" width="10.5" style="142" customWidth="1"/>
    <col min="13827" max="13827" width="11.5" style="142" customWidth="1"/>
    <col min="13828" max="13828" width="15.625" style="142" customWidth="1"/>
    <col min="13829" max="13829" width="11.625" style="142" customWidth="1"/>
    <col min="13830" max="13830" width="10.125" style="142" customWidth="1"/>
    <col min="13831" max="13831" width="17.875" style="142" customWidth="1"/>
    <col min="13832" max="13832" width="14.5" style="142" customWidth="1"/>
    <col min="13833" max="13833" width="11.375" style="142" customWidth="1"/>
    <col min="13834" max="13834" width="11.5" style="142" customWidth="1"/>
    <col min="13835" max="13835" width="11.375" style="142" customWidth="1"/>
    <col min="13836" max="14080" width="9" style="142"/>
    <col min="14081" max="14081" width="18" style="142" customWidth="1"/>
    <col min="14082" max="14082" width="10.5" style="142" customWidth="1"/>
    <col min="14083" max="14083" width="11.5" style="142" customWidth="1"/>
    <col min="14084" max="14084" width="15.625" style="142" customWidth="1"/>
    <col min="14085" max="14085" width="11.625" style="142" customWidth="1"/>
    <col min="14086" max="14086" width="10.125" style="142" customWidth="1"/>
    <col min="14087" max="14087" width="17.875" style="142" customWidth="1"/>
    <col min="14088" max="14088" width="14.5" style="142" customWidth="1"/>
    <col min="14089" max="14089" width="11.375" style="142" customWidth="1"/>
    <col min="14090" max="14090" width="11.5" style="142" customWidth="1"/>
    <col min="14091" max="14091" width="11.375" style="142" customWidth="1"/>
    <col min="14092" max="14336" width="9" style="142"/>
    <col min="14337" max="14337" width="18" style="142" customWidth="1"/>
    <col min="14338" max="14338" width="10.5" style="142" customWidth="1"/>
    <col min="14339" max="14339" width="11.5" style="142" customWidth="1"/>
    <col min="14340" max="14340" width="15.625" style="142" customWidth="1"/>
    <col min="14341" max="14341" width="11.625" style="142" customWidth="1"/>
    <col min="14342" max="14342" width="10.125" style="142" customWidth="1"/>
    <col min="14343" max="14343" width="17.875" style="142" customWidth="1"/>
    <col min="14344" max="14344" width="14.5" style="142" customWidth="1"/>
    <col min="14345" max="14345" width="11.375" style="142" customWidth="1"/>
    <col min="14346" max="14346" width="11.5" style="142" customWidth="1"/>
    <col min="14347" max="14347" width="11.375" style="142" customWidth="1"/>
    <col min="14348" max="14592" width="9" style="142"/>
    <col min="14593" max="14593" width="18" style="142" customWidth="1"/>
    <col min="14594" max="14594" width="10.5" style="142" customWidth="1"/>
    <col min="14595" max="14595" width="11.5" style="142" customWidth="1"/>
    <col min="14596" max="14596" width="15.625" style="142" customWidth="1"/>
    <col min="14597" max="14597" width="11.625" style="142" customWidth="1"/>
    <col min="14598" max="14598" width="10.125" style="142" customWidth="1"/>
    <col min="14599" max="14599" width="17.875" style="142" customWidth="1"/>
    <col min="14600" max="14600" width="14.5" style="142" customWidth="1"/>
    <col min="14601" max="14601" width="11.375" style="142" customWidth="1"/>
    <col min="14602" max="14602" width="11.5" style="142" customWidth="1"/>
    <col min="14603" max="14603" width="11.375" style="142" customWidth="1"/>
    <col min="14604" max="14848" width="9" style="142"/>
    <col min="14849" max="14849" width="18" style="142" customWidth="1"/>
    <col min="14850" max="14850" width="10.5" style="142" customWidth="1"/>
    <col min="14851" max="14851" width="11.5" style="142" customWidth="1"/>
    <col min="14852" max="14852" width="15.625" style="142" customWidth="1"/>
    <col min="14853" max="14853" width="11.625" style="142" customWidth="1"/>
    <col min="14854" max="14854" width="10.125" style="142" customWidth="1"/>
    <col min="14855" max="14855" width="17.875" style="142" customWidth="1"/>
    <col min="14856" max="14856" width="14.5" style="142" customWidth="1"/>
    <col min="14857" max="14857" width="11.375" style="142" customWidth="1"/>
    <col min="14858" max="14858" width="11.5" style="142" customWidth="1"/>
    <col min="14859" max="14859" width="11.375" style="142" customWidth="1"/>
    <col min="14860" max="15104" width="9" style="142"/>
    <col min="15105" max="15105" width="18" style="142" customWidth="1"/>
    <col min="15106" max="15106" width="10.5" style="142" customWidth="1"/>
    <col min="15107" max="15107" width="11.5" style="142" customWidth="1"/>
    <col min="15108" max="15108" width="15.625" style="142" customWidth="1"/>
    <col min="15109" max="15109" width="11.625" style="142" customWidth="1"/>
    <col min="15110" max="15110" width="10.125" style="142" customWidth="1"/>
    <col min="15111" max="15111" width="17.875" style="142" customWidth="1"/>
    <col min="15112" max="15112" width="14.5" style="142" customWidth="1"/>
    <col min="15113" max="15113" width="11.375" style="142" customWidth="1"/>
    <col min="15114" max="15114" width="11.5" style="142" customWidth="1"/>
    <col min="15115" max="15115" width="11.375" style="142" customWidth="1"/>
    <col min="15116" max="15360" width="9" style="142"/>
    <col min="15361" max="15361" width="18" style="142" customWidth="1"/>
    <col min="15362" max="15362" width="10.5" style="142" customWidth="1"/>
    <col min="15363" max="15363" width="11.5" style="142" customWidth="1"/>
    <col min="15364" max="15364" width="15.625" style="142" customWidth="1"/>
    <col min="15365" max="15365" width="11.625" style="142" customWidth="1"/>
    <col min="15366" max="15366" width="10.125" style="142" customWidth="1"/>
    <col min="15367" max="15367" width="17.875" style="142" customWidth="1"/>
    <col min="15368" max="15368" width="14.5" style="142" customWidth="1"/>
    <col min="15369" max="15369" width="11.375" style="142" customWidth="1"/>
    <col min="15370" max="15370" width="11.5" style="142" customWidth="1"/>
    <col min="15371" max="15371" width="11.375" style="142" customWidth="1"/>
    <col min="15372" max="15616" width="9" style="142"/>
    <col min="15617" max="15617" width="18" style="142" customWidth="1"/>
    <col min="15618" max="15618" width="10.5" style="142" customWidth="1"/>
    <col min="15619" max="15619" width="11.5" style="142" customWidth="1"/>
    <col min="15620" max="15620" width="15.625" style="142" customWidth="1"/>
    <col min="15621" max="15621" width="11.625" style="142" customWidth="1"/>
    <col min="15622" max="15622" width="10.125" style="142" customWidth="1"/>
    <col min="15623" max="15623" width="17.875" style="142" customWidth="1"/>
    <col min="15624" max="15624" width="14.5" style="142" customWidth="1"/>
    <col min="15625" max="15625" width="11.375" style="142" customWidth="1"/>
    <col min="15626" max="15626" width="11.5" style="142" customWidth="1"/>
    <col min="15627" max="15627" width="11.375" style="142" customWidth="1"/>
    <col min="15628" max="15872" width="9" style="142"/>
    <col min="15873" max="15873" width="18" style="142" customWidth="1"/>
    <col min="15874" max="15874" width="10.5" style="142" customWidth="1"/>
    <col min="15875" max="15875" width="11.5" style="142" customWidth="1"/>
    <col min="15876" max="15876" width="15.625" style="142" customWidth="1"/>
    <col min="15877" max="15877" width="11.625" style="142" customWidth="1"/>
    <col min="15878" max="15878" width="10.125" style="142" customWidth="1"/>
    <col min="15879" max="15879" width="17.875" style="142" customWidth="1"/>
    <col min="15880" max="15880" width="14.5" style="142" customWidth="1"/>
    <col min="15881" max="15881" width="11.375" style="142" customWidth="1"/>
    <col min="15882" max="15882" width="11.5" style="142" customWidth="1"/>
    <col min="15883" max="15883" width="11.375" style="142" customWidth="1"/>
    <col min="15884" max="16128" width="9" style="142"/>
    <col min="16129" max="16129" width="18" style="142" customWidth="1"/>
    <col min="16130" max="16130" width="10.5" style="142" customWidth="1"/>
    <col min="16131" max="16131" width="11.5" style="142" customWidth="1"/>
    <col min="16132" max="16132" width="15.625" style="142" customWidth="1"/>
    <col min="16133" max="16133" width="11.625" style="142" customWidth="1"/>
    <col min="16134" max="16134" width="10.125" style="142" customWidth="1"/>
    <col min="16135" max="16135" width="17.875" style="142" customWidth="1"/>
    <col min="16136" max="16136" width="14.5" style="142" customWidth="1"/>
    <col min="16137" max="16137" width="11.375" style="142" customWidth="1"/>
    <col min="16138" max="16138" width="11.5" style="142" customWidth="1"/>
    <col min="16139" max="16139" width="11.375" style="142" customWidth="1"/>
    <col min="16140" max="16384" width="9" style="142"/>
  </cols>
  <sheetData>
    <row r="1" spans="1:11" s="131" customFormat="1" ht="46.2" customHeight="1" x14ac:dyDescent="0.25">
      <c r="A1" s="206" t="s">
        <v>101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s="131" customFormat="1" ht="11.4" customHeight="1" x14ac:dyDescent="0.25">
      <c r="C2" s="132"/>
      <c r="D2" s="132"/>
      <c r="E2" s="132"/>
      <c r="G2" s="132"/>
      <c r="H2" s="132"/>
      <c r="I2" s="132"/>
      <c r="J2" s="133"/>
      <c r="K2" s="134" t="s">
        <v>93</v>
      </c>
    </row>
    <row r="3" spans="1:11" s="135" customFormat="1" ht="21.75" customHeight="1" x14ac:dyDescent="0.2">
      <c r="A3" s="207"/>
      <c r="B3" s="200" t="s">
        <v>21</v>
      </c>
      <c r="C3" s="212" t="s">
        <v>94</v>
      </c>
      <c r="D3" s="212" t="s">
        <v>95</v>
      </c>
      <c r="E3" s="212" t="s">
        <v>96</v>
      </c>
      <c r="F3" s="212" t="s">
        <v>97</v>
      </c>
      <c r="G3" s="212" t="s">
        <v>98</v>
      </c>
      <c r="H3" s="212" t="s">
        <v>8</v>
      </c>
      <c r="I3" s="213" t="s">
        <v>16</v>
      </c>
      <c r="J3" s="211" t="s">
        <v>99</v>
      </c>
      <c r="K3" s="212" t="s">
        <v>12</v>
      </c>
    </row>
    <row r="4" spans="1:11" s="136" customFormat="1" ht="9" customHeight="1" x14ac:dyDescent="0.2">
      <c r="A4" s="208"/>
      <c r="B4" s="201"/>
      <c r="C4" s="212"/>
      <c r="D4" s="212"/>
      <c r="E4" s="212"/>
      <c r="F4" s="212"/>
      <c r="G4" s="212"/>
      <c r="H4" s="212"/>
      <c r="I4" s="214"/>
      <c r="J4" s="211"/>
      <c r="K4" s="212"/>
    </row>
    <row r="5" spans="1:11" s="136" customFormat="1" ht="54.7" customHeight="1" x14ac:dyDescent="0.2">
      <c r="A5" s="208"/>
      <c r="B5" s="202"/>
      <c r="C5" s="212"/>
      <c r="D5" s="212"/>
      <c r="E5" s="212"/>
      <c r="F5" s="212"/>
      <c r="G5" s="212"/>
      <c r="H5" s="212"/>
      <c r="I5" s="215"/>
      <c r="J5" s="211"/>
      <c r="K5" s="212"/>
    </row>
    <row r="6" spans="1:11" s="138" customFormat="1" ht="12.75" customHeight="1" x14ac:dyDescent="0.2">
      <c r="A6" s="137" t="s">
        <v>3</v>
      </c>
      <c r="B6" s="137">
        <v>1</v>
      </c>
      <c r="C6" s="137">
        <v>2</v>
      </c>
      <c r="D6" s="137">
        <v>3</v>
      </c>
      <c r="E6" s="137">
        <v>4</v>
      </c>
      <c r="F6" s="137">
        <v>5</v>
      </c>
      <c r="G6" s="137">
        <v>6</v>
      </c>
      <c r="H6" s="137">
        <v>7</v>
      </c>
      <c r="I6" s="137">
        <v>8</v>
      </c>
      <c r="J6" s="137">
        <v>9</v>
      </c>
      <c r="K6" s="137">
        <v>10</v>
      </c>
    </row>
    <row r="7" spans="1:11" s="140" customFormat="1" ht="17.7" customHeight="1" x14ac:dyDescent="0.25">
      <c r="A7" s="139" t="s">
        <v>88</v>
      </c>
      <c r="B7" s="139">
        <f>SUM(B8:B35)</f>
        <v>64936</v>
      </c>
      <c r="C7" s="139">
        <f t="shared" ref="C7:K7" si="0">SUM(C8:C35)</f>
        <v>24174</v>
      </c>
      <c r="D7" s="139">
        <f t="shared" si="0"/>
        <v>9905</v>
      </c>
      <c r="E7" s="139">
        <f t="shared" si="0"/>
        <v>6415</v>
      </c>
      <c r="F7" s="139">
        <f t="shared" si="0"/>
        <v>1773</v>
      </c>
      <c r="G7" s="139">
        <f t="shared" si="0"/>
        <v>295</v>
      </c>
      <c r="H7" s="139">
        <f t="shared" si="0"/>
        <v>18531</v>
      </c>
      <c r="I7" s="139">
        <f t="shared" si="0"/>
        <v>9183</v>
      </c>
      <c r="J7" s="139">
        <f t="shared" si="0"/>
        <v>6250</v>
      </c>
      <c r="K7" s="139">
        <f t="shared" si="0"/>
        <v>5478</v>
      </c>
    </row>
    <row r="8" spans="1:11" ht="14.95" customHeight="1" x14ac:dyDescent="0.25">
      <c r="A8" s="141" t="s">
        <v>35</v>
      </c>
      <c r="B8" s="39">
        <f>УСЬОГО!C8-'!!12-жінки'!B8</f>
        <v>14248</v>
      </c>
      <c r="C8" s="39">
        <f>УСЬОГО!F8-'!!12-жінки'!C8</f>
        <v>6292</v>
      </c>
      <c r="D8" s="39">
        <f>УСЬОГО!I8-'!!12-жінки'!D8</f>
        <v>1251</v>
      </c>
      <c r="E8" s="39">
        <f>УСЬОГО!L8-'!!12-жінки'!E8</f>
        <v>1248</v>
      </c>
      <c r="F8" s="39">
        <f>УСЬОГО!O8-'!!12-жінки'!F8</f>
        <v>320</v>
      </c>
      <c r="G8" s="39">
        <f>УСЬОГО!R8-'!!12-жінки'!G8</f>
        <v>77</v>
      </c>
      <c r="H8" s="39">
        <f>УСЬОГО!U8-'!!12-жінки'!H8</f>
        <v>3779</v>
      </c>
      <c r="I8" s="39">
        <f>УСЬОГО!X8-'!!12-жінки'!I8</f>
        <v>1898</v>
      </c>
      <c r="J8" s="39">
        <f>УСЬОГО!AA8-'!!12-жінки'!J8</f>
        <v>1737</v>
      </c>
      <c r="K8" s="39">
        <f>УСЬОГО!AD8-'!!12-жінки'!K8</f>
        <v>1473</v>
      </c>
    </row>
    <row r="9" spans="1:11" ht="14.95" customHeight="1" x14ac:dyDescent="0.25">
      <c r="A9" s="141" t="s">
        <v>36</v>
      </c>
      <c r="B9" s="39">
        <f>УСЬОГО!C9-'!!12-жінки'!B9</f>
        <v>2514</v>
      </c>
      <c r="C9" s="39">
        <f>УСЬОГО!F9-'!!12-жінки'!C9</f>
        <v>932</v>
      </c>
      <c r="D9" s="39">
        <f>УСЬОГО!I9-'!!12-жінки'!D9</f>
        <v>317</v>
      </c>
      <c r="E9" s="39">
        <f>УСЬОГО!L9-'!!12-жінки'!E9</f>
        <v>263</v>
      </c>
      <c r="F9" s="39">
        <f>УСЬОГО!O9-'!!12-жінки'!F9</f>
        <v>18</v>
      </c>
      <c r="G9" s="39">
        <f>УСЬОГО!R9-'!!12-жінки'!G9</f>
        <v>4</v>
      </c>
      <c r="H9" s="39">
        <f>УСЬОГО!U9-'!!12-жінки'!H9</f>
        <v>725</v>
      </c>
      <c r="I9" s="39">
        <f>УСЬОГО!X9-'!!12-жінки'!I9</f>
        <v>281</v>
      </c>
      <c r="J9" s="39">
        <f>УСЬОГО!AA9-'!!12-жінки'!J9</f>
        <v>233</v>
      </c>
      <c r="K9" s="39">
        <f>УСЬОГО!AD9-'!!12-жінки'!K9</f>
        <v>170</v>
      </c>
    </row>
    <row r="10" spans="1:11" ht="14.95" customHeight="1" x14ac:dyDescent="0.25">
      <c r="A10" s="141" t="s">
        <v>37</v>
      </c>
      <c r="B10" s="39">
        <f>УСЬОГО!C10-'!!12-жінки'!B10</f>
        <v>286</v>
      </c>
      <c r="C10" s="39">
        <f>УСЬОГО!F10-'!!12-жінки'!C10</f>
        <v>158</v>
      </c>
      <c r="D10" s="39">
        <f>УСЬОГО!I10-'!!12-жінки'!D10</f>
        <v>51</v>
      </c>
      <c r="E10" s="39">
        <f>УСЬОГО!L10-'!!12-жінки'!E10</f>
        <v>44</v>
      </c>
      <c r="F10" s="39">
        <f>УСЬОГО!O10-'!!12-жінки'!F10</f>
        <v>2</v>
      </c>
      <c r="G10" s="39">
        <f>УСЬОГО!R10-'!!12-жінки'!G10</f>
        <v>8</v>
      </c>
      <c r="H10" s="39">
        <f>УСЬОГО!U10-'!!12-жінки'!H10</f>
        <v>135</v>
      </c>
      <c r="I10" s="39">
        <f>УСЬОГО!X10-'!!12-жінки'!I10</f>
        <v>26</v>
      </c>
      <c r="J10" s="39">
        <f>УСЬОГО!AA10-'!!12-жінки'!J10</f>
        <v>25</v>
      </c>
      <c r="K10" s="39">
        <f>УСЬОГО!AD10-'!!12-жінки'!K10</f>
        <v>24</v>
      </c>
    </row>
    <row r="11" spans="1:11" ht="14.95" customHeight="1" x14ac:dyDescent="0.25">
      <c r="A11" s="141" t="s">
        <v>38</v>
      </c>
      <c r="B11" s="39">
        <f>УСЬОГО!C11-'!!12-жінки'!B11</f>
        <v>1155</v>
      </c>
      <c r="C11" s="39">
        <f>УСЬОГО!F11-'!!12-жінки'!C11</f>
        <v>501</v>
      </c>
      <c r="D11" s="39">
        <f>УСЬОГО!I11-'!!12-жінки'!D11</f>
        <v>139</v>
      </c>
      <c r="E11" s="39">
        <f>УСЬОГО!L11-'!!12-жінки'!E11</f>
        <v>106</v>
      </c>
      <c r="F11" s="39">
        <f>УСЬОГО!O11-'!!12-жінки'!F11</f>
        <v>4</v>
      </c>
      <c r="G11" s="39">
        <f>УСЬОГО!R11-'!!12-жінки'!G11</f>
        <v>0</v>
      </c>
      <c r="H11" s="39">
        <f>УСЬОГО!U11-'!!12-жінки'!H11</f>
        <v>412</v>
      </c>
      <c r="I11" s="39">
        <f>УСЬОГО!X11-'!!12-жінки'!I11</f>
        <v>115</v>
      </c>
      <c r="J11" s="39">
        <f>УСЬОГО!AA11-'!!12-жінки'!J11</f>
        <v>95</v>
      </c>
      <c r="K11" s="39">
        <f>УСЬОГО!AD11-'!!12-жінки'!K11</f>
        <v>80</v>
      </c>
    </row>
    <row r="12" spans="1:11" ht="14.95" customHeight="1" x14ac:dyDescent="0.25">
      <c r="A12" s="141" t="s">
        <v>39</v>
      </c>
      <c r="B12" s="39">
        <f>УСЬОГО!C12-'!!12-жінки'!B12</f>
        <v>2416</v>
      </c>
      <c r="C12" s="39">
        <f>УСЬОГО!F12-'!!12-жінки'!C12</f>
        <v>524</v>
      </c>
      <c r="D12" s="39">
        <f>УСЬОГО!I12-'!!12-жінки'!D12</f>
        <v>275</v>
      </c>
      <c r="E12" s="39">
        <f>УСЬОГО!L12-'!!12-жінки'!E12</f>
        <v>165</v>
      </c>
      <c r="F12" s="39">
        <f>УСЬОГО!O12-'!!12-жінки'!F12</f>
        <v>37</v>
      </c>
      <c r="G12" s="39">
        <f>УСЬОГО!R12-'!!12-жінки'!G12</f>
        <v>6</v>
      </c>
      <c r="H12" s="39">
        <f>УСЬОГО!U12-'!!12-жінки'!H12</f>
        <v>441</v>
      </c>
      <c r="I12" s="39">
        <f>УСЬОГО!X12-'!!12-жінки'!I12</f>
        <v>281</v>
      </c>
      <c r="J12" s="39">
        <f>УСЬОГО!AA12-'!!12-жінки'!J12</f>
        <v>111</v>
      </c>
      <c r="K12" s="39">
        <f>УСЬОГО!AD12-'!!12-жінки'!K12</f>
        <v>99</v>
      </c>
    </row>
    <row r="13" spans="1:11" ht="14.95" customHeight="1" x14ac:dyDescent="0.25">
      <c r="A13" s="141" t="s">
        <v>40</v>
      </c>
      <c r="B13" s="39">
        <f>УСЬОГО!C13-'!!12-жінки'!B13</f>
        <v>820</v>
      </c>
      <c r="C13" s="39">
        <f>УСЬОГО!F13-'!!12-жінки'!C13</f>
        <v>369</v>
      </c>
      <c r="D13" s="39">
        <f>УСЬОГО!I13-'!!12-жінки'!D13</f>
        <v>164</v>
      </c>
      <c r="E13" s="39">
        <f>УСЬОГО!L13-'!!12-жінки'!E13</f>
        <v>125</v>
      </c>
      <c r="F13" s="39">
        <f>УСЬОГО!O13-'!!12-жінки'!F13</f>
        <v>24</v>
      </c>
      <c r="G13" s="39">
        <f>УСЬОГО!R13-'!!12-жінки'!G13</f>
        <v>2</v>
      </c>
      <c r="H13" s="39">
        <f>УСЬОГО!U13-'!!12-жінки'!H13</f>
        <v>327</v>
      </c>
      <c r="I13" s="39">
        <f>УСЬОГО!X13-'!!12-жінки'!I13</f>
        <v>301</v>
      </c>
      <c r="J13" s="39">
        <f>УСЬОГО!AA13-'!!12-жінки'!J13</f>
        <v>60</v>
      </c>
      <c r="K13" s="39">
        <f>УСЬОГО!AD13-'!!12-жінки'!K13</f>
        <v>54</v>
      </c>
    </row>
    <row r="14" spans="1:11" ht="14.95" customHeight="1" x14ac:dyDescent="0.25">
      <c r="A14" s="141" t="s">
        <v>41</v>
      </c>
      <c r="B14" s="39">
        <f>УСЬОГО!C14-'!!12-жінки'!B14</f>
        <v>632</v>
      </c>
      <c r="C14" s="39">
        <f>УСЬОГО!F14-'!!12-жінки'!C14</f>
        <v>335</v>
      </c>
      <c r="D14" s="39">
        <f>УСЬОГО!I14-'!!12-жінки'!D14</f>
        <v>94</v>
      </c>
      <c r="E14" s="39">
        <f>УСЬОГО!L14-'!!12-жінки'!E14</f>
        <v>65</v>
      </c>
      <c r="F14" s="39">
        <f>УСЬОГО!O14-'!!12-жінки'!F14</f>
        <v>3</v>
      </c>
      <c r="G14" s="39">
        <f>УСЬОГО!R14-'!!12-жінки'!G14</f>
        <v>2</v>
      </c>
      <c r="H14" s="39">
        <f>УСЬОГО!U14-'!!12-жінки'!H14</f>
        <v>302</v>
      </c>
      <c r="I14" s="39">
        <f>УСЬОГО!X14-'!!12-жінки'!I14</f>
        <v>62</v>
      </c>
      <c r="J14" s="39">
        <f>УСЬОГО!AA14-'!!12-жінки'!J14</f>
        <v>54</v>
      </c>
      <c r="K14" s="39">
        <f>УСЬОГО!AD14-'!!12-жінки'!K14</f>
        <v>44</v>
      </c>
    </row>
    <row r="15" spans="1:11" ht="14.95" customHeight="1" x14ac:dyDescent="0.25">
      <c r="A15" s="141" t="s">
        <v>42</v>
      </c>
      <c r="B15" s="39">
        <f>УСЬОГО!C15-'!!12-жінки'!B15</f>
        <v>5043</v>
      </c>
      <c r="C15" s="39">
        <f>УСЬОГО!F15-'!!12-жінки'!C15</f>
        <v>659</v>
      </c>
      <c r="D15" s="39">
        <f>УСЬОГО!I15-'!!12-жінки'!D15</f>
        <v>550</v>
      </c>
      <c r="E15" s="39">
        <f>УСЬОГО!L15-'!!12-жінки'!E15</f>
        <v>163</v>
      </c>
      <c r="F15" s="39">
        <f>УСЬОГО!O15-'!!12-жінки'!F15</f>
        <v>22</v>
      </c>
      <c r="G15" s="39">
        <f>УСЬОГО!R15-'!!12-жінки'!G15</f>
        <v>5</v>
      </c>
      <c r="H15" s="39">
        <f>УСЬОГО!U15-'!!12-жінки'!H15</f>
        <v>508</v>
      </c>
      <c r="I15" s="39">
        <f>УСЬОГО!X15-'!!12-жінки'!I15</f>
        <v>251</v>
      </c>
      <c r="J15" s="39">
        <f>УСЬОГО!AA15-'!!12-жінки'!J15</f>
        <v>164</v>
      </c>
      <c r="K15" s="39">
        <f>УСЬОГО!AD15-'!!12-жінки'!K15</f>
        <v>147</v>
      </c>
    </row>
    <row r="16" spans="1:11" ht="14.95" customHeight="1" x14ac:dyDescent="0.25">
      <c r="A16" s="141" t="s">
        <v>43</v>
      </c>
      <c r="B16" s="39">
        <f>УСЬОГО!C16-'!!12-жінки'!B16</f>
        <v>2716</v>
      </c>
      <c r="C16" s="39">
        <f>УСЬОГО!F16-'!!12-жінки'!C16</f>
        <v>1183</v>
      </c>
      <c r="D16" s="39">
        <f>УСЬОГО!I16-'!!12-жінки'!D16</f>
        <v>769</v>
      </c>
      <c r="E16" s="39">
        <f>УСЬОГО!L16-'!!12-жінки'!E16</f>
        <v>457</v>
      </c>
      <c r="F16" s="39">
        <f>УСЬОГО!O16-'!!12-жінки'!F16</f>
        <v>99</v>
      </c>
      <c r="G16" s="39">
        <f>УСЬОГО!R16-'!!12-жінки'!G16</f>
        <v>54</v>
      </c>
      <c r="H16" s="39">
        <f>УСЬОГО!U16-'!!12-жінки'!H16</f>
        <v>1025</v>
      </c>
      <c r="I16" s="39">
        <f>УСЬОГО!X16-'!!12-жінки'!I16</f>
        <v>238</v>
      </c>
      <c r="J16" s="39">
        <f>УСЬОГО!AA16-'!!12-жінки'!J16</f>
        <v>177</v>
      </c>
      <c r="K16" s="39">
        <f>УСЬОГО!AD16-'!!12-жінки'!K16</f>
        <v>144</v>
      </c>
    </row>
    <row r="17" spans="1:11" ht="14.95" customHeight="1" x14ac:dyDescent="0.25">
      <c r="A17" s="141" t="s">
        <v>44</v>
      </c>
      <c r="B17" s="39">
        <f>УСЬОГО!C17-'!!12-жінки'!B17</f>
        <v>4444</v>
      </c>
      <c r="C17" s="39">
        <f>УСЬОГО!F17-'!!12-жінки'!C17</f>
        <v>1158</v>
      </c>
      <c r="D17" s="39">
        <f>УСЬОГО!I17-'!!12-жінки'!D17</f>
        <v>456</v>
      </c>
      <c r="E17" s="39">
        <f>УСЬОГО!L17-'!!12-жінки'!E17</f>
        <v>292</v>
      </c>
      <c r="F17" s="39">
        <f>УСЬОГО!O17-'!!12-жінки'!F17</f>
        <v>63</v>
      </c>
      <c r="G17" s="39">
        <f>УСЬОГО!R17-'!!12-жінки'!G17</f>
        <v>7</v>
      </c>
      <c r="H17" s="39">
        <f>УСЬОГО!U17-'!!12-жінки'!H17</f>
        <v>721</v>
      </c>
      <c r="I17" s="39">
        <f>УСЬОГО!X17-'!!12-жінки'!I17</f>
        <v>386</v>
      </c>
      <c r="J17" s="39">
        <f>УСЬОГО!AA17-'!!12-жінки'!J17</f>
        <v>338</v>
      </c>
      <c r="K17" s="39">
        <f>УСЬОГО!AD17-'!!12-жінки'!K17</f>
        <v>303</v>
      </c>
    </row>
    <row r="18" spans="1:11" ht="14.95" customHeight="1" x14ac:dyDescent="0.25">
      <c r="A18" s="141" t="s">
        <v>45</v>
      </c>
      <c r="B18" s="39">
        <f>УСЬОГО!C18-'!!12-жінки'!B18</f>
        <v>1836</v>
      </c>
      <c r="C18" s="39">
        <f>УСЬОГО!F18-'!!12-жінки'!C18</f>
        <v>1033</v>
      </c>
      <c r="D18" s="39">
        <f>УСЬОГО!I18-'!!12-жінки'!D18</f>
        <v>461</v>
      </c>
      <c r="E18" s="39">
        <f>УСЬОГО!L18-'!!12-жінки'!E18</f>
        <v>288</v>
      </c>
      <c r="F18" s="39">
        <f>УСЬОГО!O18-'!!12-жінки'!F18</f>
        <v>26</v>
      </c>
      <c r="G18" s="39">
        <f>УСЬОГО!R18-'!!12-жінки'!G18</f>
        <v>9</v>
      </c>
      <c r="H18" s="39">
        <f>УСЬОГО!U18-'!!12-жінки'!H18</f>
        <v>725</v>
      </c>
      <c r="I18" s="39">
        <f>УСЬОГО!X18-'!!12-жінки'!I18</f>
        <v>262</v>
      </c>
      <c r="J18" s="39">
        <f>УСЬОГО!AA18-'!!12-жінки'!J18</f>
        <v>200</v>
      </c>
      <c r="K18" s="39">
        <f>УСЬОГО!AD18-'!!12-жінки'!K18</f>
        <v>182</v>
      </c>
    </row>
    <row r="19" spans="1:11" ht="14.95" customHeight="1" x14ac:dyDescent="0.25">
      <c r="A19" s="141" t="s">
        <v>46</v>
      </c>
      <c r="B19" s="39">
        <f>УСЬОГО!C19-'!!12-жінки'!B19</f>
        <v>2659</v>
      </c>
      <c r="C19" s="39">
        <f>УСЬОГО!F19-'!!12-жінки'!C19</f>
        <v>930</v>
      </c>
      <c r="D19" s="39">
        <f>УСЬОГО!I19-'!!12-жінки'!D19</f>
        <v>626</v>
      </c>
      <c r="E19" s="39">
        <f>УСЬОГО!L19-'!!12-жінки'!E19</f>
        <v>404</v>
      </c>
      <c r="F19" s="39">
        <f>УСЬОГО!O19-'!!12-жінки'!F19</f>
        <v>134</v>
      </c>
      <c r="G19" s="39">
        <f>УСЬОГО!R19-'!!12-жінки'!G19</f>
        <v>0</v>
      </c>
      <c r="H19" s="39">
        <f>УСЬОГО!U19-'!!12-жінки'!H19</f>
        <v>833</v>
      </c>
      <c r="I19" s="39">
        <f>УСЬОГО!X19-'!!12-жінки'!I19</f>
        <v>1585</v>
      </c>
      <c r="J19" s="39">
        <f>УСЬОГО!AA19-'!!12-жінки'!J19</f>
        <v>227</v>
      </c>
      <c r="K19" s="39">
        <f>УСЬОГО!AD19-'!!12-жінки'!K19</f>
        <v>214</v>
      </c>
    </row>
    <row r="20" spans="1:11" ht="14.95" customHeight="1" x14ac:dyDescent="0.25">
      <c r="A20" s="141" t="s">
        <v>47</v>
      </c>
      <c r="B20" s="39">
        <f>УСЬОГО!C20-'!!12-жінки'!B20</f>
        <v>1609</v>
      </c>
      <c r="C20" s="39">
        <f>УСЬОГО!F20-'!!12-жінки'!C20</f>
        <v>499</v>
      </c>
      <c r="D20" s="39">
        <f>УСЬОГО!I20-'!!12-жінки'!D20</f>
        <v>297</v>
      </c>
      <c r="E20" s="39">
        <f>УСЬОГО!L20-'!!12-жінки'!E20</f>
        <v>190</v>
      </c>
      <c r="F20" s="39">
        <f>УСЬОГО!O20-'!!12-жінки'!F20</f>
        <v>67</v>
      </c>
      <c r="G20" s="39">
        <f>УСЬОГО!R20-'!!12-жінки'!G20</f>
        <v>1</v>
      </c>
      <c r="H20" s="39">
        <f>УСЬОГО!U20-'!!12-жінки'!H20</f>
        <v>378</v>
      </c>
      <c r="I20" s="39">
        <f>УСЬОГО!X20-'!!12-жінки'!I20</f>
        <v>178</v>
      </c>
      <c r="J20" s="39">
        <f>УСЬОГО!AA20-'!!12-жінки'!J20</f>
        <v>145</v>
      </c>
      <c r="K20" s="39">
        <f>УСЬОГО!AD20-'!!12-жінки'!K20</f>
        <v>136</v>
      </c>
    </row>
    <row r="21" spans="1:11" ht="14.95" customHeight="1" x14ac:dyDescent="0.25">
      <c r="A21" s="141" t="s">
        <v>48</v>
      </c>
      <c r="B21" s="39">
        <f>УСЬОГО!C21-'!!12-жінки'!B21</f>
        <v>1017</v>
      </c>
      <c r="C21" s="39">
        <f>УСЬОГО!F21-'!!12-жінки'!C21</f>
        <v>488</v>
      </c>
      <c r="D21" s="39">
        <f>УСЬОГО!I21-'!!12-жінки'!D21</f>
        <v>222</v>
      </c>
      <c r="E21" s="39">
        <f>УСЬОГО!L21-'!!12-жінки'!E21</f>
        <v>140</v>
      </c>
      <c r="F21" s="39">
        <f>УСЬОГО!O21-'!!12-жінки'!F21</f>
        <v>48</v>
      </c>
      <c r="G21" s="39">
        <f>УСЬОГО!R21-'!!12-жінки'!G21</f>
        <v>0</v>
      </c>
      <c r="H21" s="39">
        <f>УСЬОГО!U21-'!!12-жінки'!H21</f>
        <v>431</v>
      </c>
      <c r="I21" s="39">
        <f>УСЬОГО!X21-'!!12-жінки'!I21</f>
        <v>148</v>
      </c>
      <c r="J21" s="39">
        <f>УСЬОГО!AA21-'!!12-жінки'!J21</f>
        <v>129</v>
      </c>
      <c r="K21" s="39">
        <f>УСЬОГО!AD21-'!!12-жінки'!K21</f>
        <v>118</v>
      </c>
    </row>
    <row r="22" spans="1:11" ht="14.95" customHeight="1" x14ac:dyDescent="0.25">
      <c r="A22" s="141" t="s">
        <v>49</v>
      </c>
      <c r="B22" s="39">
        <f>УСЬОГО!C22-'!!12-жінки'!B22</f>
        <v>2952</v>
      </c>
      <c r="C22" s="39">
        <f>УСЬОГО!F22-'!!12-жінки'!C22</f>
        <v>1029</v>
      </c>
      <c r="D22" s="39">
        <f>УСЬОГО!I22-'!!12-жінки'!D22</f>
        <v>633</v>
      </c>
      <c r="E22" s="39">
        <f>УСЬОГО!L22-'!!12-жінки'!E22</f>
        <v>313</v>
      </c>
      <c r="F22" s="39">
        <f>УСЬОГО!O22-'!!12-жінки'!F22</f>
        <v>70</v>
      </c>
      <c r="G22" s="39">
        <f>УСЬОГО!R22-'!!12-жінки'!G22</f>
        <v>4</v>
      </c>
      <c r="H22" s="39">
        <f>УСЬОГО!U22-'!!12-жінки'!H22</f>
        <v>883</v>
      </c>
      <c r="I22" s="39">
        <f>УСЬОГО!X22-'!!12-жінки'!I22</f>
        <v>360</v>
      </c>
      <c r="J22" s="39">
        <f>УСЬОГО!AA22-'!!12-жінки'!J22</f>
        <v>275</v>
      </c>
      <c r="K22" s="39">
        <f>УСЬОГО!AD22-'!!12-жінки'!K22</f>
        <v>227</v>
      </c>
    </row>
    <row r="23" spans="1:11" ht="14.95" customHeight="1" x14ac:dyDescent="0.25">
      <c r="A23" s="141" t="s">
        <v>50</v>
      </c>
      <c r="B23" s="39">
        <f>УСЬОГО!C23-'!!12-жінки'!B23</f>
        <v>1389</v>
      </c>
      <c r="C23" s="39">
        <f>УСЬОГО!F23-'!!12-жінки'!C23</f>
        <v>985</v>
      </c>
      <c r="D23" s="39">
        <f>УСЬОГО!I23-'!!12-жінки'!D23</f>
        <v>262</v>
      </c>
      <c r="E23" s="39">
        <f>УСЬОГО!L23-'!!12-жінки'!E23</f>
        <v>256</v>
      </c>
      <c r="F23" s="39">
        <f>УСЬОГО!O23-'!!12-жінки'!F23</f>
        <v>57</v>
      </c>
      <c r="G23" s="39">
        <f>УСЬОГО!R23-'!!12-жінки'!G23</f>
        <v>3</v>
      </c>
      <c r="H23" s="39">
        <f>УСЬОГО!U23-'!!12-жінки'!H23</f>
        <v>810</v>
      </c>
      <c r="I23" s="39">
        <f>УСЬОГО!X23-'!!12-жінки'!I23</f>
        <v>310</v>
      </c>
      <c r="J23" s="39">
        <f>УСЬОГО!AA23-'!!12-жінки'!J23</f>
        <v>304</v>
      </c>
      <c r="K23" s="39">
        <f>УСЬОГО!AD23-'!!12-жінки'!K23</f>
        <v>276</v>
      </c>
    </row>
    <row r="24" spans="1:11" ht="14.95" customHeight="1" x14ac:dyDescent="0.25">
      <c r="A24" s="141" t="s">
        <v>51</v>
      </c>
      <c r="B24" s="39">
        <f>УСЬОГО!C24-'!!12-жінки'!B24</f>
        <v>1410</v>
      </c>
      <c r="C24" s="39">
        <f>УСЬОГО!F24-'!!12-жінки'!C24</f>
        <v>840</v>
      </c>
      <c r="D24" s="39">
        <f>УСЬОГО!I24-'!!12-жінки'!D24</f>
        <v>423</v>
      </c>
      <c r="E24" s="39">
        <f>УСЬОГО!L24-'!!12-жінки'!E24</f>
        <v>221</v>
      </c>
      <c r="F24" s="39">
        <f>УСЬОГО!O24-'!!12-жінки'!F24</f>
        <v>95</v>
      </c>
      <c r="G24" s="39">
        <f>УСЬОГО!R24-'!!12-жінки'!G24</f>
        <v>3</v>
      </c>
      <c r="H24" s="39">
        <f>УСЬОГО!U24-'!!12-жінки'!H24</f>
        <v>770</v>
      </c>
      <c r="I24" s="39">
        <f>УСЬОГО!X24-'!!12-жінки'!I24</f>
        <v>306</v>
      </c>
      <c r="J24" s="39">
        <f>УСЬОГО!AA24-'!!12-жінки'!J24</f>
        <v>233</v>
      </c>
      <c r="K24" s="39">
        <f>УСЬОГО!AD24-'!!12-жінки'!K24</f>
        <v>220</v>
      </c>
    </row>
    <row r="25" spans="1:11" ht="14.95" customHeight="1" x14ac:dyDescent="0.25">
      <c r="A25" s="141" t="s">
        <v>52</v>
      </c>
      <c r="B25" s="39">
        <f>УСЬОГО!C25-'!!12-жінки'!B25</f>
        <v>3227</v>
      </c>
      <c r="C25" s="39">
        <f>УСЬОГО!F25-'!!12-жінки'!C25</f>
        <v>424</v>
      </c>
      <c r="D25" s="39">
        <f>УСЬОГО!I25-'!!12-жінки'!D25</f>
        <v>281</v>
      </c>
      <c r="E25" s="39">
        <f>УСЬОГО!L25-'!!12-жінки'!E25</f>
        <v>128</v>
      </c>
      <c r="F25" s="39">
        <f>УСЬОГО!O25-'!!12-жінки'!F25</f>
        <v>28</v>
      </c>
      <c r="G25" s="39">
        <f>УСЬОГО!R25-'!!12-жінки'!G25</f>
        <v>17</v>
      </c>
      <c r="H25" s="39">
        <f>УСЬОГО!U25-'!!12-жінки'!H25</f>
        <v>348</v>
      </c>
      <c r="I25" s="39">
        <f>УСЬОГО!X25-'!!12-жінки'!I25</f>
        <v>97</v>
      </c>
      <c r="J25" s="39">
        <f>УСЬОГО!AA25-'!!12-жінки'!J25</f>
        <v>89</v>
      </c>
      <c r="K25" s="39">
        <f>УСЬОГО!AD25-'!!12-жінки'!K25</f>
        <v>70</v>
      </c>
    </row>
    <row r="26" spans="1:11" ht="14.95" customHeight="1" x14ac:dyDescent="0.25">
      <c r="A26" s="141" t="s">
        <v>53</v>
      </c>
      <c r="B26" s="39">
        <f>УСЬОГО!C26-'!!12-жінки'!B26</f>
        <v>1656</v>
      </c>
      <c r="C26" s="39">
        <f>УСЬОГО!F26-'!!12-жінки'!C26</f>
        <v>757</v>
      </c>
      <c r="D26" s="39">
        <f>УСЬОГО!I26-'!!12-жінки'!D26</f>
        <v>320</v>
      </c>
      <c r="E26" s="39">
        <f>УСЬОГО!L26-'!!12-жінки'!E26</f>
        <v>237</v>
      </c>
      <c r="F26" s="39">
        <f>УСЬОГО!O26-'!!12-жінки'!F26</f>
        <v>30</v>
      </c>
      <c r="G26" s="39">
        <f>УСЬОГО!R26-'!!12-жінки'!G26</f>
        <v>2</v>
      </c>
      <c r="H26" s="39">
        <f>УСЬОГО!U26-'!!12-жінки'!H26</f>
        <v>622</v>
      </c>
      <c r="I26" s="39">
        <f>УСЬОГО!X26-'!!12-жінки'!I26</f>
        <v>217</v>
      </c>
      <c r="J26" s="39">
        <f>УСЬОГО!AA26-'!!12-жінки'!J26</f>
        <v>193</v>
      </c>
      <c r="K26" s="39">
        <f>УСЬОГО!AD26-'!!12-жінки'!K26</f>
        <v>160</v>
      </c>
    </row>
    <row r="27" spans="1:11" ht="14.95" customHeight="1" x14ac:dyDescent="0.25">
      <c r="A27" s="141" t="s">
        <v>54</v>
      </c>
      <c r="B27" s="39">
        <f>УСЬОГО!C27-'!!12-жінки'!B27</f>
        <v>983</v>
      </c>
      <c r="C27" s="39">
        <f>УСЬОГО!F27-'!!12-жінки'!C27</f>
        <v>419</v>
      </c>
      <c r="D27" s="39">
        <f>УСЬОГО!I27-'!!12-жінки'!D27</f>
        <v>185</v>
      </c>
      <c r="E27" s="39">
        <f>УСЬОГО!L27-'!!12-жінки'!E27</f>
        <v>110</v>
      </c>
      <c r="F27" s="39">
        <f>УСЬОГО!O27-'!!12-жінки'!F27</f>
        <v>44</v>
      </c>
      <c r="G27" s="39">
        <f>УСЬОГО!R27-'!!12-жінки'!G27</f>
        <v>39</v>
      </c>
      <c r="H27" s="39">
        <f>УСЬОГО!U27-'!!12-жінки'!H27</f>
        <v>344</v>
      </c>
      <c r="I27" s="39">
        <f>УСЬОГО!X27-'!!12-жінки'!I27</f>
        <v>101</v>
      </c>
      <c r="J27" s="39">
        <f>УСЬОГО!AA27-'!!12-жінки'!J27</f>
        <v>96</v>
      </c>
      <c r="K27" s="39">
        <f>УСЬОГО!AD27-'!!12-жінки'!K27</f>
        <v>91</v>
      </c>
    </row>
    <row r="28" spans="1:11" ht="14.95" customHeight="1" x14ac:dyDescent="0.25">
      <c r="A28" s="141" t="s">
        <v>55</v>
      </c>
      <c r="B28" s="39">
        <f>УСЬОГО!C28-'!!12-жінки'!B28</f>
        <v>902</v>
      </c>
      <c r="C28" s="39">
        <f>УСЬОГО!F28-'!!12-жінки'!C28</f>
        <v>429</v>
      </c>
      <c r="D28" s="39">
        <f>УСЬОГО!I28-'!!12-жінки'!D28</f>
        <v>225</v>
      </c>
      <c r="E28" s="39">
        <f>УСЬОГО!L28-'!!12-жінки'!E28</f>
        <v>126</v>
      </c>
      <c r="F28" s="39">
        <f>УСЬОГО!O28-'!!12-жінки'!F28</f>
        <v>39</v>
      </c>
      <c r="G28" s="39">
        <f>УСЬОГО!R28-'!!12-жінки'!G28</f>
        <v>20</v>
      </c>
      <c r="H28" s="39">
        <f>УСЬОГО!U28-'!!12-жінки'!H28</f>
        <v>408</v>
      </c>
      <c r="I28" s="39">
        <f>УСЬОГО!X28-'!!12-жінки'!I28</f>
        <v>142</v>
      </c>
      <c r="J28" s="39">
        <f>УСЬОГО!AA28-'!!12-жінки'!J28</f>
        <v>133</v>
      </c>
      <c r="K28" s="39">
        <f>УСЬОГО!AD28-'!!12-жінки'!K28</f>
        <v>125</v>
      </c>
    </row>
    <row r="29" spans="1:11" ht="14.95" customHeight="1" x14ac:dyDescent="0.25">
      <c r="A29" s="141" t="s">
        <v>56</v>
      </c>
      <c r="B29" s="39">
        <f>УСЬОГО!C29-'!!12-жінки'!B29</f>
        <v>1297</v>
      </c>
      <c r="C29" s="39">
        <f>УСЬОГО!F29-'!!12-жінки'!C29</f>
        <v>648</v>
      </c>
      <c r="D29" s="39">
        <f>УСЬОГО!I29-'!!12-жінки'!D29</f>
        <v>211</v>
      </c>
      <c r="E29" s="39">
        <f>УСЬОГО!L29-'!!12-жінки'!E29</f>
        <v>129</v>
      </c>
      <c r="F29" s="39">
        <f>УСЬОГО!O29-'!!12-жінки'!F29</f>
        <v>38</v>
      </c>
      <c r="G29" s="39">
        <f>УСЬОГО!R29-'!!12-жінки'!G29</f>
        <v>0</v>
      </c>
      <c r="H29" s="39">
        <f>УСЬОГО!U29-'!!12-жінки'!H29</f>
        <v>527</v>
      </c>
      <c r="I29" s="39">
        <f>УСЬОГО!X29-'!!12-жінки'!I29</f>
        <v>193</v>
      </c>
      <c r="J29" s="39">
        <f>УСЬОГО!AA29-'!!12-жінки'!J29</f>
        <v>172</v>
      </c>
      <c r="K29" s="39">
        <f>УСЬОГО!AD29-'!!12-жінки'!K29</f>
        <v>152</v>
      </c>
    </row>
    <row r="30" spans="1:11" ht="14.95" customHeight="1" x14ac:dyDescent="0.25">
      <c r="A30" s="143" t="s">
        <v>57</v>
      </c>
      <c r="B30" s="39">
        <f>УСЬОГО!C30-'!!12-жінки'!B30</f>
        <v>1955</v>
      </c>
      <c r="C30" s="39">
        <f>УСЬОГО!F30-'!!12-жінки'!C30</f>
        <v>485</v>
      </c>
      <c r="D30" s="39">
        <f>УСЬОГО!I30-'!!12-жінки'!D30</f>
        <v>262</v>
      </c>
      <c r="E30" s="39">
        <f>УСЬОГО!L30-'!!12-жінки'!E30</f>
        <v>201</v>
      </c>
      <c r="F30" s="39">
        <f>УСЬОГО!O30-'!!12-жінки'!F30</f>
        <v>109</v>
      </c>
      <c r="G30" s="39">
        <f>УСЬОГО!R30-'!!12-жінки'!G30</f>
        <v>9</v>
      </c>
      <c r="H30" s="39">
        <f>УСЬОГО!U30-'!!12-жінки'!H30</f>
        <v>439</v>
      </c>
      <c r="I30" s="39">
        <f>УСЬОГО!X30-'!!12-жінки'!I30</f>
        <v>134</v>
      </c>
      <c r="J30" s="39">
        <f>УСЬОГО!AA30-'!!12-жінки'!J30</f>
        <v>119</v>
      </c>
      <c r="K30" s="39">
        <f>УСЬОГО!AD30-'!!12-жінки'!K30</f>
        <v>105</v>
      </c>
    </row>
    <row r="31" spans="1:11" ht="14.95" customHeight="1" x14ac:dyDescent="0.25">
      <c r="A31" s="144" t="s">
        <v>58</v>
      </c>
      <c r="B31" s="39">
        <f>УСЬОГО!C31-'!!12-жінки'!B31</f>
        <v>1684</v>
      </c>
      <c r="C31" s="39">
        <f>УСЬОГО!F31-'!!12-жінки'!C31</f>
        <v>472</v>
      </c>
      <c r="D31" s="39">
        <f>УСЬОГО!I31-'!!12-жінки'!D31</f>
        <v>343</v>
      </c>
      <c r="E31" s="39">
        <f>УСЬОГО!L31-'!!12-жінки'!E31</f>
        <v>128</v>
      </c>
      <c r="F31" s="39">
        <f>УСЬОГО!O31-'!!12-жінки'!F31</f>
        <v>60</v>
      </c>
      <c r="G31" s="39">
        <f>УСЬОГО!R31-'!!12-жінки'!G31</f>
        <v>12</v>
      </c>
      <c r="H31" s="39">
        <f>УСЬОГО!U31-'!!12-жінки'!H31</f>
        <v>426</v>
      </c>
      <c r="I31" s="39">
        <f>УСЬОГО!X31-'!!12-жінки'!I31</f>
        <v>412</v>
      </c>
      <c r="J31" s="39">
        <f>УСЬОГО!AA31-'!!12-жінки'!J31</f>
        <v>139</v>
      </c>
      <c r="K31" s="39">
        <f>УСЬОГО!AD31-'!!12-жінки'!K31</f>
        <v>117</v>
      </c>
    </row>
    <row r="32" spans="1:11" ht="14.95" customHeight="1" x14ac:dyDescent="0.25">
      <c r="A32" s="144" t="s">
        <v>59</v>
      </c>
      <c r="B32" s="39">
        <f>УСЬОГО!C32-'!!12-жінки'!B32</f>
        <v>2161</v>
      </c>
      <c r="C32" s="39">
        <f>УСЬОГО!F32-'!!12-жінки'!C32</f>
        <v>482</v>
      </c>
      <c r="D32" s="39">
        <f>УСЬОГО!I32-'!!12-жінки'!D32</f>
        <v>283</v>
      </c>
      <c r="E32" s="39">
        <f>УСЬОГО!L32-'!!12-жінки'!E32</f>
        <v>206</v>
      </c>
      <c r="F32" s="39">
        <f>УСЬОГО!O32-'!!12-жінки'!F32</f>
        <v>52</v>
      </c>
      <c r="G32" s="39">
        <f>УСЬОГО!R32-'!!12-жінки'!G32</f>
        <v>10</v>
      </c>
      <c r="H32" s="39">
        <f>УСЬОГО!U32-'!!12-жінки'!H32</f>
        <v>395</v>
      </c>
      <c r="I32" s="39">
        <f>УСЬОГО!X32-'!!12-жінки'!I32</f>
        <v>99</v>
      </c>
      <c r="J32" s="39">
        <f>УСЬОГО!AA32-'!!12-жінки'!J32</f>
        <v>63</v>
      </c>
      <c r="K32" s="39">
        <f>УСЬОГО!AD32-'!!12-жінки'!K32</f>
        <v>57</v>
      </c>
    </row>
    <row r="33" spans="1:11" ht="14.95" customHeight="1" x14ac:dyDescent="0.25">
      <c r="A33" s="144" t="s">
        <v>60</v>
      </c>
      <c r="B33" s="39">
        <f>УСЬОГО!C33-'!!12-жінки'!B33</f>
        <v>1456</v>
      </c>
      <c r="C33" s="39">
        <f>УСЬОГО!F33-'!!12-жінки'!C33</f>
        <v>889</v>
      </c>
      <c r="D33" s="39">
        <f>УСЬОГО!I33-'!!12-жінки'!D33</f>
        <v>269</v>
      </c>
      <c r="E33" s="39">
        <f>УСЬОГО!L33-'!!12-жінки'!E33</f>
        <v>164</v>
      </c>
      <c r="F33" s="39">
        <f>УСЬОГО!O33-'!!12-жінки'!F33</f>
        <v>135</v>
      </c>
      <c r="G33" s="39">
        <f>УСЬОГО!R33-'!!12-жінки'!G33</f>
        <v>1</v>
      </c>
      <c r="H33" s="39">
        <f>УСЬОГО!U33-'!!12-жінки'!H33</f>
        <v>803</v>
      </c>
      <c r="I33" s="39">
        <f>УСЬОГО!X33-'!!12-жінки'!I33</f>
        <v>330</v>
      </c>
      <c r="J33" s="39">
        <f>УСЬОГО!AA33-'!!12-жінки'!J33</f>
        <v>328</v>
      </c>
      <c r="K33" s="39">
        <f>УСЬОГО!AD33-'!!12-жінки'!K33</f>
        <v>313</v>
      </c>
    </row>
    <row r="34" spans="1:11" ht="14.95" customHeight="1" x14ac:dyDescent="0.25">
      <c r="A34" s="144" t="s">
        <v>61</v>
      </c>
      <c r="B34" s="39">
        <f>УСЬОГО!C34-'!!12-жінки'!B34</f>
        <v>1546</v>
      </c>
      <c r="C34" s="39">
        <f>УСЬОГО!F34-'!!12-жінки'!C34</f>
        <v>805</v>
      </c>
      <c r="D34" s="39">
        <f>УСЬОГО!I34-'!!12-жінки'!D34</f>
        <v>353</v>
      </c>
      <c r="E34" s="39">
        <f>УСЬОГО!L34-'!!12-жінки'!E34</f>
        <v>147</v>
      </c>
      <c r="F34" s="39">
        <f>УСЬОГО!O34-'!!12-жінки'!F34</f>
        <v>74</v>
      </c>
      <c r="G34" s="39">
        <f>УСЬОГО!R34-'!!12-жінки'!G34</f>
        <v>0</v>
      </c>
      <c r="H34" s="39">
        <f>УСЬОГО!U34-'!!12-жінки'!H34</f>
        <v>694</v>
      </c>
      <c r="I34" s="39">
        <f>УСЬОГО!X34-'!!12-жінки'!I34</f>
        <v>351</v>
      </c>
      <c r="J34" s="39">
        <f>УСЬОГО!AA34-'!!12-жінки'!J34</f>
        <v>297</v>
      </c>
      <c r="K34" s="39">
        <f>УСЬОГО!AD34-'!!12-жінки'!K34</f>
        <v>274</v>
      </c>
    </row>
    <row r="35" spans="1:11" ht="14.95" customHeight="1" x14ac:dyDescent="0.25">
      <c r="A35" s="144" t="s">
        <v>62</v>
      </c>
      <c r="B35" s="39">
        <f>УСЬОГО!C35-'!!12-жінки'!B35</f>
        <v>923</v>
      </c>
      <c r="C35" s="39">
        <f>УСЬОГО!F35-'!!12-жінки'!C35</f>
        <v>449</v>
      </c>
      <c r="D35" s="39">
        <f>УСЬОГО!I35-'!!12-жінки'!D35</f>
        <v>183</v>
      </c>
      <c r="E35" s="39">
        <f>УСЬОГО!L35-'!!12-жінки'!E35</f>
        <v>99</v>
      </c>
      <c r="F35" s="39">
        <f>УСЬОГО!O35-'!!12-жінки'!F35</f>
        <v>75</v>
      </c>
      <c r="G35" s="39">
        <f>УСЬОГО!R35-'!!12-жінки'!G35</f>
        <v>0</v>
      </c>
      <c r="H35" s="39">
        <f>УСЬОГО!U35-'!!12-жінки'!H35</f>
        <v>320</v>
      </c>
      <c r="I35" s="39">
        <f>УСЬОГО!X35-'!!12-жінки'!I35</f>
        <v>119</v>
      </c>
      <c r="J35" s="39">
        <f>УСЬОГО!AA35-'!!12-жінки'!J35</f>
        <v>114</v>
      </c>
      <c r="K35" s="39">
        <f>УСЬОГО!AD35-'!!12-жінки'!K35</f>
        <v>103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A8" sqref="A8"/>
    </sheetView>
  </sheetViews>
  <sheetFormatPr defaultColWidth="8" defaultRowHeight="13.6" x14ac:dyDescent="0.25"/>
  <cols>
    <col min="1" max="1" width="52.625" style="3" customWidth="1"/>
    <col min="2" max="2" width="14.5" style="18" customWidth="1"/>
    <col min="3" max="3" width="14.625" style="18" customWidth="1"/>
    <col min="4" max="4" width="9.625" style="3" customWidth="1"/>
    <col min="5" max="5" width="12.125" style="3" customWidth="1"/>
    <col min="6" max="6" width="14.5" style="3" customWidth="1"/>
    <col min="7" max="7" width="14.375" style="3" customWidth="1"/>
    <col min="8" max="8" width="10" style="3" customWidth="1"/>
    <col min="9" max="9" width="12.125" style="3" customWidth="1"/>
    <col min="10" max="10" width="13.125" style="3" bestFit="1" customWidth="1"/>
    <col min="11" max="11" width="11.375" style="3" bestFit="1" customWidth="1"/>
    <col min="12" max="16384" width="8" style="3"/>
  </cols>
  <sheetData>
    <row r="1" spans="1:11" ht="27" customHeight="1" x14ac:dyDescent="0.25">
      <c r="A1" s="168" t="s">
        <v>66</v>
      </c>
      <c r="B1" s="168"/>
      <c r="C1" s="168"/>
      <c r="D1" s="168"/>
      <c r="E1" s="168"/>
      <c r="F1" s="168"/>
      <c r="G1" s="168"/>
      <c r="H1" s="168"/>
      <c r="I1" s="168"/>
    </row>
    <row r="2" spans="1:11" ht="23.3" customHeight="1" x14ac:dyDescent="0.25">
      <c r="A2" s="168" t="s">
        <v>67</v>
      </c>
      <c r="B2" s="168"/>
      <c r="C2" s="168"/>
      <c r="D2" s="168"/>
      <c r="E2" s="168"/>
      <c r="F2" s="168"/>
      <c r="G2" s="168"/>
      <c r="H2" s="168"/>
      <c r="I2" s="168"/>
    </row>
    <row r="3" spans="1:11" ht="3.6" customHeight="1" x14ac:dyDescent="0.3">
      <c r="A3" s="188"/>
      <c r="B3" s="188"/>
      <c r="C3" s="188"/>
      <c r="D3" s="188"/>
      <c r="E3" s="188"/>
    </row>
    <row r="4" spans="1:11" s="4" customFormat="1" ht="25.5" customHeight="1" x14ac:dyDescent="0.25">
      <c r="A4" s="163" t="s">
        <v>0</v>
      </c>
      <c r="B4" s="217" t="s">
        <v>5</v>
      </c>
      <c r="C4" s="217"/>
      <c r="D4" s="217"/>
      <c r="E4" s="217"/>
      <c r="F4" s="217" t="s">
        <v>6</v>
      </c>
      <c r="G4" s="217"/>
      <c r="H4" s="217"/>
      <c r="I4" s="217"/>
    </row>
    <row r="5" spans="1:11" s="4" customFormat="1" ht="23.3" customHeight="1" x14ac:dyDescent="0.25">
      <c r="A5" s="216"/>
      <c r="B5" s="169" t="s">
        <v>72</v>
      </c>
      <c r="C5" s="169" t="s">
        <v>73</v>
      </c>
      <c r="D5" s="186" t="s">
        <v>1</v>
      </c>
      <c r="E5" s="187"/>
      <c r="F5" s="169" t="s">
        <v>72</v>
      </c>
      <c r="G5" s="169" t="s">
        <v>73</v>
      </c>
      <c r="H5" s="186" t="s">
        <v>1</v>
      </c>
      <c r="I5" s="187"/>
    </row>
    <row r="6" spans="1:11" s="4" customFormat="1" ht="31.25" customHeight="1" x14ac:dyDescent="0.25">
      <c r="A6" s="164"/>
      <c r="B6" s="170"/>
      <c r="C6" s="170"/>
      <c r="D6" s="5" t="s">
        <v>2</v>
      </c>
      <c r="E6" s="6" t="s">
        <v>26</v>
      </c>
      <c r="F6" s="170"/>
      <c r="G6" s="170"/>
      <c r="H6" s="5" t="s">
        <v>2</v>
      </c>
      <c r="I6" s="6" t="s">
        <v>26</v>
      </c>
    </row>
    <row r="7" spans="1:11" s="9" customFormat="1" ht="15.8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5" customHeight="1" x14ac:dyDescent="0.25">
      <c r="A8" s="10" t="s">
        <v>27</v>
      </c>
      <c r="B8" s="82">
        <f>'12-жінки-ЦЗ'!B7</f>
        <v>69599</v>
      </c>
      <c r="C8" s="82">
        <f>'12-жінки-ЦЗ'!C7</f>
        <v>72885</v>
      </c>
      <c r="D8" s="11">
        <f>C8*100/B8</f>
        <v>104.72133220304889</v>
      </c>
      <c r="E8" s="90">
        <f>C8-B8</f>
        <v>3286</v>
      </c>
      <c r="F8" s="74">
        <f>'13-чоловіки-ЦЗ'!B7</f>
        <v>66326</v>
      </c>
      <c r="G8" s="74">
        <f>'13-чоловіки-ЦЗ'!C7</f>
        <v>64936</v>
      </c>
      <c r="H8" s="11">
        <f>G8*100/F8</f>
        <v>97.904290926635099</v>
      </c>
      <c r="I8" s="90">
        <f>G8-F8</f>
        <v>-1390</v>
      </c>
      <c r="J8" s="25"/>
      <c r="K8" s="23"/>
    </row>
    <row r="9" spans="1:11" s="4" customFormat="1" ht="28.55" customHeight="1" x14ac:dyDescent="0.25">
      <c r="A9" s="10" t="s">
        <v>28</v>
      </c>
      <c r="B9" s="99">
        <f>'12-жінки-ЦЗ'!E7</f>
        <v>32006</v>
      </c>
      <c r="C9" s="74">
        <f>'12-жінки-ЦЗ'!F7</f>
        <v>37266</v>
      </c>
      <c r="D9" s="11">
        <f t="shared" ref="D9:D13" si="0">C9*100/B9</f>
        <v>116.43441854652252</v>
      </c>
      <c r="E9" s="90">
        <f t="shared" ref="E9:E13" si="1">C9-B9</f>
        <v>5260</v>
      </c>
      <c r="F9" s="74">
        <f>'13-чоловіки-ЦЗ'!E7</f>
        <v>23121</v>
      </c>
      <c r="G9" s="74">
        <f>'13-чоловіки-ЦЗ'!F7</f>
        <v>24174</v>
      </c>
      <c r="H9" s="11">
        <f t="shared" ref="H9:H13" si="2">G9*100/F9</f>
        <v>104.55430128454651</v>
      </c>
      <c r="I9" s="90">
        <f t="shared" ref="I9:I13" si="3">G9-F9</f>
        <v>1053</v>
      </c>
      <c r="J9" s="23"/>
      <c r="K9" s="23"/>
    </row>
    <row r="10" spans="1:11" s="4" customFormat="1" ht="52.5" customHeight="1" x14ac:dyDescent="0.25">
      <c r="A10" s="14" t="s">
        <v>29</v>
      </c>
      <c r="B10" s="99">
        <f>'12-жінки-ЦЗ'!H7</f>
        <v>9541</v>
      </c>
      <c r="C10" s="74">
        <f>'12-жінки-ЦЗ'!I7</f>
        <v>12537</v>
      </c>
      <c r="D10" s="11">
        <f t="shared" si="0"/>
        <v>131.40132061628759</v>
      </c>
      <c r="E10" s="90">
        <f t="shared" si="1"/>
        <v>2996</v>
      </c>
      <c r="F10" s="74">
        <f>'13-чоловіки-ЦЗ'!H7</f>
        <v>11733</v>
      </c>
      <c r="G10" s="74">
        <f>'13-чоловіки-ЦЗ'!I7</f>
        <v>9905</v>
      </c>
      <c r="H10" s="11">
        <f t="shared" si="2"/>
        <v>84.420011932157166</v>
      </c>
      <c r="I10" s="90">
        <f t="shared" si="3"/>
        <v>-1828</v>
      </c>
      <c r="J10" s="23"/>
      <c r="K10" s="23"/>
    </row>
    <row r="11" spans="1:11" s="4" customFormat="1" ht="31.6" customHeight="1" x14ac:dyDescent="0.25">
      <c r="A11" s="15" t="s">
        <v>30</v>
      </c>
      <c r="B11" s="99">
        <f>'12-жінки-ЦЗ'!K7</f>
        <v>2489</v>
      </c>
      <c r="C11" s="74">
        <f>'12-жінки-ЦЗ'!L7</f>
        <v>2410</v>
      </c>
      <c r="D11" s="11">
        <f t="shared" si="0"/>
        <v>96.826034552028929</v>
      </c>
      <c r="E11" s="90">
        <f t="shared" si="1"/>
        <v>-79</v>
      </c>
      <c r="F11" s="74">
        <f>'13-чоловіки-ЦЗ'!K7</f>
        <v>2007</v>
      </c>
      <c r="G11" s="74">
        <f>'13-чоловіки-ЦЗ'!L7</f>
        <v>1773</v>
      </c>
      <c r="H11" s="11">
        <f t="shared" si="2"/>
        <v>88.340807174887885</v>
      </c>
      <c r="I11" s="90">
        <f t="shared" si="3"/>
        <v>-234</v>
      </c>
      <c r="J11" s="23"/>
      <c r="K11" s="23"/>
    </row>
    <row r="12" spans="1:11" s="4" customFormat="1" ht="45.7" customHeight="1" x14ac:dyDescent="0.25">
      <c r="A12" s="15" t="s">
        <v>20</v>
      </c>
      <c r="B12" s="99">
        <f>'12-жінки-ЦЗ'!N7</f>
        <v>445</v>
      </c>
      <c r="C12" s="74">
        <f>'12-жінки-ЦЗ'!O7</f>
        <v>257</v>
      </c>
      <c r="D12" s="11">
        <f t="shared" si="0"/>
        <v>57.752808988764045</v>
      </c>
      <c r="E12" s="90">
        <f t="shared" si="1"/>
        <v>-188</v>
      </c>
      <c r="F12" s="74">
        <f>'13-чоловіки-ЦЗ'!N7</f>
        <v>491</v>
      </c>
      <c r="G12" s="74">
        <f>'13-чоловіки-ЦЗ'!O7</f>
        <v>295</v>
      </c>
      <c r="H12" s="11">
        <f t="shared" si="2"/>
        <v>60.081466395112017</v>
      </c>
      <c r="I12" s="90">
        <f t="shared" si="3"/>
        <v>-196</v>
      </c>
      <c r="J12" s="23"/>
      <c r="K12" s="23"/>
    </row>
    <row r="13" spans="1:11" s="4" customFormat="1" ht="55.55" customHeight="1" x14ac:dyDescent="0.25">
      <c r="A13" s="15" t="s">
        <v>31</v>
      </c>
      <c r="B13" s="99">
        <f>'12-жінки-ЦЗ'!Q7</f>
        <v>25928</v>
      </c>
      <c r="C13" s="74">
        <f>'12-жінки-ЦЗ'!R7</f>
        <v>28390</v>
      </c>
      <c r="D13" s="11">
        <f t="shared" si="0"/>
        <v>109.49552607219994</v>
      </c>
      <c r="E13" s="90">
        <f t="shared" si="1"/>
        <v>2462</v>
      </c>
      <c r="F13" s="74">
        <f>'13-чоловіки-ЦЗ'!Q7</f>
        <v>19106</v>
      </c>
      <c r="G13" s="74">
        <f>'13-чоловіки-ЦЗ'!R7</f>
        <v>18531</v>
      </c>
      <c r="H13" s="11">
        <f t="shared" si="2"/>
        <v>96.990474196587456</v>
      </c>
      <c r="I13" s="90">
        <f t="shared" si="3"/>
        <v>-575</v>
      </c>
      <c r="J13" s="23"/>
      <c r="K13" s="23"/>
    </row>
    <row r="14" spans="1:11" s="4" customFormat="1" ht="12.75" customHeight="1" x14ac:dyDescent="0.25">
      <c r="A14" s="159" t="s">
        <v>4</v>
      </c>
      <c r="B14" s="160"/>
      <c r="C14" s="160"/>
      <c r="D14" s="160"/>
      <c r="E14" s="160"/>
      <c r="F14" s="160"/>
      <c r="G14" s="160"/>
      <c r="H14" s="160"/>
      <c r="I14" s="160"/>
      <c r="J14" s="23"/>
      <c r="K14" s="23"/>
    </row>
    <row r="15" spans="1:11" s="4" customFormat="1" ht="18" customHeight="1" x14ac:dyDescent="0.25">
      <c r="A15" s="161"/>
      <c r="B15" s="162"/>
      <c r="C15" s="162"/>
      <c r="D15" s="162"/>
      <c r="E15" s="162"/>
      <c r="F15" s="162"/>
      <c r="G15" s="162"/>
      <c r="H15" s="162"/>
      <c r="I15" s="162"/>
      <c r="J15" s="23"/>
      <c r="K15" s="23"/>
    </row>
    <row r="16" spans="1:11" s="4" customFormat="1" ht="20.25" customHeight="1" x14ac:dyDescent="0.25">
      <c r="A16" s="163" t="s">
        <v>0</v>
      </c>
      <c r="B16" s="165" t="s">
        <v>74</v>
      </c>
      <c r="C16" s="165" t="s">
        <v>75</v>
      </c>
      <c r="D16" s="186" t="s">
        <v>1</v>
      </c>
      <c r="E16" s="187"/>
      <c r="F16" s="165" t="s">
        <v>74</v>
      </c>
      <c r="G16" s="165" t="s">
        <v>75</v>
      </c>
      <c r="H16" s="186" t="s">
        <v>1</v>
      </c>
      <c r="I16" s="187"/>
      <c r="J16" s="23"/>
      <c r="K16" s="23"/>
    </row>
    <row r="17" spans="1:11" ht="35.35" customHeight="1" x14ac:dyDescent="0.35">
      <c r="A17" s="164"/>
      <c r="B17" s="165"/>
      <c r="C17" s="165"/>
      <c r="D17" s="21" t="s">
        <v>2</v>
      </c>
      <c r="E17" s="6" t="s">
        <v>26</v>
      </c>
      <c r="F17" s="165"/>
      <c r="G17" s="165"/>
      <c r="H17" s="21" t="s">
        <v>2</v>
      </c>
      <c r="I17" s="6" t="s">
        <v>26</v>
      </c>
      <c r="J17" s="24"/>
      <c r="K17" s="24"/>
    </row>
    <row r="18" spans="1:11" ht="23.95" customHeight="1" x14ac:dyDescent="0.35">
      <c r="A18" s="10" t="s">
        <v>32</v>
      </c>
      <c r="B18" s="82">
        <f>'12-жінки-ЦЗ'!T7</f>
        <v>48920</v>
      </c>
      <c r="C18" s="82">
        <f>'12-жінки-ЦЗ'!U7</f>
        <v>13021</v>
      </c>
      <c r="D18" s="17">
        <f t="shared" ref="D18:D20" si="4">C18*100/B18</f>
        <v>26.616925592804577</v>
      </c>
      <c r="E18" s="90">
        <f t="shared" ref="E18:E20" si="5">C18-B18</f>
        <v>-35899</v>
      </c>
      <c r="F18" s="83">
        <f>'13-чоловіки-ЦЗ'!T7</f>
        <v>48455</v>
      </c>
      <c r="G18" s="83">
        <f>'13-чоловіки-ЦЗ'!U7</f>
        <v>9183</v>
      </c>
      <c r="H18" s="16">
        <f t="shared" ref="H18:H20" si="6">G18*100/F18</f>
        <v>18.951604581570528</v>
      </c>
      <c r="I18" s="90">
        <f t="shared" ref="I18:I20" si="7">G18-F18</f>
        <v>-39272</v>
      </c>
      <c r="J18" s="24"/>
      <c r="K18" s="24"/>
    </row>
    <row r="19" spans="1:11" ht="25.5" customHeight="1" x14ac:dyDescent="0.35">
      <c r="A19" s="1" t="s">
        <v>28</v>
      </c>
      <c r="B19" s="100">
        <f>'12-жінки-ЦЗ'!W7</f>
        <v>16915</v>
      </c>
      <c r="C19" s="82">
        <f>'12-жінки-ЦЗ'!X7</f>
        <v>10165</v>
      </c>
      <c r="D19" s="17">
        <f t="shared" si="4"/>
        <v>60.094590600059121</v>
      </c>
      <c r="E19" s="90">
        <f t="shared" si="5"/>
        <v>-6750</v>
      </c>
      <c r="F19" s="83">
        <f>'13-чоловіки-ЦЗ'!W7</f>
        <v>11766</v>
      </c>
      <c r="G19" s="83">
        <f>'13-чоловіки-ЦЗ'!X7</f>
        <v>6250</v>
      </c>
      <c r="H19" s="16">
        <f t="shared" si="6"/>
        <v>53.119156892741799</v>
      </c>
      <c r="I19" s="90">
        <f t="shared" si="7"/>
        <v>-5516</v>
      </c>
      <c r="J19" s="24"/>
      <c r="K19" s="24"/>
    </row>
    <row r="20" spans="1:11" ht="21.1" x14ac:dyDescent="0.35">
      <c r="A20" s="1" t="s">
        <v>33</v>
      </c>
      <c r="B20" s="100">
        <f>'12-жінки-ЦЗ'!Z7</f>
        <v>14837</v>
      </c>
      <c r="C20" s="82">
        <f>'12-жінки-ЦЗ'!AA7</f>
        <v>8742</v>
      </c>
      <c r="D20" s="17">
        <f t="shared" si="4"/>
        <v>58.920266900316776</v>
      </c>
      <c r="E20" s="90">
        <f t="shared" si="5"/>
        <v>-6095</v>
      </c>
      <c r="F20" s="83">
        <f>'13-чоловіки-ЦЗ'!Z7</f>
        <v>10316</v>
      </c>
      <c r="G20" s="83">
        <f>'13-чоловіки-ЦЗ'!AA7</f>
        <v>5478</v>
      </c>
      <c r="H20" s="16">
        <f t="shared" si="6"/>
        <v>53.101977510663048</v>
      </c>
      <c r="I20" s="90">
        <f t="shared" si="7"/>
        <v>-4838</v>
      </c>
      <c r="J20" s="24"/>
      <c r="K20" s="24"/>
    </row>
    <row r="21" spans="1:11" ht="21.1" x14ac:dyDescent="0.35">
      <c r="C21" s="19"/>
      <c r="J21" s="24"/>
      <c r="K21" s="2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83" zoomScaleNormal="75" zoomScaleSheetLayoutView="83" workbookViewId="0">
      <pane xSplit="1" ySplit="6" topLeftCell="B13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79" t="s">
        <v>81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7"/>
      <c r="O1" s="27"/>
      <c r="P1" s="27"/>
      <c r="Q1" s="27"/>
      <c r="R1" s="27"/>
      <c r="S1" s="27"/>
      <c r="T1" s="27"/>
      <c r="U1" s="27"/>
      <c r="V1" s="27"/>
      <c r="W1" s="27"/>
      <c r="X1" s="175"/>
      <c r="Y1" s="175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0"/>
      <c r="Y2" s="180"/>
      <c r="Z2" s="174"/>
      <c r="AA2" s="174"/>
      <c r="AB2" s="59" t="s">
        <v>7</v>
      </c>
      <c r="AC2" s="59"/>
    </row>
    <row r="3" spans="1:32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171" t="s">
        <v>9</v>
      </c>
      <c r="L3" s="171"/>
      <c r="M3" s="171"/>
      <c r="N3" s="171" t="s">
        <v>10</v>
      </c>
      <c r="O3" s="171"/>
      <c r="P3" s="171"/>
      <c r="Q3" s="176" t="s">
        <v>8</v>
      </c>
      <c r="R3" s="177"/>
      <c r="S3" s="178"/>
      <c r="T3" s="171" t="s">
        <v>16</v>
      </c>
      <c r="U3" s="171"/>
      <c r="V3" s="171"/>
      <c r="W3" s="171" t="s">
        <v>11</v>
      </c>
      <c r="X3" s="171"/>
      <c r="Y3" s="171"/>
      <c r="Z3" s="171" t="s">
        <v>12</v>
      </c>
      <c r="AA3" s="171"/>
      <c r="AB3" s="171"/>
    </row>
    <row r="4" spans="1:32" s="33" customFormat="1" ht="19.55" customHeight="1" x14ac:dyDescent="0.25">
      <c r="A4" s="181"/>
      <c r="B4" s="172" t="s">
        <v>15</v>
      </c>
      <c r="C4" s="172" t="s">
        <v>63</v>
      </c>
      <c r="D4" s="173" t="s">
        <v>2</v>
      </c>
      <c r="E4" s="172" t="s">
        <v>15</v>
      </c>
      <c r="F4" s="172" t="s">
        <v>63</v>
      </c>
      <c r="G4" s="173" t="s">
        <v>2</v>
      </c>
      <c r="H4" s="172" t="s">
        <v>15</v>
      </c>
      <c r="I4" s="172" t="s">
        <v>63</v>
      </c>
      <c r="J4" s="173" t="s">
        <v>2</v>
      </c>
      <c r="K4" s="172" t="s">
        <v>15</v>
      </c>
      <c r="L4" s="172" t="s">
        <v>63</v>
      </c>
      <c r="M4" s="173" t="s">
        <v>2</v>
      </c>
      <c r="N4" s="172" t="s">
        <v>15</v>
      </c>
      <c r="O4" s="172" t="s">
        <v>63</v>
      </c>
      <c r="P4" s="173" t="s">
        <v>2</v>
      </c>
      <c r="Q4" s="172" t="s">
        <v>15</v>
      </c>
      <c r="R4" s="172" t="s">
        <v>63</v>
      </c>
      <c r="S4" s="173" t="s">
        <v>2</v>
      </c>
      <c r="T4" s="172" t="s">
        <v>15</v>
      </c>
      <c r="U4" s="172" t="s">
        <v>63</v>
      </c>
      <c r="V4" s="173" t="s">
        <v>2</v>
      </c>
      <c r="W4" s="172" t="s">
        <v>15</v>
      </c>
      <c r="X4" s="172" t="s">
        <v>63</v>
      </c>
      <c r="Y4" s="173" t="s">
        <v>2</v>
      </c>
      <c r="Z4" s="172" t="s">
        <v>15</v>
      </c>
      <c r="AA4" s="172" t="s">
        <v>63</v>
      </c>
      <c r="AB4" s="173" t="s">
        <v>2</v>
      </c>
    </row>
    <row r="5" spans="1:32" s="33" customFormat="1" ht="15.8" customHeight="1" x14ac:dyDescent="0.25">
      <c r="A5" s="181"/>
      <c r="B5" s="172"/>
      <c r="C5" s="172"/>
      <c r="D5" s="173"/>
      <c r="E5" s="172"/>
      <c r="F5" s="172"/>
      <c r="G5" s="173"/>
      <c r="H5" s="172"/>
      <c r="I5" s="172"/>
      <c r="J5" s="173"/>
      <c r="K5" s="172"/>
      <c r="L5" s="172"/>
      <c r="M5" s="173"/>
      <c r="N5" s="172"/>
      <c r="O5" s="172"/>
      <c r="P5" s="173"/>
      <c r="Q5" s="172"/>
      <c r="R5" s="172"/>
      <c r="S5" s="173"/>
      <c r="T5" s="172"/>
      <c r="U5" s="172"/>
      <c r="V5" s="173"/>
      <c r="W5" s="172"/>
      <c r="X5" s="172"/>
      <c r="Y5" s="173"/>
      <c r="Z5" s="172"/>
      <c r="AA5" s="172"/>
      <c r="AB5" s="173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69599</v>
      </c>
      <c r="C7" s="35">
        <f>SUM(C8:C35)</f>
        <v>72885</v>
      </c>
      <c r="D7" s="36">
        <f>C7*100/B7</f>
        <v>104.72133220304889</v>
      </c>
      <c r="E7" s="35">
        <f>SUM(E8:E35)</f>
        <v>32006</v>
      </c>
      <c r="F7" s="35">
        <f>SUM(F8:F35)</f>
        <v>37266</v>
      </c>
      <c r="G7" s="36">
        <f>F7*100/E7</f>
        <v>116.43441854652252</v>
      </c>
      <c r="H7" s="35">
        <f>SUM(H8:H35)</f>
        <v>9541</v>
      </c>
      <c r="I7" s="35">
        <f>SUM(I8:I35)</f>
        <v>12537</v>
      </c>
      <c r="J7" s="36">
        <f>I7*100/H7</f>
        <v>131.40132061628759</v>
      </c>
      <c r="K7" s="35">
        <f>SUM(K8:K35)</f>
        <v>2489</v>
      </c>
      <c r="L7" s="35">
        <f>SUM(L8:L35)</f>
        <v>2410</v>
      </c>
      <c r="M7" s="36">
        <f>L7*100/K7</f>
        <v>96.826034552028929</v>
      </c>
      <c r="N7" s="35">
        <f>SUM(N8:N35)</f>
        <v>445</v>
      </c>
      <c r="O7" s="35">
        <f>SUM(O8:O35)</f>
        <v>257</v>
      </c>
      <c r="P7" s="36">
        <f>O7*100/N7</f>
        <v>57.752808988764045</v>
      </c>
      <c r="Q7" s="35">
        <f>SUM(Q8:Q35)</f>
        <v>25928</v>
      </c>
      <c r="R7" s="35">
        <f>SUM(R8:R35)</f>
        <v>28390</v>
      </c>
      <c r="S7" s="36">
        <f>R7*100/Q7</f>
        <v>109.49552607219994</v>
      </c>
      <c r="T7" s="35">
        <f>SUM(T8:T35)</f>
        <v>48920</v>
      </c>
      <c r="U7" s="35">
        <f>SUM(U8:U35)</f>
        <v>13021</v>
      </c>
      <c r="V7" s="36">
        <f>U7*100/T7</f>
        <v>26.616925592804577</v>
      </c>
      <c r="W7" s="35">
        <f>SUM(W8:W35)</f>
        <v>16915</v>
      </c>
      <c r="X7" s="35">
        <f>SUM(X8:X35)</f>
        <v>10165</v>
      </c>
      <c r="Y7" s="36">
        <f>X7*100/W7</f>
        <v>60.094590600059121</v>
      </c>
      <c r="Z7" s="35">
        <f>SUM(Z8:Z35)</f>
        <v>14837</v>
      </c>
      <c r="AA7" s="35">
        <f>SUM(AA8:AA35)</f>
        <v>8742</v>
      </c>
      <c r="AB7" s="36">
        <f>AA7*100/Z7</f>
        <v>58.920266900316776</v>
      </c>
      <c r="AC7" s="37"/>
      <c r="AF7" s="42"/>
    </row>
    <row r="8" spans="1:32" s="42" customFormat="1" ht="17" customHeight="1" x14ac:dyDescent="0.25">
      <c r="A8" s="61" t="s">
        <v>35</v>
      </c>
      <c r="B8" s="39">
        <v>16834</v>
      </c>
      <c r="C8" s="39">
        <v>18268</v>
      </c>
      <c r="D8" s="40">
        <f t="shared" ref="D8:D35" si="0">C8*100/B8</f>
        <v>108.51847451586076</v>
      </c>
      <c r="E8" s="39">
        <v>8802</v>
      </c>
      <c r="F8" s="39">
        <v>10296</v>
      </c>
      <c r="G8" s="40">
        <f t="shared" ref="G8:G35" si="1">F8*100/E8</f>
        <v>116.97341513292433</v>
      </c>
      <c r="H8" s="39">
        <v>694</v>
      </c>
      <c r="I8" s="39">
        <v>1984</v>
      </c>
      <c r="J8" s="40">
        <f t="shared" ref="J8:J35" si="2">I8*100/H8</f>
        <v>285.87896253602304</v>
      </c>
      <c r="K8" s="39">
        <v>404</v>
      </c>
      <c r="L8" s="39">
        <v>663</v>
      </c>
      <c r="M8" s="40">
        <f t="shared" ref="M8:M35" si="3">L8*100/K8</f>
        <v>164.1089108910891</v>
      </c>
      <c r="N8" s="39">
        <v>64</v>
      </c>
      <c r="O8" s="39">
        <v>104</v>
      </c>
      <c r="P8" s="91">
        <f>IF(ISERROR(O8*100/N8),"-",(O8*100/N8))</f>
        <v>162.5</v>
      </c>
      <c r="Q8" s="39">
        <v>6437</v>
      </c>
      <c r="R8" s="60">
        <v>6067</v>
      </c>
      <c r="S8" s="40">
        <f t="shared" ref="S8:S35" si="4">R8*100/Q8</f>
        <v>94.251980736367869</v>
      </c>
      <c r="T8" s="39">
        <v>13077</v>
      </c>
      <c r="U8" s="60">
        <v>3107</v>
      </c>
      <c r="V8" s="40">
        <f t="shared" ref="V8:V35" si="5">U8*100/T8</f>
        <v>23.759272004282327</v>
      </c>
      <c r="W8" s="39">
        <v>5337</v>
      </c>
      <c r="X8" s="60">
        <v>2916</v>
      </c>
      <c r="Y8" s="40">
        <f t="shared" ref="Y8:Y35" si="6">X8*100/W8</f>
        <v>54.637436762225967</v>
      </c>
      <c r="Z8" s="39">
        <v>4755</v>
      </c>
      <c r="AA8" s="60">
        <v>2461</v>
      </c>
      <c r="AB8" s="40">
        <f t="shared" ref="AB8:AB35" si="7">AA8*100/Z8</f>
        <v>51.756046267087278</v>
      </c>
      <c r="AC8" s="37"/>
      <c r="AD8" s="41"/>
    </row>
    <row r="9" spans="1:32" s="43" customFormat="1" ht="17" customHeight="1" x14ac:dyDescent="0.25">
      <c r="A9" s="61" t="s">
        <v>36</v>
      </c>
      <c r="B9" s="39">
        <v>2750</v>
      </c>
      <c r="C9" s="39">
        <v>2725</v>
      </c>
      <c r="D9" s="40">
        <f t="shared" si="0"/>
        <v>99.090909090909093</v>
      </c>
      <c r="E9" s="39">
        <v>1340</v>
      </c>
      <c r="F9" s="39">
        <v>1447</v>
      </c>
      <c r="G9" s="40">
        <f t="shared" si="1"/>
        <v>107.98507462686567</v>
      </c>
      <c r="H9" s="39">
        <v>483</v>
      </c>
      <c r="I9" s="39">
        <v>468</v>
      </c>
      <c r="J9" s="40">
        <f t="shared" si="2"/>
        <v>96.894409937888199</v>
      </c>
      <c r="K9" s="39">
        <v>97</v>
      </c>
      <c r="L9" s="39">
        <v>74</v>
      </c>
      <c r="M9" s="40">
        <f t="shared" si="3"/>
        <v>76.288659793814432</v>
      </c>
      <c r="N9" s="39">
        <v>5</v>
      </c>
      <c r="O9" s="39">
        <v>2</v>
      </c>
      <c r="P9" s="40">
        <f t="shared" ref="P9:P35" si="8">IF(ISERROR(O9*100/N9),"-",(O9*100/N9))</f>
        <v>40</v>
      </c>
      <c r="Q9" s="39">
        <v>1015</v>
      </c>
      <c r="R9" s="60">
        <v>1170</v>
      </c>
      <c r="S9" s="40">
        <f t="shared" si="4"/>
        <v>115.27093596059113</v>
      </c>
      <c r="T9" s="39">
        <v>1997</v>
      </c>
      <c r="U9" s="60">
        <v>393</v>
      </c>
      <c r="V9" s="40">
        <f t="shared" si="5"/>
        <v>19.679519278918377</v>
      </c>
      <c r="W9" s="39">
        <v>775</v>
      </c>
      <c r="X9" s="60">
        <v>358</v>
      </c>
      <c r="Y9" s="40">
        <f t="shared" si="6"/>
        <v>46.193548387096776</v>
      </c>
      <c r="Z9" s="39">
        <v>593</v>
      </c>
      <c r="AA9" s="60">
        <v>237</v>
      </c>
      <c r="AB9" s="40">
        <f t="shared" si="7"/>
        <v>39.966273187183809</v>
      </c>
      <c r="AC9" s="37"/>
      <c r="AD9" s="41"/>
    </row>
    <row r="10" spans="1:32" s="42" customFormat="1" ht="17" customHeight="1" x14ac:dyDescent="0.25">
      <c r="A10" s="61" t="s">
        <v>37</v>
      </c>
      <c r="B10" s="39">
        <v>366</v>
      </c>
      <c r="C10" s="39">
        <v>329</v>
      </c>
      <c r="D10" s="40">
        <f t="shared" si="0"/>
        <v>89.89071038251366</v>
      </c>
      <c r="E10" s="39">
        <v>252</v>
      </c>
      <c r="F10" s="39">
        <v>224</v>
      </c>
      <c r="G10" s="40">
        <f t="shared" si="1"/>
        <v>88.888888888888886</v>
      </c>
      <c r="H10" s="39">
        <v>52</v>
      </c>
      <c r="I10" s="39">
        <v>57</v>
      </c>
      <c r="J10" s="40">
        <f t="shared" si="2"/>
        <v>109.61538461538461</v>
      </c>
      <c r="K10" s="39">
        <v>13</v>
      </c>
      <c r="L10" s="39">
        <v>14</v>
      </c>
      <c r="M10" s="40">
        <f t="shared" si="3"/>
        <v>107.69230769230769</v>
      </c>
      <c r="N10" s="39">
        <v>0</v>
      </c>
      <c r="O10" s="39">
        <v>15</v>
      </c>
      <c r="P10" s="91" t="str">
        <f t="shared" si="8"/>
        <v>-</v>
      </c>
      <c r="Q10" s="39">
        <v>247</v>
      </c>
      <c r="R10" s="60">
        <v>186</v>
      </c>
      <c r="S10" s="40">
        <f t="shared" si="4"/>
        <v>75.303643724696357</v>
      </c>
      <c r="T10" s="39">
        <v>243</v>
      </c>
      <c r="U10" s="60">
        <v>35</v>
      </c>
      <c r="V10" s="40">
        <f t="shared" si="5"/>
        <v>14.403292181069959</v>
      </c>
      <c r="W10" s="39">
        <v>164</v>
      </c>
      <c r="X10" s="60">
        <v>35</v>
      </c>
      <c r="Y10" s="40">
        <f t="shared" si="6"/>
        <v>21.341463414634145</v>
      </c>
      <c r="Z10" s="39">
        <v>137</v>
      </c>
      <c r="AA10" s="60">
        <v>29</v>
      </c>
      <c r="AB10" s="40">
        <f t="shared" si="7"/>
        <v>21.167883211678831</v>
      </c>
      <c r="AC10" s="37"/>
      <c r="AD10" s="41"/>
    </row>
    <row r="11" spans="1:32" s="42" customFormat="1" ht="17" customHeight="1" x14ac:dyDescent="0.25">
      <c r="A11" s="61" t="s">
        <v>38</v>
      </c>
      <c r="B11" s="39">
        <v>1478</v>
      </c>
      <c r="C11" s="39">
        <v>1341</v>
      </c>
      <c r="D11" s="40">
        <f t="shared" si="0"/>
        <v>90.730717185385657</v>
      </c>
      <c r="E11" s="39">
        <v>691</v>
      </c>
      <c r="F11" s="39">
        <v>666</v>
      </c>
      <c r="G11" s="40">
        <f t="shared" si="1"/>
        <v>96.382054992764111</v>
      </c>
      <c r="H11" s="39">
        <v>273</v>
      </c>
      <c r="I11" s="39">
        <v>221</v>
      </c>
      <c r="J11" s="40">
        <f t="shared" si="2"/>
        <v>80.952380952380949</v>
      </c>
      <c r="K11" s="39">
        <v>42</v>
      </c>
      <c r="L11" s="39">
        <v>31</v>
      </c>
      <c r="M11" s="40">
        <f t="shared" si="3"/>
        <v>73.80952380952381</v>
      </c>
      <c r="N11" s="39">
        <v>1</v>
      </c>
      <c r="O11" s="39">
        <v>3</v>
      </c>
      <c r="P11" s="40">
        <f t="shared" si="8"/>
        <v>300</v>
      </c>
      <c r="Q11" s="39">
        <v>654</v>
      </c>
      <c r="R11" s="60">
        <v>602</v>
      </c>
      <c r="S11" s="40">
        <f t="shared" si="4"/>
        <v>92.048929663608561</v>
      </c>
      <c r="T11" s="39">
        <v>947</v>
      </c>
      <c r="U11" s="60">
        <v>197</v>
      </c>
      <c r="V11" s="40">
        <f t="shared" si="5"/>
        <v>20.802534318901795</v>
      </c>
      <c r="W11" s="39">
        <v>336</v>
      </c>
      <c r="X11" s="60">
        <v>181</v>
      </c>
      <c r="Y11" s="40">
        <f t="shared" si="6"/>
        <v>53.86904761904762</v>
      </c>
      <c r="Z11" s="39">
        <v>275</v>
      </c>
      <c r="AA11" s="60">
        <v>151</v>
      </c>
      <c r="AB11" s="40">
        <f t="shared" si="7"/>
        <v>54.909090909090907</v>
      </c>
      <c r="AC11" s="37"/>
      <c r="AD11" s="41"/>
    </row>
    <row r="12" spans="1:32" s="42" customFormat="1" ht="17" customHeight="1" x14ac:dyDescent="0.25">
      <c r="A12" s="61" t="s">
        <v>39</v>
      </c>
      <c r="B12" s="39">
        <v>2582</v>
      </c>
      <c r="C12" s="39">
        <v>2770</v>
      </c>
      <c r="D12" s="40">
        <f t="shared" si="0"/>
        <v>107.28117738187451</v>
      </c>
      <c r="E12" s="39">
        <v>947</v>
      </c>
      <c r="F12" s="39">
        <v>1138</v>
      </c>
      <c r="G12" s="40">
        <f t="shared" si="1"/>
        <v>120.16895459345301</v>
      </c>
      <c r="H12" s="39">
        <v>422</v>
      </c>
      <c r="I12" s="39">
        <v>477</v>
      </c>
      <c r="J12" s="40">
        <f t="shared" si="2"/>
        <v>113.03317535545024</v>
      </c>
      <c r="K12" s="39">
        <v>191</v>
      </c>
      <c r="L12" s="39">
        <v>147</v>
      </c>
      <c r="M12" s="40">
        <f t="shared" si="3"/>
        <v>76.96335078534031</v>
      </c>
      <c r="N12" s="39">
        <v>63</v>
      </c>
      <c r="O12" s="39">
        <v>10</v>
      </c>
      <c r="P12" s="91">
        <f t="shared" si="8"/>
        <v>15.873015873015873</v>
      </c>
      <c r="Q12" s="39">
        <v>800</v>
      </c>
      <c r="R12" s="60">
        <v>998</v>
      </c>
      <c r="S12" s="40">
        <f t="shared" si="4"/>
        <v>124.75</v>
      </c>
      <c r="T12" s="39">
        <v>1989</v>
      </c>
      <c r="U12" s="60">
        <v>383</v>
      </c>
      <c r="V12" s="40">
        <f t="shared" si="5"/>
        <v>19.255907491201608</v>
      </c>
      <c r="W12" s="39">
        <v>464</v>
      </c>
      <c r="X12" s="60">
        <v>250</v>
      </c>
      <c r="Y12" s="40">
        <f t="shared" si="6"/>
        <v>53.879310344827587</v>
      </c>
      <c r="Z12" s="39">
        <v>395</v>
      </c>
      <c r="AA12" s="60">
        <v>211</v>
      </c>
      <c r="AB12" s="40">
        <f t="shared" si="7"/>
        <v>53.417721518987342</v>
      </c>
      <c r="AC12" s="37"/>
      <c r="AD12" s="41"/>
    </row>
    <row r="13" spans="1:32" s="42" customFormat="1" ht="17" customHeight="1" x14ac:dyDescent="0.25">
      <c r="A13" s="61" t="s">
        <v>40</v>
      </c>
      <c r="B13" s="39">
        <v>1183</v>
      </c>
      <c r="C13" s="39">
        <v>1100</v>
      </c>
      <c r="D13" s="40">
        <f t="shared" si="0"/>
        <v>92.983939137785285</v>
      </c>
      <c r="E13" s="39">
        <v>619</v>
      </c>
      <c r="F13" s="39">
        <v>563</v>
      </c>
      <c r="G13" s="40">
        <f t="shared" si="1"/>
        <v>90.95315024232633</v>
      </c>
      <c r="H13" s="39">
        <v>239</v>
      </c>
      <c r="I13" s="39">
        <v>228</v>
      </c>
      <c r="J13" s="40">
        <f t="shared" si="2"/>
        <v>95.39748953974896</v>
      </c>
      <c r="K13" s="39">
        <v>28</v>
      </c>
      <c r="L13" s="39">
        <v>34</v>
      </c>
      <c r="M13" s="40">
        <f t="shared" si="3"/>
        <v>121.42857142857143</v>
      </c>
      <c r="N13" s="39">
        <v>1</v>
      </c>
      <c r="O13" s="39">
        <v>2</v>
      </c>
      <c r="P13" s="91">
        <f t="shared" si="8"/>
        <v>200</v>
      </c>
      <c r="Q13" s="39">
        <v>476</v>
      </c>
      <c r="R13" s="60">
        <v>494</v>
      </c>
      <c r="S13" s="40">
        <f t="shared" si="4"/>
        <v>103.78151260504201</v>
      </c>
      <c r="T13" s="39">
        <v>759</v>
      </c>
      <c r="U13" s="60">
        <v>412</v>
      </c>
      <c r="V13" s="40">
        <f t="shared" si="5"/>
        <v>54.281949934123844</v>
      </c>
      <c r="W13" s="39">
        <v>292</v>
      </c>
      <c r="X13" s="60">
        <v>99</v>
      </c>
      <c r="Y13" s="40">
        <f t="shared" si="6"/>
        <v>33.904109589041099</v>
      </c>
      <c r="Z13" s="39">
        <v>250</v>
      </c>
      <c r="AA13" s="60">
        <v>83</v>
      </c>
      <c r="AB13" s="40">
        <f t="shared" si="7"/>
        <v>33.200000000000003</v>
      </c>
      <c r="AC13" s="37"/>
      <c r="AD13" s="41"/>
    </row>
    <row r="14" spans="1:32" s="42" customFormat="1" ht="17" customHeight="1" x14ac:dyDescent="0.25">
      <c r="A14" s="61" t="s">
        <v>41</v>
      </c>
      <c r="B14" s="39">
        <v>893</v>
      </c>
      <c r="C14" s="39">
        <v>789</v>
      </c>
      <c r="D14" s="40">
        <f t="shared" si="0"/>
        <v>88.353863381858901</v>
      </c>
      <c r="E14" s="39">
        <v>533</v>
      </c>
      <c r="F14" s="39">
        <v>477</v>
      </c>
      <c r="G14" s="40">
        <f t="shared" si="1"/>
        <v>89.493433395872415</v>
      </c>
      <c r="H14" s="39">
        <v>191</v>
      </c>
      <c r="I14" s="39">
        <v>171</v>
      </c>
      <c r="J14" s="40">
        <f t="shared" si="2"/>
        <v>89.528795811518322</v>
      </c>
      <c r="K14" s="39">
        <v>18</v>
      </c>
      <c r="L14" s="39">
        <v>14</v>
      </c>
      <c r="M14" s="40">
        <f t="shared" si="3"/>
        <v>77.777777777777771</v>
      </c>
      <c r="N14" s="39">
        <v>5</v>
      </c>
      <c r="O14" s="39">
        <v>1</v>
      </c>
      <c r="P14" s="40">
        <f t="shared" si="8"/>
        <v>20</v>
      </c>
      <c r="Q14" s="39">
        <v>508</v>
      </c>
      <c r="R14" s="60">
        <v>424</v>
      </c>
      <c r="S14" s="40">
        <f t="shared" si="4"/>
        <v>83.464566929133852</v>
      </c>
      <c r="T14" s="39">
        <v>526</v>
      </c>
      <c r="U14" s="60">
        <v>86</v>
      </c>
      <c r="V14" s="40">
        <f t="shared" si="5"/>
        <v>16.34980988593156</v>
      </c>
      <c r="W14" s="39">
        <v>285</v>
      </c>
      <c r="X14" s="60">
        <v>81</v>
      </c>
      <c r="Y14" s="40">
        <f t="shared" si="6"/>
        <v>28.421052631578949</v>
      </c>
      <c r="Z14" s="39">
        <v>243</v>
      </c>
      <c r="AA14" s="60">
        <v>55</v>
      </c>
      <c r="AB14" s="40">
        <f t="shared" si="7"/>
        <v>22.633744855967077</v>
      </c>
      <c r="AC14" s="37"/>
      <c r="AD14" s="41"/>
    </row>
    <row r="15" spans="1:32" s="42" customFormat="1" ht="17" customHeight="1" x14ac:dyDescent="0.25">
      <c r="A15" s="61" t="s">
        <v>42</v>
      </c>
      <c r="B15" s="39">
        <v>4715</v>
      </c>
      <c r="C15" s="39">
        <v>4611</v>
      </c>
      <c r="D15" s="40">
        <f t="shared" si="0"/>
        <v>97.794273594909868</v>
      </c>
      <c r="E15" s="39">
        <v>1322</v>
      </c>
      <c r="F15" s="39">
        <v>1438</v>
      </c>
      <c r="G15" s="40">
        <f t="shared" si="1"/>
        <v>108.77458396369137</v>
      </c>
      <c r="H15" s="39">
        <v>570</v>
      </c>
      <c r="I15" s="39">
        <v>589</v>
      </c>
      <c r="J15" s="40">
        <f t="shared" si="2"/>
        <v>103.33333333333333</v>
      </c>
      <c r="K15" s="39">
        <v>153</v>
      </c>
      <c r="L15" s="39">
        <v>110</v>
      </c>
      <c r="M15" s="40">
        <f t="shared" si="3"/>
        <v>71.895424836601308</v>
      </c>
      <c r="N15" s="39">
        <v>5</v>
      </c>
      <c r="O15" s="39">
        <v>1</v>
      </c>
      <c r="P15" s="91">
        <f t="shared" si="8"/>
        <v>20</v>
      </c>
      <c r="Q15" s="39">
        <v>1145</v>
      </c>
      <c r="R15" s="60">
        <v>1101</v>
      </c>
      <c r="S15" s="40">
        <f t="shared" si="4"/>
        <v>96.157205240174676</v>
      </c>
      <c r="T15" s="39">
        <v>3734</v>
      </c>
      <c r="U15" s="60">
        <v>438</v>
      </c>
      <c r="V15" s="40">
        <f t="shared" si="5"/>
        <v>11.730048205677557</v>
      </c>
      <c r="W15" s="39">
        <v>702</v>
      </c>
      <c r="X15" s="60">
        <v>347</v>
      </c>
      <c r="Y15" s="40">
        <f t="shared" si="6"/>
        <v>49.43019943019943</v>
      </c>
      <c r="Z15" s="39">
        <v>615</v>
      </c>
      <c r="AA15" s="60">
        <v>287</v>
      </c>
      <c r="AB15" s="40">
        <f t="shared" si="7"/>
        <v>46.666666666666664</v>
      </c>
      <c r="AC15" s="37"/>
      <c r="AD15" s="41"/>
    </row>
    <row r="16" spans="1:32" s="42" customFormat="1" ht="17" customHeight="1" x14ac:dyDescent="0.25">
      <c r="A16" s="61" t="s">
        <v>43</v>
      </c>
      <c r="B16" s="39">
        <v>3145</v>
      </c>
      <c r="C16" s="39">
        <v>3032</v>
      </c>
      <c r="D16" s="40">
        <f t="shared" si="0"/>
        <v>96.406995230524643</v>
      </c>
      <c r="E16" s="39">
        <v>1749</v>
      </c>
      <c r="F16" s="39">
        <v>1767</v>
      </c>
      <c r="G16" s="40">
        <f t="shared" si="1"/>
        <v>101.02915951972555</v>
      </c>
      <c r="H16" s="39">
        <v>790</v>
      </c>
      <c r="I16" s="39">
        <v>814</v>
      </c>
      <c r="J16" s="40">
        <f t="shared" si="2"/>
        <v>103.03797468354431</v>
      </c>
      <c r="K16" s="39">
        <v>218</v>
      </c>
      <c r="L16" s="39">
        <v>153</v>
      </c>
      <c r="M16" s="40">
        <f t="shared" si="3"/>
        <v>70.183486238532112</v>
      </c>
      <c r="N16" s="39">
        <v>71</v>
      </c>
      <c r="O16" s="39">
        <v>46</v>
      </c>
      <c r="P16" s="40">
        <f t="shared" si="8"/>
        <v>64.788732394366193</v>
      </c>
      <c r="Q16" s="39">
        <v>1555</v>
      </c>
      <c r="R16" s="60">
        <v>1536</v>
      </c>
      <c r="S16" s="40">
        <f t="shared" si="4"/>
        <v>98.778135048231505</v>
      </c>
      <c r="T16" s="39">
        <v>1787</v>
      </c>
      <c r="U16" s="60">
        <v>361</v>
      </c>
      <c r="V16" s="40">
        <f t="shared" si="5"/>
        <v>20.201454952434247</v>
      </c>
      <c r="W16" s="39">
        <v>842</v>
      </c>
      <c r="X16" s="60">
        <v>277</v>
      </c>
      <c r="Y16" s="40">
        <f t="shared" si="6"/>
        <v>32.897862232779097</v>
      </c>
      <c r="Z16" s="39">
        <v>705</v>
      </c>
      <c r="AA16" s="60">
        <v>236</v>
      </c>
      <c r="AB16" s="40">
        <f t="shared" si="7"/>
        <v>33.475177304964539</v>
      </c>
      <c r="AC16" s="37"/>
      <c r="AD16" s="41"/>
    </row>
    <row r="17" spans="1:30" s="42" customFormat="1" ht="17" customHeight="1" x14ac:dyDescent="0.25">
      <c r="A17" s="61" t="s">
        <v>44</v>
      </c>
      <c r="B17" s="39">
        <v>4740</v>
      </c>
      <c r="C17" s="39">
        <v>4989</v>
      </c>
      <c r="D17" s="40">
        <f t="shared" si="0"/>
        <v>105.25316455696202</v>
      </c>
      <c r="E17" s="39">
        <v>1423</v>
      </c>
      <c r="F17" s="39">
        <v>1864</v>
      </c>
      <c r="G17" s="40">
        <f t="shared" si="1"/>
        <v>130.99086437104708</v>
      </c>
      <c r="H17" s="39">
        <v>651</v>
      </c>
      <c r="I17" s="39">
        <v>547</v>
      </c>
      <c r="J17" s="40">
        <f t="shared" si="2"/>
        <v>84.024577572964674</v>
      </c>
      <c r="K17" s="39">
        <v>157</v>
      </c>
      <c r="L17" s="39">
        <v>89</v>
      </c>
      <c r="M17" s="40">
        <f t="shared" si="3"/>
        <v>56.687898089171973</v>
      </c>
      <c r="N17" s="39">
        <v>9</v>
      </c>
      <c r="O17" s="39">
        <v>3</v>
      </c>
      <c r="P17" s="91">
        <f t="shared" si="8"/>
        <v>33.333333333333336</v>
      </c>
      <c r="Q17" s="39">
        <v>1058</v>
      </c>
      <c r="R17" s="60">
        <v>1187</v>
      </c>
      <c r="S17" s="40">
        <f t="shared" si="4"/>
        <v>112.19281663516068</v>
      </c>
      <c r="T17" s="39">
        <v>3696</v>
      </c>
      <c r="U17" s="60">
        <v>673</v>
      </c>
      <c r="V17" s="40">
        <f t="shared" si="5"/>
        <v>18.208874458874458</v>
      </c>
      <c r="W17" s="39">
        <v>719</v>
      </c>
      <c r="X17" s="60">
        <v>625</v>
      </c>
      <c r="Y17" s="40">
        <f t="shared" si="6"/>
        <v>86.926286509040338</v>
      </c>
      <c r="Z17" s="39">
        <v>634</v>
      </c>
      <c r="AA17" s="60">
        <v>547</v>
      </c>
      <c r="AB17" s="40">
        <f t="shared" si="7"/>
        <v>86.277602523659311</v>
      </c>
      <c r="AC17" s="37"/>
      <c r="AD17" s="41"/>
    </row>
    <row r="18" spans="1:30" s="42" customFormat="1" ht="17" customHeight="1" x14ac:dyDescent="0.25">
      <c r="A18" s="61" t="s">
        <v>45</v>
      </c>
      <c r="B18" s="39">
        <v>3083</v>
      </c>
      <c r="C18" s="39">
        <v>2112</v>
      </c>
      <c r="D18" s="40">
        <f t="shared" si="0"/>
        <v>68.50470321115796</v>
      </c>
      <c r="E18" s="39">
        <v>1620</v>
      </c>
      <c r="F18" s="39">
        <v>1450</v>
      </c>
      <c r="G18" s="40">
        <f t="shared" si="1"/>
        <v>89.506172839506178</v>
      </c>
      <c r="H18" s="39">
        <v>598</v>
      </c>
      <c r="I18" s="39">
        <v>630</v>
      </c>
      <c r="J18" s="40">
        <f t="shared" si="2"/>
        <v>105.35117056856187</v>
      </c>
      <c r="K18" s="39">
        <v>171</v>
      </c>
      <c r="L18" s="39">
        <v>78</v>
      </c>
      <c r="M18" s="40">
        <f t="shared" si="3"/>
        <v>45.614035087719301</v>
      </c>
      <c r="N18" s="39">
        <v>11</v>
      </c>
      <c r="O18" s="39">
        <v>7</v>
      </c>
      <c r="P18" s="40">
        <f t="shared" si="8"/>
        <v>63.636363636363633</v>
      </c>
      <c r="Q18" s="39">
        <v>1346</v>
      </c>
      <c r="R18" s="60">
        <v>1080</v>
      </c>
      <c r="S18" s="40">
        <f t="shared" si="4"/>
        <v>80.237741456166418</v>
      </c>
      <c r="T18" s="39">
        <v>1151</v>
      </c>
      <c r="U18" s="60">
        <v>420</v>
      </c>
      <c r="V18" s="40">
        <f t="shared" si="5"/>
        <v>36.490008688097305</v>
      </c>
      <c r="W18" s="39">
        <v>775</v>
      </c>
      <c r="X18" s="60">
        <v>346</v>
      </c>
      <c r="Y18" s="40">
        <f t="shared" si="6"/>
        <v>44.645161290322584</v>
      </c>
      <c r="Z18" s="39">
        <v>692</v>
      </c>
      <c r="AA18" s="60">
        <v>315</v>
      </c>
      <c r="AB18" s="40">
        <f t="shared" si="7"/>
        <v>45.520231213872833</v>
      </c>
      <c r="AC18" s="37"/>
      <c r="AD18" s="41"/>
    </row>
    <row r="19" spans="1:30" s="42" customFormat="1" ht="17" customHeight="1" x14ac:dyDescent="0.25">
      <c r="A19" s="61" t="s">
        <v>46</v>
      </c>
      <c r="B19" s="39">
        <v>2400</v>
      </c>
      <c r="C19" s="39">
        <v>2706</v>
      </c>
      <c r="D19" s="40">
        <f t="shared" si="0"/>
        <v>112.75</v>
      </c>
      <c r="E19" s="39">
        <v>941</v>
      </c>
      <c r="F19" s="39">
        <v>1151</v>
      </c>
      <c r="G19" s="40">
        <f t="shared" si="1"/>
        <v>122.31668437832093</v>
      </c>
      <c r="H19" s="39">
        <v>351</v>
      </c>
      <c r="I19" s="39">
        <v>666</v>
      </c>
      <c r="J19" s="40">
        <f t="shared" si="2"/>
        <v>189.74358974358975</v>
      </c>
      <c r="K19" s="39">
        <v>130</v>
      </c>
      <c r="L19" s="39">
        <v>112</v>
      </c>
      <c r="M19" s="40">
        <f t="shared" si="3"/>
        <v>86.15384615384616</v>
      </c>
      <c r="N19" s="39">
        <v>17</v>
      </c>
      <c r="O19" s="39">
        <v>16</v>
      </c>
      <c r="P19" s="40">
        <f t="shared" si="8"/>
        <v>94.117647058823536</v>
      </c>
      <c r="Q19" s="39">
        <v>778</v>
      </c>
      <c r="R19" s="60">
        <v>994</v>
      </c>
      <c r="S19" s="40">
        <f t="shared" si="4"/>
        <v>127.76349614395887</v>
      </c>
      <c r="T19" s="39">
        <v>1856</v>
      </c>
      <c r="U19" s="60">
        <v>1438</v>
      </c>
      <c r="V19" s="40">
        <f t="shared" si="5"/>
        <v>77.478448275862064</v>
      </c>
      <c r="W19" s="39">
        <v>401</v>
      </c>
      <c r="X19" s="60">
        <v>274</v>
      </c>
      <c r="Y19" s="40">
        <f t="shared" si="6"/>
        <v>68.329177057356603</v>
      </c>
      <c r="Z19" s="39">
        <v>338</v>
      </c>
      <c r="AA19" s="60">
        <v>246</v>
      </c>
      <c r="AB19" s="40">
        <f t="shared" si="7"/>
        <v>72.781065088757401</v>
      </c>
      <c r="AC19" s="37"/>
      <c r="AD19" s="41"/>
    </row>
    <row r="20" spans="1:30" s="42" customFormat="1" ht="17" customHeight="1" x14ac:dyDescent="0.25">
      <c r="A20" s="61" t="s">
        <v>47</v>
      </c>
      <c r="B20" s="39">
        <v>1240</v>
      </c>
      <c r="C20" s="39">
        <v>1439</v>
      </c>
      <c r="D20" s="40">
        <f t="shared" si="0"/>
        <v>116.04838709677419</v>
      </c>
      <c r="E20" s="39">
        <v>459</v>
      </c>
      <c r="F20" s="39">
        <v>626</v>
      </c>
      <c r="G20" s="40">
        <f t="shared" si="1"/>
        <v>136.3834422657952</v>
      </c>
      <c r="H20" s="39">
        <v>117</v>
      </c>
      <c r="I20" s="39">
        <v>200</v>
      </c>
      <c r="J20" s="40">
        <f t="shared" si="2"/>
        <v>170.94017094017093</v>
      </c>
      <c r="K20" s="39">
        <v>18</v>
      </c>
      <c r="L20" s="39">
        <v>19</v>
      </c>
      <c r="M20" s="40">
        <f t="shared" si="3"/>
        <v>105.55555555555556</v>
      </c>
      <c r="N20" s="39">
        <v>18</v>
      </c>
      <c r="O20" s="39">
        <v>2</v>
      </c>
      <c r="P20" s="40">
        <f t="shared" si="8"/>
        <v>11.111111111111111</v>
      </c>
      <c r="Q20" s="39">
        <v>310</v>
      </c>
      <c r="R20" s="60">
        <v>460</v>
      </c>
      <c r="S20" s="40">
        <f t="shared" si="4"/>
        <v>148.38709677419354</v>
      </c>
      <c r="T20" s="39">
        <v>1027</v>
      </c>
      <c r="U20" s="60">
        <v>253</v>
      </c>
      <c r="V20" s="40">
        <f t="shared" si="5"/>
        <v>24.634858812074</v>
      </c>
      <c r="W20" s="39">
        <v>261</v>
      </c>
      <c r="X20" s="60">
        <v>228</v>
      </c>
      <c r="Y20" s="40">
        <f t="shared" si="6"/>
        <v>87.356321839080465</v>
      </c>
      <c r="Z20" s="39">
        <v>235</v>
      </c>
      <c r="AA20" s="60">
        <v>207</v>
      </c>
      <c r="AB20" s="40">
        <f t="shared" si="7"/>
        <v>88.085106382978722</v>
      </c>
      <c r="AC20" s="37"/>
      <c r="AD20" s="41"/>
    </row>
    <row r="21" spans="1:30" s="42" customFormat="1" ht="17" customHeight="1" x14ac:dyDescent="0.25">
      <c r="A21" s="61" t="s">
        <v>48</v>
      </c>
      <c r="B21" s="39">
        <v>1010</v>
      </c>
      <c r="C21" s="39">
        <v>1228</v>
      </c>
      <c r="D21" s="40">
        <f t="shared" si="0"/>
        <v>121.58415841584159</v>
      </c>
      <c r="E21" s="39">
        <v>515</v>
      </c>
      <c r="F21" s="39">
        <v>741</v>
      </c>
      <c r="G21" s="40">
        <f t="shared" si="1"/>
        <v>143.88349514563106</v>
      </c>
      <c r="H21" s="39">
        <v>259</v>
      </c>
      <c r="I21" s="39">
        <v>290</v>
      </c>
      <c r="J21" s="40">
        <f t="shared" si="2"/>
        <v>111.96911196911196</v>
      </c>
      <c r="K21" s="39">
        <v>16</v>
      </c>
      <c r="L21" s="39">
        <v>28</v>
      </c>
      <c r="M21" s="40">
        <f t="shared" si="3"/>
        <v>175</v>
      </c>
      <c r="N21" s="39">
        <v>2</v>
      </c>
      <c r="O21" s="39">
        <v>0</v>
      </c>
      <c r="P21" s="91">
        <f t="shared" si="8"/>
        <v>0</v>
      </c>
      <c r="Q21" s="39">
        <v>464</v>
      </c>
      <c r="R21" s="60">
        <v>659</v>
      </c>
      <c r="S21" s="40">
        <f t="shared" si="4"/>
        <v>142.02586206896552</v>
      </c>
      <c r="T21" s="39">
        <v>590</v>
      </c>
      <c r="U21" s="60">
        <v>238</v>
      </c>
      <c r="V21" s="40">
        <f t="shared" si="5"/>
        <v>40.33898305084746</v>
      </c>
      <c r="W21" s="39">
        <v>249</v>
      </c>
      <c r="X21" s="60">
        <v>225</v>
      </c>
      <c r="Y21" s="40">
        <f t="shared" si="6"/>
        <v>90.361445783132524</v>
      </c>
      <c r="Z21" s="39">
        <v>226</v>
      </c>
      <c r="AA21" s="60">
        <v>212</v>
      </c>
      <c r="AB21" s="40">
        <f t="shared" si="7"/>
        <v>93.805309734513273</v>
      </c>
      <c r="AC21" s="37"/>
      <c r="AD21" s="41"/>
    </row>
    <row r="22" spans="1:30" s="42" customFormat="1" ht="17" customHeight="1" x14ac:dyDescent="0.25">
      <c r="A22" s="61" t="s">
        <v>49</v>
      </c>
      <c r="B22" s="39">
        <v>2442</v>
      </c>
      <c r="C22" s="39">
        <v>2711</v>
      </c>
      <c r="D22" s="40">
        <f t="shared" si="0"/>
        <v>111.01556101556102</v>
      </c>
      <c r="E22" s="39">
        <v>1125</v>
      </c>
      <c r="F22" s="39">
        <v>1295</v>
      </c>
      <c r="G22" s="40">
        <f t="shared" si="1"/>
        <v>115.11111111111111</v>
      </c>
      <c r="H22" s="39">
        <v>430</v>
      </c>
      <c r="I22" s="39">
        <v>609</v>
      </c>
      <c r="J22" s="40">
        <f t="shared" si="2"/>
        <v>141.62790697674419</v>
      </c>
      <c r="K22" s="39">
        <v>116</v>
      </c>
      <c r="L22" s="39">
        <v>70</v>
      </c>
      <c r="M22" s="40">
        <f t="shared" si="3"/>
        <v>60.344827586206897</v>
      </c>
      <c r="N22" s="39">
        <v>35</v>
      </c>
      <c r="O22" s="39">
        <v>2</v>
      </c>
      <c r="P22" s="91">
        <f t="shared" si="8"/>
        <v>5.7142857142857144</v>
      </c>
      <c r="Q22" s="39">
        <v>1057</v>
      </c>
      <c r="R22" s="60">
        <v>1119</v>
      </c>
      <c r="S22" s="40">
        <f t="shared" si="4"/>
        <v>105.86565752128666</v>
      </c>
      <c r="T22" s="39">
        <v>1735</v>
      </c>
      <c r="U22" s="60">
        <v>511</v>
      </c>
      <c r="V22" s="40">
        <f t="shared" si="5"/>
        <v>29.452449567723342</v>
      </c>
      <c r="W22" s="39">
        <v>537</v>
      </c>
      <c r="X22" s="60">
        <v>413</v>
      </c>
      <c r="Y22" s="40">
        <f t="shared" si="6"/>
        <v>76.90875232774674</v>
      </c>
      <c r="Z22" s="39">
        <v>453</v>
      </c>
      <c r="AA22" s="60">
        <v>338</v>
      </c>
      <c r="AB22" s="40">
        <f t="shared" si="7"/>
        <v>74.613686534216342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1517</v>
      </c>
      <c r="C23" s="39">
        <v>1913</v>
      </c>
      <c r="D23" s="40">
        <f t="shared" si="0"/>
        <v>126.10415293342123</v>
      </c>
      <c r="E23" s="39">
        <v>1153</v>
      </c>
      <c r="F23" s="39">
        <v>1586</v>
      </c>
      <c r="G23" s="40">
        <f t="shared" si="1"/>
        <v>137.55420641803988</v>
      </c>
      <c r="H23" s="39">
        <v>299</v>
      </c>
      <c r="I23" s="39">
        <v>438</v>
      </c>
      <c r="J23" s="40">
        <f t="shared" si="2"/>
        <v>146.48829431438128</v>
      </c>
      <c r="K23" s="39">
        <v>61</v>
      </c>
      <c r="L23" s="39">
        <v>75</v>
      </c>
      <c r="M23" s="40">
        <f t="shared" si="3"/>
        <v>122.95081967213115</v>
      </c>
      <c r="N23" s="39">
        <v>12</v>
      </c>
      <c r="O23" s="39">
        <v>0</v>
      </c>
      <c r="P23" s="40">
        <f t="shared" si="8"/>
        <v>0</v>
      </c>
      <c r="Q23" s="39">
        <v>1091</v>
      </c>
      <c r="R23" s="60">
        <v>1358</v>
      </c>
      <c r="S23" s="40">
        <f t="shared" si="4"/>
        <v>124.47296058661779</v>
      </c>
      <c r="T23" s="39">
        <v>935</v>
      </c>
      <c r="U23" s="60">
        <v>496</v>
      </c>
      <c r="V23" s="40">
        <f t="shared" si="5"/>
        <v>53.048128342245988</v>
      </c>
      <c r="W23" s="39">
        <v>638</v>
      </c>
      <c r="X23" s="60">
        <v>474</v>
      </c>
      <c r="Y23" s="40">
        <f t="shared" si="6"/>
        <v>74.294670846394979</v>
      </c>
      <c r="Z23" s="39">
        <v>530</v>
      </c>
      <c r="AA23" s="60">
        <v>417</v>
      </c>
      <c r="AB23" s="40">
        <f t="shared" si="7"/>
        <v>78.679245283018872</v>
      </c>
      <c r="AC23" s="37"/>
      <c r="AD23" s="41"/>
    </row>
    <row r="24" spans="1:30" s="42" customFormat="1" ht="17" customHeight="1" x14ac:dyDescent="0.25">
      <c r="A24" s="61" t="s">
        <v>51</v>
      </c>
      <c r="B24" s="39">
        <v>1872</v>
      </c>
      <c r="C24" s="39">
        <v>1752</v>
      </c>
      <c r="D24" s="40">
        <f t="shared" si="0"/>
        <v>93.589743589743591</v>
      </c>
      <c r="E24" s="39">
        <v>1037</v>
      </c>
      <c r="F24" s="39">
        <v>1258</v>
      </c>
      <c r="G24" s="40">
        <f t="shared" si="1"/>
        <v>121.31147540983606</v>
      </c>
      <c r="H24" s="39">
        <v>347</v>
      </c>
      <c r="I24" s="39">
        <v>420</v>
      </c>
      <c r="J24" s="40">
        <f t="shared" si="2"/>
        <v>121.03746397694525</v>
      </c>
      <c r="K24" s="39">
        <v>76</v>
      </c>
      <c r="L24" s="39">
        <v>74</v>
      </c>
      <c r="M24" s="40">
        <f t="shared" si="3"/>
        <v>97.368421052631575</v>
      </c>
      <c r="N24" s="39">
        <v>2</v>
      </c>
      <c r="O24" s="39">
        <v>2</v>
      </c>
      <c r="P24" s="91">
        <f t="shared" si="8"/>
        <v>100</v>
      </c>
      <c r="Q24" s="39">
        <v>673</v>
      </c>
      <c r="R24" s="60">
        <v>1141</v>
      </c>
      <c r="S24" s="40">
        <f t="shared" si="4"/>
        <v>169.53937592867757</v>
      </c>
      <c r="T24" s="39">
        <v>780</v>
      </c>
      <c r="U24" s="60">
        <v>398</v>
      </c>
      <c r="V24" s="40">
        <f t="shared" si="5"/>
        <v>51.025641025641029</v>
      </c>
      <c r="W24" s="39">
        <v>491</v>
      </c>
      <c r="X24" s="60">
        <v>314</v>
      </c>
      <c r="Y24" s="40">
        <f t="shared" si="6"/>
        <v>63.951120162932789</v>
      </c>
      <c r="Z24" s="39">
        <v>451</v>
      </c>
      <c r="AA24" s="60">
        <v>292</v>
      </c>
      <c r="AB24" s="40">
        <f t="shared" si="7"/>
        <v>64.745011086474506</v>
      </c>
      <c r="AC24" s="37"/>
      <c r="AD24" s="41"/>
    </row>
    <row r="25" spans="1:30" s="42" customFormat="1" ht="17" customHeight="1" x14ac:dyDescent="0.25">
      <c r="A25" s="61" t="s">
        <v>52</v>
      </c>
      <c r="B25" s="39">
        <v>2477</v>
      </c>
      <c r="C25" s="39">
        <v>2556</v>
      </c>
      <c r="D25" s="40">
        <f t="shared" si="0"/>
        <v>103.1893419459023</v>
      </c>
      <c r="E25" s="39">
        <v>444</v>
      </c>
      <c r="F25" s="39">
        <v>649</v>
      </c>
      <c r="G25" s="40">
        <f t="shared" si="1"/>
        <v>146.17117117117118</v>
      </c>
      <c r="H25" s="39">
        <v>230</v>
      </c>
      <c r="I25" s="39">
        <v>370</v>
      </c>
      <c r="J25" s="40">
        <f t="shared" si="2"/>
        <v>160.86956521739131</v>
      </c>
      <c r="K25" s="39">
        <v>42</v>
      </c>
      <c r="L25" s="39">
        <v>43</v>
      </c>
      <c r="M25" s="40">
        <f t="shared" si="3"/>
        <v>102.38095238095238</v>
      </c>
      <c r="N25" s="39">
        <v>14</v>
      </c>
      <c r="O25" s="39">
        <v>1</v>
      </c>
      <c r="P25" s="91">
        <f t="shared" si="8"/>
        <v>7.1428571428571432</v>
      </c>
      <c r="Q25" s="39">
        <v>339</v>
      </c>
      <c r="R25" s="60">
        <v>530</v>
      </c>
      <c r="S25" s="40">
        <f t="shared" si="4"/>
        <v>156.34218289085547</v>
      </c>
      <c r="T25" s="39">
        <v>2071</v>
      </c>
      <c r="U25" s="60">
        <v>164</v>
      </c>
      <c r="V25" s="40">
        <f t="shared" si="5"/>
        <v>7.9188797682279093</v>
      </c>
      <c r="W25" s="39">
        <v>261</v>
      </c>
      <c r="X25" s="60">
        <v>161</v>
      </c>
      <c r="Y25" s="40">
        <f t="shared" si="6"/>
        <v>61.685823754789268</v>
      </c>
      <c r="Z25" s="39">
        <v>229</v>
      </c>
      <c r="AA25" s="60">
        <v>131</v>
      </c>
      <c r="AB25" s="40">
        <f t="shared" si="7"/>
        <v>57.20524017467249</v>
      </c>
      <c r="AC25" s="37"/>
      <c r="AD25" s="41"/>
    </row>
    <row r="26" spans="1:30" s="42" customFormat="1" ht="17" customHeight="1" x14ac:dyDescent="0.25">
      <c r="A26" s="61" t="s">
        <v>53</v>
      </c>
      <c r="B26" s="39">
        <v>1418</v>
      </c>
      <c r="C26" s="39">
        <v>1531</v>
      </c>
      <c r="D26" s="40">
        <f t="shared" si="0"/>
        <v>107.96897038081805</v>
      </c>
      <c r="E26" s="39">
        <v>786</v>
      </c>
      <c r="F26" s="39">
        <v>881</v>
      </c>
      <c r="G26" s="40">
        <f t="shared" si="1"/>
        <v>112.08651399491094</v>
      </c>
      <c r="H26" s="39">
        <v>233</v>
      </c>
      <c r="I26" s="39">
        <v>254</v>
      </c>
      <c r="J26" s="40">
        <f t="shared" si="2"/>
        <v>109.01287553648069</v>
      </c>
      <c r="K26" s="39">
        <v>63</v>
      </c>
      <c r="L26" s="39">
        <v>52</v>
      </c>
      <c r="M26" s="40">
        <f t="shared" si="3"/>
        <v>82.539682539682545</v>
      </c>
      <c r="N26" s="39">
        <v>8</v>
      </c>
      <c r="O26" s="39">
        <v>0</v>
      </c>
      <c r="P26" s="91">
        <f t="shared" si="8"/>
        <v>0</v>
      </c>
      <c r="Q26" s="39">
        <v>704</v>
      </c>
      <c r="R26" s="60">
        <v>727</v>
      </c>
      <c r="S26" s="40">
        <f t="shared" si="4"/>
        <v>103.26704545454545</v>
      </c>
      <c r="T26" s="39">
        <v>1001</v>
      </c>
      <c r="U26" s="60">
        <v>390</v>
      </c>
      <c r="V26" s="40">
        <f t="shared" si="5"/>
        <v>38.961038961038959</v>
      </c>
      <c r="W26" s="39">
        <v>427</v>
      </c>
      <c r="X26" s="60">
        <v>355</v>
      </c>
      <c r="Y26" s="40">
        <f t="shared" si="6"/>
        <v>83.138173302107731</v>
      </c>
      <c r="Z26" s="39">
        <v>380</v>
      </c>
      <c r="AA26" s="60">
        <v>315</v>
      </c>
      <c r="AB26" s="40">
        <f t="shared" si="7"/>
        <v>82.89473684210526</v>
      </c>
      <c r="AC26" s="37"/>
      <c r="AD26" s="41"/>
    </row>
    <row r="27" spans="1:30" s="42" customFormat="1" ht="17" customHeight="1" x14ac:dyDescent="0.25">
      <c r="A27" s="61" t="s">
        <v>54</v>
      </c>
      <c r="B27" s="39">
        <v>1116</v>
      </c>
      <c r="C27" s="39">
        <v>1494</v>
      </c>
      <c r="D27" s="40">
        <f t="shared" si="0"/>
        <v>133.87096774193549</v>
      </c>
      <c r="E27" s="39">
        <v>489</v>
      </c>
      <c r="F27" s="39">
        <v>755</v>
      </c>
      <c r="G27" s="40">
        <f t="shared" si="1"/>
        <v>154.39672801635993</v>
      </c>
      <c r="H27" s="39">
        <v>208</v>
      </c>
      <c r="I27" s="39">
        <v>323</v>
      </c>
      <c r="J27" s="40">
        <f t="shared" si="2"/>
        <v>155.28846153846155</v>
      </c>
      <c r="K27" s="39">
        <v>78</v>
      </c>
      <c r="L27" s="39">
        <v>107</v>
      </c>
      <c r="M27" s="40">
        <f t="shared" si="3"/>
        <v>137.17948717948718</v>
      </c>
      <c r="N27" s="39">
        <v>0</v>
      </c>
      <c r="O27" s="39">
        <v>3</v>
      </c>
      <c r="P27" s="91" t="str">
        <f t="shared" si="8"/>
        <v>-</v>
      </c>
      <c r="Q27" s="39">
        <v>417</v>
      </c>
      <c r="R27" s="60">
        <v>588</v>
      </c>
      <c r="S27" s="40">
        <f t="shared" si="4"/>
        <v>141.00719424460431</v>
      </c>
      <c r="T27" s="39">
        <v>861</v>
      </c>
      <c r="U27" s="60">
        <v>164</v>
      </c>
      <c r="V27" s="40">
        <f t="shared" si="5"/>
        <v>19.047619047619047</v>
      </c>
      <c r="W27" s="39">
        <v>263</v>
      </c>
      <c r="X27" s="60">
        <v>157</v>
      </c>
      <c r="Y27" s="40">
        <f t="shared" si="6"/>
        <v>59.695817490494299</v>
      </c>
      <c r="Z27" s="39">
        <v>245</v>
      </c>
      <c r="AA27" s="60">
        <v>141</v>
      </c>
      <c r="AB27" s="40">
        <f t="shared" si="7"/>
        <v>57.551020408163268</v>
      </c>
      <c r="AC27" s="37"/>
      <c r="AD27" s="41"/>
    </row>
    <row r="28" spans="1:30" s="42" customFormat="1" ht="17" customHeight="1" x14ac:dyDescent="0.25">
      <c r="A28" s="61" t="s">
        <v>55</v>
      </c>
      <c r="B28" s="39">
        <v>1156</v>
      </c>
      <c r="C28" s="39">
        <v>1144</v>
      </c>
      <c r="D28" s="40">
        <f t="shared" si="0"/>
        <v>98.96193771626298</v>
      </c>
      <c r="E28" s="39">
        <v>546</v>
      </c>
      <c r="F28" s="39">
        <v>572</v>
      </c>
      <c r="G28" s="40">
        <f t="shared" si="1"/>
        <v>104.76190476190476</v>
      </c>
      <c r="H28" s="39">
        <v>264</v>
      </c>
      <c r="I28" s="39">
        <v>283</v>
      </c>
      <c r="J28" s="40">
        <f t="shared" si="2"/>
        <v>107.1969696969697</v>
      </c>
      <c r="K28" s="39">
        <v>36</v>
      </c>
      <c r="L28" s="39">
        <v>30</v>
      </c>
      <c r="M28" s="40">
        <f t="shared" si="3"/>
        <v>83.333333333333329</v>
      </c>
      <c r="N28" s="39">
        <v>8</v>
      </c>
      <c r="O28" s="39">
        <v>4</v>
      </c>
      <c r="P28" s="40">
        <f t="shared" si="8"/>
        <v>50</v>
      </c>
      <c r="Q28" s="39">
        <v>487</v>
      </c>
      <c r="R28" s="60">
        <v>533</v>
      </c>
      <c r="S28" s="40">
        <f t="shared" si="4"/>
        <v>109.44558521560575</v>
      </c>
      <c r="T28" s="39">
        <v>701</v>
      </c>
      <c r="U28" s="60">
        <v>219</v>
      </c>
      <c r="V28" s="40">
        <f t="shared" si="5"/>
        <v>31.24108416547789</v>
      </c>
      <c r="W28" s="39">
        <v>259</v>
      </c>
      <c r="X28" s="60">
        <v>206</v>
      </c>
      <c r="Y28" s="40">
        <f t="shared" si="6"/>
        <v>79.536679536679543</v>
      </c>
      <c r="Z28" s="39">
        <v>242</v>
      </c>
      <c r="AA28" s="60">
        <v>196</v>
      </c>
      <c r="AB28" s="40">
        <f t="shared" si="7"/>
        <v>80.991735537190081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1485</v>
      </c>
      <c r="C29" s="39">
        <v>1707</v>
      </c>
      <c r="D29" s="40">
        <f t="shared" si="0"/>
        <v>114.94949494949495</v>
      </c>
      <c r="E29" s="39">
        <v>983</v>
      </c>
      <c r="F29" s="39">
        <v>1165</v>
      </c>
      <c r="G29" s="40">
        <f t="shared" si="1"/>
        <v>118.51475076297049</v>
      </c>
      <c r="H29" s="39">
        <v>137</v>
      </c>
      <c r="I29" s="39">
        <v>315</v>
      </c>
      <c r="J29" s="40">
        <f t="shared" si="2"/>
        <v>229.92700729927006</v>
      </c>
      <c r="K29" s="39">
        <v>92</v>
      </c>
      <c r="L29" s="39">
        <v>95</v>
      </c>
      <c r="M29" s="40">
        <f t="shared" si="3"/>
        <v>103.26086956521739</v>
      </c>
      <c r="N29" s="39">
        <v>33</v>
      </c>
      <c r="O29" s="39">
        <v>1</v>
      </c>
      <c r="P29" s="40">
        <f t="shared" si="8"/>
        <v>3.0303030303030303</v>
      </c>
      <c r="Q29" s="39">
        <v>684</v>
      </c>
      <c r="R29" s="60">
        <v>940</v>
      </c>
      <c r="S29" s="40">
        <f t="shared" si="4"/>
        <v>137.42690058479533</v>
      </c>
      <c r="T29" s="39">
        <v>976</v>
      </c>
      <c r="U29" s="60">
        <v>298</v>
      </c>
      <c r="V29" s="40">
        <f t="shared" si="5"/>
        <v>30.532786885245901</v>
      </c>
      <c r="W29" s="39">
        <v>553</v>
      </c>
      <c r="X29" s="60">
        <v>281</v>
      </c>
      <c r="Y29" s="40">
        <f t="shared" si="6"/>
        <v>50.813743218806508</v>
      </c>
      <c r="Z29" s="39">
        <v>519</v>
      </c>
      <c r="AA29" s="60">
        <v>248</v>
      </c>
      <c r="AB29" s="40">
        <f t="shared" si="7"/>
        <v>47.784200385356456</v>
      </c>
      <c r="AC29" s="37"/>
      <c r="AD29" s="41"/>
    </row>
    <row r="30" spans="1:30" s="42" customFormat="1" ht="17" customHeight="1" x14ac:dyDescent="0.25">
      <c r="A30" s="61" t="s">
        <v>57</v>
      </c>
      <c r="B30" s="39">
        <v>1477</v>
      </c>
      <c r="C30" s="39">
        <v>1638</v>
      </c>
      <c r="D30" s="40">
        <f t="shared" si="0"/>
        <v>110.90047393364929</v>
      </c>
      <c r="E30" s="39">
        <v>389</v>
      </c>
      <c r="F30" s="39">
        <v>527</v>
      </c>
      <c r="G30" s="40">
        <f t="shared" si="1"/>
        <v>135.47557840616966</v>
      </c>
      <c r="H30" s="39">
        <v>166</v>
      </c>
      <c r="I30" s="39">
        <v>224</v>
      </c>
      <c r="J30" s="40">
        <f t="shared" si="2"/>
        <v>134.93975903614458</v>
      </c>
      <c r="K30" s="39">
        <v>39</v>
      </c>
      <c r="L30" s="39">
        <v>29</v>
      </c>
      <c r="M30" s="40">
        <f t="shared" si="3"/>
        <v>74.358974358974365</v>
      </c>
      <c r="N30" s="39">
        <v>1</v>
      </c>
      <c r="O30" s="39">
        <v>0</v>
      </c>
      <c r="P30" s="91">
        <f t="shared" si="8"/>
        <v>0</v>
      </c>
      <c r="Q30" s="39">
        <v>374</v>
      </c>
      <c r="R30" s="60">
        <v>487</v>
      </c>
      <c r="S30" s="40">
        <f t="shared" si="4"/>
        <v>130.21390374331551</v>
      </c>
      <c r="T30" s="39">
        <v>1272</v>
      </c>
      <c r="U30" s="60">
        <v>180</v>
      </c>
      <c r="V30" s="40">
        <f t="shared" si="5"/>
        <v>14.150943396226415</v>
      </c>
      <c r="W30" s="39">
        <v>191</v>
      </c>
      <c r="X30" s="60">
        <v>163</v>
      </c>
      <c r="Y30" s="40">
        <f t="shared" si="6"/>
        <v>85.340314136125656</v>
      </c>
      <c r="Z30" s="39">
        <v>173</v>
      </c>
      <c r="AA30" s="60">
        <v>140</v>
      </c>
      <c r="AB30" s="40">
        <f t="shared" si="7"/>
        <v>80.924855491329481</v>
      </c>
      <c r="AC30" s="37"/>
      <c r="AD30" s="41"/>
    </row>
    <row r="31" spans="1:30" s="42" customFormat="1" ht="17" customHeight="1" x14ac:dyDescent="0.25">
      <c r="A31" s="61" t="s">
        <v>58</v>
      </c>
      <c r="B31" s="39">
        <v>1763</v>
      </c>
      <c r="C31" s="39">
        <v>1906</v>
      </c>
      <c r="D31" s="40">
        <f t="shared" si="0"/>
        <v>108.11117413499717</v>
      </c>
      <c r="E31" s="39">
        <v>496</v>
      </c>
      <c r="F31" s="39">
        <v>722</v>
      </c>
      <c r="G31" s="40">
        <f t="shared" si="1"/>
        <v>145.56451612903226</v>
      </c>
      <c r="H31" s="39">
        <v>260</v>
      </c>
      <c r="I31" s="39">
        <v>439</v>
      </c>
      <c r="J31" s="40">
        <f t="shared" si="2"/>
        <v>168.84615384615384</v>
      </c>
      <c r="K31" s="39">
        <v>38</v>
      </c>
      <c r="L31" s="39">
        <v>46</v>
      </c>
      <c r="M31" s="40">
        <f t="shared" si="3"/>
        <v>121.05263157894737</v>
      </c>
      <c r="N31" s="39">
        <v>1</v>
      </c>
      <c r="O31" s="39">
        <v>8</v>
      </c>
      <c r="P31" s="91">
        <f t="shared" si="8"/>
        <v>800</v>
      </c>
      <c r="Q31" s="39">
        <v>385</v>
      </c>
      <c r="R31" s="60">
        <v>665</v>
      </c>
      <c r="S31" s="40">
        <f t="shared" si="4"/>
        <v>172.72727272727272</v>
      </c>
      <c r="T31" s="39">
        <v>1195</v>
      </c>
      <c r="U31" s="60">
        <v>498</v>
      </c>
      <c r="V31" s="40">
        <f t="shared" si="5"/>
        <v>41.67364016736402</v>
      </c>
      <c r="W31" s="39">
        <v>242</v>
      </c>
      <c r="X31" s="60">
        <v>233</v>
      </c>
      <c r="Y31" s="40">
        <f t="shared" si="6"/>
        <v>96.280991735537185</v>
      </c>
      <c r="Z31" s="39">
        <v>221</v>
      </c>
      <c r="AA31" s="60">
        <v>208</v>
      </c>
      <c r="AB31" s="40">
        <f t="shared" si="7"/>
        <v>94.117647058823536</v>
      </c>
      <c r="AC31" s="37"/>
      <c r="AD31" s="41"/>
    </row>
    <row r="32" spans="1:30" s="42" customFormat="1" ht="17" customHeight="1" x14ac:dyDescent="0.25">
      <c r="A32" s="61" t="s">
        <v>59</v>
      </c>
      <c r="B32" s="39">
        <v>2113</v>
      </c>
      <c r="C32" s="39">
        <v>2149</v>
      </c>
      <c r="D32" s="40">
        <f t="shared" si="0"/>
        <v>101.70373876005679</v>
      </c>
      <c r="E32" s="39">
        <v>706</v>
      </c>
      <c r="F32" s="39">
        <v>788</v>
      </c>
      <c r="G32" s="40">
        <f t="shared" si="1"/>
        <v>111.61473087818698</v>
      </c>
      <c r="H32" s="39">
        <v>385</v>
      </c>
      <c r="I32" s="39">
        <v>374</v>
      </c>
      <c r="J32" s="40">
        <f t="shared" si="2"/>
        <v>97.142857142857139</v>
      </c>
      <c r="K32" s="39">
        <v>64</v>
      </c>
      <c r="L32" s="39">
        <v>91</v>
      </c>
      <c r="M32" s="40">
        <f t="shared" si="3"/>
        <v>142.1875</v>
      </c>
      <c r="N32" s="39">
        <v>11</v>
      </c>
      <c r="O32" s="39">
        <v>18</v>
      </c>
      <c r="P32" s="91">
        <f t="shared" si="8"/>
        <v>163.63636363636363</v>
      </c>
      <c r="Q32" s="39">
        <v>664</v>
      </c>
      <c r="R32" s="60">
        <v>638</v>
      </c>
      <c r="S32" s="40">
        <f t="shared" si="4"/>
        <v>96.084337349397586</v>
      </c>
      <c r="T32" s="39">
        <v>1576</v>
      </c>
      <c r="U32" s="60">
        <v>198</v>
      </c>
      <c r="V32" s="40">
        <f t="shared" si="5"/>
        <v>12.563451776649746</v>
      </c>
      <c r="W32" s="39">
        <v>324</v>
      </c>
      <c r="X32" s="60">
        <v>154</v>
      </c>
      <c r="Y32" s="40">
        <f t="shared" si="6"/>
        <v>47.530864197530867</v>
      </c>
      <c r="Z32" s="39">
        <v>276</v>
      </c>
      <c r="AA32" s="60">
        <v>142</v>
      </c>
      <c r="AB32" s="40">
        <f t="shared" si="7"/>
        <v>51.449275362318843</v>
      </c>
      <c r="AC32" s="37"/>
      <c r="AD32" s="41"/>
    </row>
    <row r="33" spans="1:30" s="42" customFormat="1" ht="17" customHeight="1" x14ac:dyDescent="0.25">
      <c r="A33" s="61" t="s">
        <v>60</v>
      </c>
      <c r="B33" s="39">
        <v>1832</v>
      </c>
      <c r="C33" s="39">
        <v>2123</v>
      </c>
      <c r="D33" s="40">
        <f t="shared" si="0"/>
        <v>115.88427947598254</v>
      </c>
      <c r="E33" s="39">
        <v>1148</v>
      </c>
      <c r="F33" s="39">
        <v>1398</v>
      </c>
      <c r="G33" s="40">
        <f t="shared" si="1"/>
        <v>121.77700348432056</v>
      </c>
      <c r="H33" s="39">
        <v>258</v>
      </c>
      <c r="I33" s="39">
        <v>467</v>
      </c>
      <c r="J33" s="40">
        <f t="shared" si="2"/>
        <v>181.00775193798449</v>
      </c>
      <c r="K33" s="39">
        <v>63</v>
      </c>
      <c r="L33" s="39">
        <v>53</v>
      </c>
      <c r="M33" s="40">
        <f t="shared" si="3"/>
        <v>84.126984126984127</v>
      </c>
      <c r="N33" s="39">
        <v>9</v>
      </c>
      <c r="O33" s="39">
        <v>1</v>
      </c>
      <c r="P33" s="40">
        <f t="shared" si="8"/>
        <v>11.111111111111111</v>
      </c>
      <c r="Q33" s="39">
        <v>1066</v>
      </c>
      <c r="R33" s="60">
        <v>1268</v>
      </c>
      <c r="S33" s="40">
        <f t="shared" si="4"/>
        <v>118.94934333958724</v>
      </c>
      <c r="T33" s="39">
        <v>1050</v>
      </c>
      <c r="U33" s="60">
        <v>467</v>
      </c>
      <c r="V33" s="40">
        <f t="shared" si="5"/>
        <v>44.476190476190474</v>
      </c>
      <c r="W33" s="39">
        <v>498</v>
      </c>
      <c r="X33" s="60">
        <v>461</v>
      </c>
      <c r="Y33" s="40">
        <f t="shared" si="6"/>
        <v>92.570281124497996</v>
      </c>
      <c r="Z33" s="39">
        <v>451</v>
      </c>
      <c r="AA33" s="60">
        <v>418</v>
      </c>
      <c r="AB33" s="40">
        <f t="shared" si="7"/>
        <v>92.682926829268297</v>
      </c>
      <c r="AC33" s="37"/>
      <c r="AD33" s="41"/>
    </row>
    <row r="34" spans="1:30" s="42" customFormat="1" ht="17" customHeight="1" x14ac:dyDescent="0.25">
      <c r="A34" s="61" t="s">
        <v>61</v>
      </c>
      <c r="B34" s="39">
        <v>1386</v>
      </c>
      <c r="C34" s="39">
        <v>1616</v>
      </c>
      <c r="D34" s="40">
        <f t="shared" si="0"/>
        <v>116.59451659451659</v>
      </c>
      <c r="E34" s="39">
        <v>865</v>
      </c>
      <c r="F34" s="39">
        <v>1093</v>
      </c>
      <c r="G34" s="40">
        <f t="shared" si="1"/>
        <v>126.35838150289017</v>
      </c>
      <c r="H34" s="39">
        <v>339</v>
      </c>
      <c r="I34" s="39">
        <v>433</v>
      </c>
      <c r="J34" s="40">
        <f t="shared" si="2"/>
        <v>127.72861356932154</v>
      </c>
      <c r="K34" s="39">
        <v>22</v>
      </c>
      <c r="L34" s="39">
        <v>16</v>
      </c>
      <c r="M34" s="40">
        <f t="shared" si="3"/>
        <v>72.727272727272734</v>
      </c>
      <c r="N34" s="39">
        <v>30</v>
      </c>
      <c r="O34" s="39">
        <v>3</v>
      </c>
      <c r="P34" s="91">
        <f t="shared" si="8"/>
        <v>10</v>
      </c>
      <c r="Q34" s="39">
        <v>733</v>
      </c>
      <c r="R34" s="60">
        <v>941</v>
      </c>
      <c r="S34" s="40">
        <f t="shared" si="4"/>
        <v>128.37653478854025</v>
      </c>
      <c r="T34" s="39">
        <v>743</v>
      </c>
      <c r="U34" s="60">
        <v>483</v>
      </c>
      <c r="V34" s="40">
        <f t="shared" si="5"/>
        <v>65.00672947510094</v>
      </c>
      <c r="W34" s="39">
        <v>350</v>
      </c>
      <c r="X34" s="60">
        <v>433</v>
      </c>
      <c r="Y34" s="40">
        <f t="shared" si="6"/>
        <v>123.71428571428571</v>
      </c>
      <c r="Z34" s="39">
        <v>317</v>
      </c>
      <c r="AA34" s="60">
        <v>377</v>
      </c>
      <c r="AB34" s="40">
        <f t="shared" si="7"/>
        <v>118.92744479495268</v>
      </c>
      <c r="AC34" s="37"/>
      <c r="AD34" s="41"/>
    </row>
    <row r="35" spans="1:30" s="42" customFormat="1" ht="17" customHeight="1" x14ac:dyDescent="0.25">
      <c r="A35" s="61" t="s">
        <v>62</v>
      </c>
      <c r="B35" s="39">
        <v>1126</v>
      </c>
      <c r="C35" s="39">
        <v>1206</v>
      </c>
      <c r="D35" s="40">
        <f t="shared" si="0"/>
        <v>107.10479573712256</v>
      </c>
      <c r="E35" s="39">
        <v>626</v>
      </c>
      <c r="F35" s="39">
        <v>729</v>
      </c>
      <c r="G35" s="40">
        <f t="shared" si="1"/>
        <v>116.45367412140575</v>
      </c>
      <c r="H35" s="39">
        <v>295</v>
      </c>
      <c r="I35" s="39">
        <v>246</v>
      </c>
      <c r="J35" s="40">
        <f t="shared" si="2"/>
        <v>83.389830508474574</v>
      </c>
      <c r="K35" s="39">
        <v>43</v>
      </c>
      <c r="L35" s="39">
        <v>63</v>
      </c>
      <c r="M35" s="40">
        <f t="shared" si="3"/>
        <v>146.51162790697674</v>
      </c>
      <c r="N35" s="39">
        <v>9</v>
      </c>
      <c r="O35" s="39">
        <v>2</v>
      </c>
      <c r="P35" s="40">
        <f t="shared" si="8"/>
        <v>22.222222222222221</v>
      </c>
      <c r="Q35" s="39">
        <v>461</v>
      </c>
      <c r="R35" s="60">
        <v>497</v>
      </c>
      <c r="S35" s="40">
        <f t="shared" si="4"/>
        <v>107.80911062906725</v>
      </c>
      <c r="T35" s="39">
        <v>645</v>
      </c>
      <c r="U35" s="60">
        <v>121</v>
      </c>
      <c r="V35" s="40">
        <f t="shared" si="5"/>
        <v>18.759689922480622</v>
      </c>
      <c r="W35" s="39">
        <v>279</v>
      </c>
      <c r="X35" s="60">
        <v>118</v>
      </c>
      <c r="Y35" s="40">
        <f t="shared" si="6"/>
        <v>42.293906810035843</v>
      </c>
      <c r="Z35" s="39">
        <v>257</v>
      </c>
      <c r="AA35" s="60">
        <v>102</v>
      </c>
      <c r="AB35" s="40">
        <f t="shared" si="7"/>
        <v>39.688715953307394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Normal="75" zoomScaleSheetLayoutView="100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F7" sqref="F7:F35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79" t="s">
        <v>82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7"/>
      <c r="O1" s="27"/>
      <c r="P1" s="27"/>
      <c r="Q1" s="27"/>
      <c r="R1" s="27"/>
      <c r="S1" s="27"/>
      <c r="T1" s="27"/>
      <c r="U1" s="27"/>
      <c r="V1" s="27"/>
      <c r="W1" s="27"/>
      <c r="X1" s="175"/>
      <c r="Y1" s="175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0"/>
      <c r="Y2" s="180"/>
      <c r="Z2" s="174"/>
      <c r="AA2" s="174"/>
      <c r="AB2" s="59" t="s">
        <v>7</v>
      </c>
      <c r="AC2" s="59"/>
    </row>
    <row r="3" spans="1:32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171" t="s">
        <v>9</v>
      </c>
      <c r="L3" s="171"/>
      <c r="M3" s="171"/>
      <c r="N3" s="171" t="s">
        <v>10</v>
      </c>
      <c r="O3" s="171"/>
      <c r="P3" s="171"/>
      <c r="Q3" s="176" t="s">
        <v>8</v>
      </c>
      <c r="R3" s="177"/>
      <c r="S3" s="178"/>
      <c r="T3" s="171" t="s">
        <v>16</v>
      </c>
      <c r="U3" s="171"/>
      <c r="V3" s="171"/>
      <c r="W3" s="171" t="s">
        <v>11</v>
      </c>
      <c r="X3" s="171"/>
      <c r="Y3" s="171"/>
      <c r="Z3" s="171" t="s">
        <v>12</v>
      </c>
      <c r="AA3" s="171"/>
      <c r="AB3" s="171"/>
    </row>
    <row r="4" spans="1:32" s="33" customFormat="1" ht="19.55" customHeight="1" x14ac:dyDescent="0.25">
      <c r="A4" s="181"/>
      <c r="B4" s="172" t="s">
        <v>15</v>
      </c>
      <c r="C4" s="172" t="s">
        <v>63</v>
      </c>
      <c r="D4" s="173" t="s">
        <v>2</v>
      </c>
      <c r="E4" s="172" t="s">
        <v>15</v>
      </c>
      <c r="F4" s="172" t="s">
        <v>63</v>
      </c>
      <c r="G4" s="173" t="s">
        <v>2</v>
      </c>
      <c r="H4" s="172" t="s">
        <v>15</v>
      </c>
      <c r="I4" s="172" t="s">
        <v>63</v>
      </c>
      <c r="J4" s="173" t="s">
        <v>2</v>
      </c>
      <c r="K4" s="172" t="s">
        <v>15</v>
      </c>
      <c r="L4" s="172" t="s">
        <v>63</v>
      </c>
      <c r="M4" s="173" t="s">
        <v>2</v>
      </c>
      <c r="N4" s="172" t="s">
        <v>15</v>
      </c>
      <c r="O4" s="172" t="s">
        <v>63</v>
      </c>
      <c r="P4" s="173" t="s">
        <v>2</v>
      </c>
      <c r="Q4" s="172" t="s">
        <v>15</v>
      </c>
      <c r="R4" s="172" t="s">
        <v>63</v>
      </c>
      <c r="S4" s="173" t="s">
        <v>2</v>
      </c>
      <c r="T4" s="172" t="s">
        <v>15</v>
      </c>
      <c r="U4" s="172" t="s">
        <v>63</v>
      </c>
      <c r="V4" s="173" t="s">
        <v>2</v>
      </c>
      <c r="W4" s="172" t="s">
        <v>15</v>
      </c>
      <c r="X4" s="172" t="s">
        <v>63</v>
      </c>
      <c r="Y4" s="173" t="s">
        <v>2</v>
      </c>
      <c r="Z4" s="172" t="s">
        <v>15</v>
      </c>
      <c r="AA4" s="172" t="s">
        <v>63</v>
      </c>
      <c r="AB4" s="173" t="s">
        <v>2</v>
      </c>
    </row>
    <row r="5" spans="1:32" s="33" customFormat="1" ht="15.8" customHeight="1" x14ac:dyDescent="0.25">
      <c r="A5" s="181"/>
      <c r="B5" s="172"/>
      <c r="C5" s="172"/>
      <c r="D5" s="173"/>
      <c r="E5" s="172"/>
      <c r="F5" s="172"/>
      <c r="G5" s="173"/>
      <c r="H5" s="172"/>
      <c r="I5" s="172"/>
      <c r="J5" s="173"/>
      <c r="K5" s="172"/>
      <c r="L5" s="172"/>
      <c r="M5" s="173"/>
      <c r="N5" s="172"/>
      <c r="O5" s="172"/>
      <c r="P5" s="173"/>
      <c r="Q5" s="172"/>
      <c r="R5" s="172"/>
      <c r="S5" s="173"/>
      <c r="T5" s="172"/>
      <c r="U5" s="172"/>
      <c r="V5" s="173"/>
      <c r="W5" s="172"/>
      <c r="X5" s="172"/>
      <c r="Y5" s="173"/>
      <c r="Z5" s="172"/>
      <c r="AA5" s="172"/>
      <c r="AB5" s="173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97">
        <f>SUM(B8:B35)</f>
        <v>66326</v>
      </c>
      <c r="C7" s="97">
        <f>SUM(C8:C35)</f>
        <v>64936</v>
      </c>
      <c r="D7" s="36">
        <f>C7*100/B7</f>
        <v>97.904290926635099</v>
      </c>
      <c r="E7" s="97">
        <f>SUM(E8:E35)</f>
        <v>23121</v>
      </c>
      <c r="F7" s="97">
        <f>SUM(F8:F35)</f>
        <v>24174</v>
      </c>
      <c r="G7" s="36">
        <f>F7*100/E7</f>
        <v>104.55430128454651</v>
      </c>
      <c r="H7" s="97">
        <f>SUM(H8:H35)</f>
        <v>11733</v>
      </c>
      <c r="I7" s="97">
        <f>SUM(I8:I35)</f>
        <v>9905</v>
      </c>
      <c r="J7" s="36">
        <f>I7*100/H7</f>
        <v>84.420011932157166</v>
      </c>
      <c r="K7" s="97">
        <f>SUM(K8:K35)</f>
        <v>2007</v>
      </c>
      <c r="L7" s="97">
        <f>SUM(L8:L35)</f>
        <v>1773</v>
      </c>
      <c r="M7" s="36">
        <f>L7*100/K7</f>
        <v>88.340807174887885</v>
      </c>
      <c r="N7" s="97">
        <f>SUM(N8:N35)</f>
        <v>491</v>
      </c>
      <c r="O7" s="97">
        <f>SUM(O8:O35)</f>
        <v>295</v>
      </c>
      <c r="P7" s="36">
        <f>O7*100/N7</f>
        <v>60.081466395112017</v>
      </c>
      <c r="Q7" s="97">
        <f>SUM(Q8:Q35)</f>
        <v>19106</v>
      </c>
      <c r="R7" s="97">
        <f>SUM(R8:R35)</f>
        <v>18531</v>
      </c>
      <c r="S7" s="36">
        <f>R7*100/Q7</f>
        <v>96.990474196587456</v>
      </c>
      <c r="T7" s="97">
        <f>SUM(T8:T35)</f>
        <v>48455</v>
      </c>
      <c r="U7" s="97">
        <f>SUM(U8:U35)</f>
        <v>9183</v>
      </c>
      <c r="V7" s="36">
        <f>U7*100/T7</f>
        <v>18.951604581570528</v>
      </c>
      <c r="W7" s="97">
        <f>SUM(W8:W35)</f>
        <v>11766</v>
      </c>
      <c r="X7" s="97">
        <f>SUM(X8:X35)</f>
        <v>6250</v>
      </c>
      <c r="Y7" s="36">
        <f>X7*100/W7</f>
        <v>53.119156892741799</v>
      </c>
      <c r="Z7" s="97">
        <f>SUM(Z8:Z35)</f>
        <v>10316</v>
      </c>
      <c r="AA7" s="97">
        <f>SUM(AA8:AA35)</f>
        <v>5478</v>
      </c>
      <c r="AB7" s="36">
        <f>AA7*100/Z7</f>
        <v>53.101977510663048</v>
      </c>
      <c r="AC7" s="37"/>
      <c r="AF7" s="42"/>
    </row>
    <row r="8" spans="1:32" s="42" customFormat="1" ht="17" customHeight="1" x14ac:dyDescent="0.25">
      <c r="A8" s="61" t="s">
        <v>35</v>
      </c>
      <c r="B8" s="102">
        <f>УСЬОГО!B8-'12-жінки-ЦЗ'!B8</f>
        <v>13480</v>
      </c>
      <c r="C8" s="102">
        <f>УСЬОГО!C8-'12-жінки-ЦЗ'!C8</f>
        <v>14248</v>
      </c>
      <c r="D8" s="103">
        <f t="shared" ref="D8:D35" si="0">C8*100/B8</f>
        <v>105.6973293768546</v>
      </c>
      <c r="E8" s="102">
        <f>УСЬОГО!E8-'12-жінки-ЦЗ'!E8</f>
        <v>5493</v>
      </c>
      <c r="F8" s="102">
        <f>УСЬОГО!F8-'12-жінки-ЦЗ'!F8</f>
        <v>6292</v>
      </c>
      <c r="G8" s="104">
        <f t="shared" ref="G8:G35" si="1">F8*100/E8</f>
        <v>114.5457855452394</v>
      </c>
      <c r="H8" s="102">
        <f>УСЬОГО!H8-'12-жінки-ЦЗ'!H8</f>
        <v>1964</v>
      </c>
      <c r="I8" s="102">
        <f>УСЬОГО!I8-'12-жінки-ЦЗ'!I8</f>
        <v>1251</v>
      </c>
      <c r="J8" s="104">
        <f t="shared" ref="J8:J35" si="2">I8*100/H8</f>
        <v>63.69653767820774</v>
      </c>
      <c r="K8" s="102">
        <f>УСЬОГО!N8-'12-жінки-ЦЗ'!K8</f>
        <v>213</v>
      </c>
      <c r="L8" s="102">
        <f>УСЬОГО!O8-'12-жінки-ЦЗ'!L8</f>
        <v>320</v>
      </c>
      <c r="M8" s="104">
        <f t="shared" ref="M8:M35" si="3">L8*100/K8</f>
        <v>150.23474178403757</v>
      </c>
      <c r="N8" s="102">
        <f>УСЬОГО!Q8-'12-жінки-ЦЗ'!N8</f>
        <v>37</v>
      </c>
      <c r="O8" s="102">
        <f>УСЬОГО!R8-'12-жінки-ЦЗ'!O8</f>
        <v>77</v>
      </c>
      <c r="P8" s="104">
        <f>IF(ISERROR(O8*100/N8),"-",(O8*100/N8))</f>
        <v>208.1081081081081</v>
      </c>
      <c r="Q8" s="102">
        <f>УСЬОГО!T8-'12-жінки-ЦЗ'!Q8</f>
        <v>3969</v>
      </c>
      <c r="R8" s="105">
        <f>УСЬОГО!U8-'12-жінки-ЦЗ'!R8</f>
        <v>3779</v>
      </c>
      <c r="S8" s="104">
        <f t="shared" ref="S8:S35" si="4">R8*100/Q8</f>
        <v>95.212899974804742</v>
      </c>
      <c r="T8" s="102">
        <f>УСЬОГО!W8-'12-жінки-ЦЗ'!T8</f>
        <v>10972</v>
      </c>
      <c r="U8" s="105">
        <f>УСЬОГО!X8-'12-жінки-ЦЗ'!U8</f>
        <v>1898</v>
      </c>
      <c r="V8" s="104">
        <f t="shared" ref="V8:V35" si="5">U8*100/T8</f>
        <v>17.298578199052134</v>
      </c>
      <c r="W8" s="102">
        <f>УСЬОГО!Z8-'12-жінки-ЦЗ'!W8</f>
        <v>3230</v>
      </c>
      <c r="X8" s="105">
        <f>УСЬОГО!AA8-'12-жінки-ЦЗ'!X8</f>
        <v>1737</v>
      </c>
      <c r="Y8" s="104">
        <f t="shared" ref="Y8:Y35" si="6">X8*100/W8</f>
        <v>53.777089783281731</v>
      </c>
      <c r="Z8" s="102">
        <f>УСЬОГО!AC8-'12-жінки-ЦЗ'!Z8</f>
        <v>2817</v>
      </c>
      <c r="AA8" s="105">
        <f>УСЬОГО!AD8-'12-жінки-ЦЗ'!AA8</f>
        <v>1473</v>
      </c>
      <c r="AB8" s="104">
        <f t="shared" ref="AB8:AB35" si="7">AA8*100/Z8</f>
        <v>52.289669861554849</v>
      </c>
      <c r="AC8" s="37"/>
      <c r="AD8" s="41"/>
    </row>
    <row r="9" spans="1:32" s="43" customFormat="1" ht="17" customHeight="1" x14ac:dyDescent="0.25">
      <c r="A9" s="61" t="s">
        <v>36</v>
      </c>
      <c r="B9" s="102">
        <f>УСЬОГО!B9-'12-жінки-ЦЗ'!B9</f>
        <v>2581</v>
      </c>
      <c r="C9" s="102">
        <f>УСЬОГО!C9-'12-жінки-ЦЗ'!C9</f>
        <v>2514</v>
      </c>
      <c r="D9" s="103">
        <f t="shared" si="0"/>
        <v>97.404106935296397</v>
      </c>
      <c r="E9" s="102">
        <f>УСЬОГО!E9-'12-жінки-ЦЗ'!E9</f>
        <v>937</v>
      </c>
      <c r="F9" s="102">
        <f>УСЬОГО!F9-'12-жінки-ЦЗ'!F9</f>
        <v>932</v>
      </c>
      <c r="G9" s="104">
        <f t="shared" si="1"/>
        <v>99.466382070437561</v>
      </c>
      <c r="H9" s="102">
        <f>УСЬОГО!H9-'12-жінки-ЦЗ'!H9</f>
        <v>422</v>
      </c>
      <c r="I9" s="102">
        <f>УСЬОГО!I9-'12-жінки-ЦЗ'!I9</f>
        <v>317</v>
      </c>
      <c r="J9" s="104">
        <f t="shared" si="2"/>
        <v>75.118483412322277</v>
      </c>
      <c r="K9" s="102">
        <f>УСЬОГО!N9-'12-жінки-ЦЗ'!K9</f>
        <v>21</v>
      </c>
      <c r="L9" s="102">
        <f>УСЬОГО!O9-'12-жінки-ЦЗ'!L9</f>
        <v>18</v>
      </c>
      <c r="M9" s="104">
        <f t="shared" si="3"/>
        <v>85.714285714285708</v>
      </c>
      <c r="N9" s="102">
        <f>УСЬОГО!Q9-'12-жінки-ЦЗ'!N9</f>
        <v>7</v>
      </c>
      <c r="O9" s="102">
        <f>УСЬОГО!R9-'12-жінки-ЦЗ'!O9</f>
        <v>4</v>
      </c>
      <c r="P9" s="104">
        <f t="shared" ref="P9:P35" si="8">IF(ISERROR(O9*100/N9),"-",(O9*100/N9))</f>
        <v>57.142857142857146</v>
      </c>
      <c r="Q9" s="102">
        <f>УСЬОГО!T9-'12-жінки-ЦЗ'!Q9</f>
        <v>670</v>
      </c>
      <c r="R9" s="105">
        <f>УСЬОГО!U9-'12-жінки-ЦЗ'!R9</f>
        <v>725</v>
      </c>
      <c r="S9" s="104">
        <f t="shared" si="4"/>
        <v>108.20895522388059</v>
      </c>
      <c r="T9" s="102">
        <f>УСЬОГО!W9-'12-жінки-ЦЗ'!T9</f>
        <v>1998</v>
      </c>
      <c r="U9" s="105">
        <f>УСЬОГО!X9-'12-жінки-ЦЗ'!U9</f>
        <v>281</v>
      </c>
      <c r="V9" s="104">
        <f t="shared" si="5"/>
        <v>14.064064064064064</v>
      </c>
      <c r="W9" s="102">
        <f>УСЬОГО!Z9-'12-жінки-ЦЗ'!W9</f>
        <v>505</v>
      </c>
      <c r="X9" s="105">
        <f>УСЬОГО!AA9-'12-жінки-ЦЗ'!X9</f>
        <v>233</v>
      </c>
      <c r="Y9" s="104">
        <f t="shared" si="6"/>
        <v>46.138613861386141</v>
      </c>
      <c r="Z9" s="102">
        <f>УСЬОГО!AC9-'12-жінки-ЦЗ'!Z9</f>
        <v>394</v>
      </c>
      <c r="AA9" s="105">
        <f>УСЬОГО!AD9-'12-жінки-ЦЗ'!AA9</f>
        <v>170</v>
      </c>
      <c r="AB9" s="104">
        <f t="shared" si="7"/>
        <v>43.147208121827411</v>
      </c>
      <c r="AC9" s="37"/>
      <c r="AD9" s="41"/>
    </row>
    <row r="10" spans="1:32" s="42" customFormat="1" ht="17" customHeight="1" x14ac:dyDescent="0.25">
      <c r="A10" s="61" t="s">
        <v>37</v>
      </c>
      <c r="B10" s="102">
        <f>УСЬОГО!B10-'12-жінки-ЦЗ'!B10</f>
        <v>289</v>
      </c>
      <c r="C10" s="102">
        <f>УСЬОГО!C10-'12-жінки-ЦЗ'!C10</f>
        <v>286</v>
      </c>
      <c r="D10" s="103">
        <f t="shared" si="0"/>
        <v>98.96193771626298</v>
      </c>
      <c r="E10" s="102">
        <f>УСЬОГО!E10-'12-жінки-ЦЗ'!E10</f>
        <v>165</v>
      </c>
      <c r="F10" s="102">
        <f>УСЬОГО!F10-'12-жінки-ЦЗ'!F10</f>
        <v>158</v>
      </c>
      <c r="G10" s="104">
        <f t="shared" si="1"/>
        <v>95.757575757575751</v>
      </c>
      <c r="H10" s="102">
        <f>УСЬОГО!H10-'12-жінки-ЦЗ'!H10</f>
        <v>50</v>
      </c>
      <c r="I10" s="102">
        <f>УСЬОГО!I10-'12-жінки-ЦЗ'!I10</f>
        <v>51</v>
      </c>
      <c r="J10" s="104">
        <f t="shared" si="2"/>
        <v>102</v>
      </c>
      <c r="K10" s="102">
        <f>УСЬОГО!N10-'12-жінки-ЦЗ'!K10</f>
        <v>3</v>
      </c>
      <c r="L10" s="102">
        <f>УСЬОГО!O10-'12-жінки-ЦЗ'!L10</f>
        <v>2</v>
      </c>
      <c r="M10" s="104">
        <f t="shared" si="3"/>
        <v>66.666666666666671</v>
      </c>
      <c r="N10" s="102">
        <f>УСЬОГО!Q10-'12-жінки-ЦЗ'!N10</f>
        <v>5</v>
      </c>
      <c r="O10" s="102">
        <f>УСЬОГО!R10-'12-жінки-ЦЗ'!O10</f>
        <v>8</v>
      </c>
      <c r="P10" s="106">
        <f t="shared" si="8"/>
        <v>160</v>
      </c>
      <c r="Q10" s="102">
        <f>УСЬОГО!T10-'12-жінки-ЦЗ'!Q10</f>
        <v>160</v>
      </c>
      <c r="R10" s="105">
        <f>УСЬОГО!U10-'12-жінки-ЦЗ'!R10</f>
        <v>135</v>
      </c>
      <c r="S10" s="104">
        <f t="shared" si="4"/>
        <v>84.375</v>
      </c>
      <c r="T10" s="102">
        <f>УСЬОГО!W10-'12-жінки-ЦЗ'!T10</f>
        <v>191</v>
      </c>
      <c r="U10" s="105">
        <f>УСЬОГО!X10-'12-жінки-ЦЗ'!U10</f>
        <v>26</v>
      </c>
      <c r="V10" s="104">
        <f t="shared" si="5"/>
        <v>13.612565445026178</v>
      </c>
      <c r="W10" s="102">
        <f>УСЬОГО!Z10-'12-жінки-ЦЗ'!W10</f>
        <v>93</v>
      </c>
      <c r="X10" s="105">
        <f>УСЬОГО!AA10-'12-жінки-ЦЗ'!X10</f>
        <v>25</v>
      </c>
      <c r="Y10" s="104">
        <f t="shared" si="6"/>
        <v>26.881720430107528</v>
      </c>
      <c r="Z10" s="102">
        <f>УСЬОГО!AC10-'12-жінки-ЦЗ'!Z10</f>
        <v>82</v>
      </c>
      <c r="AA10" s="105">
        <f>УСЬОГО!AD10-'12-жінки-ЦЗ'!AA10</f>
        <v>24</v>
      </c>
      <c r="AB10" s="104">
        <f t="shared" si="7"/>
        <v>29.26829268292683</v>
      </c>
      <c r="AC10" s="37"/>
      <c r="AD10" s="41"/>
    </row>
    <row r="11" spans="1:32" s="42" customFormat="1" ht="17" customHeight="1" x14ac:dyDescent="0.25">
      <c r="A11" s="61" t="s">
        <v>38</v>
      </c>
      <c r="B11" s="102">
        <f>УСЬОГО!B11-'12-жінки-ЦЗ'!B11</f>
        <v>1387</v>
      </c>
      <c r="C11" s="102">
        <f>УСЬОГО!C11-'12-жінки-ЦЗ'!C11</f>
        <v>1155</v>
      </c>
      <c r="D11" s="103">
        <f t="shared" si="0"/>
        <v>83.273251622206203</v>
      </c>
      <c r="E11" s="102">
        <f>УСЬОГО!E11-'12-жінки-ЦЗ'!E11</f>
        <v>695</v>
      </c>
      <c r="F11" s="102">
        <f>УСЬОГО!F11-'12-жінки-ЦЗ'!F11</f>
        <v>501</v>
      </c>
      <c r="G11" s="104">
        <f t="shared" si="1"/>
        <v>72.086330935251794</v>
      </c>
      <c r="H11" s="102">
        <f>УСЬОГО!H11-'12-жінки-ЦЗ'!H11</f>
        <v>290</v>
      </c>
      <c r="I11" s="102">
        <f>УСЬОГО!I11-'12-жінки-ЦЗ'!I11</f>
        <v>139</v>
      </c>
      <c r="J11" s="104">
        <f t="shared" si="2"/>
        <v>47.931034482758619</v>
      </c>
      <c r="K11" s="102">
        <f>УСЬОГО!N11-'12-жінки-ЦЗ'!K11</f>
        <v>49</v>
      </c>
      <c r="L11" s="102">
        <f>УСЬОГО!O11-'12-жінки-ЦЗ'!L11</f>
        <v>4</v>
      </c>
      <c r="M11" s="104">
        <f t="shared" si="3"/>
        <v>8.1632653061224492</v>
      </c>
      <c r="N11" s="102">
        <f>УСЬОГО!Q11-'12-жінки-ЦЗ'!N11</f>
        <v>1</v>
      </c>
      <c r="O11" s="102">
        <f>УСЬОГО!R11-'12-жінки-ЦЗ'!O11</f>
        <v>0</v>
      </c>
      <c r="P11" s="106">
        <f t="shared" si="8"/>
        <v>0</v>
      </c>
      <c r="Q11" s="102">
        <f>УСЬОГО!T11-'12-жінки-ЦЗ'!Q11</f>
        <v>659</v>
      </c>
      <c r="R11" s="105">
        <f>УСЬОГО!U11-'12-жінки-ЦЗ'!R11</f>
        <v>412</v>
      </c>
      <c r="S11" s="104">
        <f t="shared" si="4"/>
        <v>62.518968133535658</v>
      </c>
      <c r="T11" s="102">
        <f>УСЬОГО!W11-'12-жінки-ЦЗ'!T11</f>
        <v>889</v>
      </c>
      <c r="U11" s="105">
        <f>УСЬОГО!X11-'12-жінки-ЦЗ'!U11</f>
        <v>115</v>
      </c>
      <c r="V11" s="104">
        <f t="shared" si="5"/>
        <v>12.935883014623172</v>
      </c>
      <c r="W11" s="102">
        <f>УСЬОГО!Z11-'12-жінки-ЦЗ'!W11</f>
        <v>321</v>
      </c>
      <c r="X11" s="105">
        <f>УСЬОГО!AA11-'12-жінки-ЦЗ'!X11</f>
        <v>95</v>
      </c>
      <c r="Y11" s="104">
        <f t="shared" si="6"/>
        <v>29.595015576323988</v>
      </c>
      <c r="Z11" s="102">
        <f>УСЬОГО!AC11-'12-жінки-ЦЗ'!Z11</f>
        <v>277</v>
      </c>
      <c r="AA11" s="105">
        <f>УСЬОГО!AD11-'12-жінки-ЦЗ'!AA11</f>
        <v>80</v>
      </c>
      <c r="AB11" s="104">
        <f t="shared" si="7"/>
        <v>28.880866425992778</v>
      </c>
      <c r="AC11" s="37"/>
      <c r="AD11" s="41"/>
    </row>
    <row r="12" spans="1:32" s="42" customFormat="1" ht="17" customHeight="1" x14ac:dyDescent="0.25">
      <c r="A12" s="61" t="s">
        <v>39</v>
      </c>
      <c r="B12" s="102">
        <f>УСЬОГО!B12-'12-жінки-ЦЗ'!B12</f>
        <v>2421</v>
      </c>
      <c r="C12" s="102">
        <f>УСЬОГО!C12-'12-жінки-ЦЗ'!C12</f>
        <v>2416</v>
      </c>
      <c r="D12" s="103">
        <f t="shared" si="0"/>
        <v>99.793473771168934</v>
      </c>
      <c r="E12" s="102">
        <f>УСЬОГО!E12-'12-жінки-ЦЗ'!E12</f>
        <v>529</v>
      </c>
      <c r="F12" s="102">
        <f>УСЬОГО!F12-'12-жінки-ЦЗ'!F12</f>
        <v>524</v>
      </c>
      <c r="G12" s="104">
        <f t="shared" si="1"/>
        <v>99.054820415879021</v>
      </c>
      <c r="H12" s="102">
        <f>УСЬОГО!H12-'12-жінки-ЦЗ'!H12</f>
        <v>347</v>
      </c>
      <c r="I12" s="102">
        <f>УСЬОГО!I12-'12-жінки-ЦЗ'!I12</f>
        <v>275</v>
      </c>
      <c r="J12" s="104">
        <f t="shared" si="2"/>
        <v>79.250720461095099</v>
      </c>
      <c r="K12" s="102">
        <f>УСЬОГО!N12-'12-жінки-ЦЗ'!K12</f>
        <v>43</v>
      </c>
      <c r="L12" s="102">
        <f>УСЬОГО!O12-'12-жінки-ЦЗ'!L12</f>
        <v>37</v>
      </c>
      <c r="M12" s="104">
        <f t="shared" si="3"/>
        <v>86.04651162790698</v>
      </c>
      <c r="N12" s="102">
        <f>УСЬОГО!Q12-'12-жінки-ЦЗ'!N12</f>
        <v>53</v>
      </c>
      <c r="O12" s="102">
        <f>УСЬОГО!R12-'12-жінки-ЦЗ'!O12</f>
        <v>6</v>
      </c>
      <c r="P12" s="104">
        <f t="shared" si="8"/>
        <v>11.320754716981131</v>
      </c>
      <c r="Q12" s="102">
        <f>УСЬОГО!T12-'12-жінки-ЦЗ'!Q12</f>
        <v>441</v>
      </c>
      <c r="R12" s="105">
        <f>УСЬОГО!U12-'12-жінки-ЦЗ'!R12</f>
        <v>441</v>
      </c>
      <c r="S12" s="104">
        <f t="shared" si="4"/>
        <v>100</v>
      </c>
      <c r="T12" s="102">
        <f>УСЬОГО!W12-'12-жінки-ЦЗ'!T12</f>
        <v>2001</v>
      </c>
      <c r="U12" s="105">
        <f>УСЬОГО!X12-'12-жінки-ЦЗ'!U12</f>
        <v>281</v>
      </c>
      <c r="V12" s="104">
        <f t="shared" si="5"/>
        <v>14.042978510744629</v>
      </c>
      <c r="W12" s="102">
        <f>УСЬОГО!Z12-'12-жінки-ЦЗ'!W12</f>
        <v>235</v>
      </c>
      <c r="X12" s="105">
        <f>УСЬОГО!AA12-'12-жінки-ЦЗ'!X12</f>
        <v>111</v>
      </c>
      <c r="Y12" s="104">
        <f t="shared" si="6"/>
        <v>47.234042553191486</v>
      </c>
      <c r="Z12" s="102">
        <f>УСЬОГО!AC12-'12-жінки-ЦЗ'!Z12</f>
        <v>190</v>
      </c>
      <c r="AA12" s="105">
        <f>УСЬОГО!AD12-'12-жінки-ЦЗ'!AA12</f>
        <v>99</v>
      </c>
      <c r="AB12" s="104">
        <f t="shared" si="7"/>
        <v>52.10526315789474</v>
      </c>
      <c r="AC12" s="37"/>
      <c r="AD12" s="41"/>
    </row>
    <row r="13" spans="1:32" s="42" customFormat="1" ht="17" customHeight="1" x14ac:dyDescent="0.25">
      <c r="A13" s="61" t="s">
        <v>40</v>
      </c>
      <c r="B13" s="102">
        <f>УСЬОГО!B13-'12-жінки-ЦЗ'!B13</f>
        <v>930</v>
      </c>
      <c r="C13" s="102">
        <f>УСЬОГО!C13-'12-жінки-ЦЗ'!C13</f>
        <v>820</v>
      </c>
      <c r="D13" s="103">
        <f t="shared" si="0"/>
        <v>88.172043010752688</v>
      </c>
      <c r="E13" s="102">
        <f>УСЬОГО!E13-'12-жінки-ЦЗ'!E13</f>
        <v>435</v>
      </c>
      <c r="F13" s="102">
        <f>УСЬОГО!F13-'12-жінки-ЦЗ'!F13</f>
        <v>369</v>
      </c>
      <c r="G13" s="104">
        <f t="shared" si="1"/>
        <v>84.827586206896555</v>
      </c>
      <c r="H13" s="102">
        <f>УСЬОГО!H13-'12-жінки-ЦЗ'!H13</f>
        <v>175</v>
      </c>
      <c r="I13" s="102">
        <f>УСЬОГО!I13-'12-жінки-ЦЗ'!I13</f>
        <v>164</v>
      </c>
      <c r="J13" s="104">
        <f t="shared" si="2"/>
        <v>93.714285714285708</v>
      </c>
      <c r="K13" s="102">
        <f>УСЬОГО!N13-'12-жінки-ЦЗ'!K13</f>
        <v>36</v>
      </c>
      <c r="L13" s="102">
        <f>УСЬОГО!O13-'12-жінки-ЦЗ'!L13</f>
        <v>24</v>
      </c>
      <c r="M13" s="104">
        <f t="shared" si="3"/>
        <v>66.666666666666671</v>
      </c>
      <c r="N13" s="102">
        <f>УСЬОГО!Q13-'12-жінки-ЦЗ'!N13</f>
        <v>6</v>
      </c>
      <c r="O13" s="102">
        <f>УСЬОГО!R13-'12-жінки-ЦЗ'!O13</f>
        <v>2</v>
      </c>
      <c r="P13" s="106">
        <f t="shared" si="8"/>
        <v>33.333333333333336</v>
      </c>
      <c r="Q13" s="102">
        <f>УСЬОГО!T13-'12-жінки-ЦЗ'!Q13</f>
        <v>344</v>
      </c>
      <c r="R13" s="105">
        <f>УСЬОГО!U13-'12-жінки-ЦЗ'!R13</f>
        <v>327</v>
      </c>
      <c r="S13" s="104">
        <f t="shared" si="4"/>
        <v>95.058139534883722</v>
      </c>
      <c r="T13" s="102">
        <f>УСЬОГО!W13-'12-жінки-ЦЗ'!T13</f>
        <v>624</v>
      </c>
      <c r="U13" s="105">
        <f>УСЬОГО!X13-'12-жінки-ЦЗ'!U13</f>
        <v>301</v>
      </c>
      <c r="V13" s="104">
        <f t="shared" si="5"/>
        <v>48.237179487179489</v>
      </c>
      <c r="W13" s="102">
        <f>УСЬОГО!Z13-'12-жінки-ЦЗ'!W13</f>
        <v>214</v>
      </c>
      <c r="X13" s="105">
        <f>УСЬОГО!AA13-'12-жінки-ЦЗ'!X13</f>
        <v>60</v>
      </c>
      <c r="Y13" s="104">
        <f t="shared" si="6"/>
        <v>28.037383177570092</v>
      </c>
      <c r="Z13" s="102">
        <f>УСЬОГО!AC13-'12-жінки-ЦЗ'!Z13</f>
        <v>191</v>
      </c>
      <c r="AA13" s="105">
        <f>УСЬОГО!AD13-'12-жінки-ЦЗ'!AA13</f>
        <v>54</v>
      </c>
      <c r="AB13" s="104">
        <f t="shared" si="7"/>
        <v>28.272251308900522</v>
      </c>
      <c r="AC13" s="37"/>
      <c r="AD13" s="41"/>
    </row>
    <row r="14" spans="1:32" s="42" customFormat="1" ht="17" customHeight="1" x14ac:dyDescent="0.25">
      <c r="A14" s="61" t="s">
        <v>41</v>
      </c>
      <c r="B14" s="102">
        <f>УСЬОГО!B14-'12-жінки-ЦЗ'!B14</f>
        <v>724</v>
      </c>
      <c r="C14" s="102">
        <f>УСЬОГО!C14-'12-жінки-ЦЗ'!C14</f>
        <v>632</v>
      </c>
      <c r="D14" s="103">
        <f t="shared" si="0"/>
        <v>87.292817679558013</v>
      </c>
      <c r="E14" s="102">
        <f>УСЬОГО!E14-'12-жінки-ЦЗ'!E14</f>
        <v>417</v>
      </c>
      <c r="F14" s="102">
        <f>УСЬОГО!F14-'12-жінки-ЦЗ'!F14</f>
        <v>335</v>
      </c>
      <c r="G14" s="104">
        <f t="shared" si="1"/>
        <v>80.335731414868107</v>
      </c>
      <c r="H14" s="102">
        <f>УСЬОГО!H14-'12-жінки-ЦЗ'!H14</f>
        <v>159</v>
      </c>
      <c r="I14" s="102">
        <f>УСЬОГО!I14-'12-жінки-ЦЗ'!I14</f>
        <v>94</v>
      </c>
      <c r="J14" s="104">
        <f t="shared" si="2"/>
        <v>59.119496855345915</v>
      </c>
      <c r="K14" s="102">
        <f>УСЬОГО!N14-'12-жінки-ЦЗ'!K14</f>
        <v>7</v>
      </c>
      <c r="L14" s="102">
        <f>УСЬОГО!O14-'12-жінки-ЦЗ'!L14</f>
        <v>3</v>
      </c>
      <c r="M14" s="104">
        <f t="shared" si="3"/>
        <v>42.857142857142854</v>
      </c>
      <c r="N14" s="102">
        <f>УСЬОГО!Q14-'12-жінки-ЦЗ'!N14</f>
        <v>0</v>
      </c>
      <c r="O14" s="102">
        <f>УСЬОГО!R14-'12-жінки-ЦЗ'!O14</f>
        <v>2</v>
      </c>
      <c r="P14" s="106" t="str">
        <f t="shared" si="8"/>
        <v>-</v>
      </c>
      <c r="Q14" s="102">
        <f>УСЬОГО!T14-'12-жінки-ЦЗ'!Q14</f>
        <v>399</v>
      </c>
      <c r="R14" s="105">
        <f>УСЬОГО!U14-'12-жінки-ЦЗ'!R14</f>
        <v>302</v>
      </c>
      <c r="S14" s="104">
        <f t="shared" si="4"/>
        <v>75.689223057644114</v>
      </c>
      <c r="T14" s="102">
        <f>УСЬОГО!W14-'12-жінки-ЦЗ'!T14</f>
        <v>438</v>
      </c>
      <c r="U14" s="105">
        <f>УСЬОГО!X14-'12-жінки-ЦЗ'!U14</f>
        <v>62</v>
      </c>
      <c r="V14" s="104">
        <f t="shared" si="5"/>
        <v>14.155251141552512</v>
      </c>
      <c r="W14" s="102">
        <f>УСЬОГО!Z14-'12-жінки-ЦЗ'!W14</f>
        <v>218</v>
      </c>
      <c r="X14" s="105">
        <f>УСЬОГО!AA14-'12-жінки-ЦЗ'!X14</f>
        <v>54</v>
      </c>
      <c r="Y14" s="104">
        <f t="shared" si="6"/>
        <v>24.770642201834864</v>
      </c>
      <c r="Z14" s="102">
        <f>УСЬОГО!AC14-'12-жінки-ЦЗ'!Z14</f>
        <v>172</v>
      </c>
      <c r="AA14" s="105">
        <f>УСЬОГО!AD14-'12-жінки-ЦЗ'!AA14</f>
        <v>44</v>
      </c>
      <c r="AB14" s="104">
        <f t="shared" si="7"/>
        <v>25.581395348837209</v>
      </c>
      <c r="AC14" s="37"/>
      <c r="AD14" s="41"/>
    </row>
    <row r="15" spans="1:32" s="42" customFormat="1" ht="17" customHeight="1" x14ac:dyDescent="0.25">
      <c r="A15" s="61" t="s">
        <v>42</v>
      </c>
      <c r="B15" s="102">
        <f>УСЬОГО!B15-'12-жінки-ЦЗ'!B15</f>
        <v>5289</v>
      </c>
      <c r="C15" s="102">
        <f>УСЬОГО!C15-'12-жінки-ЦЗ'!C15</f>
        <v>5043</v>
      </c>
      <c r="D15" s="103">
        <f t="shared" si="0"/>
        <v>95.348837209302332</v>
      </c>
      <c r="E15" s="102">
        <f>УСЬОГО!E15-'12-жінки-ЦЗ'!E15</f>
        <v>728</v>
      </c>
      <c r="F15" s="102">
        <f>УСЬОГО!F15-'12-жінки-ЦЗ'!F15</f>
        <v>659</v>
      </c>
      <c r="G15" s="104">
        <f t="shared" si="1"/>
        <v>90.521978021978029</v>
      </c>
      <c r="H15" s="102">
        <f>УСЬОГО!H15-'12-жінки-ЦЗ'!H15</f>
        <v>816</v>
      </c>
      <c r="I15" s="102">
        <f>УСЬОГО!I15-'12-жінки-ЦЗ'!I15</f>
        <v>550</v>
      </c>
      <c r="J15" s="104">
        <f t="shared" si="2"/>
        <v>67.401960784313729</v>
      </c>
      <c r="K15" s="102">
        <f>УСЬОГО!N15-'12-жінки-ЦЗ'!K15</f>
        <v>33</v>
      </c>
      <c r="L15" s="102">
        <f>УСЬОГО!O15-'12-жінки-ЦЗ'!L15</f>
        <v>22</v>
      </c>
      <c r="M15" s="104">
        <f t="shared" si="3"/>
        <v>66.666666666666671</v>
      </c>
      <c r="N15" s="102">
        <f>УСЬОГО!Q15-'12-жінки-ЦЗ'!N15</f>
        <v>9</v>
      </c>
      <c r="O15" s="102">
        <f>УСЬОГО!R15-'12-жінки-ЦЗ'!O15</f>
        <v>5</v>
      </c>
      <c r="P15" s="106">
        <f t="shared" si="8"/>
        <v>55.555555555555557</v>
      </c>
      <c r="Q15" s="102">
        <f>УСЬОГО!T15-'12-жінки-ЦЗ'!Q15</f>
        <v>593</v>
      </c>
      <c r="R15" s="105">
        <f>УСЬОГО!U15-'12-жінки-ЦЗ'!R15</f>
        <v>508</v>
      </c>
      <c r="S15" s="104">
        <f t="shared" si="4"/>
        <v>85.666104553119723</v>
      </c>
      <c r="T15" s="102">
        <f>УСЬОГО!W15-'12-жінки-ЦЗ'!T15</f>
        <v>4407</v>
      </c>
      <c r="U15" s="105">
        <f>УСЬОГО!X15-'12-жінки-ЦЗ'!U15</f>
        <v>251</v>
      </c>
      <c r="V15" s="104">
        <f t="shared" si="5"/>
        <v>5.6954844565464038</v>
      </c>
      <c r="W15" s="102">
        <f>УСЬОГО!Z15-'12-жінки-ЦЗ'!W15</f>
        <v>288</v>
      </c>
      <c r="X15" s="105">
        <f>УСЬОГО!AA15-'12-жінки-ЦЗ'!X15</f>
        <v>164</v>
      </c>
      <c r="Y15" s="104">
        <f t="shared" si="6"/>
        <v>56.944444444444443</v>
      </c>
      <c r="Z15" s="102">
        <f>УСЬОГО!AC15-'12-жінки-ЦЗ'!Z15</f>
        <v>253</v>
      </c>
      <c r="AA15" s="105">
        <f>УСЬОГО!AD15-'12-жінки-ЦЗ'!AA15</f>
        <v>147</v>
      </c>
      <c r="AB15" s="104">
        <f t="shared" si="7"/>
        <v>58.102766798418969</v>
      </c>
      <c r="AC15" s="37"/>
      <c r="AD15" s="41"/>
    </row>
    <row r="16" spans="1:32" s="42" customFormat="1" ht="17" customHeight="1" x14ac:dyDescent="0.25">
      <c r="A16" s="61" t="s">
        <v>43</v>
      </c>
      <c r="B16" s="102">
        <f>УСЬОГО!B16-'12-жінки-ЦЗ'!B16</f>
        <v>2818</v>
      </c>
      <c r="C16" s="102">
        <f>УСЬОГО!C16-'12-жінки-ЦЗ'!C16</f>
        <v>2716</v>
      </c>
      <c r="D16" s="103">
        <f t="shared" si="0"/>
        <v>96.380411639460604</v>
      </c>
      <c r="E16" s="102">
        <f>УСЬОГО!E16-'12-жінки-ЦЗ'!E16</f>
        <v>1105</v>
      </c>
      <c r="F16" s="102">
        <f>УСЬОГО!F16-'12-жінки-ЦЗ'!F16</f>
        <v>1183</v>
      </c>
      <c r="G16" s="104">
        <f t="shared" si="1"/>
        <v>107.05882352941177</v>
      </c>
      <c r="H16" s="102">
        <f>УСЬОГО!H16-'12-жінки-ЦЗ'!H16</f>
        <v>757</v>
      </c>
      <c r="I16" s="102">
        <f>УСЬОГО!I16-'12-жінки-ЦЗ'!I16</f>
        <v>769</v>
      </c>
      <c r="J16" s="104">
        <f t="shared" si="2"/>
        <v>101.58520475561427</v>
      </c>
      <c r="K16" s="102">
        <f>УСЬОГО!N16-'12-жінки-ЦЗ'!K16</f>
        <v>102</v>
      </c>
      <c r="L16" s="102">
        <f>УСЬОГО!O16-'12-жінки-ЦЗ'!L16</f>
        <v>99</v>
      </c>
      <c r="M16" s="104">
        <f t="shared" si="3"/>
        <v>97.058823529411768</v>
      </c>
      <c r="N16" s="102">
        <f>УСЬОГО!Q16-'12-жінки-ЦЗ'!N16</f>
        <v>44</v>
      </c>
      <c r="O16" s="102">
        <f>УСЬОГО!R16-'12-жінки-ЦЗ'!O16</f>
        <v>54</v>
      </c>
      <c r="P16" s="104">
        <f t="shared" si="8"/>
        <v>122.72727272727273</v>
      </c>
      <c r="Q16" s="102">
        <f>УСЬОГО!T16-'12-жінки-ЦЗ'!Q16</f>
        <v>974</v>
      </c>
      <c r="R16" s="105">
        <f>УСЬОГО!U16-'12-жінки-ЦЗ'!R16</f>
        <v>1025</v>
      </c>
      <c r="S16" s="104">
        <f t="shared" si="4"/>
        <v>105.23613963039014</v>
      </c>
      <c r="T16" s="102">
        <f>УСЬОГО!W16-'12-жінки-ЦЗ'!T16</f>
        <v>1614</v>
      </c>
      <c r="U16" s="105">
        <f>УСЬОГО!X16-'12-жінки-ЦЗ'!U16</f>
        <v>238</v>
      </c>
      <c r="V16" s="104">
        <f t="shared" si="5"/>
        <v>14.745972738537795</v>
      </c>
      <c r="W16" s="102">
        <f>УСЬОГО!Z16-'12-жінки-ЦЗ'!W16</f>
        <v>531</v>
      </c>
      <c r="X16" s="105">
        <f>УСЬОГО!AA16-'12-жінки-ЦЗ'!X16</f>
        <v>177</v>
      </c>
      <c r="Y16" s="104">
        <f t="shared" si="6"/>
        <v>33.333333333333336</v>
      </c>
      <c r="Z16" s="102">
        <f>УСЬОГО!AC16-'12-жінки-ЦЗ'!Z16</f>
        <v>411</v>
      </c>
      <c r="AA16" s="105">
        <f>УСЬОГО!AD16-'12-жінки-ЦЗ'!AA16</f>
        <v>144</v>
      </c>
      <c r="AB16" s="104">
        <f t="shared" si="7"/>
        <v>35.036496350364963</v>
      </c>
      <c r="AC16" s="37"/>
      <c r="AD16" s="41"/>
    </row>
    <row r="17" spans="1:30" s="42" customFormat="1" ht="17" customHeight="1" x14ac:dyDescent="0.25">
      <c r="A17" s="61" t="s">
        <v>44</v>
      </c>
      <c r="B17" s="102">
        <f>УСЬОГО!B17-'12-жінки-ЦЗ'!B17</f>
        <v>4380</v>
      </c>
      <c r="C17" s="102">
        <f>УСЬОГО!C17-'12-жінки-ЦЗ'!C17</f>
        <v>4444</v>
      </c>
      <c r="D17" s="103">
        <f t="shared" si="0"/>
        <v>101.46118721461187</v>
      </c>
      <c r="E17" s="102">
        <f>УСЬОГО!E17-'12-жінки-ЦЗ'!E17</f>
        <v>1071</v>
      </c>
      <c r="F17" s="102">
        <f>УСЬОГО!F17-'12-жінки-ЦЗ'!F17</f>
        <v>1158</v>
      </c>
      <c r="G17" s="104">
        <f t="shared" si="1"/>
        <v>108.12324929971989</v>
      </c>
      <c r="H17" s="102">
        <f>УСЬОГО!H17-'12-жінки-ЦЗ'!H17</f>
        <v>614</v>
      </c>
      <c r="I17" s="102">
        <f>УСЬОГО!I17-'12-жінки-ЦЗ'!I17</f>
        <v>456</v>
      </c>
      <c r="J17" s="104">
        <f t="shared" si="2"/>
        <v>74.267100977198695</v>
      </c>
      <c r="K17" s="102">
        <f>УСЬОГО!N17-'12-жінки-ЦЗ'!K17</f>
        <v>152</v>
      </c>
      <c r="L17" s="102">
        <f>УСЬОГО!O17-'12-жінки-ЦЗ'!L17</f>
        <v>63</v>
      </c>
      <c r="M17" s="104">
        <f t="shared" si="3"/>
        <v>41.44736842105263</v>
      </c>
      <c r="N17" s="102">
        <f>УСЬОГО!Q17-'12-жінки-ЦЗ'!N17</f>
        <v>37</v>
      </c>
      <c r="O17" s="102">
        <f>УСЬОГО!R17-'12-жінки-ЦЗ'!O17</f>
        <v>7</v>
      </c>
      <c r="P17" s="106">
        <f t="shared" si="8"/>
        <v>18.918918918918919</v>
      </c>
      <c r="Q17" s="102">
        <f>УСЬОГО!T17-'12-жінки-ЦЗ'!Q17</f>
        <v>834</v>
      </c>
      <c r="R17" s="105">
        <f>УСЬОГО!U17-'12-жінки-ЦЗ'!R17</f>
        <v>721</v>
      </c>
      <c r="S17" s="104">
        <f t="shared" si="4"/>
        <v>86.450839328537171</v>
      </c>
      <c r="T17" s="102">
        <f>УСЬОГО!W17-'12-жінки-ЦЗ'!T17</f>
        <v>3591</v>
      </c>
      <c r="U17" s="105">
        <f>УСЬОГО!X17-'12-жінки-ЦЗ'!U17</f>
        <v>386</v>
      </c>
      <c r="V17" s="104">
        <f t="shared" si="5"/>
        <v>10.749094959621276</v>
      </c>
      <c r="W17" s="102">
        <f>УСЬОГО!Z17-'12-жінки-ЦЗ'!W17</f>
        <v>536</v>
      </c>
      <c r="X17" s="105">
        <f>УСЬОГО!AA17-'12-жінки-ЦЗ'!X17</f>
        <v>338</v>
      </c>
      <c r="Y17" s="104">
        <f t="shared" si="6"/>
        <v>63.059701492537314</v>
      </c>
      <c r="Z17" s="102">
        <f>УСЬОГО!AC17-'12-жінки-ЦЗ'!Z17</f>
        <v>485</v>
      </c>
      <c r="AA17" s="105">
        <f>УСЬОГО!AD17-'12-жінки-ЦЗ'!AA17</f>
        <v>303</v>
      </c>
      <c r="AB17" s="104">
        <f t="shared" si="7"/>
        <v>62.47422680412371</v>
      </c>
      <c r="AC17" s="37"/>
      <c r="AD17" s="41"/>
    </row>
    <row r="18" spans="1:30" s="42" customFormat="1" ht="17" customHeight="1" x14ac:dyDescent="0.25">
      <c r="A18" s="61" t="s">
        <v>45</v>
      </c>
      <c r="B18" s="102">
        <f>УСЬОГО!B18-'12-жінки-ЦЗ'!B18</f>
        <v>3322</v>
      </c>
      <c r="C18" s="102">
        <f>УСЬОГО!C18-'12-жінки-ЦЗ'!C18</f>
        <v>1836</v>
      </c>
      <c r="D18" s="103">
        <f t="shared" si="0"/>
        <v>55.267910897049973</v>
      </c>
      <c r="E18" s="102">
        <f>УСЬОГО!E18-'12-жінки-ЦЗ'!E18</f>
        <v>1222</v>
      </c>
      <c r="F18" s="102">
        <f>УСЬОГО!F18-'12-жінки-ЦЗ'!F18</f>
        <v>1033</v>
      </c>
      <c r="G18" s="104">
        <f t="shared" si="1"/>
        <v>84.533551554828151</v>
      </c>
      <c r="H18" s="102">
        <f>УСЬОГО!H18-'12-жінки-ЦЗ'!H18</f>
        <v>588</v>
      </c>
      <c r="I18" s="102">
        <f>УСЬОГО!I18-'12-жінки-ЦЗ'!I18</f>
        <v>461</v>
      </c>
      <c r="J18" s="104">
        <f t="shared" si="2"/>
        <v>78.401360544217681</v>
      </c>
      <c r="K18" s="102">
        <f>УСЬОГО!N18-'12-жінки-ЦЗ'!K18</f>
        <v>113</v>
      </c>
      <c r="L18" s="102">
        <f>УСЬОГО!O18-'12-жінки-ЦЗ'!L18</f>
        <v>26</v>
      </c>
      <c r="M18" s="104">
        <f t="shared" si="3"/>
        <v>23.008849557522122</v>
      </c>
      <c r="N18" s="102">
        <f>УСЬОГО!Q18-'12-жінки-ЦЗ'!N18</f>
        <v>15</v>
      </c>
      <c r="O18" s="102">
        <f>УСЬОГО!R18-'12-жінки-ЦЗ'!O18</f>
        <v>9</v>
      </c>
      <c r="P18" s="104">
        <f t="shared" si="8"/>
        <v>60</v>
      </c>
      <c r="Q18" s="102">
        <f>УСЬОГО!T18-'12-жінки-ЦЗ'!Q18</f>
        <v>1020</v>
      </c>
      <c r="R18" s="105">
        <f>УСЬОГО!U18-'12-жінки-ЦЗ'!R18</f>
        <v>725</v>
      </c>
      <c r="S18" s="104">
        <f t="shared" si="4"/>
        <v>71.078431372549019</v>
      </c>
      <c r="T18" s="102">
        <f>УСЬОГО!W18-'12-жінки-ЦЗ'!T18</f>
        <v>1092</v>
      </c>
      <c r="U18" s="105">
        <f>УСЬОГО!X18-'12-жінки-ЦЗ'!U18</f>
        <v>262</v>
      </c>
      <c r="V18" s="104">
        <f t="shared" si="5"/>
        <v>23.992673992673993</v>
      </c>
      <c r="W18" s="102">
        <f>УСЬОГО!Z18-'12-жінки-ЦЗ'!W18</f>
        <v>585</v>
      </c>
      <c r="X18" s="105">
        <f>УСЬОГО!AA18-'12-жінки-ЦЗ'!X18</f>
        <v>200</v>
      </c>
      <c r="Y18" s="104">
        <f t="shared" si="6"/>
        <v>34.188034188034187</v>
      </c>
      <c r="Z18" s="102">
        <f>УСЬОГО!AC18-'12-жінки-ЦЗ'!Z18</f>
        <v>529</v>
      </c>
      <c r="AA18" s="105">
        <f>УСЬОГО!AD18-'12-жінки-ЦЗ'!AA18</f>
        <v>182</v>
      </c>
      <c r="AB18" s="104">
        <f t="shared" si="7"/>
        <v>34.404536862003781</v>
      </c>
      <c r="AC18" s="37"/>
      <c r="AD18" s="41"/>
    </row>
    <row r="19" spans="1:30" s="42" customFormat="1" ht="17" customHeight="1" x14ac:dyDescent="0.25">
      <c r="A19" s="61" t="s">
        <v>46</v>
      </c>
      <c r="B19" s="102">
        <f>УСЬОГО!B19-'12-жінки-ЦЗ'!B19</f>
        <v>2531</v>
      </c>
      <c r="C19" s="102">
        <f>УСЬОГО!C19-'12-жінки-ЦЗ'!C19</f>
        <v>2659</v>
      </c>
      <c r="D19" s="103">
        <f t="shared" si="0"/>
        <v>105.05728960885025</v>
      </c>
      <c r="E19" s="102">
        <f>УСЬОГО!E19-'12-жінки-ЦЗ'!E19</f>
        <v>916</v>
      </c>
      <c r="F19" s="102">
        <f>УСЬОГО!F19-'12-жінки-ЦЗ'!F19</f>
        <v>930</v>
      </c>
      <c r="G19" s="104">
        <f t="shared" si="1"/>
        <v>101.52838427947599</v>
      </c>
      <c r="H19" s="102">
        <f>УСЬОГО!H19-'12-жінки-ЦЗ'!H19</f>
        <v>390</v>
      </c>
      <c r="I19" s="102">
        <f>УСЬОГО!I19-'12-жінки-ЦЗ'!I19</f>
        <v>626</v>
      </c>
      <c r="J19" s="104">
        <f t="shared" si="2"/>
        <v>160.51282051282053</v>
      </c>
      <c r="K19" s="102">
        <f>УСЬОГО!N19-'12-жінки-ЦЗ'!K19</f>
        <v>97</v>
      </c>
      <c r="L19" s="102">
        <f>УСЬОГО!O19-'12-жінки-ЦЗ'!L19</f>
        <v>134</v>
      </c>
      <c r="M19" s="104">
        <f t="shared" si="3"/>
        <v>138.14432989690721</v>
      </c>
      <c r="N19" s="102">
        <f>УСЬОГО!Q19-'12-жінки-ЦЗ'!N19</f>
        <v>39</v>
      </c>
      <c r="O19" s="102">
        <f>УСЬОГО!R19-'12-жінки-ЦЗ'!O19</f>
        <v>0</v>
      </c>
      <c r="P19" s="104">
        <f t="shared" si="8"/>
        <v>0</v>
      </c>
      <c r="Q19" s="102">
        <f>УСЬОГО!T19-'12-жінки-ЦЗ'!Q19</f>
        <v>785</v>
      </c>
      <c r="R19" s="105">
        <f>УСЬОГО!U19-'12-жінки-ЦЗ'!R19</f>
        <v>833</v>
      </c>
      <c r="S19" s="104">
        <f t="shared" si="4"/>
        <v>106.11464968152866</v>
      </c>
      <c r="T19" s="102">
        <f>УСЬОГО!W19-'12-жінки-ЦЗ'!T19</f>
        <v>2028</v>
      </c>
      <c r="U19" s="105">
        <f>УСЬОГО!X19-'12-жінки-ЦЗ'!U19</f>
        <v>1585</v>
      </c>
      <c r="V19" s="104">
        <f t="shared" si="5"/>
        <v>78.155818540433927</v>
      </c>
      <c r="W19" s="102">
        <f>УСЬОГО!Z19-'12-жінки-ЦЗ'!W19</f>
        <v>426</v>
      </c>
      <c r="X19" s="105">
        <f>УСЬОГО!AA19-'12-жінки-ЦЗ'!X19</f>
        <v>227</v>
      </c>
      <c r="Y19" s="104">
        <f t="shared" si="6"/>
        <v>53.286384976525824</v>
      </c>
      <c r="Z19" s="102">
        <f>УСЬОГО!AC19-'12-жінки-ЦЗ'!Z19</f>
        <v>371</v>
      </c>
      <c r="AA19" s="105">
        <f>УСЬОГО!AD19-'12-жінки-ЦЗ'!AA19</f>
        <v>214</v>
      </c>
      <c r="AB19" s="104">
        <f t="shared" si="7"/>
        <v>57.681940700808624</v>
      </c>
      <c r="AC19" s="37"/>
      <c r="AD19" s="41"/>
    </row>
    <row r="20" spans="1:30" s="42" customFormat="1" ht="17" customHeight="1" x14ac:dyDescent="0.25">
      <c r="A20" s="61" t="s">
        <v>47</v>
      </c>
      <c r="B20" s="102">
        <f>УСЬОГО!B20-'12-жінки-ЦЗ'!B20</f>
        <v>1407</v>
      </c>
      <c r="C20" s="102">
        <f>УСЬОГО!C20-'12-жінки-ЦЗ'!C20</f>
        <v>1609</v>
      </c>
      <c r="D20" s="103">
        <f t="shared" si="0"/>
        <v>114.35678749111585</v>
      </c>
      <c r="E20" s="102">
        <f>УСЬОГО!E20-'12-жінки-ЦЗ'!E20</f>
        <v>380</v>
      </c>
      <c r="F20" s="102">
        <f>УСЬОГО!F20-'12-жінки-ЦЗ'!F20</f>
        <v>499</v>
      </c>
      <c r="G20" s="104">
        <f t="shared" si="1"/>
        <v>131.31578947368422</v>
      </c>
      <c r="H20" s="102">
        <f>УСЬОГО!H20-'12-жінки-ЦЗ'!H20</f>
        <v>159</v>
      </c>
      <c r="I20" s="102">
        <f>УСЬОГО!I20-'12-жінки-ЦЗ'!I20</f>
        <v>297</v>
      </c>
      <c r="J20" s="104">
        <f t="shared" si="2"/>
        <v>186.79245283018867</v>
      </c>
      <c r="K20" s="102">
        <f>УСЬОГО!N20-'12-жінки-ЦЗ'!K20</f>
        <v>54</v>
      </c>
      <c r="L20" s="102">
        <f>УСЬОГО!O20-'12-жінки-ЦЗ'!L20</f>
        <v>67</v>
      </c>
      <c r="M20" s="104">
        <f t="shared" si="3"/>
        <v>124.07407407407408</v>
      </c>
      <c r="N20" s="102">
        <f>УСЬОГО!Q20-'12-жінки-ЦЗ'!N20</f>
        <v>9</v>
      </c>
      <c r="O20" s="102">
        <f>УСЬОГО!R20-'12-жінки-ЦЗ'!O20</f>
        <v>1</v>
      </c>
      <c r="P20" s="104">
        <f t="shared" si="8"/>
        <v>11.111111111111111</v>
      </c>
      <c r="Q20" s="102">
        <f>УСЬОГО!T20-'12-жінки-ЦЗ'!Q20</f>
        <v>310</v>
      </c>
      <c r="R20" s="105">
        <f>УСЬОГО!U20-'12-жінки-ЦЗ'!R20</f>
        <v>378</v>
      </c>
      <c r="S20" s="104">
        <f t="shared" si="4"/>
        <v>121.93548387096774</v>
      </c>
      <c r="T20" s="102">
        <f>УСЬОГО!W20-'12-жінки-ЦЗ'!T20</f>
        <v>1210</v>
      </c>
      <c r="U20" s="105">
        <f>УСЬОГО!X20-'12-жінки-ЦЗ'!U20</f>
        <v>178</v>
      </c>
      <c r="V20" s="104">
        <f t="shared" si="5"/>
        <v>14.710743801652892</v>
      </c>
      <c r="W20" s="102">
        <f>УСЬОГО!Z20-'12-жінки-ЦЗ'!W20</f>
        <v>197</v>
      </c>
      <c r="X20" s="105">
        <f>УСЬОГО!AA20-'12-жінки-ЦЗ'!X20</f>
        <v>145</v>
      </c>
      <c r="Y20" s="104">
        <f t="shared" si="6"/>
        <v>73.604060913705581</v>
      </c>
      <c r="Z20" s="102">
        <f>УСЬОГО!AC20-'12-жінки-ЦЗ'!Z20</f>
        <v>185</v>
      </c>
      <c r="AA20" s="105">
        <f>УСЬОГО!AD20-'12-жінки-ЦЗ'!AA20</f>
        <v>136</v>
      </c>
      <c r="AB20" s="104">
        <f t="shared" si="7"/>
        <v>73.513513513513516</v>
      </c>
      <c r="AC20" s="37"/>
      <c r="AD20" s="41"/>
    </row>
    <row r="21" spans="1:30" s="42" customFormat="1" ht="17" customHeight="1" x14ac:dyDescent="0.25">
      <c r="A21" s="61" t="s">
        <v>48</v>
      </c>
      <c r="B21" s="102">
        <f>УСЬОГО!B21-'12-жінки-ЦЗ'!B21</f>
        <v>920</v>
      </c>
      <c r="C21" s="102">
        <f>УСЬОГО!C21-'12-жінки-ЦЗ'!C21</f>
        <v>1017</v>
      </c>
      <c r="D21" s="103">
        <f t="shared" si="0"/>
        <v>110.54347826086956</v>
      </c>
      <c r="E21" s="102">
        <f>УСЬОГО!E21-'12-жінки-ЦЗ'!E21</f>
        <v>405</v>
      </c>
      <c r="F21" s="102">
        <f>УСЬОГО!F21-'12-жінки-ЦЗ'!F21</f>
        <v>488</v>
      </c>
      <c r="G21" s="104">
        <f t="shared" si="1"/>
        <v>120.49382716049382</v>
      </c>
      <c r="H21" s="102">
        <f>УСЬОГО!H21-'12-жінки-ЦЗ'!H21</f>
        <v>277</v>
      </c>
      <c r="I21" s="102">
        <f>УСЬОГО!I21-'12-жінки-ЦЗ'!I21</f>
        <v>222</v>
      </c>
      <c r="J21" s="104">
        <f t="shared" si="2"/>
        <v>80.144404332129966</v>
      </c>
      <c r="K21" s="102">
        <f>УСЬОГО!N21-'12-жінки-ЦЗ'!K21</f>
        <v>25</v>
      </c>
      <c r="L21" s="102">
        <f>УСЬОГО!O21-'12-жінки-ЦЗ'!L21</f>
        <v>48</v>
      </c>
      <c r="M21" s="104">
        <f t="shared" si="3"/>
        <v>192</v>
      </c>
      <c r="N21" s="102">
        <f>УСЬОГО!Q21-'12-жінки-ЦЗ'!N21</f>
        <v>4</v>
      </c>
      <c r="O21" s="102">
        <f>УСЬОГО!R21-'12-жінки-ЦЗ'!O21</f>
        <v>0</v>
      </c>
      <c r="P21" s="106">
        <f t="shared" si="8"/>
        <v>0</v>
      </c>
      <c r="Q21" s="102">
        <f>УСЬОГО!T21-'12-жінки-ЦЗ'!Q21</f>
        <v>359</v>
      </c>
      <c r="R21" s="105">
        <f>УСЬОГО!U21-'12-жінки-ЦЗ'!R21</f>
        <v>431</v>
      </c>
      <c r="S21" s="104">
        <f t="shared" si="4"/>
        <v>120.05571030640668</v>
      </c>
      <c r="T21" s="102">
        <f>УСЬОГО!W21-'12-жінки-ЦЗ'!T21</f>
        <v>585</v>
      </c>
      <c r="U21" s="105">
        <f>УСЬОГО!X21-'12-жінки-ЦЗ'!U21</f>
        <v>148</v>
      </c>
      <c r="V21" s="104">
        <f t="shared" si="5"/>
        <v>25.299145299145298</v>
      </c>
      <c r="W21" s="102">
        <f>УСЬОГО!Z21-'12-жінки-ЦЗ'!W21</f>
        <v>199</v>
      </c>
      <c r="X21" s="105">
        <f>УСЬОГО!AA21-'12-жінки-ЦЗ'!X21</f>
        <v>129</v>
      </c>
      <c r="Y21" s="104">
        <f t="shared" si="6"/>
        <v>64.824120603015075</v>
      </c>
      <c r="Z21" s="102">
        <f>УСЬОГО!AC21-'12-жінки-ЦЗ'!Z21</f>
        <v>179</v>
      </c>
      <c r="AA21" s="105">
        <f>УСЬОГО!AD21-'12-жінки-ЦЗ'!AA21</f>
        <v>118</v>
      </c>
      <c r="AB21" s="104">
        <f t="shared" si="7"/>
        <v>65.92178770949721</v>
      </c>
      <c r="AC21" s="37"/>
      <c r="AD21" s="41"/>
    </row>
    <row r="22" spans="1:30" s="42" customFormat="1" ht="17" customHeight="1" x14ac:dyDescent="0.25">
      <c r="A22" s="61" t="s">
        <v>49</v>
      </c>
      <c r="B22" s="102">
        <f>УСЬОГО!B22-'12-жінки-ЦЗ'!B22</f>
        <v>2980</v>
      </c>
      <c r="C22" s="102">
        <f>УСЬОГО!C22-'12-жінки-ЦЗ'!C22</f>
        <v>2952</v>
      </c>
      <c r="D22" s="103">
        <f t="shared" si="0"/>
        <v>99.060402684563755</v>
      </c>
      <c r="E22" s="102">
        <f>УСЬОГО!E22-'12-жінки-ЦЗ'!E22</f>
        <v>1048</v>
      </c>
      <c r="F22" s="102">
        <f>УСЬОГО!F22-'12-жінки-ЦЗ'!F22</f>
        <v>1029</v>
      </c>
      <c r="G22" s="104">
        <f t="shared" si="1"/>
        <v>98.187022900763353</v>
      </c>
      <c r="H22" s="102">
        <f>УСЬОГО!H22-'12-жінки-ЦЗ'!H22</f>
        <v>641</v>
      </c>
      <c r="I22" s="102">
        <f>УСЬОГО!I22-'12-жінки-ЦЗ'!I22</f>
        <v>633</v>
      </c>
      <c r="J22" s="104">
        <f t="shared" si="2"/>
        <v>98.751950078003119</v>
      </c>
      <c r="K22" s="102">
        <f>УСЬОГО!N22-'12-жінки-ЦЗ'!K22</f>
        <v>154</v>
      </c>
      <c r="L22" s="102">
        <f>УСЬОГО!O22-'12-жінки-ЦЗ'!L22</f>
        <v>70</v>
      </c>
      <c r="M22" s="104">
        <f t="shared" si="3"/>
        <v>45.454545454545453</v>
      </c>
      <c r="N22" s="102">
        <f>УСЬОГО!Q22-'12-жінки-ЦЗ'!N22</f>
        <v>7</v>
      </c>
      <c r="O22" s="102">
        <f>УСЬОГО!R22-'12-жінки-ЦЗ'!O22</f>
        <v>4</v>
      </c>
      <c r="P22" s="104">
        <f t="shared" si="8"/>
        <v>57.142857142857146</v>
      </c>
      <c r="Q22" s="102">
        <f>УСЬОГО!T22-'12-жінки-ЦЗ'!Q22</f>
        <v>1003</v>
      </c>
      <c r="R22" s="105">
        <f>УСЬОГО!U22-'12-жінки-ЦЗ'!R22</f>
        <v>883</v>
      </c>
      <c r="S22" s="104">
        <f t="shared" si="4"/>
        <v>88.035892323030907</v>
      </c>
      <c r="T22" s="102">
        <f>УСЬОГО!W22-'12-жінки-ЦЗ'!T22</f>
        <v>2130</v>
      </c>
      <c r="U22" s="105">
        <f>УСЬОГО!X22-'12-жінки-ЦЗ'!U22</f>
        <v>360</v>
      </c>
      <c r="V22" s="104">
        <f t="shared" si="5"/>
        <v>16.901408450704224</v>
      </c>
      <c r="W22" s="102">
        <f>УСЬОГО!Z22-'12-жінки-ЦЗ'!W22</f>
        <v>472</v>
      </c>
      <c r="X22" s="105">
        <f>УСЬОГО!AA22-'12-жінки-ЦЗ'!X22</f>
        <v>275</v>
      </c>
      <c r="Y22" s="104">
        <f t="shared" si="6"/>
        <v>58.262711864406782</v>
      </c>
      <c r="Z22" s="102">
        <f>УСЬОГО!AC22-'12-жінки-ЦЗ'!Z22</f>
        <v>423</v>
      </c>
      <c r="AA22" s="105">
        <f>УСЬОГО!AD22-'12-жінки-ЦЗ'!AA22</f>
        <v>227</v>
      </c>
      <c r="AB22" s="104">
        <f t="shared" si="7"/>
        <v>53.664302600472816</v>
      </c>
      <c r="AC22" s="37"/>
      <c r="AD22" s="41"/>
    </row>
    <row r="23" spans="1:30" s="42" customFormat="1" ht="17" customHeight="1" x14ac:dyDescent="0.25">
      <c r="A23" s="61" t="s">
        <v>50</v>
      </c>
      <c r="B23" s="102">
        <f>УСЬОГО!B23-'12-жінки-ЦЗ'!B23</f>
        <v>1306</v>
      </c>
      <c r="C23" s="102">
        <f>УСЬОГО!C23-'12-жінки-ЦЗ'!C23</f>
        <v>1389</v>
      </c>
      <c r="D23" s="103">
        <f t="shared" si="0"/>
        <v>106.35528330781011</v>
      </c>
      <c r="E23" s="102">
        <f>УСЬОГО!E23-'12-жінки-ЦЗ'!E23</f>
        <v>852</v>
      </c>
      <c r="F23" s="102">
        <f>УСЬОГО!F23-'12-жінки-ЦЗ'!F23</f>
        <v>985</v>
      </c>
      <c r="G23" s="104">
        <f t="shared" si="1"/>
        <v>115.61032863849765</v>
      </c>
      <c r="H23" s="102">
        <f>УСЬОГО!H23-'12-жінки-ЦЗ'!H23</f>
        <v>252</v>
      </c>
      <c r="I23" s="102">
        <f>УСЬОГО!I23-'12-жінки-ЦЗ'!I23</f>
        <v>262</v>
      </c>
      <c r="J23" s="104">
        <f t="shared" si="2"/>
        <v>103.96825396825396</v>
      </c>
      <c r="K23" s="102">
        <f>УСЬОГО!N23-'12-жінки-ЦЗ'!K23</f>
        <v>95</v>
      </c>
      <c r="L23" s="102">
        <f>УСЬОГО!O23-'12-жінки-ЦЗ'!L23</f>
        <v>57</v>
      </c>
      <c r="M23" s="104">
        <f t="shared" si="3"/>
        <v>60</v>
      </c>
      <c r="N23" s="102">
        <f>УСЬОГО!Q23-'12-жінки-ЦЗ'!N23</f>
        <v>28</v>
      </c>
      <c r="O23" s="102">
        <f>УСЬОГО!R23-'12-жінки-ЦЗ'!O23</f>
        <v>3</v>
      </c>
      <c r="P23" s="104">
        <f t="shared" si="8"/>
        <v>10.714285714285714</v>
      </c>
      <c r="Q23" s="102">
        <f>УСЬОГО!T23-'12-жінки-ЦЗ'!Q23</f>
        <v>810</v>
      </c>
      <c r="R23" s="105">
        <f>УСЬОГО!U23-'12-жінки-ЦЗ'!R23</f>
        <v>810</v>
      </c>
      <c r="S23" s="104">
        <f t="shared" si="4"/>
        <v>100</v>
      </c>
      <c r="T23" s="102">
        <f>УСЬОГО!W23-'12-жінки-ЦЗ'!T23</f>
        <v>879</v>
      </c>
      <c r="U23" s="105">
        <f>УСЬОГО!X23-'12-жінки-ЦЗ'!U23</f>
        <v>310</v>
      </c>
      <c r="V23" s="104">
        <f t="shared" si="5"/>
        <v>35.267349260523325</v>
      </c>
      <c r="W23" s="102">
        <f>УСЬОГО!Z23-'12-жінки-ЦЗ'!W23</f>
        <v>485</v>
      </c>
      <c r="X23" s="105">
        <f>УСЬОГО!AA23-'12-жінки-ЦЗ'!X23</f>
        <v>304</v>
      </c>
      <c r="Y23" s="104">
        <f t="shared" si="6"/>
        <v>62.680412371134018</v>
      </c>
      <c r="Z23" s="102">
        <f>УСЬОГО!AC23-'12-жінки-ЦЗ'!Z23</f>
        <v>410</v>
      </c>
      <c r="AA23" s="105">
        <f>УСЬОГО!AD23-'12-жінки-ЦЗ'!AA23</f>
        <v>276</v>
      </c>
      <c r="AB23" s="104">
        <f t="shared" si="7"/>
        <v>67.317073170731703</v>
      </c>
      <c r="AC23" s="37"/>
      <c r="AD23" s="41"/>
    </row>
    <row r="24" spans="1:30" s="42" customFormat="1" ht="17" customHeight="1" x14ac:dyDescent="0.25">
      <c r="A24" s="61" t="s">
        <v>51</v>
      </c>
      <c r="B24" s="102">
        <f>УСЬОГО!B24-'12-жінки-ЦЗ'!B24</f>
        <v>1819</v>
      </c>
      <c r="C24" s="102">
        <f>УСЬОГО!C24-'12-жінки-ЦЗ'!C24</f>
        <v>1410</v>
      </c>
      <c r="D24" s="103">
        <f t="shared" si="0"/>
        <v>77.515118196811429</v>
      </c>
      <c r="E24" s="102">
        <f>УСЬОГО!E24-'12-жінки-ЦЗ'!E24</f>
        <v>767</v>
      </c>
      <c r="F24" s="102">
        <f>УСЬОГО!F24-'12-жінки-ЦЗ'!F24</f>
        <v>840</v>
      </c>
      <c r="G24" s="104">
        <f t="shared" si="1"/>
        <v>109.51760104302477</v>
      </c>
      <c r="H24" s="102">
        <f>УСЬОГО!H24-'12-жінки-ЦЗ'!H24</f>
        <v>429</v>
      </c>
      <c r="I24" s="102">
        <f>УСЬОГО!I24-'12-жінки-ЦЗ'!I24</f>
        <v>423</v>
      </c>
      <c r="J24" s="104">
        <f t="shared" si="2"/>
        <v>98.6013986013986</v>
      </c>
      <c r="K24" s="102">
        <f>УСЬОГО!N24-'12-жінки-ЦЗ'!K24</f>
        <v>75</v>
      </c>
      <c r="L24" s="102">
        <f>УСЬОГО!O24-'12-жінки-ЦЗ'!L24</f>
        <v>95</v>
      </c>
      <c r="M24" s="104">
        <f t="shared" si="3"/>
        <v>126.66666666666667</v>
      </c>
      <c r="N24" s="102">
        <f>УСЬОГО!Q24-'12-жінки-ЦЗ'!N24</f>
        <v>9</v>
      </c>
      <c r="O24" s="102">
        <f>УСЬОГО!R24-'12-жінки-ЦЗ'!O24</f>
        <v>3</v>
      </c>
      <c r="P24" s="106">
        <f t="shared" si="8"/>
        <v>33.333333333333336</v>
      </c>
      <c r="Q24" s="102">
        <f>УСЬОГО!T24-'12-жінки-ЦЗ'!Q24</f>
        <v>556</v>
      </c>
      <c r="R24" s="105">
        <f>УСЬОГО!U24-'12-жінки-ЦЗ'!R24</f>
        <v>770</v>
      </c>
      <c r="S24" s="104">
        <f t="shared" si="4"/>
        <v>138.48920863309351</v>
      </c>
      <c r="T24" s="102">
        <f>УСЬОГО!W24-'12-жінки-ЦЗ'!T24</f>
        <v>734</v>
      </c>
      <c r="U24" s="105">
        <f>УСЬОГО!X24-'12-жінки-ЦЗ'!U24</f>
        <v>306</v>
      </c>
      <c r="V24" s="104">
        <f t="shared" si="5"/>
        <v>41.689373297002724</v>
      </c>
      <c r="W24" s="102">
        <f>УСЬОГО!Z24-'12-жінки-ЦЗ'!W24</f>
        <v>356</v>
      </c>
      <c r="X24" s="105">
        <f>УСЬОГО!AA24-'12-жінки-ЦЗ'!X24</f>
        <v>233</v>
      </c>
      <c r="Y24" s="104">
        <f t="shared" si="6"/>
        <v>65.449438202247194</v>
      </c>
      <c r="Z24" s="102">
        <f>УСЬОГО!AC24-'12-жінки-ЦЗ'!Z24</f>
        <v>326</v>
      </c>
      <c r="AA24" s="105">
        <f>УСЬОГО!AD24-'12-жінки-ЦЗ'!AA24</f>
        <v>220</v>
      </c>
      <c r="AB24" s="104">
        <f t="shared" si="7"/>
        <v>67.484662576687114</v>
      </c>
      <c r="AC24" s="37"/>
      <c r="AD24" s="41"/>
    </row>
    <row r="25" spans="1:30" s="42" customFormat="1" ht="17" customHeight="1" x14ac:dyDescent="0.25">
      <c r="A25" s="61" t="s">
        <v>52</v>
      </c>
      <c r="B25" s="102">
        <f>УСЬОГО!B25-'12-жінки-ЦЗ'!B25</f>
        <v>3376</v>
      </c>
      <c r="C25" s="102">
        <f>УСЬОГО!C25-'12-жінки-ЦЗ'!C25</f>
        <v>3227</v>
      </c>
      <c r="D25" s="103">
        <f t="shared" si="0"/>
        <v>95.58649289099526</v>
      </c>
      <c r="E25" s="102">
        <f>УСЬОГО!E25-'12-жінки-ЦЗ'!E25</f>
        <v>357</v>
      </c>
      <c r="F25" s="102">
        <f>УСЬОГО!F25-'12-жінки-ЦЗ'!F25</f>
        <v>424</v>
      </c>
      <c r="G25" s="104">
        <f t="shared" si="1"/>
        <v>118.76750700280112</v>
      </c>
      <c r="H25" s="102">
        <f>УСЬОГО!H25-'12-жінки-ЦЗ'!H25</f>
        <v>319</v>
      </c>
      <c r="I25" s="102">
        <f>УСЬОГО!I25-'12-жінки-ЦЗ'!I25</f>
        <v>281</v>
      </c>
      <c r="J25" s="104">
        <f t="shared" si="2"/>
        <v>88.087774294670851</v>
      </c>
      <c r="K25" s="102">
        <f>УСЬОГО!N25-'12-жінки-ЦЗ'!K25</f>
        <v>36</v>
      </c>
      <c r="L25" s="102">
        <f>УСЬОГО!O25-'12-жінки-ЦЗ'!L25</f>
        <v>28</v>
      </c>
      <c r="M25" s="104">
        <f t="shared" si="3"/>
        <v>77.777777777777771</v>
      </c>
      <c r="N25" s="102">
        <f>УСЬОГО!Q25-'12-жінки-ЦЗ'!N25</f>
        <v>13</v>
      </c>
      <c r="O25" s="102">
        <f>УСЬОГО!R25-'12-жінки-ЦЗ'!O25</f>
        <v>17</v>
      </c>
      <c r="P25" s="106">
        <f t="shared" si="8"/>
        <v>130.76923076923077</v>
      </c>
      <c r="Q25" s="102">
        <f>УСЬОГО!T25-'12-жінки-ЦЗ'!Q25</f>
        <v>269</v>
      </c>
      <c r="R25" s="105">
        <f>УСЬОГО!U25-'12-жінки-ЦЗ'!R25</f>
        <v>348</v>
      </c>
      <c r="S25" s="104">
        <f t="shared" si="4"/>
        <v>129.36802973977694</v>
      </c>
      <c r="T25" s="102">
        <f>УСЬОГО!W25-'12-жінки-ЦЗ'!T25</f>
        <v>2915</v>
      </c>
      <c r="U25" s="105">
        <f>УСЬОГО!X25-'12-жінки-ЦЗ'!U25</f>
        <v>97</v>
      </c>
      <c r="V25" s="104">
        <f t="shared" si="5"/>
        <v>3.327615780445969</v>
      </c>
      <c r="W25" s="102">
        <f>УСЬОГО!Z25-'12-жінки-ЦЗ'!W25</f>
        <v>194</v>
      </c>
      <c r="X25" s="105">
        <f>УСЬОГО!AA25-'12-жінки-ЦЗ'!X25</f>
        <v>89</v>
      </c>
      <c r="Y25" s="104">
        <f t="shared" si="6"/>
        <v>45.876288659793815</v>
      </c>
      <c r="Z25" s="102">
        <f>УСЬОГО!AC25-'12-жінки-ЦЗ'!Z25</f>
        <v>166</v>
      </c>
      <c r="AA25" s="105">
        <f>УСЬОГО!AD25-'12-жінки-ЦЗ'!AA25</f>
        <v>70</v>
      </c>
      <c r="AB25" s="104">
        <f t="shared" si="7"/>
        <v>42.168674698795179</v>
      </c>
      <c r="AC25" s="37"/>
      <c r="AD25" s="41"/>
    </row>
    <row r="26" spans="1:30" s="42" customFormat="1" ht="17" customHeight="1" x14ac:dyDescent="0.25">
      <c r="A26" s="61" t="s">
        <v>53</v>
      </c>
      <c r="B26" s="102">
        <f>УСЬОГО!B26-'12-жінки-ЦЗ'!B26</f>
        <v>1614</v>
      </c>
      <c r="C26" s="102">
        <f>УСЬОГО!C26-'12-жінки-ЦЗ'!C26</f>
        <v>1656</v>
      </c>
      <c r="D26" s="103">
        <f t="shared" si="0"/>
        <v>102.60223048327137</v>
      </c>
      <c r="E26" s="102">
        <f>УСЬОГО!E26-'12-жінки-ЦЗ'!E26</f>
        <v>749</v>
      </c>
      <c r="F26" s="102">
        <f>УСЬОГО!F26-'12-жінки-ЦЗ'!F26</f>
        <v>757</v>
      </c>
      <c r="G26" s="104">
        <f t="shared" si="1"/>
        <v>101.06809078771695</v>
      </c>
      <c r="H26" s="102">
        <f>УСЬОГО!H26-'12-жінки-ЦЗ'!H26</f>
        <v>365</v>
      </c>
      <c r="I26" s="102">
        <f>УСЬОГО!I26-'12-жінки-ЦЗ'!I26</f>
        <v>320</v>
      </c>
      <c r="J26" s="104">
        <f t="shared" si="2"/>
        <v>87.671232876712324</v>
      </c>
      <c r="K26" s="102">
        <f>УСЬОГО!N26-'12-жінки-ЦЗ'!K26</f>
        <v>46</v>
      </c>
      <c r="L26" s="102">
        <f>УСЬОГО!O26-'12-жінки-ЦЗ'!L26</f>
        <v>30</v>
      </c>
      <c r="M26" s="104">
        <f t="shared" si="3"/>
        <v>65.217391304347828</v>
      </c>
      <c r="N26" s="102">
        <f>УСЬОГО!Q26-'12-жінки-ЦЗ'!N26</f>
        <v>21</v>
      </c>
      <c r="O26" s="102">
        <f>УСЬОГО!R26-'12-жінки-ЦЗ'!O26</f>
        <v>2</v>
      </c>
      <c r="P26" s="104">
        <f t="shared" si="8"/>
        <v>9.5238095238095237</v>
      </c>
      <c r="Q26" s="102">
        <f>УСЬОГО!T26-'12-жінки-ЦЗ'!Q26</f>
        <v>680</v>
      </c>
      <c r="R26" s="105">
        <f>УСЬОГО!U26-'12-жінки-ЦЗ'!R26</f>
        <v>622</v>
      </c>
      <c r="S26" s="104">
        <f t="shared" si="4"/>
        <v>91.470588235294116</v>
      </c>
      <c r="T26" s="102">
        <f>УСЬОГО!W26-'12-жінки-ЦЗ'!T26</f>
        <v>1144</v>
      </c>
      <c r="U26" s="105">
        <f>УСЬОГО!X26-'12-жінки-ЦЗ'!U26</f>
        <v>217</v>
      </c>
      <c r="V26" s="104">
        <f t="shared" si="5"/>
        <v>18.96853146853147</v>
      </c>
      <c r="W26" s="102">
        <f>УСЬОГО!Z26-'12-жінки-ЦЗ'!W26</f>
        <v>363</v>
      </c>
      <c r="X26" s="105">
        <f>УСЬОГО!AA26-'12-жінки-ЦЗ'!X26</f>
        <v>193</v>
      </c>
      <c r="Y26" s="104">
        <f t="shared" si="6"/>
        <v>53.168044077134986</v>
      </c>
      <c r="Z26" s="102">
        <f>УСЬОГО!AC26-'12-жінки-ЦЗ'!Z26</f>
        <v>317</v>
      </c>
      <c r="AA26" s="105">
        <f>УСЬОГО!AD26-'12-жінки-ЦЗ'!AA26</f>
        <v>160</v>
      </c>
      <c r="AB26" s="104">
        <f t="shared" si="7"/>
        <v>50.473186119873816</v>
      </c>
      <c r="AC26" s="37"/>
      <c r="AD26" s="41"/>
    </row>
    <row r="27" spans="1:30" s="42" customFormat="1" ht="17" customHeight="1" x14ac:dyDescent="0.25">
      <c r="A27" s="61" t="s">
        <v>54</v>
      </c>
      <c r="B27" s="102">
        <f>УСЬОГО!B27-'12-жінки-ЦЗ'!B27</f>
        <v>820</v>
      </c>
      <c r="C27" s="102">
        <f>УСЬОГО!C27-'12-жінки-ЦЗ'!C27</f>
        <v>983</v>
      </c>
      <c r="D27" s="103">
        <f t="shared" si="0"/>
        <v>119.8780487804878</v>
      </c>
      <c r="E27" s="102">
        <f>УСЬОГО!E27-'12-жінки-ЦЗ'!E27</f>
        <v>339</v>
      </c>
      <c r="F27" s="102">
        <f>УСЬОГО!F27-'12-жінки-ЦЗ'!F27</f>
        <v>419</v>
      </c>
      <c r="G27" s="104">
        <f t="shared" si="1"/>
        <v>123.59882005899705</v>
      </c>
      <c r="H27" s="102">
        <f>УСЬОГО!H27-'12-жінки-ЦЗ'!H27</f>
        <v>138</v>
      </c>
      <c r="I27" s="102">
        <f>УСЬОГО!I27-'12-жінки-ЦЗ'!I27</f>
        <v>185</v>
      </c>
      <c r="J27" s="104">
        <f t="shared" si="2"/>
        <v>134.05797101449275</v>
      </c>
      <c r="K27" s="102">
        <f>УСЬОГО!N27-'12-жінки-ЦЗ'!K27</f>
        <v>31</v>
      </c>
      <c r="L27" s="102">
        <f>УСЬОГО!O27-'12-жінки-ЦЗ'!L27</f>
        <v>44</v>
      </c>
      <c r="M27" s="104">
        <f t="shared" si="3"/>
        <v>141.93548387096774</v>
      </c>
      <c r="N27" s="102">
        <f>УСЬОГО!Q27-'12-жінки-ЦЗ'!N27</f>
        <v>49</v>
      </c>
      <c r="O27" s="102">
        <f>УСЬОГО!R27-'12-жінки-ЦЗ'!O27</f>
        <v>39</v>
      </c>
      <c r="P27" s="104">
        <f t="shared" si="8"/>
        <v>79.591836734693871</v>
      </c>
      <c r="Q27" s="102">
        <f>УСЬОГО!T27-'12-жінки-ЦЗ'!Q27</f>
        <v>311</v>
      </c>
      <c r="R27" s="105">
        <f>УСЬОГО!U27-'12-жінки-ЦЗ'!R27</f>
        <v>344</v>
      </c>
      <c r="S27" s="104">
        <f t="shared" si="4"/>
        <v>110.61093247588424</v>
      </c>
      <c r="T27" s="102">
        <f>УСЬОГО!W27-'12-жінки-ЦЗ'!T27</f>
        <v>630</v>
      </c>
      <c r="U27" s="105">
        <f>УСЬОГО!X27-'12-жінки-ЦЗ'!U27</f>
        <v>101</v>
      </c>
      <c r="V27" s="104">
        <f t="shared" si="5"/>
        <v>16.031746031746032</v>
      </c>
      <c r="W27" s="102">
        <f>УСЬОГО!Z27-'12-жінки-ЦЗ'!W27</f>
        <v>172</v>
      </c>
      <c r="X27" s="105">
        <f>УСЬОГО!AA27-'12-жінки-ЦЗ'!X27</f>
        <v>96</v>
      </c>
      <c r="Y27" s="104">
        <f t="shared" si="6"/>
        <v>55.813953488372093</v>
      </c>
      <c r="Z27" s="102">
        <f>УСЬОГО!AC27-'12-жінки-ЦЗ'!Z27</f>
        <v>161</v>
      </c>
      <c r="AA27" s="105">
        <f>УСЬОГО!AD27-'12-жінки-ЦЗ'!AA27</f>
        <v>91</v>
      </c>
      <c r="AB27" s="104">
        <f t="shared" si="7"/>
        <v>56.521739130434781</v>
      </c>
      <c r="AC27" s="37"/>
      <c r="AD27" s="41"/>
    </row>
    <row r="28" spans="1:30" s="42" customFormat="1" ht="17" customHeight="1" x14ac:dyDescent="0.25">
      <c r="A28" s="61" t="s">
        <v>55</v>
      </c>
      <c r="B28" s="102">
        <f>УСЬОГО!B28-'12-жінки-ЦЗ'!B28</f>
        <v>981</v>
      </c>
      <c r="C28" s="102">
        <f>УСЬОГО!C28-'12-жінки-ЦЗ'!C28</f>
        <v>902</v>
      </c>
      <c r="D28" s="103">
        <f t="shared" si="0"/>
        <v>91.946992864424061</v>
      </c>
      <c r="E28" s="102">
        <f>УСЬОГО!E28-'12-жінки-ЦЗ'!E28</f>
        <v>415</v>
      </c>
      <c r="F28" s="102">
        <f>УСЬОГО!F28-'12-жінки-ЦЗ'!F28</f>
        <v>429</v>
      </c>
      <c r="G28" s="104">
        <f t="shared" si="1"/>
        <v>103.37349397590361</v>
      </c>
      <c r="H28" s="102">
        <f>УСЬОГО!H28-'12-жінки-ЦЗ'!H28</f>
        <v>300</v>
      </c>
      <c r="I28" s="102">
        <f>УСЬОГО!I28-'12-жінки-ЦЗ'!I28</f>
        <v>225</v>
      </c>
      <c r="J28" s="104">
        <f t="shared" si="2"/>
        <v>75</v>
      </c>
      <c r="K28" s="102">
        <f>УСЬОГО!N28-'12-жінки-ЦЗ'!K28</f>
        <v>68</v>
      </c>
      <c r="L28" s="102">
        <f>УСЬОГО!O28-'12-жінки-ЦЗ'!L28</f>
        <v>39</v>
      </c>
      <c r="M28" s="104">
        <f t="shared" si="3"/>
        <v>57.352941176470587</v>
      </c>
      <c r="N28" s="102">
        <f>УСЬОГО!Q28-'12-жінки-ЦЗ'!N28</f>
        <v>15</v>
      </c>
      <c r="O28" s="102">
        <f>УСЬОГО!R28-'12-жінки-ЦЗ'!O28</f>
        <v>20</v>
      </c>
      <c r="P28" s="104">
        <f t="shared" si="8"/>
        <v>133.33333333333334</v>
      </c>
      <c r="Q28" s="102">
        <f>УСЬОГО!T28-'12-жінки-ЦЗ'!Q28</f>
        <v>387</v>
      </c>
      <c r="R28" s="105">
        <f>УСЬОГО!U28-'12-жінки-ЦЗ'!R28</f>
        <v>408</v>
      </c>
      <c r="S28" s="104">
        <f t="shared" si="4"/>
        <v>105.42635658914729</v>
      </c>
      <c r="T28" s="102">
        <f>УСЬОГО!W28-'12-жінки-ЦЗ'!T28</f>
        <v>575</v>
      </c>
      <c r="U28" s="105">
        <f>УСЬОГО!X28-'12-жінки-ЦЗ'!U28</f>
        <v>142</v>
      </c>
      <c r="V28" s="104">
        <f t="shared" si="5"/>
        <v>24.695652173913043</v>
      </c>
      <c r="W28" s="102">
        <f>УСЬОГО!Z28-'12-жінки-ЦЗ'!W28</f>
        <v>193</v>
      </c>
      <c r="X28" s="105">
        <f>УСЬОГО!AA28-'12-жінки-ЦЗ'!X28</f>
        <v>133</v>
      </c>
      <c r="Y28" s="104">
        <f t="shared" si="6"/>
        <v>68.911917098445599</v>
      </c>
      <c r="Z28" s="102">
        <f>УСЬОГО!AC28-'12-жінки-ЦЗ'!Z28</f>
        <v>189</v>
      </c>
      <c r="AA28" s="105">
        <f>УСЬОГО!AD28-'12-жінки-ЦЗ'!AA28</f>
        <v>125</v>
      </c>
      <c r="AB28" s="104">
        <f t="shared" si="7"/>
        <v>66.137566137566139</v>
      </c>
      <c r="AC28" s="37"/>
      <c r="AD28" s="41"/>
    </row>
    <row r="29" spans="1:30" s="42" customFormat="1" ht="17" customHeight="1" x14ac:dyDescent="0.25">
      <c r="A29" s="61" t="s">
        <v>56</v>
      </c>
      <c r="B29" s="102">
        <f>УСЬОГО!B29-'12-жінки-ЦЗ'!B29</f>
        <v>1293</v>
      </c>
      <c r="C29" s="102">
        <f>УСЬОГО!C29-'12-жінки-ЦЗ'!C29</f>
        <v>1297</v>
      </c>
      <c r="D29" s="103">
        <f t="shared" si="0"/>
        <v>100.30935808197989</v>
      </c>
      <c r="E29" s="102">
        <f>УСЬОГО!E29-'12-жінки-ЦЗ'!E29</f>
        <v>697</v>
      </c>
      <c r="F29" s="102">
        <f>УСЬОГО!F29-'12-жінки-ЦЗ'!F29</f>
        <v>648</v>
      </c>
      <c r="G29" s="104">
        <f t="shared" si="1"/>
        <v>92.969870875179339</v>
      </c>
      <c r="H29" s="102">
        <f>УСЬОГО!H29-'12-жінки-ЦЗ'!H29</f>
        <v>341</v>
      </c>
      <c r="I29" s="102">
        <f>УСЬОГО!I29-'12-жінки-ЦЗ'!I29</f>
        <v>211</v>
      </c>
      <c r="J29" s="104">
        <f t="shared" si="2"/>
        <v>61.876832844574778</v>
      </c>
      <c r="K29" s="102">
        <f>УСЬОГО!N29-'12-жінки-ЦЗ'!K29</f>
        <v>50</v>
      </c>
      <c r="L29" s="102">
        <f>УСЬОГО!O29-'12-жінки-ЦЗ'!L29</f>
        <v>38</v>
      </c>
      <c r="M29" s="104">
        <f t="shared" si="3"/>
        <v>76</v>
      </c>
      <c r="N29" s="102">
        <f>УСЬОГО!Q29-'12-жінки-ЦЗ'!N29</f>
        <v>8</v>
      </c>
      <c r="O29" s="102">
        <f>УСЬОГО!R29-'12-жінки-ЦЗ'!O29</f>
        <v>0</v>
      </c>
      <c r="P29" s="104">
        <f t="shared" si="8"/>
        <v>0</v>
      </c>
      <c r="Q29" s="102">
        <f>УСЬОГО!T29-'12-жінки-ЦЗ'!Q29</f>
        <v>511</v>
      </c>
      <c r="R29" s="105">
        <f>УСЬОГО!U29-'12-жінки-ЦЗ'!R29</f>
        <v>527</v>
      </c>
      <c r="S29" s="104">
        <f t="shared" si="4"/>
        <v>103.13111545988258</v>
      </c>
      <c r="T29" s="102">
        <f>УСЬОГО!W29-'12-жінки-ЦЗ'!T29</f>
        <v>874</v>
      </c>
      <c r="U29" s="105">
        <f>УСЬОГО!X29-'12-жінки-ЦЗ'!U29</f>
        <v>193</v>
      </c>
      <c r="V29" s="104">
        <f t="shared" si="5"/>
        <v>22.082379862700229</v>
      </c>
      <c r="W29" s="102">
        <f>УСЬОГО!Z29-'12-жінки-ЦЗ'!W29</f>
        <v>374</v>
      </c>
      <c r="X29" s="105">
        <f>УСЬОГО!AA29-'12-жінки-ЦЗ'!X29</f>
        <v>172</v>
      </c>
      <c r="Y29" s="104">
        <f t="shared" si="6"/>
        <v>45.989304812834227</v>
      </c>
      <c r="Z29" s="102">
        <f>УСЬОГО!AC29-'12-жінки-ЦЗ'!Z29</f>
        <v>352</v>
      </c>
      <c r="AA29" s="105">
        <f>УСЬОГО!AD29-'12-жінки-ЦЗ'!AA29</f>
        <v>152</v>
      </c>
      <c r="AB29" s="104">
        <f t="shared" si="7"/>
        <v>43.18181818181818</v>
      </c>
      <c r="AC29" s="37"/>
      <c r="AD29" s="41"/>
    </row>
    <row r="30" spans="1:30" s="42" customFormat="1" ht="17" customHeight="1" x14ac:dyDescent="0.25">
      <c r="A30" s="61" t="s">
        <v>57</v>
      </c>
      <c r="B30" s="102">
        <f>УСЬОГО!B30-'12-жінки-ЦЗ'!B30</f>
        <v>1836</v>
      </c>
      <c r="C30" s="102">
        <f>УСЬОГО!C30-'12-жінки-ЦЗ'!C30</f>
        <v>1955</v>
      </c>
      <c r="D30" s="103">
        <f t="shared" si="0"/>
        <v>106.48148148148148</v>
      </c>
      <c r="E30" s="102">
        <f>УСЬОГО!E30-'12-жінки-ЦЗ'!E30</f>
        <v>388</v>
      </c>
      <c r="F30" s="102">
        <f>УСЬОГО!F30-'12-жінки-ЦЗ'!F30</f>
        <v>485</v>
      </c>
      <c r="G30" s="104">
        <f t="shared" si="1"/>
        <v>125</v>
      </c>
      <c r="H30" s="102">
        <f>УСЬОГО!H30-'12-жінки-ЦЗ'!H30</f>
        <v>259</v>
      </c>
      <c r="I30" s="102">
        <f>УСЬОГО!I30-'12-жінки-ЦЗ'!I30</f>
        <v>262</v>
      </c>
      <c r="J30" s="104">
        <f t="shared" si="2"/>
        <v>101.15830115830116</v>
      </c>
      <c r="K30" s="102">
        <f>УСЬОГО!N30-'12-жінки-ЦЗ'!K30</f>
        <v>79</v>
      </c>
      <c r="L30" s="102">
        <f>УСЬОГО!O30-'12-жінки-ЦЗ'!L30</f>
        <v>109</v>
      </c>
      <c r="M30" s="106" t="s">
        <v>68</v>
      </c>
      <c r="N30" s="102">
        <f>УСЬОГО!Q30-'12-жінки-ЦЗ'!N30</f>
        <v>14</v>
      </c>
      <c r="O30" s="102">
        <f>УСЬОГО!R30-'12-жінки-ЦЗ'!O30</f>
        <v>9</v>
      </c>
      <c r="P30" s="104">
        <f t="shared" si="8"/>
        <v>64.285714285714292</v>
      </c>
      <c r="Q30" s="102">
        <f>УСЬОГО!T30-'12-жінки-ЦЗ'!Q30</f>
        <v>378</v>
      </c>
      <c r="R30" s="105">
        <f>УСЬОГО!U30-'12-жінки-ЦЗ'!R30</f>
        <v>439</v>
      </c>
      <c r="S30" s="104">
        <f t="shared" si="4"/>
        <v>116.13756613756614</v>
      </c>
      <c r="T30" s="102">
        <f>УСЬОГО!W30-'12-жінки-ЦЗ'!T30</f>
        <v>1630</v>
      </c>
      <c r="U30" s="105">
        <f>УСЬОГО!X30-'12-жінки-ЦЗ'!U30</f>
        <v>134</v>
      </c>
      <c r="V30" s="104">
        <f t="shared" si="5"/>
        <v>8.220858895705522</v>
      </c>
      <c r="W30" s="102">
        <f>УСЬОГО!Z30-'12-жінки-ЦЗ'!W30</f>
        <v>183</v>
      </c>
      <c r="X30" s="105">
        <f>УСЬОГО!AA30-'12-жінки-ЦЗ'!X30</f>
        <v>119</v>
      </c>
      <c r="Y30" s="104">
        <f t="shared" si="6"/>
        <v>65.027322404371589</v>
      </c>
      <c r="Z30" s="102">
        <f>УСЬОГО!AC30-'12-жінки-ЦЗ'!Z30</f>
        <v>161</v>
      </c>
      <c r="AA30" s="105">
        <f>УСЬОГО!AD30-'12-жінки-ЦЗ'!AA30</f>
        <v>105</v>
      </c>
      <c r="AB30" s="104">
        <f t="shared" si="7"/>
        <v>65.217391304347828</v>
      </c>
      <c r="AC30" s="37"/>
      <c r="AD30" s="41"/>
    </row>
    <row r="31" spans="1:30" s="42" customFormat="1" ht="17" customHeight="1" x14ac:dyDescent="0.25">
      <c r="A31" s="61" t="s">
        <v>58</v>
      </c>
      <c r="B31" s="102">
        <f>УСЬОГО!B31-'12-жінки-ЦЗ'!B31</f>
        <v>1800</v>
      </c>
      <c r="C31" s="102">
        <f>УСЬОГО!C31-'12-жінки-ЦЗ'!C31</f>
        <v>1684</v>
      </c>
      <c r="D31" s="103">
        <f t="shared" si="0"/>
        <v>93.555555555555557</v>
      </c>
      <c r="E31" s="102">
        <f>УСЬОГО!E31-'12-жінки-ЦЗ'!E31</f>
        <v>458</v>
      </c>
      <c r="F31" s="102">
        <f>УСЬОГО!F31-'12-жінки-ЦЗ'!F31</f>
        <v>472</v>
      </c>
      <c r="G31" s="104">
        <f t="shared" si="1"/>
        <v>103.05676855895196</v>
      </c>
      <c r="H31" s="102">
        <f>УСЬОГО!H31-'12-жінки-ЦЗ'!H31</f>
        <v>346</v>
      </c>
      <c r="I31" s="102">
        <f>УСЬОГО!I31-'12-жінки-ЦЗ'!I31</f>
        <v>343</v>
      </c>
      <c r="J31" s="104">
        <f t="shared" si="2"/>
        <v>99.132947976878611</v>
      </c>
      <c r="K31" s="102">
        <f>УСЬОГО!N31-'12-жінки-ЦЗ'!K31</f>
        <v>71</v>
      </c>
      <c r="L31" s="102">
        <f>УСЬОГО!O31-'12-жінки-ЦЗ'!L31</f>
        <v>60</v>
      </c>
      <c r="M31" s="104">
        <f t="shared" si="3"/>
        <v>84.507042253521121</v>
      </c>
      <c r="N31" s="102">
        <f>УСЬОГО!Q31-'12-жінки-ЦЗ'!N31</f>
        <v>0</v>
      </c>
      <c r="O31" s="102">
        <f>УСЬОГО!R31-'12-жінки-ЦЗ'!O31</f>
        <v>12</v>
      </c>
      <c r="P31" s="106" t="str">
        <f t="shared" si="8"/>
        <v>-</v>
      </c>
      <c r="Q31" s="102">
        <f>УСЬОГО!T31-'12-жінки-ЦЗ'!Q31</f>
        <v>388</v>
      </c>
      <c r="R31" s="105">
        <f>УСЬОГО!U31-'12-жінки-ЦЗ'!R31</f>
        <v>426</v>
      </c>
      <c r="S31" s="104">
        <f t="shared" si="4"/>
        <v>109.79381443298969</v>
      </c>
      <c r="T31" s="102">
        <f>УСЬОГО!W31-'12-жінки-ЦЗ'!T31</f>
        <v>1258</v>
      </c>
      <c r="U31" s="105">
        <f>УСЬОГО!X31-'12-жінки-ЦЗ'!U31</f>
        <v>412</v>
      </c>
      <c r="V31" s="104">
        <f t="shared" si="5"/>
        <v>32.750397456279806</v>
      </c>
      <c r="W31" s="102">
        <f>УСЬОГО!Z31-'12-жінки-ЦЗ'!W31</f>
        <v>251</v>
      </c>
      <c r="X31" s="105">
        <f>УСЬОГО!AA31-'12-жінки-ЦЗ'!X31</f>
        <v>139</v>
      </c>
      <c r="Y31" s="104">
        <f t="shared" si="6"/>
        <v>55.378486055776889</v>
      </c>
      <c r="Z31" s="102">
        <f>УСЬОГО!AC31-'12-жінки-ЦЗ'!Z31</f>
        <v>227</v>
      </c>
      <c r="AA31" s="105">
        <f>УСЬОГО!AD31-'12-жінки-ЦЗ'!AA31</f>
        <v>117</v>
      </c>
      <c r="AB31" s="104">
        <f t="shared" si="7"/>
        <v>51.541850220264315</v>
      </c>
      <c r="AC31" s="37"/>
      <c r="AD31" s="41"/>
    </row>
    <row r="32" spans="1:30" s="42" customFormat="1" ht="17" customHeight="1" x14ac:dyDescent="0.25">
      <c r="A32" s="61" t="s">
        <v>59</v>
      </c>
      <c r="B32" s="102">
        <f>УСЬОГО!B32-'12-жінки-ЦЗ'!B32</f>
        <v>2384</v>
      </c>
      <c r="C32" s="102">
        <f>УСЬОГО!C32-'12-жінки-ЦЗ'!C32</f>
        <v>2161</v>
      </c>
      <c r="D32" s="103">
        <f t="shared" si="0"/>
        <v>90.645973154362423</v>
      </c>
      <c r="E32" s="102">
        <f>УСЬОГО!E32-'12-жінки-ЦЗ'!E32</f>
        <v>607</v>
      </c>
      <c r="F32" s="102">
        <f>УСЬОГО!F32-'12-жінки-ЦЗ'!F32</f>
        <v>482</v>
      </c>
      <c r="G32" s="104">
        <f t="shared" si="1"/>
        <v>79.406919275123556</v>
      </c>
      <c r="H32" s="102">
        <f>УСЬОГО!H32-'12-жінки-ЦЗ'!H32</f>
        <v>490</v>
      </c>
      <c r="I32" s="102">
        <f>УСЬОГО!I32-'12-жінки-ЦЗ'!I32</f>
        <v>283</v>
      </c>
      <c r="J32" s="104">
        <f t="shared" si="2"/>
        <v>57.755102040816325</v>
      </c>
      <c r="K32" s="102">
        <f>УСЬОГО!N32-'12-жінки-ЦЗ'!K32</f>
        <v>58</v>
      </c>
      <c r="L32" s="102">
        <f>УСЬОГО!O32-'12-жінки-ЦЗ'!L32</f>
        <v>52</v>
      </c>
      <c r="M32" s="104">
        <f t="shared" si="3"/>
        <v>89.65517241379311</v>
      </c>
      <c r="N32" s="102">
        <f>УСЬОГО!Q32-'12-жінки-ЦЗ'!N32</f>
        <v>11</v>
      </c>
      <c r="O32" s="102">
        <f>УСЬОГО!R32-'12-жінки-ЦЗ'!O32</f>
        <v>10</v>
      </c>
      <c r="P32" s="106">
        <f t="shared" si="8"/>
        <v>90.909090909090907</v>
      </c>
      <c r="Q32" s="102">
        <f>УСЬОГО!T32-'12-жінки-ЦЗ'!Q32</f>
        <v>593</v>
      </c>
      <c r="R32" s="105">
        <f>УСЬОГО!U32-'12-жінки-ЦЗ'!R32</f>
        <v>395</v>
      </c>
      <c r="S32" s="104">
        <f t="shared" si="4"/>
        <v>66.610455311973013</v>
      </c>
      <c r="T32" s="102">
        <f>УСЬОГО!W32-'12-жінки-ЦЗ'!T32</f>
        <v>1788</v>
      </c>
      <c r="U32" s="105">
        <f>УСЬОГО!X32-'12-жінки-ЦЗ'!U32</f>
        <v>99</v>
      </c>
      <c r="V32" s="104">
        <f t="shared" si="5"/>
        <v>5.5369127516778525</v>
      </c>
      <c r="W32" s="102">
        <f>УСЬОГО!Z32-'12-жінки-ЦЗ'!W32</f>
        <v>251</v>
      </c>
      <c r="X32" s="105">
        <f>УСЬОГО!AA32-'12-жінки-ЦЗ'!X32</f>
        <v>63</v>
      </c>
      <c r="Y32" s="104">
        <f t="shared" si="6"/>
        <v>25.099601593625497</v>
      </c>
      <c r="Z32" s="102">
        <f>УСЬОГО!AC32-'12-жінки-ЦЗ'!Z32</f>
        <v>221</v>
      </c>
      <c r="AA32" s="105">
        <f>УСЬОГО!AD32-'12-жінки-ЦЗ'!AA32</f>
        <v>57</v>
      </c>
      <c r="AB32" s="104">
        <f t="shared" si="7"/>
        <v>25.79185520361991</v>
      </c>
      <c r="AC32" s="37"/>
      <c r="AD32" s="41"/>
    </row>
    <row r="33" spans="1:30" s="42" customFormat="1" ht="17" customHeight="1" x14ac:dyDescent="0.25">
      <c r="A33" s="61" t="s">
        <v>60</v>
      </c>
      <c r="B33" s="102">
        <f>УСЬОГО!B33-'12-жінки-ЦЗ'!B33</f>
        <v>1315</v>
      </c>
      <c r="C33" s="102">
        <f>УСЬОГО!C33-'12-жінки-ЦЗ'!C33</f>
        <v>1456</v>
      </c>
      <c r="D33" s="103">
        <f t="shared" si="0"/>
        <v>110.72243346007605</v>
      </c>
      <c r="E33" s="102">
        <f>УСЬОГО!E33-'12-жінки-ЦЗ'!E33</f>
        <v>776</v>
      </c>
      <c r="F33" s="102">
        <f>УСЬОГО!F33-'12-жінки-ЦЗ'!F33</f>
        <v>889</v>
      </c>
      <c r="G33" s="104">
        <f t="shared" si="1"/>
        <v>114.5618556701031</v>
      </c>
      <c r="H33" s="102">
        <f>УСЬОГО!H33-'12-жінки-ЦЗ'!H33</f>
        <v>235</v>
      </c>
      <c r="I33" s="102">
        <f>УСЬОГО!I33-'12-жінки-ЦЗ'!I33</f>
        <v>269</v>
      </c>
      <c r="J33" s="104">
        <f t="shared" si="2"/>
        <v>114.46808510638297</v>
      </c>
      <c r="K33" s="102">
        <f>УСЬОГО!N33-'12-жінки-ЦЗ'!K33</f>
        <v>142</v>
      </c>
      <c r="L33" s="102">
        <f>УСЬОГО!O33-'12-жінки-ЦЗ'!L33</f>
        <v>135</v>
      </c>
      <c r="M33" s="104">
        <f t="shared" si="3"/>
        <v>95.070422535211264</v>
      </c>
      <c r="N33" s="102">
        <f>УСЬОГО!Q33-'12-жінки-ЦЗ'!N33</f>
        <v>9</v>
      </c>
      <c r="O33" s="102">
        <f>УСЬОГО!R33-'12-жінки-ЦЗ'!O33</f>
        <v>1</v>
      </c>
      <c r="P33" s="106">
        <f t="shared" si="8"/>
        <v>11.111111111111111</v>
      </c>
      <c r="Q33" s="102">
        <f>УСЬОГО!T33-'12-жінки-ЦЗ'!Q33</f>
        <v>716</v>
      </c>
      <c r="R33" s="105">
        <f>УСЬОГО!U33-'12-жінки-ЦЗ'!R33</f>
        <v>803</v>
      </c>
      <c r="S33" s="104">
        <f t="shared" si="4"/>
        <v>112.15083798882682</v>
      </c>
      <c r="T33" s="102">
        <f>УСЬОГО!W33-'12-жінки-ЦЗ'!T33</f>
        <v>800</v>
      </c>
      <c r="U33" s="105">
        <f>УСЬОГО!X33-'12-жінки-ЦЗ'!U33</f>
        <v>330</v>
      </c>
      <c r="V33" s="104">
        <f t="shared" si="5"/>
        <v>41.25</v>
      </c>
      <c r="W33" s="102">
        <f>УСЬОГО!Z33-'12-жінки-ЦЗ'!W33</f>
        <v>344</v>
      </c>
      <c r="X33" s="105">
        <f>УСЬОГО!AA33-'12-жінки-ЦЗ'!X33</f>
        <v>328</v>
      </c>
      <c r="Y33" s="104">
        <f t="shared" si="6"/>
        <v>95.348837209302332</v>
      </c>
      <c r="Z33" s="102">
        <f>УСЬОГО!AC33-'12-жінки-ЦЗ'!Z33</f>
        <v>322</v>
      </c>
      <c r="AA33" s="105">
        <f>УСЬОГО!AD33-'12-жінки-ЦЗ'!AA33</f>
        <v>313</v>
      </c>
      <c r="AB33" s="104">
        <f t="shared" si="7"/>
        <v>97.204968944099377</v>
      </c>
      <c r="AC33" s="37"/>
      <c r="AD33" s="41"/>
    </row>
    <row r="34" spans="1:30" s="42" customFormat="1" ht="17" customHeight="1" x14ac:dyDescent="0.25">
      <c r="A34" s="61" t="s">
        <v>61</v>
      </c>
      <c r="B34" s="102">
        <f>УСЬОГО!B34-'12-жінки-ЦЗ'!B34</f>
        <v>1489</v>
      </c>
      <c r="C34" s="102">
        <f>УСЬОГО!C34-'12-жінки-ЦЗ'!C34</f>
        <v>1546</v>
      </c>
      <c r="D34" s="103">
        <f t="shared" si="0"/>
        <v>103.8280725319006</v>
      </c>
      <c r="E34" s="102">
        <f>УСЬОГО!E34-'12-жінки-ЦЗ'!E34</f>
        <v>729</v>
      </c>
      <c r="F34" s="102">
        <f>УСЬОГО!F34-'12-жінки-ЦЗ'!F34</f>
        <v>805</v>
      </c>
      <c r="G34" s="104">
        <f t="shared" si="1"/>
        <v>110.42524005486969</v>
      </c>
      <c r="H34" s="102">
        <f>УСЬОГО!H34-'12-жінки-ЦЗ'!H34</f>
        <v>327</v>
      </c>
      <c r="I34" s="102">
        <f>УСЬОГО!I34-'12-жінки-ЦЗ'!I34</f>
        <v>353</v>
      </c>
      <c r="J34" s="104">
        <f t="shared" si="2"/>
        <v>107.95107033639144</v>
      </c>
      <c r="K34" s="102">
        <f>УСЬОГО!N34-'12-жінки-ЦЗ'!K34</f>
        <v>85</v>
      </c>
      <c r="L34" s="102">
        <f>УСЬОГО!O34-'12-жінки-ЦЗ'!L34</f>
        <v>74</v>
      </c>
      <c r="M34" s="104">
        <f t="shared" si="3"/>
        <v>87.058823529411768</v>
      </c>
      <c r="N34" s="102">
        <f>УСЬОГО!Q34-'12-жінки-ЦЗ'!N34</f>
        <v>36</v>
      </c>
      <c r="O34" s="102">
        <f>УСЬОГО!R34-'12-жінки-ЦЗ'!O34</f>
        <v>0</v>
      </c>
      <c r="P34" s="106">
        <f t="shared" si="8"/>
        <v>0</v>
      </c>
      <c r="Q34" s="102">
        <f>УСЬОГО!T34-'12-жінки-ЦЗ'!Q34</f>
        <v>637</v>
      </c>
      <c r="R34" s="105">
        <f>УСЬОГО!U34-'12-жінки-ЦЗ'!R34</f>
        <v>694</v>
      </c>
      <c r="S34" s="104">
        <f t="shared" si="4"/>
        <v>108.94819466248038</v>
      </c>
      <c r="T34" s="102">
        <f>УСЬОГО!W34-'12-жінки-ЦЗ'!T34</f>
        <v>932</v>
      </c>
      <c r="U34" s="105">
        <f>УСЬОГО!X34-'12-жінки-ЦЗ'!U34</f>
        <v>351</v>
      </c>
      <c r="V34" s="104">
        <f t="shared" si="5"/>
        <v>37.660944206008587</v>
      </c>
      <c r="W34" s="102">
        <f>УСЬОГО!Z34-'12-жінки-ЦЗ'!W34</f>
        <v>356</v>
      </c>
      <c r="X34" s="105">
        <f>УСЬОГО!AA34-'12-жінки-ЦЗ'!X34</f>
        <v>297</v>
      </c>
      <c r="Y34" s="104">
        <f t="shared" si="6"/>
        <v>83.426966292134836</v>
      </c>
      <c r="Z34" s="102">
        <f>УСЬОГО!AC34-'12-жінки-ЦЗ'!Z34</f>
        <v>331</v>
      </c>
      <c r="AA34" s="105">
        <f>УСЬОГО!AD34-'12-жінки-ЦЗ'!AA34</f>
        <v>274</v>
      </c>
      <c r="AB34" s="104">
        <f t="shared" si="7"/>
        <v>82.779456193353468</v>
      </c>
      <c r="AC34" s="37"/>
      <c r="AD34" s="41"/>
    </row>
    <row r="35" spans="1:30" s="42" customFormat="1" ht="17" customHeight="1" x14ac:dyDescent="0.25">
      <c r="A35" s="61" t="s">
        <v>62</v>
      </c>
      <c r="B35" s="102">
        <f>УСЬОГО!B35-'12-жінки-ЦЗ'!B35</f>
        <v>834</v>
      </c>
      <c r="C35" s="102">
        <f>УСЬОГО!C35-'12-жінки-ЦЗ'!C35</f>
        <v>923</v>
      </c>
      <c r="D35" s="103">
        <f t="shared" si="0"/>
        <v>110.67146282973621</v>
      </c>
      <c r="E35" s="102">
        <f>УСЬОГО!E35-'12-жінки-ЦЗ'!E35</f>
        <v>441</v>
      </c>
      <c r="F35" s="102">
        <f>УСЬОГО!F35-'12-жінки-ЦЗ'!F35</f>
        <v>449</v>
      </c>
      <c r="G35" s="104">
        <f t="shared" si="1"/>
        <v>101.8140589569161</v>
      </c>
      <c r="H35" s="102">
        <f>УСЬОГО!H35-'12-жінки-ЦЗ'!H35</f>
        <v>283</v>
      </c>
      <c r="I35" s="102">
        <f>УСЬОГО!I35-'12-жінки-ЦЗ'!I35</f>
        <v>183</v>
      </c>
      <c r="J35" s="104">
        <f t="shared" si="2"/>
        <v>64.664310954063609</v>
      </c>
      <c r="K35" s="102">
        <f>УСЬОГО!N35-'12-жінки-ЦЗ'!K35</f>
        <v>69</v>
      </c>
      <c r="L35" s="102">
        <f>УСЬОГО!O35-'12-жінки-ЦЗ'!L35</f>
        <v>75</v>
      </c>
      <c r="M35" s="104">
        <f t="shared" si="3"/>
        <v>108.69565217391305</v>
      </c>
      <c r="N35" s="102">
        <f>УСЬОГО!Q35-'12-жінки-ЦЗ'!N35</f>
        <v>5</v>
      </c>
      <c r="O35" s="102">
        <f>УСЬОГО!R35-'12-жінки-ЦЗ'!O35</f>
        <v>0</v>
      </c>
      <c r="P35" s="104">
        <f t="shared" si="8"/>
        <v>0</v>
      </c>
      <c r="Q35" s="102">
        <f>УСЬОГО!T35-'12-жінки-ЦЗ'!Q35</f>
        <v>350</v>
      </c>
      <c r="R35" s="105">
        <f>УСЬОГО!U35-'12-жінки-ЦЗ'!R35</f>
        <v>320</v>
      </c>
      <c r="S35" s="104">
        <f t="shared" si="4"/>
        <v>91.428571428571431</v>
      </c>
      <c r="T35" s="102">
        <f>УСЬОГО!W35-'12-жінки-ЦЗ'!T35</f>
        <v>526</v>
      </c>
      <c r="U35" s="105">
        <f>УСЬОГО!X35-'12-жінки-ЦЗ'!U35</f>
        <v>119</v>
      </c>
      <c r="V35" s="104">
        <f t="shared" si="5"/>
        <v>22.623574144486692</v>
      </c>
      <c r="W35" s="102">
        <f>УСЬОГО!Z35-'12-жінки-ЦЗ'!W35</f>
        <v>194</v>
      </c>
      <c r="X35" s="105">
        <f>УСЬОГО!AA35-'12-жінки-ЦЗ'!X35</f>
        <v>114</v>
      </c>
      <c r="Y35" s="104">
        <f t="shared" si="6"/>
        <v>58.762886597938142</v>
      </c>
      <c r="Z35" s="102">
        <f>УСЬОГО!AC35-'12-жінки-ЦЗ'!Z35</f>
        <v>174</v>
      </c>
      <c r="AA35" s="105">
        <f>УСЬОГО!AD35-'12-жінки-ЦЗ'!AA35</f>
        <v>103</v>
      </c>
      <c r="AB35" s="104">
        <f t="shared" si="7"/>
        <v>59.195402298850574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W20" sqref="W20"/>
    </sheetView>
  </sheetViews>
  <sheetFormatPr defaultColWidth="8" defaultRowHeight="13.6" x14ac:dyDescent="0.25"/>
  <cols>
    <col min="1" max="1" width="57.375" style="52" customWidth="1"/>
    <col min="2" max="3" width="13.875" style="18" customWidth="1"/>
    <col min="4" max="4" width="8.875" style="52" customWidth="1"/>
    <col min="5" max="5" width="9.875" style="52" customWidth="1"/>
    <col min="6" max="7" width="13.875" style="52" customWidth="1"/>
    <col min="8" max="8" width="8.875" style="52" customWidth="1"/>
    <col min="9" max="10" width="10.875" style="52" customWidth="1"/>
    <col min="11" max="11" width="11.125" style="52" customWidth="1"/>
    <col min="12" max="12" width="11.875" style="52" customWidth="1"/>
    <col min="13" max="16384" width="8" style="52"/>
  </cols>
  <sheetData>
    <row r="1" spans="1:19" ht="27" customHeight="1" x14ac:dyDescent="0.25">
      <c r="A1" s="218" t="s">
        <v>66</v>
      </c>
      <c r="B1" s="218"/>
      <c r="C1" s="218"/>
      <c r="D1" s="218"/>
      <c r="E1" s="218"/>
      <c r="F1" s="218"/>
      <c r="G1" s="218"/>
      <c r="H1" s="218"/>
      <c r="I1" s="218"/>
      <c r="J1" s="62"/>
    </row>
    <row r="2" spans="1:19" ht="23.3" customHeight="1" x14ac:dyDescent="0.25">
      <c r="A2" s="219" t="s">
        <v>17</v>
      </c>
      <c r="B2" s="218"/>
      <c r="C2" s="218"/>
      <c r="D2" s="218"/>
      <c r="E2" s="218"/>
      <c r="F2" s="218"/>
      <c r="G2" s="218"/>
      <c r="H2" s="218"/>
      <c r="I2" s="218"/>
      <c r="J2" s="62"/>
    </row>
    <row r="3" spans="1:19" ht="13.6" customHeight="1" x14ac:dyDescent="0.3">
      <c r="A3" s="220"/>
      <c r="B3" s="220"/>
      <c r="C3" s="220"/>
      <c r="D3" s="220"/>
      <c r="E3" s="220"/>
    </row>
    <row r="4" spans="1:19" s="47" customFormat="1" ht="30.75" customHeight="1" x14ac:dyDescent="0.25">
      <c r="A4" s="163" t="s">
        <v>0</v>
      </c>
      <c r="B4" s="221" t="s">
        <v>18</v>
      </c>
      <c r="C4" s="222"/>
      <c r="D4" s="222"/>
      <c r="E4" s="223"/>
      <c r="F4" s="221" t="s">
        <v>19</v>
      </c>
      <c r="G4" s="222"/>
      <c r="H4" s="222"/>
      <c r="I4" s="223"/>
      <c r="J4" s="63"/>
    </row>
    <row r="5" spans="1:19" s="47" customFormat="1" ht="23.3" customHeight="1" x14ac:dyDescent="0.25">
      <c r="A5" s="216"/>
      <c r="B5" s="169" t="s">
        <v>72</v>
      </c>
      <c r="C5" s="169" t="s">
        <v>73</v>
      </c>
      <c r="D5" s="166" t="s">
        <v>1</v>
      </c>
      <c r="E5" s="167"/>
      <c r="F5" s="169" t="s">
        <v>72</v>
      </c>
      <c r="G5" s="169" t="s">
        <v>73</v>
      </c>
      <c r="H5" s="166" t="s">
        <v>1</v>
      </c>
      <c r="I5" s="167"/>
      <c r="J5" s="64"/>
    </row>
    <row r="6" spans="1:19" s="47" customFormat="1" ht="36.700000000000003" customHeight="1" x14ac:dyDescent="0.25">
      <c r="A6" s="164"/>
      <c r="B6" s="170"/>
      <c r="C6" s="170"/>
      <c r="D6" s="5" t="s">
        <v>2</v>
      </c>
      <c r="E6" s="6" t="s">
        <v>26</v>
      </c>
      <c r="F6" s="170"/>
      <c r="G6" s="170"/>
      <c r="H6" s="5" t="s">
        <v>2</v>
      </c>
      <c r="I6" s="6" t="s">
        <v>26</v>
      </c>
      <c r="J6" s="65"/>
    </row>
    <row r="7" spans="1:19" s="53" customFormat="1" ht="15.8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38.049999999999997" customHeight="1" x14ac:dyDescent="0.25">
      <c r="A8" s="54" t="s">
        <v>27</v>
      </c>
      <c r="B8" s="82">
        <f>'15-місто-ЦЗ'!B7</f>
        <v>82137</v>
      </c>
      <c r="C8" s="82">
        <f>'15-місто-ЦЗ'!C7</f>
        <v>83146</v>
      </c>
      <c r="D8" s="11">
        <f>C8*100/B8</f>
        <v>101.22843541887335</v>
      </c>
      <c r="E8" s="75">
        <f>C8-B8</f>
        <v>1009</v>
      </c>
      <c r="F8" s="74">
        <f>'16-село-ЦЗ'!B7</f>
        <v>53788</v>
      </c>
      <c r="G8" s="74">
        <f>'16-село-ЦЗ'!C7</f>
        <v>54675</v>
      </c>
      <c r="H8" s="11">
        <f>G8*100/F8</f>
        <v>101.64906670632855</v>
      </c>
      <c r="I8" s="75">
        <f>G8-F8</f>
        <v>887</v>
      </c>
      <c r="J8" s="67"/>
      <c r="K8" s="95"/>
      <c r="L8" s="95"/>
      <c r="M8" s="55"/>
      <c r="R8" s="68"/>
      <c r="S8" s="68"/>
    </row>
    <row r="9" spans="1:19" s="47" customFormat="1" ht="38.049999999999997" customHeight="1" x14ac:dyDescent="0.25">
      <c r="A9" s="54" t="s">
        <v>28</v>
      </c>
      <c r="B9" s="74">
        <f>'15-місто-ЦЗ'!E7</f>
        <v>34473</v>
      </c>
      <c r="C9" s="74">
        <f>'15-місто-ЦЗ'!F7</f>
        <v>37410</v>
      </c>
      <c r="D9" s="11">
        <f t="shared" ref="D9:D13" si="0">C9*100/B9</f>
        <v>108.51971107823515</v>
      </c>
      <c r="E9" s="90">
        <f t="shared" ref="E9:E13" si="1">C9-B9</f>
        <v>2937</v>
      </c>
      <c r="F9" s="74">
        <f>'16-село-ЦЗ'!E7</f>
        <v>20654</v>
      </c>
      <c r="G9" s="74">
        <f>'16-село-ЦЗ'!F7</f>
        <v>24030</v>
      </c>
      <c r="H9" s="11">
        <f t="shared" ref="H9:H13" si="2">G9*100/F9</f>
        <v>116.34550208192118</v>
      </c>
      <c r="I9" s="75">
        <f t="shared" ref="I9:I13" si="3">G9-F9</f>
        <v>3376</v>
      </c>
      <c r="J9" s="67"/>
      <c r="K9" s="95"/>
      <c r="L9" s="95"/>
      <c r="M9" s="56"/>
      <c r="R9" s="68"/>
      <c r="S9" s="68"/>
    </row>
    <row r="10" spans="1:19" s="47" customFormat="1" ht="45" customHeight="1" x14ac:dyDescent="0.25">
      <c r="A10" s="57" t="s">
        <v>29</v>
      </c>
      <c r="B10" s="74">
        <f>'15-місто-ЦЗ'!H7</f>
        <v>13244</v>
      </c>
      <c r="C10" s="74">
        <f>'15-місто-ЦЗ'!I7</f>
        <v>13612</v>
      </c>
      <c r="D10" s="11">
        <f t="shared" si="0"/>
        <v>102.77861673210511</v>
      </c>
      <c r="E10" s="75">
        <f t="shared" si="1"/>
        <v>368</v>
      </c>
      <c r="F10" s="74">
        <f>'16-село-ЦЗ'!H7</f>
        <v>8030</v>
      </c>
      <c r="G10" s="74">
        <f>'16-село-ЦЗ'!I7</f>
        <v>8830</v>
      </c>
      <c r="H10" s="11">
        <f t="shared" si="2"/>
        <v>109.9626400996264</v>
      </c>
      <c r="I10" s="75">
        <f t="shared" si="3"/>
        <v>800</v>
      </c>
      <c r="J10" s="67"/>
      <c r="K10" s="95"/>
      <c r="L10" s="95"/>
      <c r="M10" s="56"/>
      <c r="R10" s="68"/>
      <c r="S10" s="68"/>
    </row>
    <row r="11" spans="1:19" s="47" customFormat="1" ht="38.049999999999997" customHeight="1" x14ac:dyDescent="0.25">
      <c r="A11" s="54" t="s">
        <v>30</v>
      </c>
      <c r="B11" s="74">
        <f>'15-місто-ЦЗ'!K7</f>
        <v>2471</v>
      </c>
      <c r="C11" s="74">
        <f>'15-місто-ЦЗ'!L7</f>
        <v>2325</v>
      </c>
      <c r="D11" s="11">
        <f t="shared" si="0"/>
        <v>94.091460946985023</v>
      </c>
      <c r="E11" s="75">
        <f t="shared" si="1"/>
        <v>-146</v>
      </c>
      <c r="F11" s="74">
        <f>'16-село-ЦЗ'!K7</f>
        <v>2025</v>
      </c>
      <c r="G11" s="74">
        <f>'16-село-ЦЗ'!L7</f>
        <v>1858</v>
      </c>
      <c r="H11" s="11">
        <f t="shared" si="2"/>
        <v>91.753086419753089</v>
      </c>
      <c r="I11" s="75">
        <f t="shared" si="3"/>
        <v>-167</v>
      </c>
      <c r="J11" s="67"/>
      <c r="K11" s="95"/>
      <c r="L11" s="95"/>
      <c r="M11" s="56"/>
      <c r="R11" s="68"/>
      <c r="S11" s="68"/>
    </row>
    <row r="12" spans="1:19" s="47" customFormat="1" ht="45.7" customHeight="1" x14ac:dyDescent="0.25">
      <c r="A12" s="54" t="s">
        <v>20</v>
      </c>
      <c r="B12" s="74">
        <f>'15-місто-ЦЗ'!N7</f>
        <v>469</v>
      </c>
      <c r="C12" s="74">
        <f>'15-місто-ЦЗ'!O7</f>
        <v>336</v>
      </c>
      <c r="D12" s="11">
        <f t="shared" si="0"/>
        <v>71.641791044776113</v>
      </c>
      <c r="E12" s="75">
        <f t="shared" si="1"/>
        <v>-133</v>
      </c>
      <c r="F12" s="74">
        <f>'16-село-ЦЗ'!N7</f>
        <v>467</v>
      </c>
      <c r="G12" s="74">
        <f>'16-село-ЦЗ'!O7</f>
        <v>216</v>
      </c>
      <c r="H12" s="11">
        <f t="shared" si="2"/>
        <v>46.252676659528909</v>
      </c>
      <c r="I12" s="75">
        <f t="shared" si="3"/>
        <v>-251</v>
      </c>
      <c r="J12" s="67"/>
      <c r="K12" s="95"/>
      <c r="L12" s="95"/>
      <c r="M12" s="56"/>
      <c r="R12" s="68"/>
      <c r="S12" s="68"/>
    </row>
    <row r="13" spans="1:19" s="47" customFormat="1" ht="49.6" customHeight="1" x14ac:dyDescent="0.25">
      <c r="A13" s="54" t="s">
        <v>31</v>
      </c>
      <c r="B13" s="74">
        <f>'15-місто-ЦЗ'!Q7</f>
        <v>27627</v>
      </c>
      <c r="C13" s="74">
        <f>'15-місто-ЦЗ'!R7</f>
        <v>27306</v>
      </c>
      <c r="D13" s="11">
        <f t="shared" si="0"/>
        <v>98.838093169725269</v>
      </c>
      <c r="E13" s="90">
        <f t="shared" si="1"/>
        <v>-321</v>
      </c>
      <c r="F13" s="74">
        <f>'16-село-ЦЗ'!Q7</f>
        <v>17407</v>
      </c>
      <c r="G13" s="74">
        <f>'16-село-ЦЗ'!R7</f>
        <v>19615</v>
      </c>
      <c r="H13" s="11">
        <f t="shared" si="2"/>
        <v>112.68455219164704</v>
      </c>
      <c r="I13" s="75">
        <f t="shared" si="3"/>
        <v>2208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25">
      <c r="A14" s="159" t="s">
        <v>4</v>
      </c>
      <c r="B14" s="160"/>
      <c r="C14" s="160"/>
      <c r="D14" s="160"/>
      <c r="E14" s="160"/>
      <c r="F14" s="160"/>
      <c r="G14" s="160"/>
      <c r="H14" s="160"/>
      <c r="I14" s="160"/>
      <c r="J14" s="69"/>
      <c r="K14" s="25"/>
      <c r="L14" s="25"/>
      <c r="M14" s="56"/>
    </row>
    <row r="15" spans="1:19" s="47" customFormat="1" ht="18" customHeight="1" x14ac:dyDescent="0.25">
      <c r="A15" s="161"/>
      <c r="B15" s="162"/>
      <c r="C15" s="162"/>
      <c r="D15" s="162"/>
      <c r="E15" s="162"/>
      <c r="F15" s="162"/>
      <c r="G15" s="162"/>
      <c r="H15" s="162"/>
      <c r="I15" s="162"/>
      <c r="J15" s="69"/>
      <c r="K15" s="25"/>
      <c r="L15" s="25"/>
      <c r="M15" s="56"/>
    </row>
    <row r="16" spans="1:19" s="47" customFormat="1" ht="20.25" customHeight="1" x14ac:dyDescent="0.25">
      <c r="A16" s="163" t="s">
        <v>0</v>
      </c>
      <c r="B16" s="163" t="s">
        <v>74</v>
      </c>
      <c r="C16" s="163" t="s">
        <v>75</v>
      </c>
      <c r="D16" s="166" t="s">
        <v>1</v>
      </c>
      <c r="E16" s="167"/>
      <c r="F16" s="163" t="s">
        <v>74</v>
      </c>
      <c r="G16" s="163" t="s">
        <v>75</v>
      </c>
      <c r="H16" s="166" t="s">
        <v>1</v>
      </c>
      <c r="I16" s="167"/>
      <c r="J16" s="64"/>
      <c r="K16" s="25"/>
      <c r="L16" s="25"/>
      <c r="M16" s="56"/>
    </row>
    <row r="17" spans="1:13" ht="27" customHeight="1" x14ac:dyDescent="0.35">
      <c r="A17" s="164"/>
      <c r="B17" s="164"/>
      <c r="C17" s="164"/>
      <c r="D17" s="21" t="s">
        <v>2</v>
      </c>
      <c r="E17" s="6" t="s">
        <v>26</v>
      </c>
      <c r="F17" s="164"/>
      <c r="G17" s="164"/>
      <c r="H17" s="21" t="s">
        <v>2</v>
      </c>
      <c r="I17" s="6" t="s">
        <v>26</v>
      </c>
      <c r="J17" s="65"/>
      <c r="K17" s="70"/>
      <c r="L17" s="70"/>
      <c r="M17" s="58"/>
    </row>
    <row r="18" spans="1:13" ht="21.1" x14ac:dyDescent="0.35">
      <c r="A18" s="54" t="s">
        <v>32</v>
      </c>
      <c r="B18" s="82">
        <f>'15-місто-ЦЗ'!T7</f>
        <v>59503</v>
      </c>
      <c r="C18" s="82">
        <f>'15-місто-ЦЗ'!U7</f>
        <v>12722</v>
      </c>
      <c r="D18" s="17">
        <f t="shared" ref="D18:D20" si="4">C18*100/B18</f>
        <v>21.380434599936137</v>
      </c>
      <c r="E18" s="90">
        <f t="shared" ref="E18:E20" si="5">C18-B18</f>
        <v>-46781</v>
      </c>
      <c r="F18" s="82">
        <f>'16-село-ЦЗ'!T7</f>
        <v>37872</v>
      </c>
      <c r="G18" s="82">
        <f>'16-село-ЦЗ'!U7</f>
        <v>9482</v>
      </c>
      <c r="H18" s="16">
        <f t="shared" ref="H18:H20" si="6">G18*100/F18</f>
        <v>25.036966624419097</v>
      </c>
      <c r="I18" s="75">
        <f t="shared" ref="I18:I20" si="7">G18-F18</f>
        <v>-28390</v>
      </c>
      <c r="J18" s="71"/>
      <c r="K18" s="96"/>
      <c r="L18" s="96"/>
      <c r="M18" s="58"/>
    </row>
    <row r="19" spans="1:13" ht="21.1" x14ac:dyDescent="0.35">
      <c r="A19" s="2" t="s">
        <v>28</v>
      </c>
      <c r="B19" s="82">
        <f>'15-місто-ЦЗ'!W7</f>
        <v>18324</v>
      </c>
      <c r="C19" s="82">
        <f>'15-місто-ЦЗ'!X7</f>
        <v>9481</v>
      </c>
      <c r="D19" s="17">
        <f t="shared" si="4"/>
        <v>51.740886269373497</v>
      </c>
      <c r="E19" s="75">
        <f t="shared" si="5"/>
        <v>-8843</v>
      </c>
      <c r="F19" s="82">
        <f>'16-село-ЦЗ'!W7</f>
        <v>10357</v>
      </c>
      <c r="G19" s="82">
        <f>'16-село-ЦЗ'!X7</f>
        <v>6934</v>
      </c>
      <c r="H19" s="16">
        <f t="shared" si="6"/>
        <v>66.949888963985714</v>
      </c>
      <c r="I19" s="75">
        <f t="shared" si="7"/>
        <v>-3423</v>
      </c>
      <c r="J19" s="71"/>
      <c r="K19" s="96"/>
      <c r="L19" s="96"/>
      <c r="M19" s="58"/>
    </row>
    <row r="20" spans="1:13" ht="21.1" x14ac:dyDescent="0.35">
      <c r="A20" s="2" t="s">
        <v>33</v>
      </c>
      <c r="B20" s="82">
        <f>'15-місто-ЦЗ'!Z7</f>
        <v>15867</v>
      </c>
      <c r="C20" s="82">
        <f>'15-місто-ЦЗ'!AA7</f>
        <v>8054</v>
      </c>
      <c r="D20" s="17">
        <f t="shared" si="4"/>
        <v>50.759437826936406</v>
      </c>
      <c r="E20" s="75">
        <f t="shared" si="5"/>
        <v>-7813</v>
      </c>
      <c r="F20" s="82">
        <f>'16-село-ЦЗ'!Z7</f>
        <v>9286</v>
      </c>
      <c r="G20" s="82">
        <f>'16-село-ЦЗ'!AA7</f>
        <v>6166</v>
      </c>
      <c r="H20" s="16">
        <f t="shared" si="6"/>
        <v>66.401033814344174</v>
      </c>
      <c r="I20" s="75">
        <f t="shared" si="7"/>
        <v>-3120</v>
      </c>
      <c r="J20" s="72"/>
      <c r="K20" s="96"/>
      <c r="L20" s="96"/>
      <c r="M20" s="58"/>
    </row>
    <row r="21" spans="1:13" ht="21.1" x14ac:dyDescent="0.35">
      <c r="C21" s="19"/>
      <c r="K21" s="70"/>
      <c r="L21" s="70"/>
      <c r="M21" s="58"/>
    </row>
    <row r="22" spans="1:13" x14ac:dyDescent="0.25">
      <c r="K22" s="18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79" t="s">
        <v>83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7"/>
      <c r="O1" s="27"/>
      <c r="P1" s="27"/>
      <c r="Q1" s="27"/>
      <c r="R1" s="27"/>
      <c r="S1" s="27"/>
      <c r="T1" s="27"/>
      <c r="U1" s="27"/>
      <c r="V1" s="27"/>
      <c r="W1" s="27"/>
      <c r="X1" s="175"/>
      <c r="Y1" s="175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0"/>
      <c r="Y2" s="180"/>
      <c r="Z2" s="174"/>
      <c r="AA2" s="174"/>
      <c r="AB2" s="59" t="s">
        <v>7</v>
      </c>
      <c r="AC2" s="59"/>
    </row>
    <row r="3" spans="1:32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171" t="s">
        <v>9</v>
      </c>
      <c r="L3" s="171"/>
      <c r="M3" s="171"/>
      <c r="N3" s="171" t="s">
        <v>10</v>
      </c>
      <c r="O3" s="171"/>
      <c r="P3" s="171"/>
      <c r="Q3" s="176" t="s">
        <v>8</v>
      </c>
      <c r="R3" s="177"/>
      <c r="S3" s="178"/>
      <c r="T3" s="171" t="s">
        <v>16</v>
      </c>
      <c r="U3" s="171"/>
      <c r="V3" s="171"/>
      <c r="W3" s="171" t="s">
        <v>11</v>
      </c>
      <c r="X3" s="171"/>
      <c r="Y3" s="171"/>
      <c r="Z3" s="171" t="s">
        <v>12</v>
      </c>
      <c r="AA3" s="171"/>
      <c r="AB3" s="171"/>
    </row>
    <row r="4" spans="1:32" s="33" customFormat="1" ht="19.55" customHeight="1" x14ac:dyDescent="0.25">
      <c r="A4" s="181"/>
      <c r="B4" s="172" t="s">
        <v>15</v>
      </c>
      <c r="C4" s="172" t="s">
        <v>63</v>
      </c>
      <c r="D4" s="173" t="s">
        <v>2</v>
      </c>
      <c r="E4" s="172" t="s">
        <v>15</v>
      </c>
      <c r="F4" s="172" t="s">
        <v>63</v>
      </c>
      <c r="G4" s="173" t="s">
        <v>2</v>
      </c>
      <c r="H4" s="172" t="s">
        <v>15</v>
      </c>
      <c r="I4" s="172" t="s">
        <v>63</v>
      </c>
      <c r="J4" s="173" t="s">
        <v>2</v>
      </c>
      <c r="K4" s="172" t="s">
        <v>15</v>
      </c>
      <c r="L4" s="172" t="s">
        <v>63</v>
      </c>
      <c r="M4" s="173" t="s">
        <v>2</v>
      </c>
      <c r="N4" s="172" t="s">
        <v>15</v>
      </c>
      <c r="O4" s="172" t="s">
        <v>63</v>
      </c>
      <c r="P4" s="173" t="s">
        <v>2</v>
      </c>
      <c r="Q4" s="172" t="s">
        <v>15</v>
      </c>
      <c r="R4" s="172" t="s">
        <v>63</v>
      </c>
      <c r="S4" s="173" t="s">
        <v>2</v>
      </c>
      <c r="T4" s="172" t="s">
        <v>15</v>
      </c>
      <c r="U4" s="172" t="s">
        <v>63</v>
      </c>
      <c r="V4" s="173" t="s">
        <v>2</v>
      </c>
      <c r="W4" s="172" t="s">
        <v>15</v>
      </c>
      <c r="X4" s="172" t="s">
        <v>63</v>
      </c>
      <c r="Y4" s="173" t="s">
        <v>2</v>
      </c>
      <c r="Z4" s="172" t="s">
        <v>15</v>
      </c>
      <c r="AA4" s="172" t="s">
        <v>63</v>
      </c>
      <c r="AB4" s="173" t="s">
        <v>2</v>
      </c>
    </row>
    <row r="5" spans="1:32" s="33" customFormat="1" ht="15.8" customHeight="1" x14ac:dyDescent="0.25">
      <c r="A5" s="181"/>
      <c r="B5" s="172"/>
      <c r="C5" s="172"/>
      <c r="D5" s="173"/>
      <c r="E5" s="172"/>
      <c r="F5" s="172"/>
      <c r="G5" s="173"/>
      <c r="H5" s="172"/>
      <c r="I5" s="172"/>
      <c r="J5" s="173"/>
      <c r="K5" s="172"/>
      <c r="L5" s="172"/>
      <c r="M5" s="173"/>
      <c r="N5" s="172"/>
      <c r="O5" s="172"/>
      <c r="P5" s="173"/>
      <c r="Q5" s="172"/>
      <c r="R5" s="172"/>
      <c r="S5" s="173"/>
      <c r="T5" s="172"/>
      <c r="U5" s="172"/>
      <c r="V5" s="173"/>
      <c r="W5" s="172"/>
      <c r="X5" s="172"/>
      <c r="Y5" s="173"/>
      <c r="Z5" s="172"/>
      <c r="AA5" s="172"/>
      <c r="AB5" s="173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112">
        <f>SUM(B8:B35)</f>
        <v>82137</v>
      </c>
      <c r="C7" s="112">
        <f>SUM(C8:C35)</f>
        <v>83146</v>
      </c>
      <c r="D7" s="113">
        <f>C7*100/B7</f>
        <v>101.22843541887335</v>
      </c>
      <c r="E7" s="114">
        <f>SUM(E8:E35)</f>
        <v>34473</v>
      </c>
      <c r="F7" s="114">
        <f>SUM(F8:F35)</f>
        <v>37410</v>
      </c>
      <c r="G7" s="113">
        <f>F7*100/E7</f>
        <v>108.51971107823515</v>
      </c>
      <c r="H7" s="114">
        <f>SUM(H8:H35)</f>
        <v>13244</v>
      </c>
      <c r="I7" s="114">
        <f>SUM(I8:I35)</f>
        <v>13612</v>
      </c>
      <c r="J7" s="113">
        <f>I7*100/H7</f>
        <v>102.77861673210511</v>
      </c>
      <c r="K7" s="114">
        <f>SUM(K8:K35)</f>
        <v>2471</v>
      </c>
      <c r="L7" s="114">
        <f>SUM(L8:L35)</f>
        <v>2325</v>
      </c>
      <c r="M7" s="113">
        <f>L7*100/K7</f>
        <v>94.091460946985023</v>
      </c>
      <c r="N7" s="114">
        <f>SUM(N8:N35)</f>
        <v>469</v>
      </c>
      <c r="O7" s="114">
        <f>SUM(O8:O35)</f>
        <v>336</v>
      </c>
      <c r="P7" s="113">
        <f>O7*100/N7</f>
        <v>71.641791044776113</v>
      </c>
      <c r="Q7" s="114">
        <f>SUM(Q8:Q35)</f>
        <v>27627</v>
      </c>
      <c r="R7" s="114">
        <f>SUM(R8:R35)</f>
        <v>27306</v>
      </c>
      <c r="S7" s="113">
        <f>R7*100/Q7</f>
        <v>98.838093169725269</v>
      </c>
      <c r="T7" s="114">
        <f>SUM(T8:T35)</f>
        <v>59503</v>
      </c>
      <c r="U7" s="114">
        <f>SUM(U8:U35)</f>
        <v>12722</v>
      </c>
      <c r="V7" s="113">
        <f>U7*100/T7</f>
        <v>21.380434599936137</v>
      </c>
      <c r="W7" s="114">
        <f>SUM(W8:W35)</f>
        <v>18324</v>
      </c>
      <c r="X7" s="114">
        <f>SUM(X8:X35)</f>
        <v>9481</v>
      </c>
      <c r="Y7" s="113">
        <f>X7*100/W7</f>
        <v>51.740886269373497</v>
      </c>
      <c r="Z7" s="114">
        <f>SUM(Z8:Z35)</f>
        <v>15867</v>
      </c>
      <c r="AA7" s="114">
        <f>SUM(AA8:AA35)</f>
        <v>8054</v>
      </c>
      <c r="AB7" s="113">
        <f>AA7*100/Z7</f>
        <v>50.759437826936406</v>
      </c>
      <c r="AC7" s="37"/>
      <c r="AF7" s="42"/>
    </row>
    <row r="8" spans="1:32" s="42" customFormat="1" ht="17" customHeight="1" x14ac:dyDescent="0.25">
      <c r="A8" s="61" t="s">
        <v>35</v>
      </c>
      <c r="B8" s="115">
        <f>УСЬОГО!B8-'16-село-ЦЗ'!B8</f>
        <v>27035</v>
      </c>
      <c r="C8" s="115">
        <f>УСЬОГО!C8-'16-село-ЦЗ'!C8</f>
        <v>28867</v>
      </c>
      <c r="D8" s="113">
        <f t="shared" ref="D8:D35" si="0">C8*100/B8</f>
        <v>106.77640096171629</v>
      </c>
      <c r="E8" s="115">
        <f>УСЬОГО!E8-'16-село-ЦЗ'!E8</f>
        <v>12547</v>
      </c>
      <c r="F8" s="115">
        <f>УСЬОГО!F8-'16-село-ЦЗ'!F8</f>
        <v>14456</v>
      </c>
      <c r="G8" s="116">
        <f t="shared" ref="G8:G35" si="1">F8*100/E8</f>
        <v>115.21479238064876</v>
      </c>
      <c r="H8" s="115">
        <f>УСЬОГО!H8-'16-село-ЦЗ'!H8</f>
        <v>2460</v>
      </c>
      <c r="I8" s="115">
        <f>УСЬОГО!I8-'16-село-ЦЗ'!I8</f>
        <v>2998</v>
      </c>
      <c r="J8" s="116">
        <f t="shared" ref="J8:J35" si="2">I8*100/H8</f>
        <v>121.869918699187</v>
      </c>
      <c r="K8" s="115">
        <f>УСЬОГО!N8-'16-село-ЦЗ'!K8</f>
        <v>520</v>
      </c>
      <c r="L8" s="115">
        <f>УСЬОГО!O8-'16-село-ЦЗ'!L8</f>
        <v>832</v>
      </c>
      <c r="M8" s="116">
        <f t="shared" ref="M8:M35" si="3">L8*100/K8</f>
        <v>160</v>
      </c>
      <c r="N8" s="115">
        <f>УСЬОГО!Q8-'16-село-ЦЗ'!N8</f>
        <v>91</v>
      </c>
      <c r="O8" s="115">
        <f>УСЬОГО!R8-'16-село-ЦЗ'!O8</f>
        <v>172</v>
      </c>
      <c r="P8" s="116">
        <f>IF(ISERROR(O8*100/N8),"-",(O8*100/N8))</f>
        <v>189.01098901098902</v>
      </c>
      <c r="Q8" s="115">
        <f>УСЬОГО!T8-'16-село-ЦЗ'!Q8</f>
        <v>9153</v>
      </c>
      <c r="R8" s="117">
        <f>УСЬОГО!U8-'16-село-ЦЗ'!R8</f>
        <v>8547</v>
      </c>
      <c r="S8" s="116">
        <f t="shared" ref="S8:S35" si="4">R8*100/Q8</f>
        <v>93.379219927892493</v>
      </c>
      <c r="T8" s="115">
        <f>УСЬОГО!W8-'16-село-ЦЗ'!T8</f>
        <v>21645</v>
      </c>
      <c r="U8" s="117">
        <f>УСЬОГО!X8-'16-село-ЦЗ'!U8</f>
        <v>4339</v>
      </c>
      <c r="V8" s="116">
        <f t="shared" ref="V8:V35" si="5">U8*100/T8</f>
        <v>20.046200046200045</v>
      </c>
      <c r="W8" s="115">
        <f>УСЬОГО!Z8-'16-село-ЦЗ'!W8</f>
        <v>7600</v>
      </c>
      <c r="X8" s="117">
        <f>УСЬОГО!AA8-'16-село-ЦЗ'!X8</f>
        <v>4031</v>
      </c>
      <c r="Y8" s="116">
        <f t="shared" ref="Y8:Y35" si="6">X8*100/W8</f>
        <v>53.039473684210527</v>
      </c>
      <c r="Z8" s="115">
        <f>УСЬОГО!AC8-'16-село-ЦЗ'!Z8</f>
        <v>6704</v>
      </c>
      <c r="AA8" s="117">
        <f>УСЬОГО!AD8-'16-село-ЦЗ'!AA8</f>
        <v>3403</v>
      </c>
      <c r="AB8" s="116">
        <f t="shared" ref="AB8:AB35" si="7">AA8*100/Z8</f>
        <v>50.760739856801912</v>
      </c>
      <c r="AC8" s="37"/>
      <c r="AD8" s="41"/>
    </row>
    <row r="9" spans="1:32" s="43" customFormat="1" ht="17" customHeight="1" x14ac:dyDescent="0.25">
      <c r="A9" s="61" t="s">
        <v>36</v>
      </c>
      <c r="B9" s="115">
        <f>УСЬОГО!B9-'16-село-ЦЗ'!B9</f>
        <v>4300</v>
      </c>
      <c r="C9" s="115">
        <f>УСЬОГО!C9-'16-село-ЦЗ'!C9</f>
        <v>4173</v>
      </c>
      <c r="D9" s="113">
        <f t="shared" si="0"/>
        <v>97.04651162790698</v>
      </c>
      <c r="E9" s="115">
        <f>УСЬОГО!E9-'16-село-ЦЗ'!E9</f>
        <v>1905</v>
      </c>
      <c r="F9" s="115">
        <f>УСЬОГО!F9-'16-село-ЦЗ'!F9</f>
        <v>1952</v>
      </c>
      <c r="G9" s="116">
        <f t="shared" si="1"/>
        <v>102.46719160104986</v>
      </c>
      <c r="H9" s="115">
        <f>УСЬОГО!H9-'16-село-ЦЗ'!H9</f>
        <v>737</v>
      </c>
      <c r="I9" s="115">
        <f>УСЬОГО!I9-'16-село-ЦЗ'!I9</f>
        <v>661</v>
      </c>
      <c r="J9" s="116">
        <f t="shared" si="2"/>
        <v>89.687924016282224</v>
      </c>
      <c r="K9" s="115">
        <f>УСЬОГО!N9-'16-село-ЦЗ'!K9</f>
        <v>97</v>
      </c>
      <c r="L9" s="115">
        <f>УСЬОГО!O9-'16-село-ЦЗ'!L9</f>
        <v>84</v>
      </c>
      <c r="M9" s="116">
        <f t="shared" si="3"/>
        <v>86.597938144329902</v>
      </c>
      <c r="N9" s="115">
        <f>УСЬОГО!Q9-'16-село-ЦЗ'!N9</f>
        <v>12</v>
      </c>
      <c r="O9" s="115">
        <f>УСЬОГО!R9-'16-село-ЦЗ'!O9</f>
        <v>4</v>
      </c>
      <c r="P9" s="116">
        <f t="shared" ref="P9:P35" si="8">IF(ISERROR(O9*100/N9),"-",(O9*100/N9))</f>
        <v>33.333333333333336</v>
      </c>
      <c r="Q9" s="115">
        <f>УСЬОГО!T9-'16-село-ЦЗ'!Q9</f>
        <v>1419</v>
      </c>
      <c r="R9" s="117">
        <f>УСЬОГО!U9-'16-село-ЦЗ'!R9</f>
        <v>1552</v>
      </c>
      <c r="S9" s="116">
        <f t="shared" si="4"/>
        <v>109.37279774489078</v>
      </c>
      <c r="T9" s="115">
        <f>УСЬОГО!W9-'16-село-ЦЗ'!T9</f>
        <v>3183</v>
      </c>
      <c r="U9" s="117">
        <f>УСЬОГО!X9-'16-село-ЦЗ'!U9</f>
        <v>559</v>
      </c>
      <c r="V9" s="116">
        <f t="shared" si="5"/>
        <v>17.562048382029531</v>
      </c>
      <c r="W9" s="115">
        <f>УСЬОГО!Z9-'16-село-ЦЗ'!W9</f>
        <v>1057</v>
      </c>
      <c r="X9" s="117">
        <f>УСЬОГО!AA9-'16-село-ЦЗ'!X9</f>
        <v>489</v>
      </c>
      <c r="Y9" s="116">
        <f t="shared" si="6"/>
        <v>46.263008514664143</v>
      </c>
      <c r="Z9" s="115">
        <f>УСЬОГО!AC9-'16-село-ЦЗ'!Z9</f>
        <v>809</v>
      </c>
      <c r="AA9" s="117">
        <f>УСЬОГО!AD9-'16-село-ЦЗ'!AA9</f>
        <v>327</v>
      </c>
      <c r="AB9" s="116">
        <f t="shared" si="7"/>
        <v>40.42027194066749</v>
      </c>
      <c r="AC9" s="37"/>
      <c r="AD9" s="41"/>
    </row>
    <row r="10" spans="1:32" s="42" customFormat="1" ht="17" customHeight="1" x14ac:dyDescent="0.25">
      <c r="A10" s="61" t="s">
        <v>37</v>
      </c>
      <c r="B10" s="115">
        <f>УСЬОГО!B10-'16-село-ЦЗ'!B10</f>
        <v>276</v>
      </c>
      <c r="C10" s="115">
        <f>УСЬОГО!C10-'16-село-ЦЗ'!C10</f>
        <v>262</v>
      </c>
      <c r="D10" s="113">
        <f t="shared" si="0"/>
        <v>94.927536231884062</v>
      </c>
      <c r="E10" s="115">
        <f>УСЬОГО!E10-'16-село-ЦЗ'!E10</f>
        <v>172</v>
      </c>
      <c r="F10" s="115">
        <f>УСЬОГО!F10-'16-село-ЦЗ'!F10</f>
        <v>164</v>
      </c>
      <c r="G10" s="116">
        <f t="shared" si="1"/>
        <v>95.348837209302332</v>
      </c>
      <c r="H10" s="115">
        <f>УСЬОГО!H10-'16-село-ЦЗ'!H10</f>
        <v>41</v>
      </c>
      <c r="I10" s="115">
        <f>УСЬОГО!I10-'16-село-ЦЗ'!I10</f>
        <v>41</v>
      </c>
      <c r="J10" s="116">
        <f t="shared" si="2"/>
        <v>100</v>
      </c>
      <c r="K10" s="115">
        <f>УСЬОГО!N10-'16-село-ЦЗ'!K10</f>
        <v>8</v>
      </c>
      <c r="L10" s="115">
        <f>УСЬОГО!O10-'16-село-ЦЗ'!L10</f>
        <v>5</v>
      </c>
      <c r="M10" s="116">
        <f t="shared" si="3"/>
        <v>62.5</v>
      </c>
      <c r="N10" s="115">
        <f>УСЬОГО!Q10-'16-село-ЦЗ'!N10</f>
        <v>1</v>
      </c>
      <c r="O10" s="115">
        <f>УСЬОГО!R10-'16-село-ЦЗ'!O10</f>
        <v>8</v>
      </c>
      <c r="P10" s="116">
        <f t="shared" si="8"/>
        <v>800</v>
      </c>
      <c r="Q10" s="115">
        <f>УСЬОГО!T10-'16-село-ЦЗ'!Q10</f>
        <v>166</v>
      </c>
      <c r="R10" s="117">
        <f>УСЬОГО!U10-'16-село-ЦЗ'!R10</f>
        <v>134</v>
      </c>
      <c r="S10" s="116">
        <f t="shared" si="4"/>
        <v>80.722891566265062</v>
      </c>
      <c r="T10" s="115">
        <f>УСЬОГО!W10-'16-село-ЦЗ'!T10</f>
        <v>196</v>
      </c>
      <c r="U10" s="117">
        <f>УСЬОГО!X10-'16-село-ЦЗ'!U10</f>
        <v>24</v>
      </c>
      <c r="V10" s="116">
        <f t="shared" si="5"/>
        <v>12.244897959183673</v>
      </c>
      <c r="W10" s="115">
        <f>УСЬОГО!Z10-'16-село-ЦЗ'!W10</f>
        <v>114</v>
      </c>
      <c r="X10" s="117">
        <f>УСЬОГО!AA10-'16-село-ЦЗ'!X10</f>
        <v>23</v>
      </c>
      <c r="Y10" s="116">
        <f t="shared" si="6"/>
        <v>20.17543859649123</v>
      </c>
      <c r="Z10" s="115">
        <f>УСЬОГО!AC10-'16-село-ЦЗ'!Z10</f>
        <v>98</v>
      </c>
      <c r="AA10" s="117">
        <f>УСЬОГО!AD10-'16-село-ЦЗ'!AA10</f>
        <v>21</v>
      </c>
      <c r="AB10" s="116">
        <f t="shared" si="7"/>
        <v>21.428571428571427</v>
      </c>
      <c r="AC10" s="37"/>
      <c r="AD10" s="41"/>
    </row>
    <row r="11" spans="1:32" s="42" customFormat="1" ht="17" customHeight="1" x14ac:dyDescent="0.25">
      <c r="A11" s="61" t="s">
        <v>38</v>
      </c>
      <c r="B11" s="115">
        <f>УСЬОГО!B11-'16-село-ЦЗ'!B11</f>
        <v>2091</v>
      </c>
      <c r="C11" s="115">
        <f>УСЬОГО!C11-'16-село-ЦЗ'!C11</f>
        <v>1808</v>
      </c>
      <c r="D11" s="113">
        <f t="shared" si="0"/>
        <v>86.465805834528936</v>
      </c>
      <c r="E11" s="115">
        <f>УСЬОГО!E11-'16-село-ЦЗ'!E11</f>
        <v>1088</v>
      </c>
      <c r="F11" s="115">
        <f>УСЬОГО!F11-'16-село-ЦЗ'!F11</f>
        <v>900</v>
      </c>
      <c r="G11" s="116">
        <f t="shared" si="1"/>
        <v>82.720588235294116</v>
      </c>
      <c r="H11" s="115">
        <f>УСЬОГО!H11-'16-село-ЦЗ'!H11</f>
        <v>432</v>
      </c>
      <c r="I11" s="115">
        <f>УСЬОГО!I11-'16-село-ЦЗ'!I11</f>
        <v>276</v>
      </c>
      <c r="J11" s="116">
        <f t="shared" si="2"/>
        <v>63.888888888888886</v>
      </c>
      <c r="K11" s="115">
        <f>УСЬОГО!N11-'16-село-ЦЗ'!K11</f>
        <v>78</v>
      </c>
      <c r="L11" s="115">
        <f>УСЬОГО!O11-'16-село-ЦЗ'!L11</f>
        <v>32</v>
      </c>
      <c r="M11" s="116">
        <f t="shared" si="3"/>
        <v>41.025641025641029</v>
      </c>
      <c r="N11" s="115">
        <f>УСЬОГО!Q11-'16-село-ЦЗ'!N11</f>
        <v>0</v>
      </c>
      <c r="O11" s="115">
        <f>УСЬОГО!R11-'16-село-ЦЗ'!O11</f>
        <v>3</v>
      </c>
      <c r="P11" s="116" t="str">
        <f t="shared" si="8"/>
        <v>-</v>
      </c>
      <c r="Q11" s="115">
        <f>УСЬОГО!T11-'16-село-ЦЗ'!Q11</f>
        <v>1027</v>
      </c>
      <c r="R11" s="117">
        <f>УСЬОГО!U11-'16-село-ЦЗ'!R11</f>
        <v>784</v>
      </c>
      <c r="S11" s="116">
        <f t="shared" si="4"/>
        <v>76.338851022395332</v>
      </c>
      <c r="T11" s="115">
        <f>УСЬОГО!W11-'16-село-ЦЗ'!T11</f>
        <v>1303</v>
      </c>
      <c r="U11" s="117">
        <f>УСЬОГО!X11-'16-село-ЦЗ'!U11</f>
        <v>246</v>
      </c>
      <c r="V11" s="116">
        <f t="shared" si="5"/>
        <v>18.879508825786647</v>
      </c>
      <c r="W11" s="115">
        <f>УСЬОГО!Z11-'16-село-ЦЗ'!W11</f>
        <v>501</v>
      </c>
      <c r="X11" s="117">
        <f>УСЬОГО!AA11-'16-село-ЦЗ'!X11</f>
        <v>213</v>
      </c>
      <c r="Y11" s="116">
        <f t="shared" si="6"/>
        <v>42.514970059880241</v>
      </c>
      <c r="Z11" s="115">
        <f>УСЬОГО!AC11-'16-село-ЦЗ'!Z11</f>
        <v>416</v>
      </c>
      <c r="AA11" s="117">
        <f>УСЬОГО!AD11-'16-село-ЦЗ'!AA11</f>
        <v>171</v>
      </c>
      <c r="AB11" s="116">
        <f t="shared" si="7"/>
        <v>41.105769230769234</v>
      </c>
      <c r="AC11" s="37"/>
      <c r="AD11" s="41"/>
    </row>
    <row r="12" spans="1:32" s="42" customFormat="1" ht="17" customHeight="1" x14ac:dyDescent="0.25">
      <c r="A12" s="61" t="s">
        <v>39</v>
      </c>
      <c r="B12" s="115">
        <f>УСЬОГО!B12-'16-село-ЦЗ'!B12</f>
        <v>3479</v>
      </c>
      <c r="C12" s="115">
        <f>УСЬОГО!C12-'16-село-ЦЗ'!C12</f>
        <v>3480</v>
      </c>
      <c r="D12" s="113">
        <f t="shared" si="0"/>
        <v>100.02874389192297</v>
      </c>
      <c r="E12" s="115">
        <f>УСЬОГО!E12-'16-село-ЦЗ'!E12</f>
        <v>1115</v>
      </c>
      <c r="F12" s="115">
        <f>УСЬОГО!F12-'16-село-ЦЗ'!F12</f>
        <v>1156</v>
      </c>
      <c r="G12" s="116">
        <f t="shared" si="1"/>
        <v>103.67713004484305</v>
      </c>
      <c r="H12" s="115">
        <f>УСЬОГО!H12-'16-село-ЦЗ'!H12</f>
        <v>584</v>
      </c>
      <c r="I12" s="115">
        <f>УСЬОГО!I12-'16-село-ЦЗ'!I12</f>
        <v>516</v>
      </c>
      <c r="J12" s="116">
        <f t="shared" si="2"/>
        <v>88.356164383561648</v>
      </c>
      <c r="K12" s="115">
        <f>УСЬОГО!N12-'16-село-ЦЗ'!K12</f>
        <v>177</v>
      </c>
      <c r="L12" s="115">
        <f>УСЬОГО!O12-'16-село-ЦЗ'!L12</f>
        <v>144</v>
      </c>
      <c r="M12" s="116">
        <f t="shared" si="3"/>
        <v>81.355932203389827</v>
      </c>
      <c r="N12" s="115">
        <f>УСЬОГО!Q12-'16-село-ЦЗ'!N12</f>
        <v>104</v>
      </c>
      <c r="O12" s="115">
        <f>УСЬОГО!R12-'16-село-ЦЗ'!O12</f>
        <v>16</v>
      </c>
      <c r="P12" s="116">
        <f t="shared" si="8"/>
        <v>15.384615384615385</v>
      </c>
      <c r="Q12" s="115">
        <f>УСЬОГО!T12-'16-село-ЦЗ'!Q12</f>
        <v>933</v>
      </c>
      <c r="R12" s="117">
        <f>УСЬОГО!U12-'16-село-ЦЗ'!R12</f>
        <v>1006</v>
      </c>
      <c r="S12" s="116">
        <f t="shared" si="4"/>
        <v>107.82422293676314</v>
      </c>
      <c r="T12" s="115">
        <f>УСЬОГО!W12-'16-село-ЦЗ'!T12</f>
        <v>2710</v>
      </c>
      <c r="U12" s="117">
        <f>УСЬОГО!X12-'16-село-ЦЗ'!U12</f>
        <v>430</v>
      </c>
      <c r="V12" s="116">
        <f t="shared" si="5"/>
        <v>15.867158671586715</v>
      </c>
      <c r="W12" s="115">
        <f>УСЬОГО!Z12-'16-село-ЦЗ'!W12</f>
        <v>505</v>
      </c>
      <c r="X12" s="117">
        <f>УСЬОГО!AA12-'16-село-ЦЗ'!X12</f>
        <v>240</v>
      </c>
      <c r="Y12" s="116">
        <f t="shared" si="6"/>
        <v>47.524752475247524</v>
      </c>
      <c r="Z12" s="115">
        <f>УСЬОГО!AC12-'16-село-ЦЗ'!Z12</f>
        <v>416</v>
      </c>
      <c r="AA12" s="117">
        <f>УСЬОГО!AD12-'16-село-ЦЗ'!AA12</f>
        <v>202</v>
      </c>
      <c r="AB12" s="116">
        <f t="shared" si="7"/>
        <v>48.557692307692307</v>
      </c>
      <c r="AC12" s="37"/>
      <c r="AD12" s="41"/>
    </row>
    <row r="13" spans="1:32" s="42" customFormat="1" ht="17" customHeight="1" x14ac:dyDescent="0.25">
      <c r="A13" s="61" t="s">
        <v>40</v>
      </c>
      <c r="B13" s="115">
        <f>УСЬОГО!B13-'16-село-ЦЗ'!B13</f>
        <v>1680</v>
      </c>
      <c r="C13" s="115">
        <f>УСЬОГО!C13-'16-село-ЦЗ'!C13</f>
        <v>1482</v>
      </c>
      <c r="D13" s="113">
        <f t="shared" si="0"/>
        <v>88.214285714285708</v>
      </c>
      <c r="E13" s="115">
        <f>УСЬОГО!E13-'16-село-ЦЗ'!E13</f>
        <v>841</v>
      </c>
      <c r="F13" s="115">
        <f>УСЬОГО!F13-'16-село-ЦЗ'!F13</f>
        <v>718</v>
      </c>
      <c r="G13" s="116">
        <f t="shared" si="1"/>
        <v>85.374554102259211</v>
      </c>
      <c r="H13" s="115">
        <f>УСЬОГО!H13-'16-село-ЦЗ'!H13</f>
        <v>351</v>
      </c>
      <c r="I13" s="115">
        <f>УСЬОГО!I13-'16-село-ЦЗ'!I13</f>
        <v>316</v>
      </c>
      <c r="J13" s="116">
        <f t="shared" si="2"/>
        <v>90.028490028490026</v>
      </c>
      <c r="K13" s="115">
        <f>УСЬОГО!N13-'16-село-ЦЗ'!K13</f>
        <v>48</v>
      </c>
      <c r="L13" s="115">
        <f>УСЬОГО!O13-'16-село-ЦЗ'!L13</f>
        <v>47</v>
      </c>
      <c r="M13" s="116">
        <f t="shared" si="3"/>
        <v>97.916666666666671</v>
      </c>
      <c r="N13" s="115">
        <f>УСЬОГО!Q13-'16-село-ЦЗ'!N13</f>
        <v>6</v>
      </c>
      <c r="O13" s="115">
        <f>УСЬОГО!R13-'16-село-ЦЗ'!O13</f>
        <v>4</v>
      </c>
      <c r="P13" s="116">
        <f t="shared" si="8"/>
        <v>66.666666666666671</v>
      </c>
      <c r="Q13" s="115">
        <f>УСЬОГО!T13-'16-село-ЦЗ'!Q13</f>
        <v>654</v>
      </c>
      <c r="R13" s="117">
        <f>УСЬОГО!U13-'16-село-ЦЗ'!R13</f>
        <v>633</v>
      </c>
      <c r="S13" s="116">
        <f t="shared" si="4"/>
        <v>96.788990825688074</v>
      </c>
      <c r="T13" s="115">
        <f>УСЬОГО!W13-'16-село-ЦЗ'!T13</f>
        <v>1085</v>
      </c>
      <c r="U13" s="117">
        <f>УСЬОГО!X13-'16-село-ЦЗ'!U13</f>
        <v>561</v>
      </c>
      <c r="V13" s="116">
        <f t="shared" si="5"/>
        <v>51.705069124423964</v>
      </c>
      <c r="W13" s="115">
        <f>УСЬОГО!Z13-'16-село-ЦЗ'!W13</f>
        <v>396</v>
      </c>
      <c r="X13" s="117">
        <f>УСЬОГО!AA13-'16-село-ЦЗ'!X13</f>
        <v>123</v>
      </c>
      <c r="Y13" s="116">
        <f t="shared" si="6"/>
        <v>31.060606060606062</v>
      </c>
      <c r="Z13" s="115">
        <f>УСЬОГО!AC13-'16-село-ЦЗ'!Z13</f>
        <v>341</v>
      </c>
      <c r="AA13" s="117">
        <f>УСЬОГО!AD13-'16-село-ЦЗ'!AA13</f>
        <v>106</v>
      </c>
      <c r="AB13" s="116">
        <f t="shared" si="7"/>
        <v>31.085043988269796</v>
      </c>
      <c r="AC13" s="37"/>
      <c r="AD13" s="41"/>
    </row>
    <row r="14" spans="1:32" s="42" customFormat="1" ht="17" customHeight="1" x14ac:dyDescent="0.25">
      <c r="A14" s="61" t="s">
        <v>41</v>
      </c>
      <c r="B14" s="115">
        <f>УСЬОГО!B14-'16-село-ЦЗ'!B14</f>
        <v>1413</v>
      </c>
      <c r="C14" s="115">
        <f>УСЬОГО!C14-'16-село-ЦЗ'!C14</f>
        <v>1207</v>
      </c>
      <c r="D14" s="113">
        <f t="shared" si="0"/>
        <v>85.421089879688608</v>
      </c>
      <c r="E14" s="115">
        <f>УСЬОГО!E14-'16-село-ЦЗ'!E14</f>
        <v>883</v>
      </c>
      <c r="F14" s="115">
        <f>УСЬОГО!F14-'16-село-ЦЗ'!F14</f>
        <v>728</v>
      </c>
      <c r="G14" s="116">
        <f t="shared" si="1"/>
        <v>82.446206115515295</v>
      </c>
      <c r="H14" s="115">
        <f>УСЬОГО!H14-'16-село-ЦЗ'!H14</f>
        <v>290</v>
      </c>
      <c r="I14" s="115">
        <f>УСЬОГО!I14-'16-село-ЦЗ'!I14</f>
        <v>219</v>
      </c>
      <c r="J14" s="116">
        <f t="shared" si="2"/>
        <v>75.517241379310349</v>
      </c>
      <c r="K14" s="115">
        <f>УСЬОГО!N14-'16-село-ЦЗ'!K14</f>
        <v>24</v>
      </c>
      <c r="L14" s="115">
        <f>УСЬОГО!O14-'16-село-ЦЗ'!L14</f>
        <v>14</v>
      </c>
      <c r="M14" s="116">
        <f t="shared" si="3"/>
        <v>58.333333333333336</v>
      </c>
      <c r="N14" s="115">
        <f>УСЬОГО!Q14-'16-село-ЦЗ'!N14</f>
        <v>5</v>
      </c>
      <c r="O14" s="115">
        <f>УСЬОГО!R14-'16-село-ЦЗ'!O14</f>
        <v>1</v>
      </c>
      <c r="P14" s="116">
        <f t="shared" si="8"/>
        <v>20</v>
      </c>
      <c r="Q14" s="115">
        <f>УСЬОГО!T14-'16-село-ЦЗ'!Q14</f>
        <v>846</v>
      </c>
      <c r="R14" s="117">
        <f>УСЬОГО!U14-'16-село-ЦЗ'!R14</f>
        <v>648</v>
      </c>
      <c r="S14" s="116">
        <f t="shared" si="4"/>
        <v>76.59574468085107</v>
      </c>
      <c r="T14" s="115">
        <f>УСЬОГО!W14-'16-село-ЦЗ'!T14</f>
        <v>842</v>
      </c>
      <c r="U14" s="117">
        <f>УСЬОГО!X14-'16-село-ЦЗ'!U14</f>
        <v>124</v>
      </c>
      <c r="V14" s="116">
        <f t="shared" si="5"/>
        <v>14.726840855106888</v>
      </c>
      <c r="W14" s="115">
        <f>УСЬОГО!Z14-'16-село-ЦЗ'!W14</f>
        <v>466</v>
      </c>
      <c r="X14" s="117">
        <f>УСЬОГО!AA14-'16-село-ЦЗ'!X14</f>
        <v>115</v>
      </c>
      <c r="Y14" s="116">
        <f t="shared" si="6"/>
        <v>24.678111587982833</v>
      </c>
      <c r="Z14" s="115">
        <f>УСЬОГО!AC14-'16-село-ЦЗ'!Z14</f>
        <v>381</v>
      </c>
      <c r="AA14" s="117">
        <f>УСЬОГО!AD14-'16-село-ЦЗ'!AA14</f>
        <v>83</v>
      </c>
      <c r="AB14" s="116">
        <f t="shared" si="7"/>
        <v>21.784776902887138</v>
      </c>
      <c r="AC14" s="37"/>
      <c r="AD14" s="41"/>
    </row>
    <row r="15" spans="1:32" s="42" customFormat="1" ht="17" customHeight="1" x14ac:dyDescent="0.25">
      <c r="A15" s="61" t="s">
        <v>42</v>
      </c>
      <c r="B15" s="115">
        <f>УСЬОГО!B15-'16-село-ЦЗ'!B15</f>
        <v>7481</v>
      </c>
      <c r="C15" s="115">
        <f>УСЬОГО!C15-'16-село-ЦЗ'!C15</f>
        <v>7113</v>
      </c>
      <c r="D15" s="113">
        <f t="shared" si="0"/>
        <v>95.080871541237798</v>
      </c>
      <c r="E15" s="115">
        <f>УСЬОГО!E15-'16-село-ЦЗ'!E15</f>
        <v>1726</v>
      </c>
      <c r="F15" s="115">
        <f>УСЬОГО!F15-'16-село-ЦЗ'!F15</f>
        <v>1721</v>
      </c>
      <c r="G15" s="116">
        <f t="shared" si="1"/>
        <v>99.710312862108921</v>
      </c>
      <c r="H15" s="115">
        <f>УСЬОГО!H15-'16-село-ЦЗ'!H15</f>
        <v>1067</v>
      </c>
      <c r="I15" s="115">
        <f>УСЬОГО!I15-'16-село-ЦЗ'!I15</f>
        <v>861</v>
      </c>
      <c r="J15" s="116">
        <f t="shared" si="2"/>
        <v>80.693533270852853</v>
      </c>
      <c r="K15" s="115">
        <f>УСЬОГО!N15-'16-село-ЦЗ'!K15</f>
        <v>164</v>
      </c>
      <c r="L15" s="115">
        <f>УСЬОГО!O15-'16-село-ЦЗ'!L15</f>
        <v>110</v>
      </c>
      <c r="M15" s="116">
        <f t="shared" si="3"/>
        <v>67.073170731707322</v>
      </c>
      <c r="N15" s="115">
        <f>УСЬОГО!Q15-'16-село-ЦЗ'!N15</f>
        <v>9</v>
      </c>
      <c r="O15" s="115">
        <f>УСЬОГО!R15-'16-село-ЦЗ'!O15</f>
        <v>5</v>
      </c>
      <c r="P15" s="116">
        <f t="shared" si="8"/>
        <v>55.555555555555557</v>
      </c>
      <c r="Q15" s="115">
        <f>УСЬОГО!T15-'16-село-ЦЗ'!Q15</f>
        <v>1457</v>
      </c>
      <c r="R15" s="117">
        <f>УСЬОГО!U15-'16-село-ЦЗ'!R15</f>
        <v>1307</v>
      </c>
      <c r="S15" s="116">
        <f t="shared" si="4"/>
        <v>89.704873026767331</v>
      </c>
      <c r="T15" s="115">
        <f>УСЬОГО!W15-'16-село-ЦЗ'!T15</f>
        <v>6009</v>
      </c>
      <c r="U15" s="117">
        <f>УСЬОГО!X15-'16-село-ЦЗ'!U15</f>
        <v>529</v>
      </c>
      <c r="V15" s="116">
        <f t="shared" si="5"/>
        <v>8.8034614744549842</v>
      </c>
      <c r="W15" s="115">
        <f>УСЬОГО!Z15-'16-село-ЦЗ'!W15</f>
        <v>840</v>
      </c>
      <c r="X15" s="117">
        <f>УСЬОГО!AA15-'16-село-ЦЗ'!X15</f>
        <v>404</v>
      </c>
      <c r="Y15" s="116">
        <f t="shared" si="6"/>
        <v>48.095238095238095</v>
      </c>
      <c r="Z15" s="115">
        <f>УСЬОГО!AC15-'16-село-ЦЗ'!Z15</f>
        <v>730</v>
      </c>
      <c r="AA15" s="117">
        <f>УСЬОГО!AD15-'16-село-ЦЗ'!AA15</f>
        <v>337</v>
      </c>
      <c r="AB15" s="116">
        <f t="shared" si="7"/>
        <v>46.164383561643838</v>
      </c>
      <c r="AC15" s="37"/>
      <c r="AD15" s="41"/>
    </row>
    <row r="16" spans="1:32" s="42" customFormat="1" ht="17" customHeight="1" x14ac:dyDescent="0.25">
      <c r="A16" s="61" t="s">
        <v>43</v>
      </c>
      <c r="B16" s="115">
        <f>УСЬОГО!B16-'16-село-ЦЗ'!B16</f>
        <v>3830</v>
      </c>
      <c r="C16" s="115">
        <f>УСЬОГО!C16-'16-село-ЦЗ'!C16</f>
        <v>3621</v>
      </c>
      <c r="D16" s="113">
        <f t="shared" si="0"/>
        <v>94.543080939947785</v>
      </c>
      <c r="E16" s="115">
        <f>УСЬОГО!E16-'16-село-ЦЗ'!E16</f>
        <v>1948</v>
      </c>
      <c r="F16" s="115">
        <f>УСЬОГО!F16-'16-село-ЦЗ'!F16</f>
        <v>1892</v>
      </c>
      <c r="G16" s="116">
        <f t="shared" si="1"/>
        <v>97.125256673511288</v>
      </c>
      <c r="H16" s="115">
        <f>УСЬОГО!H16-'16-село-ЦЗ'!H16</f>
        <v>1018</v>
      </c>
      <c r="I16" s="115">
        <f>УСЬОГО!I16-'16-село-ЦЗ'!I16</f>
        <v>1009</v>
      </c>
      <c r="J16" s="116">
        <f t="shared" si="2"/>
        <v>99.115913555992137</v>
      </c>
      <c r="K16" s="115">
        <f>УСЬОГО!N16-'16-село-ЦЗ'!K16</f>
        <v>236</v>
      </c>
      <c r="L16" s="115">
        <f>УСЬОГО!O16-'16-село-ЦЗ'!L16</f>
        <v>148</v>
      </c>
      <c r="M16" s="116">
        <f t="shared" si="3"/>
        <v>62.711864406779661</v>
      </c>
      <c r="N16" s="115">
        <f>УСЬОГО!Q16-'16-село-ЦЗ'!N16</f>
        <v>63</v>
      </c>
      <c r="O16" s="115">
        <f>УСЬОГО!R16-'16-село-ЦЗ'!O16</f>
        <v>68</v>
      </c>
      <c r="P16" s="116">
        <f t="shared" si="8"/>
        <v>107.93650793650794</v>
      </c>
      <c r="Q16" s="115">
        <f>УСЬОГО!T16-'16-село-ЦЗ'!Q16</f>
        <v>1725</v>
      </c>
      <c r="R16" s="117">
        <f>УСЬОГО!U16-'16-село-ЦЗ'!R16</f>
        <v>1645</v>
      </c>
      <c r="S16" s="116">
        <f t="shared" si="4"/>
        <v>95.362318840579704</v>
      </c>
      <c r="T16" s="115">
        <f>УСЬОГО!W16-'16-село-ЦЗ'!T16</f>
        <v>2198</v>
      </c>
      <c r="U16" s="117">
        <f>УСЬОГО!X16-'16-село-ЦЗ'!U16</f>
        <v>384</v>
      </c>
      <c r="V16" s="116">
        <f t="shared" si="5"/>
        <v>17.470427661510463</v>
      </c>
      <c r="W16" s="115">
        <f>УСЬОГО!Z16-'16-село-ЦЗ'!W16</f>
        <v>922</v>
      </c>
      <c r="X16" s="117">
        <f>УСЬОГО!AA16-'16-село-ЦЗ'!X16</f>
        <v>290</v>
      </c>
      <c r="Y16" s="116">
        <f t="shared" si="6"/>
        <v>31.453362255965292</v>
      </c>
      <c r="Z16" s="115">
        <f>УСЬОГО!AC16-'16-село-ЦЗ'!Z16</f>
        <v>738</v>
      </c>
      <c r="AA16" s="117">
        <f>УСЬОГО!AD16-'16-село-ЦЗ'!AA16</f>
        <v>238</v>
      </c>
      <c r="AB16" s="116">
        <f t="shared" si="7"/>
        <v>32.24932249322493</v>
      </c>
      <c r="AC16" s="37"/>
      <c r="AD16" s="41"/>
    </row>
    <row r="17" spans="1:30" s="42" customFormat="1" ht="17" customHeight="1" x14ac:dyDescent="0.25">
      <c r="A17" s="61" t="s">
        <v>44</v>
      </c>
      <c r="B17" s="115">
        <f>УСЬОГО!B17-'16-село-ЦЗ'!B17</f>
        <v>4137</v>
      </c>
      <c r="C17" s="115">
        <f>УСЬОГО!C17-'16-село-ЦЗ'!C17</f>
        <v>4232</v>
      </c>
      <c r="D17" s="113">
        <f t="shared" si="0"/>
        <v>102.29635001208605</v>
      </c>
      <c r="E17" s="115">
        <f>УСЬОГО!E17-'16-село-ЦЗ'!E17</f>
        <v>1274</v>
      </c>
      <c r="F17" s="115">
        <f>УСЬОГО!F17-'16-село-ЦЗ'!F17</f>
        <v>1389</v>
      </c>
      <c r="G17" s="116">
        <f t="shared" si="1"/>
        <v>109.02668759811617</v>
      </c>
      <c r="H17" s="115">
        <f>УСЬОГО!H17-'16-село-ЦЗ'!H17</f>
        <v>628</v>
      </c>
      <c r="I17" s="115">
        <f>УСЬОГО!I17-'16-село-ЦЗ'!I17</f>
        <v>508</v>
      </c>
      <c r="J17" s="116">
        <f t="shared" si="2"/>
        <v>80.891719745222929</v>
      </c>
      <c r="K17" s="115">
        <f>УСЬОГО!N17-'16-село-ЦЗ'!K17</f>
        <v>137</v>
      </c>
      <c r="L17" s="115">
        <f>УСЬОГО!O17-'16-село-ЦЗ'!L17</f>
        <v>66</v>
      </c>
      <c r="M17" s="116">
        <f t="shared" si="3"/>
        <v>48.175182481751825</v>
      </c>
      <c r="N17" s="115">
        <f>УСЬОГО!Q17-'16-село-ЦЗ'!N17</f>
        <v>13</v>
      </c>
      <c r="O17" s="115">
        <f>УСЬОГО!R17-'16-село-ЦЗ'!O17</f>
        <v>2</v>
      </c>
      <c r="P17" s="116">
        <f t="shared" si="8"/>
        <v>15.384615384615385</v>
      </c>
      <c r="Q17" s="115">
        <f>УСЬОГО!T17-'16-село-ЦЗ'!Q17</f>
        <v>972</v>
      </c>
      <c r="R17" s="117">
        <f>УСЬОГО!U17-'16-село-ЦЗ'!R17</f>
        <v>843</v>
      </c>
      <c r="S17" s="116">
        <f t="shared" si="4"/>
        <v>86.728395061728392</v>
      </c>
      <c r="T17" s="115">
        <f>УСЬОГО!W17-'16-село-ЦЗ'!T17</f>
        <v>3248</v>
      </c>
      <c r="U17" s="117">
        <f>УСЬОГО!X17-'16-село-ЦЗ'!U17</f>
        <v>441</v>
      </c>
      <c r="V17" s="116">
        <f t="shared" si="5"/>
        <v>13.577586206896552</v>
      </c>
      <c r="W17" s="115">
        <f>УСЬОГО!Z17-'16-село-ЦЗ'!W17</f>
        <v>653</v>
      </c>
      <c r="X17" s="117">
        <f>УСЬОГО!AA17-'16-село-ЦЗ'!X17</f>
        <v>400</v>
      </c>
      <c r="Y17" s="116">
        <f t="shared" si="6"/>
        <v>61.255742725880552</v>
      </c>
      <c r="Z17" s="115">
        <f>УСЬОГО!AC17-'16-село-ЦЗ'!Z17</f>
        <v>576</v>
      </c>
      <c r="AA17" s="117">
        <f>УСЬОГО!AD17-'16-село-ЦЗ'!AA17</f>
        <v>349</v>
      </c>
      <c r="AB17" s="116">
        <f t="shared" si="7"/>
        <v>60.590277777777779</v>
      </c>
      <c r="AC17" s="37"/>
      <c r="AD17" s="41"/>
    </row>
    <row r="18" spans="1:30" s="42" customFormat="1" ht="17" customHeight="1" x14ac:dyDescent="0.25">
      <c r="A18" s="61" t="s">
        <v>45</v>
      </c>
      <c r="B18" s="115">
        <f>УСЬОГО!B18-'16-село-ЦЗ'!B18</f>
        <v>3527</v>
      </c>
      <c r="C18" s="115">
        <f>УСЬОГО!C18-'16-село-ЦЗ'!C18</f>
        <v>2091</v>
      </c>
      <c r="D18" s="113">
        <f t="shared" si="0"/>
        <v>59.285511766373688</v>
      </c>
      <c r="E18" s="115">
        <f>УСЬОГО!E18-'16-село-ЦЗ'!E18</f>
        <v>1644</v>
      </c>
      <c r="F18" s="115">
        <f>УСЬОГО!F18-'16-село-ЦЗ'!F18</f>
        <v>1391</v>
      </c>
      <c r="G18" s="116">
        <f t="shared" si="1"/>
        <v>84.610705596107053</v>
      </c>
      <c r="H18" s="115">
        <f>УСЬОГО!H18-'16-село-ЦЗ'!H18</f>
        <v>707</v>
      </c>
      <c r="I18" s="115">
        <f>УСЬОГО!I18-'16-село-ЦЗ'!I18</f>
        <v>611</v>
      </c>
      <c r="J18" s="116">
        <f t="shared" si="2"/>
        <v>86.421499292786422</v>
      </c>
      <c r="K18" s="115">
        <f>УСЬОГО!N18-'16-село-ЦЗ'!K18</f>
        <v>134</v>
      </c>
      <c r="L18" s="115">
        <f>УСЬОГО!O18-'16-село-ЦЗ'!L18</f>
        <v>65</v>
      </c>
      <c r="M18" s="116">
        <f t="shared" si="3"/>
        <v>48.507462686567166</v>
      </c>
      <c r="N18" s="115">
        <f>УСЬОГО!Q18-'16-село-ЦЗ'!N18</f>
        <v>16</v>
      </c>
      <c r="O18" s="115">
        <f>УСЬОГО!R18-'16-село-ЦЗ'!O18</f>
        <v>12</v>
      </c>
      <c r="P18" s="116">
        <f t="shared" si="8"/>
        <v>75</v>
      </c>
      <c r="Q18" s="115">
        <f>УСЬОГО!T18-'16-село-ЦЗ'!Q18</f>
        <v>1328</v>
      </c>
      <c r="R18" s="117">
        <f>УСЬОГО!U18-'16-село-ЦЗ'!R18</f>
        <v>967</v>
      </c>
      <c r="S18" s="116">
        <f t="shared" si="4"/>
        <v>72.816265060240966</v>
      </c>
      <c r="T18" s="115">
        <f>УСЬОГО!W18-'16-село-ЦЗ'!T18</f>
        <v>1216</v>
      </c>
      <c r="U18" s="117">
        <f>УСЬОГО!X18-'16-село-ЦЗ'!U18</f>
        <v>345</v>
      </c>
      <c r="V18" s="116">
        <f t="shared" si="5"/>
        <v>28.371710526315791</v>
      </c>
      <c r="W18" s="115">
        <f>УСЬОГО!Z18-'16-село-ЦЗ'!W18</f>
        <v>783</v>
      </c>
      <c r="X18" s="117">
        <f>УСЬОГО!AA18-'16-село-ЦЗ'!X18</f>
        <v>279</v>
      </c>
      <c r="Y18" s="116">
        <f t="shared" si="6"/>
        <v>35.632183908045974</v>
      </c>
      <c r="Z18" s="115">
        <f>УСЬОГО!AC18-'16-село-ЦЗ'!Z18</f>
        <v>692</v>
      </c>
      <c r="AA18" s="117">
        <f>УСЬОГО!AD18-'16-село-ЦЗ'!AA18</f>
        <v>248</v>
      </c>
      <c r="AB18" s="116">
        <f t="shared" si="7"/>
        <v>35.838150289017342</v>
      </c>
      <c r="AC18" s="37"/>
      <c r="AD18" s="41"/>
    </row>
    <row r="19" spans="1:30" s="42" customFormat="1" ht="17" customHeight="1" x14ac:dyDescent="0.25">
      <c r="A19" s="61" t="s">
        <v>46</v>
      </c>
      <c r="B19" s="115">
        <f>УСЬОГО!B19-'16-село-ЦЗ'!B19</f>
        <v>2443</v>
      </c>
      <c r="C19" s="115">
        <f>УСЬОГО!C19-'16-село-ЦЗ'!C19</f>
        <v>2590</v>
      </c>
      <c r="D19" s="113">
        <f t="shared" si="0"/>
        <v>106.01719197707736</v>
      </c>
      <c r="E19" s="115">
        <f>УСЬОГО!E19-'16-село-ЦЗ'!E19</f>
        <v>890</v>
      </c>
      <c r="F19" s="115">
        <f>УСЬОГО!F19-'16-село-ЦЗ'!F19</f>
        <v>917</v>
      </c>
      <c r="G19" s="116">
        <f t="shared" si="1"/>
        <v>103.03370786516854</v>
      </c>
      <c r="H19" s="115">
        <f>УСЬОГО!H19-'16-село-ЦЗ'!H19</f>
        <v>413</v>
      </c>
      <c r="I19" s="115">
        <f>УСЬОГО!I19-'16-село-ЦЗ'!I19</f>
        <v>624</v>
      </c>
      <c r="J19" s="116">
        <f t="shared" si="2"/>
        <v>151.08958837772397</v>
      </c>
      <c r="K19" s="115">
        <f>УСЬОГО!N19-'16-село-ЦЗ'!K19</f>
        <v>100</v>
      </c>
      <c r="L19" s="115">
        <f>УСЬОГО!O19-'16-село-ЦЗ'!L19</f>
        <v>92</v>
      </c>
      <c r="M19" s="116">
        <f t="shared" si="3"/>
        <v>92</v>
      </c>
      <c r="N19" s="115">
        <f>УСЬОГО!Q19-'16-село-ЦЗ'!N19</f>
        <v>13</v>
      </c>
      <c r="O19" s="115">
        <f>УСЬОГО!R19-'16-село-ЦЗ'!O19</f>
        <v>3</v>
      </c>
      <c r="P19" s="116">
        <f t="shared" si="8"/>
        <v>23.076923076923077</v>
      </c>
      <c r="Q19" s="115">
        <f>УСЬОГО!T19-'16-село-ЦЗ'!Q19</f>
        <v>745</v>
      </c>
      <c r="R19" s="117">
        <f>УСЬОГО!U19-'16-село-ЦЗ'!R19</f>
        <v>802</v>
      </c>
      <c r="S19" s="116">
        <f t="shared" si="4"/>
        <v>107.65100671140939</v>
      </c>
      <c r="T19" s="115">
        <f>УСЬОГО!W19-'16-село-ЦЗ'!T19</f>
        <v>1933</v>
      </c>
      <c r="U19" s="117">
        <f>УСЬОГО!X19-'16-село-ЦЗ'!U19</f>
        <v>1516</v>
      </c>
      <c r="V19" s="116">
        <f t="shared" si="5"/>
        <v>78.427315054319706</v>
      </c>
      <c r="W19" s="115">
        <f>УСЬОГО!Z19-'16-село-ЦЗ'!W19</f>
        <v>388</v>
      </c>
      <c r="X19" s="117">
        <f>УСЬОГО!AA19-'16-село-ЦЗ'!X19</f>
        <v>209</v>
      </c>
      <c r="Y19" s="116">
        <f t="shared" si="6"/>
        <v>53.865979381443296</v>
      </c>
      <c r="Z19" s="115">
        <f>УСЬОГО!AC19-'16-село-ЦЗ'!Z19</f>
        <v>327</v>
      </c>
      <c r="AA19" s="117">
        <f>УСЬОГО!AD19-'16-село-ЦЗ'!AA19</f>
        <v>195</v>
      </c>
      <c r="AB19" s="116">
        <f t="shared" si="7"/>
        <v>59.633027522935777</v>
      </c>
      <c r="AC19" s="37"/>
      <c r="AD19" s="41"/>
    </row>
    <row r="20" spans="1:30" s="42" customFormat="1" ht="17" customHeight="1" x14ac:dyDescent="0.25">
      <c r="A20" s="61" t="s">
        <v>47</v>
      </c>
      <c r="B20" s="115">
        <f>УСЬОГО!B20-'16-село-ЦЗ'!B20</f>
        <v>734</v>
      </c>
      <c r="C20" s="115">
        <f>УСЬОГО!C20-'16-село-ЦЗ'!C20</f>
        <v>1224</v>
      </c>
      <c r="D20" s="113">
        <f t="shared" si="0"/>
        <v>166.7574931880109</v>
      </c>
      <c r="E20" s="115">
        <f>УСЬОГО!E20-'16-село-ЦЗ'!E20</f>
        <v>288</v>
      </c>
      <c r="F20" s="115">
        <f>УСЬОГО!F20-'16-село-ЦЗ'!F20</f>
        <v>497</v>
      </c>
      <c r="G20" s="116">
        <f t="shared" si="1"/>
        <v>172.56944444444446</v>
      </c>
      <c r="H20" s="115">
        <f>УСЬОГО!H20-'16-село-ЦЗ'!H20</f>
        <v>103</v>
      </c>
      <c r="I20" s="115">
        <f>УСЬОГО!I20-'16-село-ЦЗ'!I20</f>
        <v>244</v>
      </c>
      <c r="J20" s="116">
        <f t="shared" si="2"/>
        <v>236.89320388349515</v>
      </c>
      <c r="K20" s="115">
        <f>УСЬОГО!N20-'16-село-ЦЗ'!K20</f>
        <v>22</v>
      </c>
      <c r="L20" s="115">
        <f>УСЬОГО!O20-'16-село-ЦЗ'!L20</f>
        <v>37</v>
      </c>
      <c r="M20" s="116">
        <f t="shared" si="3"/>
        <v>168.18181818181819</v>
      </c>
      <c r="N20" s="115">
        <f>УСЬОГО!Q20-'16-село-ЦЗ'!N20</f>
        <v>11</v>
      </c>
      <c r="O20" s="115">
        <f>УСЬОГО!R20-'16-село-ЦЗ'!O20</f>
        <v>1</v>
      </c>
      <c r="P20" s="116">
        <f t="shared" si="8"/>
        <v>9.0909090909090917</v>
      </c>
      <c r="Q20" s="115">
        <f>УСЬОГО!T20-'16-село-ЦЗ'!Q20</f>
        <v>207</v>
      </c>
      <c r="R20" s="117">
        <f>УСЬОГО!U20-'16-село-ЦЗ'!R20</f>
        <v>365</v>
      </c>
      <c r="S20" s="116">
        <f t="shared" si="4"/>
        <v>176.32850241545893</v>
      </c>
      <c r="T20" s="115">
        <f>УСЬОГО!W20-'16-село-ЦЗ'!T20</f>
        <v>598</v>
      </c>
      <c r="U20" s="117">
        <f>УСЬОГО!X20-'16-село-ЦЗ'!U20</f>
        <v>173</v>
      </c>
      <c r="V20" s="116">
        <f t="shared" si="5"/>
        <v>28.929765886287626</v>
      </c>
      <c r="W20" s="115">
        <f>УСЬОГО!Z20-'16-село-ЦЗ'!W20</f>
        <v>158</v>
      </c>
      <c r="X20" s="117">
        <f>УСЬОГО!AA20-'16-село-ЦЗ'!X20</f>
        <v>147</v>
      </c>
      <c r="Y20" s="116">
        <f t="shared" si="6"/>
        <v>93.037974683544306</v>
      </c>
      <c r="Z20" s="115">
        <f>УСЬОГО!AC20-'16-село-ЦЗ'!Z20</f>
        <v>139</v>
      </c>
      <c r="AA20" s="117">
        <f>УСЬОГО!AD20-'16-село-ЦЗ'!AA20</f>
        <v>130</v>
      </c>
      <c r="AB20" s="116">
        <f t="shared" si="7"/>
        <v>93.525179856115102</v>
      </c>
      <c r="AC20" s="37"/>
      <c r="AD20" s="41"/>
    </row>
    <row r="21" spans="1:30" s="42" customFormat="1" ht="17" customHeight="1" x14ac:dyDescent="0.25">
      <c r="A21" s="61" t="s">
        <v>48</v>
      </c>
      <c r="B21" s="115">
        <f>УСЬОГО!B21-'16-село-ЦЗ'!B21</f>
        <v>789</v>
      </c>
      <c r="C21" s="115">
        <f>УСЬОГО!C21-'16-село-ЦЗ'!C21</f>
        <v>1019</v>
      </c>
      <c r="D21" s="113">
        <f t="shared" si="0"/>
        <v>129.15082382762992</v>
      </c>
      <c r="E21" s="115">
        <f>УСЬОГО!E21-'16-село-ЦЗ'!E21</f>
        <v>379</v>
      </c>
      <c r="F21" s="115">
        <f>УСЬОГО!F21-'16-село-ЦЗ'!F21</f>
        <v>569</v>
      </c>
      <c r="G21" s="116">
        <f t="shared" si="1"/>
        <v>150.13192612137203</v>
      </c>
      <c r="H21" s="115">
        <f>УСЬОГО!H21-'16-село-ЦЗ'!H21</f>
        <v>263</v>
      </c>
      <c r="I21" s="115">
        <f>УСЬОГО!I21-'16-село-ЦЗ'!I21</f>
        <v>306</v>
      </c>
      <c r="J21" s="116">
        <f t="shared" si="2"/>
        <v>116.34980988593156</v>
      </c>
      <c r="K21" s="115">
        <f>УСЬОГО!N21-'16-село-ЦЗ'!K21</f>
        <v>20</v>
      </c>
      <c r="L21" s="115">
        <f>УСЬОГО!O21-'16-село-ЦЗ'!L21</f>
        <v>21</v>
      </c>
      <c r="M21" s="116">
        <f t="shared" si="3"/>
        <v>105</v>
      </c>
      <c r="N21" s="115">
        <f>УСЬОГО!Q21-'16-село-ЦЗ'!N21</f>
        <v>2</v>
      </c>
      <c r="O21" s="115">
        <f>УСЬОГО!R21-'16-село-ЦЗ'!O21</f>
        <v>0</v>
      </c>
      <c r="P21" s="116">
        <f t="shared" si="8"/>
        <v>0</v>
      </c>
      <c r="Q21" s="115">
        <f>УСЬОГО!T21-'16-село-ЦЗ'!Q21</f>
        <v>337</v>
      </c>
      <c r="R21" s="117">
        <f>УСЬОГО!U21-'16-село-ЦЗ'!R21</f>
        <v>504</v>
      </c>
      <c r="S21" s="116">
        <f t="shared" si="4"/>
        <v>149.55489614243322</v>
      </c>
      <c r="T21" s="115">
        <f>УСЬОГО!W21-'16-село-ЦЗ'!T21</f>
        <v>456</v>
      </c>
      <c r="U21" s="117">
        <f>УСЬОГО!X21-'16-село-ЦЗ'!U21</f>
        <v>172</v>
      </c>
      <c r="V21" s="116">
        <f t="shared" si="5"/>
        <v>37.719298245614034</v>
      </c>
      <c r="W21" s="115">
        <f>УСЬОГО!Z21-'16-село-ЦЗ'!W21</f>
        <v>181</v>
      </c>
      <c r="X21" s="117">
        <f>УСЬОГО!AA21-'16-село-ЦЗ'!X21</f>
        <v>157</v>
      </c>
      <c r="Y21" s="116">
        <f t="shared" si="6"/>
        <v>86.740331491712709</v>
      </c>
      <c r="Z21" s="115">
        <f>УСЬОГО!AC21-'16-село-ЦЗ'!Z21</f>
        <v>164</v>
      </c>
      <c r="AA21" s="117">
        <f>УСЬОГО!AD21-'16-село-ЦЗ'!AA21</f>
        <v>146</v>
      </c>
      <c r="AB21" s="116">
        <f t="shared" si="7"/>
        <v>89.024390243902445</v>
      </c>
      <c r="AC21" s="37"/>
      <c r="AD21" s="41"/>
    </row>
    <row r="22" spans="1:30" s="42" customFormat="1" ht="17" customHeight="1" x14ac:dyDescent="0.25">
      <c r="A22" s="61" t="s">
        <v>49</v>
      </c>
      <c r="B22" s="115">
        <f>УСЬОГО!B22-'16-село-ЦЗ'!B22</f>
        <v>2803</v>
      </c>
      <c r="C22" s="115">
        <f>УСЬОГО!C22-'16-село-ЦЗ'!C22</f>
        <v>2949</v>
      </c>
      <c r="D22" s="113">
        <f t="shared" si="0"/>
        <v>105.20870495897253</v>
      </c>
      <c r="E22" s="115">
        <f>УСЬОГО!E22-'16-село-ЦЗ'!E22</f>
        <v>1031</v>
      </c>
      <c r="F22" s="115">
        <f>УСЬОГО!F22-'16-село-ЦЗ'!F22</f>
        <v>1113</v>
      </c>
      <c r="G22" s="116">
        <f t="shared" si="1"/>
        <v>107.95344325897187</v>
      </c>
      <c r="H22" s="115">
        <f>УСЬОГО!H22-'16-село-ЦЗ'!H22</f>
        <v>607</v>
      </c>
      <c r="I22" s="115">
        <f>УСЬОГО!I22-'16-село-ЦЗ'!I22</f>
        <v>694</v>
      </c>
      <c r="J22" s="116">
        <f t="shared" si="2"/>
        <v>114.332784184514</v>
      </c>
      <c r="K22" s="115">
        <f>УСЬОГО!N22-'16-село-ЦЗ'!K22</f>
        <v>129</v>
      </c>
      <c r="L22" s="115">
        <f>УСЬОГО!O22-'16-село-ЦЗ'!L22</f>
        <v>72</v>
      </c>
      <c r="M22" s="116">
        <f t="shared" si="3"/>
        <v>55.813953488372093</v>
      </c>
      <c r="N22" s="115">
        <f>УСЬОГО!Q22-'16-село-ЦЗ'!N22</f>
        <v>39</v>
      </c>
      <c r="O22" s="115">
        <f>УСЬОГО!R22-'16-село-ЦЗ'!O22</f>
        <v>3</v>
      </c>
      <c r="P22" s="116">
        <f t="shared" si="8"/>
        <v>7.6923076923076925</v>
      </c>
      <c r="Q22" s="115">
        <f>УСЬОГО!T22-'16-село-ЦЗ'!Q22</f>
        <v>973</v>
      </c>
      <c r="R22" s="117">
        <f>УСЬОГО!U22-'16-село-ЦЗ'!R22</f>
        <v>961</v>
      </c>
      <c r="S22" s="116">
        <f t="shared" si="4"/>
        <v>98.766700924974302</v>
      </c>
      <c r="T22" s="115">
        <f>УСЬОГО!W22-'16-село-ЦЗ'!T22</f>
        <v>2041</v>
      </c>
      <c r="U22" s="117">
        <f>УСЬОГО!X22-'16-село-ЦЗ'!U22</f>
        <v>415</v>
      </c>
      <c r="V22" s="116">
        <f t="shared" si="5"/>
        <v>20.333170014698677</v>
      </c>
      <c r="W22" s="115">
        <f>УСЬОГО!Z22-'16-село-ЦЗ'!W22</f>
        <v>490</v>
      </c>
      <c r="X22" s="117">
        <f>УСЬОГО!AA22-'16-село-ЦЗ'!X22</f>
        <v>317</v>
      </c>
      <c r="Y22" s="116">
        <f t="shared" si="6"/>
        <v>64.693877551020407</v>
      </c>
      <c r="Z22" s="115">
        <f>УСЬОГО!AC22-'16-село-ЦЗ'!Z22</f>
        <v>428</v>
      </c>
      <c r="AA22" s="117">
        <f>УСЬОГО!AD22-'16-село-ЦЗ'!AA22</f>
        <v>264</v>
      </c>
      <c r="AB22" s="116">
        <f t="shared" si="7"/>
        <v>61.682242990654203</v>
      </c>
      <c r="AC22" s="37"/>
      <c r="AD22" s="41"/>
    </row>
    <row r="23" spans="1:30" s="42" customFormat="1" ht="17" customHeight="1" x14ac:dyDescent="0.25">
      <c r="A23" s="61" t="s">
        <v>50</v>
      </c>
      <c r="B23" s="115">
        <f>УСЬОГО!B23-'16-село-ЦЗ'!B23</f>
        <v>1251</v>
      </c>
      <c r="C23" s="115">
        <f>УСЬОГО!C23-'16-село-ЦЗ'!C23</f>
        <v>1333</v>
      </c>
      <c r="D23" s="113">
        <f t="shared" si="0"/>
        <v>106.55475619504396</v>
      </c>
      <c r="E23" s="115">
        <f>УСЬОГО!E23-'16-село-ЦЗ'!E23</f>
        <v>881</v>
      </c>
      <c r="F23" s="115">
        <f>УСЬОГО!F23-'16-село-ЦЗ'!F23</f>
        <v>1023</v>
      </c>
      <c r="G23" s="116">
        <f t="shared" si="1"/>
        <v>116.11804767309876</v>
      </c>
      <c r="H23" s="115">
        <f>УСЬОГО!H23-'16-село-ЦЗ'!H23</f>
        <v>247</v>
      </c>
      <c r="I23" s="115">
        <f>УСЬОГО!I23-'16-село-ЦЗ'!I23</f>
        <v>292</v>
      </c>
      <c r="J23" s="116">
        <f t="shared" si="2"/>
        <v>118.21862348178138</v>
      </c>
      <c r="K23" s="115">
        <f>УСЬОГО!N23-'16-село-ЦЗ'!K23</f>
        <v>53</v>
      </c>
      <c r="L23" s="115">
        <f>УСЬОГО!O23-'16-село-ЦЗ'!L23</f>
        <v>27</v>
      </c>
      <c r="M23" s="116">
        <f t="shared" si="3"/>
        <v>50.943396226415096</v>
      </c>
      <c r="N23" s="115">
        <f>УСЬОГО!Q23-'16-село-ЦЗ'!N23</f>
        <v>5</v>
      </c>
      <c r="O23" s="115">
        <f>УСЬОГО!R23-'16-село-ЦЗ'!O23</f>
        <v>0</v>
      </c>
      <c r="P23" s="116">
        <f t="shared" si="8"/>
        <v>0</v>
      </c>
      <c r="Q23" s="115">
        <f>УСЬОГО!T23-'16-село-ЦЗ'!Q23</f>
        <v>822</v>
      </c>
      <c r="R23" s="117">
        <f>УСЬОГО!U23-'16-село-ЦЗ'!R23</f>
        <v>848</v>
      </c>
      <c r="S23" s="116">
        <f t="shared" si="4"/>
        <v>103.16301703163018</v>
      </c>
      <c r="T23" s="115">
        <f>УСЬОГО!W23-'16-село-ЦЗ'!T23</f>
        <v>808</v>
      </c>
      <c r="U23" s="117">
        <f>УСЬОГО!X23-'16-село-ЦЗ'!U23</f>
        <v>283</v>
      </c>
      <c r="V23" s="116">
        <f t="shared" si="5"/>
        <v>35.024752475247524</v>
      </c>
      <c r="W23" s="115">
        <f>УСЬОГО!Z23-'16-село-ЦЗ'!W23</f>
        <v>489</v>
      </c>
      <c r="X23" s="117">
        <f>УСЬОГО!AA23-'16-село-ЦЗ'!X23</f>
        <v>278</v>
      </c>
      <c r="Y23" s="116">
        <f t="shared" si="6"/>
        <v>56.850715746421265</v>
      </c>
      <c r="Z23" s="115">
        <f>УСЬОГО!AC23-'16-село-ЦЗ'!Z23</f>
        <v>414</v>
      </c>
      <c r="AA23" s="117">
        <f>УСЬОГО!AD23-'16-село-ЦЗ'!AA23</f>
        <v>252</v>
      </c>
      <c r="AB23" s="116">
        <f t="shared" si="7"/>
        <v>60.869565217391305</v>
      </c>
      <c r="AC23" s="37"/>
      <c r="AD23" s="41"/>
    </row>
    <row r="24" spans="1:30" s="42" customFormat="1" ht="17" customHeight="1" x14ac:dyDescent="0.25">
      <c r="A24" s="61" t="s">
        <v>51</v>
      </c>
      <c r="B24" s="115">
        <f>УСЬОГО!B24-'16-село-ЦЗ'!B24</f>
        <v>1585</v>
      </c>
      <c r="C24" s="115">
        <f>УСЬОГО!C24-'16-село-ЦЗ'!C24</f>
        <v>1320</v>
      </c>
      <c r="D24" s="113">
        <f t="shared" si="0"/>
        <v>83.280757097791792</v>
      </c>
      <c r="E24" s="115">
        <f>УСЬОГО!E24-'16-село-ЦЗ'!E24</f>
        <v>793</v>
      </c>
      <c r="F24" s="115">
        <f>УСЬОГО!F24-'16-село-ЦЗ'!F24</f>
        <v>926</v>
      </c>
      <c r="G24" s="116">
        <f t="shared" si="1"/>
        <v>116.7717528373266</v>
      </c>
      <c r="H24" s="115">
        <f>УСЬОГО!H24-'16-село-ЦЗ'!H24</f>
        <v>357</v>
      </c>
      <c r="I24" s="115">
        <f>УСЬОГО!I24-'16-село-ЦЗ'!I24</f>
        <v>342</v>
      </c>
      <c r="J24" s="116">
        <f t="shared" si="2"/>
        <v>95.798319327731093</v>
      </c>
      <c r="K24" s="115">
        <f>УСЬОГО!N24-'16-село-ЦЗ'!K24</f>
        <v>53</v>
      </c>
      <c r="L24" s="115">
        <f>УСЬОГО!O24-'16-село-ЦЗ'!L24</f>
        <v>61</v>
      </c>
      <c r="M24" s="116">
        <f t="shared" si="3"/>
        <v>115.09433962264151</v>
      </c>
      <c r="N24" s="115">
        <f>УСЬОГО!Q24-'16-село-ЦЗ'!N24</f>
        <v>4</v>
      </c>
      <c r="O24" s="115">
        <f>УСЬОГО!R24-'16-село-ЦЗ'!O24</f>
        <v>1</v>
      </c>
      <c r="P24" s="116">
        <f t="shared" si="8"/>
        <v>25</v>
      </c>
      <c r="Q24" s="115">
        <f>УСЬОГО!T24-'16-село-ЦЗ'!Q24</f>
        <v>514</v>
      </c>
      <c r="R24" s="117">
        <f>УСЬОГО!U24-'16-село-ЦЗ'!R24</f>
        <v>843</v>
      </c>
      <c r="S24" s="116">
        <f t="shared" si="4"/>
        <v>164.00778210116732</v>
      </c>
      <c r="T24" s="115">
        <f>УСЬОГО!W24-'16-село-ЦЗ'!T24</f>
        <v>651</v>
      </c>
      <c r="U24" s="117">
        <f>УСЬОГО!X24-'16-село-ЦЗ'!U24</f>
        <v>292</v>
      </c>
      <c r="V24" s="116">
        <f t="shared" si="5"/>
        <v>44.854070660522275</v>
      </c>
      <c r="W24" s="115">
        <f>УСЬОГО!Z24-'16-село-ЦЗ'!W24</f>
        <v>381</v>
      </c>
      <c r="X24" s="117">
        <f>УСЬОГО!AA24-'16-село-ЦЗ'!X24</f>
        <v>241</v>
      </c>
      <c r="Y24" s="116">
        <f t="shared" si="6"/>
        <v>63.254593175853017</v>
      </c>
      <c r="Z24" s="115">
        <f>УСЬОГО!AC24-'16-село-ЦЗ'!Z24</f>
        <v>349</v>
      </c>
      <c r="AA24" s="117">
        <f>УСЬОГО!AD24-'16-село-ЦЗ'!AA24</f>
        <v>222</v>
      </c>
      <c r="AB24" s="116">
        <f t="shared" si="7"/>
        <v>63.610315186246417</v>
      </c>
      <c r="AC24" s="37"/>
      <c r="AD24" s="41"/>
    </row>
    <row r="25" spans="1:30" s="42" customFormat="1" ht="17" customHeight="1" x14ac:dyDescent="0.25">
      <c r="A25" s="61" t="s">
        <v>52</v>
      </c>
      <c r="B25" s="115">
        <f>УСЬОГО!B25-'16-село-ЦЗ'!B25</f>
        <v>2744</v>
      </c>
      <c r="C25" s="115">
        <f>УСЬОГО!C25-'16-село-ЦЗ'!C25</f>
        <v>2547</v>
      </c>
      <c r="D25" s="113">
        <f t="shared" si="0"/>
        <v>92.820699708454811</v>
      </c>
      <c r="E25" s="115">
        <f>УСЬОГО!E25-'16-село-ЦЗ'!E25</f>
        <v>445</v>
      </c>
      <c r="F25" s="115">
        <f>УСЬОГО!F25-'16-село-ЦЗ'!F25</f>
        <v>518</v>
      </c>
      <c r="G25" s="116">
        <f t="shared" si="1"/>
        <v>116.40449438202248</v>
      </c>
      <c r="H25" s="115">
        <f>УСЬОГО!H25-'16-село-ЦЗ'!H25</f>
        <v>276</v>
      </c>
      <c r="I25" s="115">
        <f>УСЬОГО!I25-'16-село-ЦЗ'!I25</f>
        <v>296</v>
      </c>
      <c r="J25" s="116">
        <f t="shared" si="2"/>
        <v>107.2463768115942</v>
      </c>
      <c r="K25" s="115">
        <f>УСЬОГО!N25-'16-село-ЦЗ'!K25</f>
        <v>36</v>
      </c>
      <c r="L25" s="115">
        <f>УСЬОГО!O25-'16-село-ЦЗ'!L25</f>
        <v>30</v>
      </c>
      <c r="M25" s="116">
        <f t="shared" si="3"/>
        <v>83.333333333333329</v>
      </c>
      <c r="N25" s="115">
        <f>УСЬОГО!Q25-'16-село-ЦЗ'!N25</f>
        <v>7</v>
      </c>
      <c r="O25" s="115">
        <f>УСЬОГО!R25-'16-село-ЦЗ'!O25</f>
        <v>0</v>
      </c>
      <c r="P25" s="116">
        <f t="shared" si="8"/>
        <v>0</v>
      </c>
      <c r="Q25" s="115">
        <f>УСЬОГО!T25-'16-село-ЦЗ'!Q25</f>
        <v>342</v>
      </c>
      <c r="R25" s="117">
        <f>УСЬОГО!U25-'16-село-ЦЗ'!R25</f>
        <v>411</v>
      </c>
      <c r="S25" s="116">
        <f t="shared" si="4"/>
        <v>120.17543859649123</v>
      </c>
      <c r="T25" s="115">
        <f>УСЬОГО!W25-'16-село-ЦЗ'!T25</f>
        <v>2298</v>
      </c>
      <c r="U25" s="117">
        <f>УСЬОГО!X25-'16-село-ЦЗ'!U25</f>
        <v>113</v>
      </c>
      <c r="V25" s="116">
        <f t="shared" si="5"/>
        <v>4.9173194081810268</v>
      </c>
      <c r="W25" s="115">
        <f>УСЬОГО!Z25-'16-село-ЦЗ'!W25</f>
        <v>265</v>
      </c>
      <c r="X25" s="117">
        <f>УСЬОГО!AA25-'16-село-ЦЗ'!X25</f>
        <v>108</v>
      </c>
      <c r="Y25" s="116">
        <f t="shared" si="6"/>
        <v>40.754716981132077</v>
      </c>
      <c r="Z25" s="115">
        <f>УСЬОГО!AC25-'16-село-ЦЗ'!Z25</f>
        <v>230</v>
      </c>
      <c r="AA25" s="117">
        <f>УСЬОГО!AD25-'16-село-ЦЗ'!AA25</f>
        <v>91</v>
      </c>
      <c r="AB25" s="116">
        <f t="shared" si="7"/>
        <v>39.565217391304351</v>
      </c>
      <c r="AC25" s="37"/>
      <c r="AD25" s="41"/>
    </row>
    <row r="26" spans="1:30" s="42" customFormat="1" ht="17" customHeight="1" x14ac:dyDescent="0.25">
      <c r="A26" s="61" t="s">
        <v>53</v>
      </c>
      <c r="B26" s="115">
        <f>УСЬОГО!B26-'16-село-ЦЗ'!B26</f>
        <v>1175</v>
      </c>
      <c r="C26" s="115">
        <f>УСЬОГО!C26-'16-село-ЦЗ'!C26</f>
        <v>1187</v>
      </c>
      <c r="D26" s="113">
        <f t="shared" si="0"/>
        <v>101.02127659574468</v>
      </c>
      <c r="E26" s="115">
        <f>УСЬОГО!E26-'16-село-ЦЗ'!E26</f>
        <v>597</v>
      </c>
      <c r="F26" s="115">
        <f>УСЬОГО!F26-'16-село-ЦЗ'!F26</f>
        <v>598</v>
      </c>
      <c r="G26" s="116">
        <f t="shared" si="1"/>
        <v>100.16750418760469</v>
      </c>
      <c r="H26" s="115">
        <f>УСЬОГО!H26-'16-село-ЦЗ'!H26</f>
        <v>282</v>
      </c>
      <c r="I26" s="115">
        <f>УСЬОГО!I26-'16-село-ЦЗ'!I26</f>
        <v>253</v>
      </c>
      <c r="J26" s="116">
        <f t="shared" si="2"/>
        <v>89.716312056737593</v>
      </c>
      <c r="K26" s="115">
        <f>УСЬОГО!N26-'16-село-ЦЗ'!K26</f>
        <v>49</v>
      </c>
      <c r="L26" s="115">
        <f>УСЬОГО!O26-'16-село-ЦЗ'!L26</f>
        <v>41</v>
      </c>
      <c r="M26" s="116">
        <f t="shared" si="3"/>
        <v>83.673469387755105</v>
      </c>
      <c r="N26" s="115">
        <f>УСЬОГО!Q26-'16-село-ЦЗ'!N26</f>
        <v>1</v>
      </c>
      <c r="O26" s="115">
        <f>УСЬОГО!R26-'16-село-ЦЗ'!O26</f>
        <v>0</v>
      </c>
      <c r="P26" s="116">
        <f t="shared" si="8"/>
        <v>0</v>
      </c>
      <c r="Q26" s="115">
        <f>УСЬОГО!T26-'16-село-ЦЗ'!Q26</f>
        <v>525</v>
      </c>
      <c r="R26" s="117">
        <f>УСЬОГО!U26-'16-село-ЦЗ'!R26</f>
        <v>490</v>
      </c>
      <c r="S26" s="116">
        <f t="shared" si="4"/>
        <v>93.333333333333329</v>
      </c>
      <c r="T26" s="115">
        <f>УСЬОГО!W26-'16-село-ЦЗ'!T26</f>
        <v>807</v>
      </c>
      <c r="U26" s="117">
        <f>УСЬОГО!X26-'16-село-ЦЗ'!U26</f>
        <v>223</v>
      </c>
      <c r="V26" s="116">
        <f t="shared" si="5"/>
        <v>27.633209417596035</v>
      </c>
      <c r="W26" s="115">
        <f>УСЬОГО!Z26-'16-село-ЦЗ'!W26</f>
        <v>293</v>
      </c>
      <c r="X26" s="117">
        <f>УСЬОГО!AA26-'16-село-ЦЗ'!X26</f>
        <v>203</v>
      </c>
      <c r="Y26" s="116">
        <f t="shared" si="6"/>
        <v>69.283276450511948</v>
      </c>
      <c r="Z26" s="115">
        <f>УСЬОГО!AC26-'16-село-ЦЗ'!Z26</f>
        <v>259</v>
      </c>
      <c r="AA26" s="117">
        <f>УСЬОГО!AD26-'16-село-ЦЗ'!AA26</f>
        <v>178</v>
      </c>
      <c r="AB26" s="116">
        <f t="shared" si="7"/>
        <v>68.725868725868722</v>
      </c>
      <c r="AC26" s="37"/>
      <c r="AD26" s="41"/>
    </row>
    <row r="27" spans="1:30" s="42" customFormat="1" ht="17" customHeight="1" x14ac:dyDescent="0.25">
      <c r="A27" s="61" t="s">
        <v>54</v>
      </c>
      <c r="B27" s="115">
        <f>УСЬОГО!B27-'16-село-ЦЗ'!B27</f>
        <v>719</v>
      </c>
      <c r="C27" s="115">
        <f>УСЬОГО!C27-'16-село-ЦЗ'!C27</f>
        <v>917</v>
      </c>
      <c r="D27" s="113">
        <f t="shared" si="0"/>
        <v>127.53824756606397</v>
      </c>
      <c r="E27" s="115">
        <f>УСЬОГО!E27-'16-село-ЦЗ'!E27</f>
        <v>372</v>
      </c>
      <c r="F27" s="115">
        <f>УСЬОГО!F27-'16-село-ЦЗ'!F27</f>
        <v>487</v>
      </c>
      <c r="G27" s="116">
        <f t="shared" si="1"/>
        <v>130.91397849462365</v>
      </c>
      <c r="H27" s="115">
        <f>УСЬОГО!H27-'16-село-ЦЗ'!H27</f>
        <v>143</v>
      </c>
      <c r="I27" s="115">
        <f>УСЬОГО!I27-'16-село-ЦЗ'!I27</f>
        <v>228</v>
      </c>
      <c r="J27" s="116">
        <f t="shared" si="2"/>
        <v>159.44055944055944</v>
      </c>
      <c r="K27" s="115">
        <f>УСЬОГО!N27-'16-село-ЦЗ'!K27</f>
        <v>34</v>
      </c>
      <c r="L27" s="115">
        <f>УСЬОГО!O27-'16-село-ЦЗ'!L27</f>
        <v>58</v>
      </c>
      <c r="M27" s="116">
        <f t="shared" si="3"/>
        <v>170.58823529411765</v>
      </c>
      <c r="N27" s="115">
        <f>УСЬОГО!Q27-'16-село-ЦЗ'!N27</f>
        <v>3</v>
      </c>
      <c r="O27" s="115">
        <f>УСЬОГО!R27-'16-село-ЦЗ'!O27</f>
        <v>0</v>
      </c>
      <c r="P27" s="116">
        <f t="shared" si="8"/>
        <v>0</v>
      </c>
      <c r="Q27" s="115">
        <f>УСЬОГО!T27-'16-село-ЦЗ'!Q27</f>
        <v>330</v>
      </c>
      <c r="R27" s="117">
        <f>УСЬОГО!U27-'16-село-ЦЗ'!R27</f>
        <v>385</v>
      </c>
      <c r="S27" s="116">
        <f t="shared" si="4"/>
        <v>116.66666666666667</v>
      </c>
      <c r="T27" s="115">
        <f>УСЬОГО!W27-'16-село-ЦЗ'!T27</f>
        <v>538</v>
      </c>
      <c r="U27" s="117">
        <f>УСЬОГО!X27-'16-село-ЦЗ'!U27</f>
        <v>104</v>
      </c>
      <c r="V27" s="116">
        <f t="shared" si="5"/>
        <v>19.330855018587361</v>
      </c>
      <c r="W27" s="115">
        <f>УСЬОГО!Z27-'16-село-ЦЗ'!W27</f>
        <v>210</v>
      </c>
      <c r="X27" s="117">
        <f>УСЬОГО!AA27-'16-село-ЦЗ'!X27</f>
        <v>99</v>
      </c>
      <c r="Y27" s="116">
        <f t="shared" si="6"/>
        <v>47.142857142857146</v>
      </c>
      <c r="Z27" s="115">
        <f>УСЬОГО!AC27-'16-село-ЦЗ'!Z27</f>
        <v>191</v>
      </c>
      <c r="AA27" s="117">
        <f>УСЬОГО!AD27-'16-село-ЦЗ'!AA27</f>
        <v>92</v>
      </c>
      <c r="AB27" s="116">
        <f t="shared" si="7"/>
        <v>48.167539267015705</v>
      </c>
      <c r="AC27" s="37"/>
      <c r="AD27" s="41"/>
    </row>
    <row r="28" spans="1:30" s="42" customFormat="1" ht="17" customHeight="1" x14ac:dyDescent="0.25">
      <c r="A28" s="61" t="s">
        <v>55</v>
      </c>
      <c r="B28" s="115">
        <f>УСЬОГО!B28-'16-село-ЦЗ'!B28</f>
        <v>912</v>
      </c>
      <c r="C28" s="115">
        <f>УСЬОГО!C28-'16-село-ЦЗ'!C28</f>
        <v>859</v>
      </c>
      <c r="D28" s="113">
        <f t="shared" si="0"/>
        <v>94.188596491228068</v>
      </c>
      <c r="E28" s="115">
        <f>УСЬОГО!E28-'16-село-ЦЗ'!E28</f>
        <v>359</v>
      </c>
      <c r="F28" s="115">
        <f>УСЬОГО!F28-'16-село-ЦЗ'!F28</f>
        <v>376</v>
      </c>
      <c r="G28" s="116">
        <f t="shared" si="1"/>
        <v>104.73537604456824</v>
      </c>
      <c r="H28" s="115">
        <f>УСЬОГО!H28-'16-село-ЦЗ'!H28</f>
        <v>237</v>
      </c>
      <c r="I28" s="115">
        <f>УСЬОГО!I28-'16-село-ЦЗ'!I28</f>
        <v>213</v>
      </c>
      <c r="J28" s="116">
        <f t="shared" si="2"/>
        <v>89.87341772151899</v>
      </c>
      <c r="K28" s="115">
        <f>УСЬОГО!N28-'16-село-ЦЗ'!K28</f>
        <v>38</v>
      </c>
      <c r="L28" s="115">
        <f>УСЬОГО!O28-'16-село-ЦЗ'!L28</f>
        <v>26</v>
      </c>
      <c r="M28" s="116">
        <f t="shared" si="3"/>
        <v>68.421052631578945</v>
      </c>
      <c r="N28" s="115">
        <f>УСЬОГО!Q28-'16-село-ЦЗ'!N28</f>
        <v>15</v>
      </c>
      <c r="O28" s="115">
        <f>УСЬОГО!R28-'16-село-ЦЗ'!O28</f>
        <v>14</v>
      </c>
      <c r="P28" s="116">
        <f t="shared" si="8"/>
        <v>93.333333333333329</v>
      </c>
      <c r="Q28" s="115">
        <f>УСЬОГО!T28-'16-село-ЦЗ'!Q28</f>
        <v>329</v>
      </c>
      <c r="R28" s="117">
        <f>УСЬОГО!U28-'16-село-ЦЗ'!R28</f>
        <v>351</v>
      </c>
      <c r="S28" s="116">
        <f t="shared" si="4"/>
        <v>106.68693009118542</v>
      </c>
      <c r="T28" s="115">
        <f>УСЬОГО!W28-'16-село-ЦЗ'!T28</f>
        <v>577</v>
      </c>
      <c r="U28" s="117">
        <f>УСЬОГО!X28-'16-село-ЦЗ'!U28</f>
        <v>143</v>
      </c>
      <c r="V28" s="116">
        <f t="shared" si="5"/>
        <v>24.783362218370883</v>
      </c>
      <c r="W28" s="115">
        <f>УСЬОГО!Z28-'16-село-ЦЗ'!W28</f>
        <v>166</v>
      </c>
      <c r="X28" s="117">
        <f>УСЬОГО!AA28-'16-село-ЦЗ'!X28</f>
        <v>132</v>
      </c>
      <c r="Y28" s="116">
        <f t="shared" si="6"/>
        <v>79.518072289156621</v>
      </c>
      <c r="Z28" s="115">
        <f>УСЬОГО!AC28-'16-село-ЦЗ'!Z28</f>
        <v>154</v>
      </c>
      <c r="AA28" s="117">
        <f>УСЬОГО!AD28-'16-село-ЦЗ'!AA28</f>
        <v>124</v>
      </c>
      <c r="AB28" s="116">
        <f t="shared" si="7"/>
        <v>80.519480519480524</v>
      </c>
      <c r="AC28" s="37"/>
      <c r="AD28" s="41"/>
    </row>
    <row r="29" spans="1:30" s="42" customFormat="1" ht="17" customHeight="1" x14ac:dyDescent="0.25">
      <c r="A29" s="61" t="s">
        <v>56</v>
      </c>
      <c r="B29" s="115">
        <f>УСЬОГО!B29-'16-село-ЦЗ'!B29</f>
        <v>789</v>
      </c>
      <c r="C29" s="115">
        <f>УСЬОГО!C29-'16-село-ЦЗ'!C29</f>
        <v>1021</v>
      </c>
      <c r="D29" s="113">
        <f t="shared" si="0"/>
        <v>129.40430925221798</v>
      </c>
      <c r="E29" s="115">
        <f>УСЬОГО!E29-'16-село-ЦЗ'!E29</f>
        <v>525</v>
      </c>
      <c r="F29" s="115">
        <f>УСЬОГО!F29-'16-село-ЦЗ'!F29</f>
        <v>679</v>
      </c>
      <c r="G29" s="116">
        <f t="shared" si="1"/>
        <v>129.33333333333334</v>
      </c>
      <c r="H29" s="115">
        <f>УСЬОГО!H29-'16-село-ЦЗ'!H29</f>
        <v>328</v>
      </c>
      <c r="I29" s="115">
        <f>УСЬОГО!I29-'16-село-ЦЗ'!I29</f>
        <v>364</v>
      </c>
      <c r="J29" s="116">
        <f t="shared" si="2"/>
        <v>110.97560975609755</v>
      </c>
      <c r="K29" s="115">
        <f>УСЬОГО!N29-'16-село-ЦЗ'!K29</f>
        <v>57</v>
      </c>
      <c r="L29" s="115">
        <f>УСЬОГО!O29-'16-село-ЦЗ'!L29</f>
        <v>58</v>
      </c>
      <c r="M29" s="116">
        <f t="shared" si="3"/>
        <v>101.75438596491227</v>
      </c>
      <c r="N29" s="115">
        <f>УСЬОГО!Q29-'16-село-ЦЗ'!N29</f>
        <v>11</v>
      </c>
      <c r="O29" s="115">
        <f>УСЬОГО!R29-'16-село-ЦЗ'!O29</f>
        <v>1</v>
      </c>
      <c r="P29" s="116">
        <f t="shared" si="8"/>
        <v>9.0909090909090917</v>
      </c>
      <c r="Q29" s="115">
        <f>УСЬОГО!T29-'16-село-ЦЗ'!Q29</f>
        <v>382</v>
      </c>
      <c r="R29" s="117">
        <f>УСЬОГО!U29-'16-село-ЦЗ'!R29</f>
        <v>556</v>
      </c>
      <c r="S29" s="116">
        <f t="shared" si="4"/>
        <v>145.54973821989529</v>
      </c>
      <c r="T29" s="115">
        <f>УСЬОГО!W29-'16-село-ЦЗ'!T29</f>
        <v>450</v>
      </c>
      <c r="U29" s="117">
        <f>УСЬОГО!X29-'16-село-ЦЗ'!U29</f>
        <v>189</v>
      </c>
      <c r="V29" s="116">
        <f t="shared" si="5"/>
        <v>42</v>
      </c>
      <c r="W29" s="115">
        <f>УСЬОГО!Z29-'16-село-ЦЗ'!W29</f>
        <v>272</v>
      </c>
      <c r="X29" s="117">
        <f>УСЬОГО!AA29-'16-село-ЦЗ'!X29</f>
        <v>179</v>
      </c>
      <c r="Y29" s="116">
        <f t="shared" si="6"/>
        <v>65.808823529411768</v>
      </c>
      <c r="Z29" s="115">
        <f>УСЬОГО!AC29-'16-село-ЦЗ'!Z29</f>
        <v>252</v>
      </c>
      <c r="AA29" s="117">
        <f>УСЬОГО!AD29-'16-село-ЦЗ'!AA29</f>
        <v>161</v>
      </c>
      <c r="AB29" s="116">
        <f t="shared" si="7"/>
        <v>63.888888888888886</v>
      </c>
      <c r="AC29" s="37"/>
      <c r="AD29" s="41"/>
    </row>
    <row r="30" spans="1:30" s="42" customFormat="1" ht="17" customHeight="1" x14ac:dyDescent="0.25">
      <c r="A30" s="61" t="s">
        <v>57</v>
      </c>
      <c r="B30" s="115">
        <f>УСЬОГО!B30-'16-село-ЦЗ'!B30</f>
        <v>778</v>
      </c>
      <c r="C30" s="115">
        <f>УСЬОГО!C30-'16-село-ЦЗ'!C30</f>
        <v>1057</v>
      </c>
      <c r="D30" s="113">
        <f t="shared" si="0"/>
        <v>135.86118251928019</v>
      </c>
      <c r="E30" s="115">
        <f>УСЬОГО!E30-'16-село-ЦЗ'!E30</f>
        <v>191</v>
      </c>
      <c r="F30" s="115">
        <f>УСЬОГО!F30-'16-село-ЦЗ'!F30</f>
        <v>309</v>
      </c>
      <c r="G30" s="116">
        <f t="shared" si="1"/>
        <v>161.78010471204189</v>
      </c>
      <c r="H30" s="115">
        <f>УСЬОГО!H30-'16-село-ЦЗ'!H30</f>
        <v>117</v>
      </c>
      <c r="I30" s="115">
        <f>УСЬОГО!I30-'16-село-ЦЗ'!I30</f>
        <v>171</v>
      </c>
      <c r="J30" s="116">
        <f t="shared" si="2"/>
        <v>146.15384615384616</v>
      </c>
      <c r="K30" s="115">
        <f>УСЬОГО!N30-'16-село-ЦЗ'!K30</f>
        <v>10</v>
      </c>
      <c r="L30" s="115">
        <f>УСЬОГО!O30-'16-село-ЦЗ'!L30</f>
        <v>18</v>
      </c>
      <c r="M30" s="116">
        <f t="shared" si="3"/>
        <v>180</v>
      </c>
      <c r="N30" s="115">
        <f>УСЬОГО!Q30-'16-село-ЦЗ'!N30</f>
        <v>1</v>
      </c>
      <c r="O30" s="115">
        <f>УСЬОГО!R30-'16-село-ЦЗ'!O30</f>
        <v>2</v>
      </c>
      <c r="P30" s="116">
        <f t="shared" si="8"/>
        <v>200</v>
      </c>
      <c r="Q30" s="115">
        <f>УСЬОГО!T30-'16-село-ЦЗ'!Q30</f>
        <v>186</v>
      </c>
      <c r="R30" s="117">
        <f>УСЬОГО!U30-'16-село-ЦЗ'!R30</f>
        <v>276</v>
      </c>
      <c r="S30" s="116">
        <f t="shared" si="4"/>
        <v>148.38709677419354</v>
      </c>
      <c r="T30" s="115">
        <f>УСЬОГО!W30-'16-село-ЦЗ'!T30</f>
        <v>682</v>
      </c>
      <c r="U30" s="117">
        <f>УСЬОГО!X30-'16-село-ЦЗ'!U30</f>
        <v>94</v>
      </c>
      <c r="V30" s="116">
        <f t="shared" si="5"/>
        <v>13.782991202346041</v>
      </c>
      <c r="W30" s="115">
        <f>УСЬОГО!Z30-'16-село-ЦЗ'!W30</f>
        <v>97</v>
      </c>
      <c r="X30" s="117">
        <f>УСЬОГО!AA30-'16-село-ЦЗ'!X30</f>
        <v>85</v>
      </c>
      <c r="Y30" s="116">
        <f t="shared" si="6"/>
        <v>87.628865979381445</v>
      </c>
      <c r="Z30" s="115">
        <f>УСЬОГО!AC30-'16-село-ЦЗ'!Z30</f>
        <v>85</v>
      </c>
      <c r="AA30" s="117">
        <f>УСЬОГО!AD30-'16-село-ЦЗ'!AA30</f>
        <v>73</v>
      </c>
      <c r="AB30" s="116">
        <f t="shared" si="7"/>
        <v>85.882352941176464</v>
      </c>
      <c r="AC30" s="37"/>
      <c r="AD30" s="41"/>
    </row>
    <row r="31" spans="1:30" s="42" customFormat="1" ht="17" customHeight="1" x14ac:dyDescent="0.25">
      <c r="A31" s="61" t="s">
        <v>58</v>
      </c>
      <c r="B31" s="115">
        <f>УСЬОГО!B31-'16-село-ЦЗ'!B31</f>
        <v>757</v>
      </c>
      <c r="C31" s="115">
        <f>УСЬОГО!C31-'16-село-ЦЗ'!C31</f>
        <v>1245</v>
      </c>
      <c r="D31" s="113">
        <f t="shared" si="0"/>
        <v>164.46499339498018</v>
      </c>
      <c r="E31" s="115">
        <f>УСЬОГО!E31-'16-село-ЦЗ'!E31</f>
        <v>256</v>
      </c>
      <c r="F31" s="115">
        <f>УСЬОГО!F31-'16-село-ЦЗ'!F31</f>
        <v>466</v>
      </c>
      <c r="G31" s="116">
        <f t="shared" si="1"/>
        <v>182.03125</v>
      </c>
      <c r="H31" s="115">
        <f>УСЬОГО!H31-'16-село-ЦЗ'!H31</f>
        <v>212</v>
      </c>
      <c r="I31" s="115">
        <f>УСЬОГО!I31-'16-село-ЦЗ'!I31</f>
        <v>367</v>
      </c>
      <c r="J31" s="116">
        <f t="shared" si="2"/>
        <v>173.11320754716982</v>
      </c>
      <c r="K31" s="115">
        <f>УСЬОГО!N31-'16-село-ЦЗ'!K31</f>
        <v>31</v>
      </c>
      <c r="L31" s="115">
        <f>УСЬОГО!O31-'16-село-ЦЗ'!L31</f>
        <v>35</v>
      </c>
      <c r="M31" s="116">
        <f t="shared" si="3"/>
        <v>112.90322580645162</v>
      </c>
      <c r="N31" s="115">
        <f>УСЬОГО!Q31-'16-село-ЦЗ'!N31</f>
        <v>0</v>
      </c>
      <c r="O31" s="115">
        <f>УСЬОГО!R31-'16-село-ЦЗ'!O31</f>
        <v>1</v>
      </c>
      <c r="P31" s="116" t="str">
        <f t="shared" si="8"/>
        <v>-</v>
      </c>
      <c r="Q31" s="115">
        <f>УСЬОГО!T31-'16-село-ЦЗ'!Q31</f>
        <v>209</v>
      </c>
      <c r="R31" s="117">
        <f>УСЬОГО!U31-'16-село-ЦЗ'!R31</f>
        <v>419</v>
      </c>
      <c r="S31" s="116">
        <f t="shared" si="4"/>
        <v>200.47846889952154</v>
      </c>
      <c r="T31" s="115">
        <f>УСЬОГО!W31-'16-село-ЦЗ'!T31</f>
        <v>495</v>
      </c>
      <c r="U31" s="117">
        <f>УСЬОГО!X31-'16-село-ЦЗ'!U31</f>
        <v>339</v>
      </c>
      <c r="V31" s="116">
        <f t="shared" si="5"/>
        <v>68.484848484848484</v>
      </c>
      <c r="W31" s="115">
        <f>УСЬОГО!Z31-'16-село-ЦЗ'!W31</f>
        <v>120</v>
      </c>
      <c r="X31" s="117">
        <f>УСЬОГО!AA31-'16-село-ЦЗ'!X31</f>
        <v>120</v>
      </c>
      <c r="Y31" s="116">
        <f t="shared" si="6"/>
        <v>100</v>
      </c>
      <c r="Z31" s="115">
        <f>УСЬОГО!AC31-'16-село-ЦЗ'!Z31</f>
        <v>113</v>
      </c>
      <c r="AA31" s="117">
        <f>УСЬОГО!AD31-'16-село-ЦЗ'!AA31</f>
        <v>106</v>
      </c>
      <c r="AB31" s="116">
        <f t="shared" si="7"/>
        <v>93.805309734513273</v>
      </c>
      <c r="AC31" s="37"/>
      <c r="AD31" s="41"/>
    </row>
    <row r="32" spans="1:30" s="42" customFormat="1" ht="17" customHeight="1" x14ac:dyDescent="0.25">
      <c r="A32" s="61" t="s">
        <v>59</v>
      </c>
      <c r="B32" s="115">
        <f>УСЬОГО!B32-'16-село-ЦЗ'!B32</f>
        <v>2397</v>
      </c>
      <c r="C32" s="115">
        <f>УСЬОГО!C32-'16-село-ЦЗ'!C32</f>
        <v>2198</v>
      </c>
      <c r="D32" s="113">
        <f t="shared" si="0"/>
        <v>91.697955778055899</v>
      </c>
      <c r="E32" s="115">
        <f>УСЬОГО!E32-'16-село-ЦЗ'!E32</f>
        <v>709</v>
      </c>
      <c r="F32" s="115">
        <f>УСЬОГО!F32-'16-село-ЦЗ'!F32</f>
        <v>619</v>
      </c>
      <c r="G32" s="116">
        <f t="shared" si="1"/>
        <v>87.306064880112828</v>
      </c>
      <c r="H32" s="115">
        <f>УСЬОГО!H32-'16-село-ЦЗ'!H32</f>
        <v>479</v>
      </c>
      <c r="I32" s="115">
        <f>УСЬОГО!I32-'16-село-ЦЗ'!I32</f>
        <v>352</v>
      </c>
      <c r="J32" s="116">
        <f t="shared" si="2"/>
        <v>73.486430062630475</v>
      </c>
      <c r="K32" s="115">
        <f>УСЬОГО!N32-'16-село-ЦЗ'!K32</f>
        <v>75</v>
      </c>
      <c r="L32" s="115">
        <f>УСЬОГО!O32-'16-село-ЦЗ'!L32</f>
        <v>69</v>
      </c>
      <c r="M32" s="116">
        <f t="shared" si="3"/>
        <v>92</v>
      </c>
      <c r="N32" s="115">
        <f>УСЬОГО!Q32-'16-село-ЦЗ'!N32</f>
        <v>12</v>
      </c>
      <c r="O32" s="115">
        <f>УСЬОГО!R32-'16-село-ЦЗ'!O32</f>
        <v>12</v>
      </c>
      <c r="P32" s="116">
        <f t="shared" si="8"/>
        <v>100</v>
      </c>
      <c r="Q32" s="115">
        <f>УСЬОГО!T32-'16-село-ЦЗ'!Q32</f>
        <v>678</v>
      </c>
      <c r="R32" s="117">
        <f>УСЬОГО!U32-'16-село-ЦЗ'!R32</f>
        <v>510</v>
      </c>
      <c r="S32" s="116">
        <f t="shared" si="4"/>
        <v>75.221238938053091</v>
      </c>
      <c r="T32" s="115">
        <f>УСЬОГО!W32-'16-село-ЦЗ'!T32</f>
        <v>1760</v>
      </c>
      <c r="U32" s="117">
        <f>УСЬОГО!X32-'16-село-ЦЗ'!U32</f>
        <v>129</v>
      </c>
      <c r="V32" s="116">
        <f t="shared" si="5"/>
        <v>7.3295454545454541</v>
      </c>
      <c r="W32" s="115">
        <f>УСЬОГО!Z32-'16-село-ЦЗ'!W32</f>
        <v>289</v>
      </c>
      <c r="X32" s="117">
        <f>УСЬОГО!AA32-'16-село-ЦЗ'!X32</f>
        <v>89</v>
      </c>
      <c r="Y32" s="116">
        <f t="shared" si="6"/>
        <v>30.79584775086505</v>
      </c>
      <c r="Z32" s="115">
        <f>УСЬОГО!AC32-'16-село-ЦЗ'!Z32</f>
        <v>240</v>
      </c>
      <c r="AA32" s="117">
        <f>УСЬОГО!AD32-'16-село-ЦЗ'!AA32</f>
        <v>82</v>
      </c>
      <c r="AB32" s="116">
        <f t="shared" si="7"/>
        <v>34.166666666666664</v>
      </c>
      <c r="AC32" s="37"/>
      <c r="AD32" s="41"/>
    </row>
    <row r="33" spans="1:30" s="42" customFormat="1" ht="17" customHeight="1" x14ac:dyDescent="0.25">
      <c r="A33" s="61" t="s">
        <v>60</v>
      </c>
      <c r="B33" s="115">
        <f>УСЬОГО!B33-'16-село-ЦЗ'!B33</f>
        <v>1088</v>
      </c>
      <c r="C33" s="115">
        <f>УСЬОГО!C33-'16-село-ЦЗ'!C33</f>
        <v>1241</v>
      </c>
      <c r="D33" s="113">
        <f t="shared" si="0"/>
        <v>114.0625</v>
      </c>
      <c r="E33" s="115">
        <f>УСЬОГО!E33-'16-село-ЦЗ'!E33</f>
        <v>689</v>
      </c>
      <c r="F33" s="115">
        <f>УСЬОГО!F33-'16-село-ЦЗ'!F33</f>
        <v>814</v>
      </c>
      <c r="G33" s="116">
        <f t="shared" si="1"/>
        <v>118.1422351233672</v>
      </c>
      <c r="H33" s="115">
        <f>УСЬОГО!H33-'16-село-ЦЗ'!H33</f>
        <v>221</v>
      </c>
      <c r="I33" s="115">
        <f>УСЬОГО!I33-'16-село-ЦЗ'!I33</f>
        <v>326</v>
      </c>
      <c r="J33" s="116">
        <f t="shared" si="2"/>
        <v>147.51131221719456</v>
      </c>
      <c r="K33" s="115">
        <f>УСЬОГО!N33-'16-село-ЦЗ'!K33</f>
        <v>69</v>
      </c>
      <c r="L33" s="115">
        <f>УСЬОГО!O33-'16-село-ЦЗ'!L33</f>
        <v>55</v>
      </c>
      <c r="M33" s="116">
        <f t="shared" si="3"/>
        <v>79.710144927536234</v>
      </c>
      <c r="N33" s="115">
        <f>УСЬОГО!Q33-'16-село-ЦЗ'!N33</f>
        <v>8</v>
      </c>
      <c r="O33" s="115">
        <f>УСЬОГО!R33-'16-село-ЦЗ'!O33</f>
        <v>1</v>
      </c>
      <c r="P33" s="116">
        <f t="shared" si="8"/>
        <v>12.5</v>
      </c>
      <c r="Q33" s="115">
        <f>УСЬОГО!T33-'16-село-ЦЗ'!Q33</f>
        <v>640</v>
      </c>
      <c r="R33" s="117">
        <f>УСЬОГО!U33-'16-село-ЦЗ'!R33</f>
        <v>748</v>
      </c>
      <c r="S33" s="116">
        <f t="shared" si="4"/>
        <v>116.875</v>
      </c>
      <c r="T33" s="115">
        <f>УСЬОГО!W33-'16-село-ЦЗ'!T33</f>
        <v>622</v>
      </c>
      <c r="U33" s="117">
        <f>УСЬОГО!X33-'16-село-ЦЗ'!U33</f>
        <v>265</v>
      </c>
      <c r="V33" s="116">
        <f t="shared" si="5"/>
        <v>42.60450160771704</v>
      </c>
      <c r="W33" s="115">
        <f>УСЬОГО!Z33-'16-село-ЦЗ'!W33</f>
        <v>304</v>
      </c>
      <c r="X33" s="117">
        <f>УСЬОГО!AA33-'16-село-ЦЗ'!X33</f>
        <v>260</v>
      </c>
      <c r="Y33" s="116">
        <f t="shared" si="6"/>
        <v>85.526315789473685</v>
      </c>
      <c r="Z33" s="115">
        <f>УСЬОГО!AC33-'16-село-ЦЗ'!Z33</f>
        <v>271</v>
      </c>
      <c r="AA33" s="117">
        <f>УСЬОГО!AD33-'16-село-ЦЗ'!AA33</f>
        <v>230</v>
      </c>
      <c r="AB33" s="116">
        <f t="shared" si="7"/>
        <v>84.870848708487088</v>
      </c>
      <c r="AC33" s="37"/>
      <c r="AD33" s="41"/>
    </row>
    <row r="34" spans="1:30" s="42" customFormat="1" ht="17" customHeight="1" x14ac:dyDescent="0.25">
      <c r="A34" s="61" t="s">
        <v>61</v>
      </c>
      <c r="B34" s="115">
        <f>УСЬОГО!B34-'16-село-ЦЗ'!B34</f>
        <v>982</v>
      </c>
      <c r="C34" s="115">
        <f>УСЬОГО!C34-'16-село-ЦЗ'!C34</f>
        <v>1141</v>
      </c>
      <c r="D34" s="113">
        <f t="shared" si="0"/>
        <v>116.19144602851324</v>
      </c>
      <c r="E34" s="115">
        <f>УСЬОГО!E34-'16-село-ЦЗ'!E34</f>
        <v>421</v>
      </c>
      <c r="F34" s="115">
        <f>УСЬОГО!F34-'16-село-ЦЗ'!F34</f>
        <v>509</v>
      </c>
      <c r="G34" s="116">
        <f t="shared" si="1"/>
        <v>120.90261282660333</v>
      </c>
      <c r="H34" s="115">
        <f>УСЬОГО!H34-'16-село-ЦЗ'!H34</f>
        <v>306</v>
      </c>
      <c r="I34" s="115">
        <f>УСЬОГО!I34-'16-село-ЦЗ'!I34</f>
        <v>309</v>
      </c>
      <c r="J34" s="116">
        <f t="shared" si="2"/>
        <v>100.98039215686275</v>
      </c>
      <c r="K34" s="115">
        <f>УСЬОГО!N34-'16-село-ЦЗ'!K34</f>
        <v>20</v>
      </c>
      <c r="L34" s="115">
        <f>УСЬОГО!O34-'16-село-ЦЗ'!L34</f>
        <v>22</v>
      </c>
      <c r="M34" s="116">
        <f t="shared" si="3"/>
        <v>110</v>
      </c>
      <c r="N34" s="115">
        <f>УСЬОГО!Q34-'16-село-ЦЗ'!N34</f>
        <v>11</v>
      </c>
      <c r="O34" s="115">
        <f>УСЬОГО!R34-'16-село-ЦЗ'!O34</f>
        <v>0</v>
      </c>
      <c r="P34" s="116">
        <f t="shared" si="8"/>
        <v>0</v>
      </c>
      <c r="Q34" s="115">
        <f>УСЬОГО!T34-'16-село-ЦЗ'!Q34</f>
        <v>351</v>
      </c>
      <c r="R34" s="117">
        <f>УСЬОГО!U34-'16-село-ЦЗ'!R34</f>
        <v>422</v>
      </c>
      <c r="S34" s="116">
        <f t="shared" si="4"/>
        <v>120.22792022792022</v>
      </c>
      <c r="T34" s="115">
        <f>УСЬОГО!W34-'16-село-ЦЗ'!T34</f>
        <v>618</v>
      </c>
      <c r="U34" s="117">
        <f>УСЬОГО!X34-'16-село-ЦЗ'!U34</f>
        <v>197</v>
      </c>
      <c r="V34" s="116">
        <f t="shared" si="5"/>
        <v>31.877022653721681</v>
      </c>
      <c r="W34" s="115">
        <f>УСЬОГО!Z34-'16-село-ЦЗ'!W34</f>
        <v>181</v>
      </c>
      <c r="X34" s="117">
        <f>УСЬОГО!AA34-'16-село-ЦЗ'!X34</f>
        <v>160</v>
      </c>
      <c r="Y34" s="116">
        <f t="shared" si="6"/>
        <v>88.39779005524862</v>
      </c>
      <c r="Z34" s="115">
        <f>УСЬОГО!AC34-'16-село-ЦЗ'!Z34</f>
        <v>167</v>
      </c>
      <c r="AA34" s="117">
        <f>УСЬОГО!AD34-'16-село-ЦЗ'!AA34</f>
        <v>144</v>
      </c>
      <c r="AB34" s="116">
        <f t="shared" si="7"/>
        <v>86.227544910179645</v>
      </c>
      <c r="AC34" s="37"/>
      <c r="AD34" s="41"/>
    </row>
    <row r="35" spans="1:30" s="42" customFormat="1" ht="17" customHeight="1" x14ac:dyDescent="0.25">
      <c r="A35" s="61" t="s">
        <v>62</v>
      </c>
      <c r="B35" s="115">
        <f>УСЬОГО!B35-'16-село-ЦЗ'!B35</f>
        <v>942</v>
      </c>
      <c r="C35" s="115">
        <f>УСЬОГО!C35-'16-село-ЦЗ'!C35</f>
        <v>962</v>
      </c>
      <c r="D35" s="113">
        <f t="shared" si="0"/>
        <v>102.12314225053079</v>
      </c>
      <c r="E35" s="115">
        <f>УСЬОГО!E35-'16-село-ЦЗ'!E35</f>
        <v>504</v>
      </c>
      <c r="F35" s="115">
        <f>УСЬОГО!F35-'16-село-ЦЗ'!F35</f>
        <v>523</v>
      </c>
      <c r="G35" s="116">
        <f t="shared" si="1"/>
        <v>103.76984126984127</v>
      </c>
      <c r="H35" s="115">
        <f>УСЬОГО!H35-'16-село-ЦЗ'!H35</f>
        <v>338</v>
      </c>
      <c r="I35" s="115">
        <f>УСЬОГО!I35-'16-село-ЦЗ'!I35</f>
        <v>215</v>
      </c>
      <c r="J35" s="116">
        <f t="shared" si="2"/>
        <v>63.609467455621299</v>
      </c>
      <c r="K35" s="115">
        <f>УСЬОГО!N35-'16-село-ЦЗ'!K35</f>
        <v>52</v>
      </c>
      <c r="L35" s="115">
        <f>УСЬОГО!O35-'16-село-ЦЗ'!L35</f>
        <v>56</v>
      </c>
      <c r="M35" s="116">
        <f t="shared" si="3"/>
        <v>107.69230769230769</v>
      </c>
      <c r="N35" s="115">
        <f>УСЬОГО!Q35-'16-село-ЦЗ'!N35</f>
        <v>6</v>
      </c>
      <c r="O35" s="115">
        <f>УСЬОГО!R35-'16-село-ЦЗ'!O35</f>
        <v>2</v>
      </c>
      <c r="P35" s="116">
        <f t="shared" si="8"/>
        <v>33.333333333333336</v>
      </c>
      <c r="Q35" s="115">
        <f>УСЬОГО!T35-'16-село-ЦЗ'!Q35</f>
        <v>377</v>
      </c>
      <c r="R35" s="117">
        <f>УСЬОГО!U35-'16-село-ЦЗ'!R35</f>
        <v>349</v>
      </c>
      <c r="S35" s="116">
        <f t="shared" si="4"/>
        <v>92.57294429708223</v>
      </c>
      <c r="T35" s="115">
        <f>УСЬОГО!W35-'16-село-ЦЗ'!T35</f>
        <v>534</v>
      </c>
      <c r="U35" s="117">
        <f>УСЬОГО!X35-'16-село-ЦЗ'!U35</f>
        <v>93</v>
      </c>
      <c r="V35" s="116">
        <f t="shared" si="5"/>
        <v>17.415730337078653</v>
      </c>
      <c r="W35" s="115">
        <f>УСЬОГО!Z35-'16-село-ЦЗ'!W35</f>
        <v>203</v>
      </c>
      <c r="X35" s="117">
        <f>УСЬОГО!AA35-'16-село-ЦЗ'!X35</f>
        <v>90</v>
      </c>
      <c r="Y35" s="116">
        <f t="shared" si="6"/>
        <v>44.334975369458128</v>
      </c>
      <c r="Z35" s="115">
        <f>УСЬОГО!AC35-'16-село-ЦЗ'!Z35</f>
        <v>183</v>
      </c>
      <c r="AA35" s="117">
        <f>УСЬОГО!AD35-'16-село-ЦЗ'!AA35</f>
        <v>79</v>
      </c>
      <c r="AB35" s="116">
        <f t="shared" si="7"/>
        <v>43.169398907103826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Q21" sqref="Q21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79" t="s">
        <v>84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7"/>
      <c r="O1" s="27"/>
      <c r="P1" s="27"/>
      <c r="Q1" s="27"/>
      <c r="R1" s="27"/>
      <c r="S1" s="27"/>
      <c r="T1" s="27"/>
      <c r="U1" s="27"/>
      <c r="V1" s="27"/>
      <c r="W1" s="27"/>
      <c r="X1" s="175"/>
      <c r="Y1" s="175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0"/>
      <c r="Y2" s="180"/>
      <c r="Z2" s="174"/>
      <c r="AA2" s="174"/>
      <c r="AB2" s="59" t="s">
        <v>7</v>
      </c>
      <c r="AC2" s="59"/>
    </row>
    <row r="3" spans="1:32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171" t="s">
        <v>9</v>
      </c>
      <c r="L3" s="171"/>
      <c r="M3" s="171"/>
      <c r="N3" s="171" t="s">
        <v>10</v>
      </c>
      <c r="O3" s="171"/>
      <c r="P3" s="171"/>
      <c r="Q3" s="176" t="s">
        <v>8</v>
      </c>
      <c r="R3" s="177"/>
      <c r="S3" s="178"/>
      <c r="T3" s="171" t="s">
        <v>16</v>
      </c>
      <c r="U3" s="171"/>
      <c r="V3" s="171"/>
      <c r="W3" s="171" t="s">
        <v>11</v>
      </c>
      <c r="X3" s="171"/>
      <c r="Y3" s="171"/>
      <c r="Z3" s="171" t="s">
        <v>12</v>
      </c>
      <c r="AA3" s="171"/>
      <c r="AB3" s="171"/>
    </row>
    <row r="4" spans="1:32" s="33" customFormat="1" ht="19.55" customHeight="1" x14ac:dyDescent="0.25">
      <c r="A4" s="181"/>
      <c r="B4" s="172" t="s">
        <v>15</v>
      </c>
      <c r="C4" s="172" t="s">
        <v>63</v>
      </c>
      <c r="D4" s="173" t="s">
        <v>2</v>
      </c>
      <c r="E4" s="172" t="s">
        <v>15</v>
      </c>
      <c r="F4" s="172" t="s">
        <v>63</v>
      </c>
      <c r="G4" s="173" t="s">
        <v>2</v>
      </c>
      <c r="H4" s="172" t="s">
        <v>15</v>
      </c>
      <c r="I4" s="172" t="s">
        <v>63</v>
      </c>
      <c r="J4" s="173" t="s">
        <v>2</v>
      </c>
      <c r="K4" s="172" t="s">
        <v>15</v>
      </c>
      <c r="L4" s="172" t="s">
        <v>63</v>
      </c>
      <c r="M4" s="173" t="s">
        <v>2</v>
      </c>
      <c r="N4" s="172" t="s">
        <v>15</v>
      </c>
      <c r="O4" s="172" t="s">
        <v>63</v>
      </c>
      <c r="P4" s="173" t="s">
        <v>2</v>
      </c>
      <c r="Q4" s="172" t="s">
        <v>15</v>
      </c>
      <c r="R4" s="172" t="s">
        <v>63</v>
      </c>
      <c r="S4" s="173" t="s">
        <v>2</v>
      </c>
      <c r="T4" s="172" t="s">
        <v>15</v>
      </c>
      <c r="U4" s="172" t="s">
        <v>63</v>
      </c>
      <c r="V4" s="173" t="s">
        <v>2</v>
      </c>
      <c r="W4" s="172" t="s">
        <v>15</v>
      </c>
      <c r="X4" s="172" t="s">
        <v>63</v>
      </c>
      <c r="Y4" s="173" t="s">
        <v>2</v>
      </c>
      <c r="Z4" s="172" t="s">
        <v>15</v>
      </c>
      <c r="AA4" s="172" t="s">
        <v>63</v>
      </c>
      <c r="AB4" s="173" t="s">
        <v>2</v>
      </c>
    </row>
    <row r="5" spans="1:32" s="33" customFormat="1" ht="15.8" customHeight="1" x14ac:dyDescent="0.25">
      <c r="A5" s="181"/>
      <c r="B5" s="172"/>
      <c r="C5" s="172"/>
      <c r="D5" s="173"/>
      <c r="E5" s="172"/>
      <c r="F5" s="172"/>
      <c r="G5" s="173"/>
      <c r="H5" s="172"/>
      <c r="I5" s="172"/>
      <c r="J5" s="173"/>
      <c r="K5" s="172"/>
      <c r="L5" s="172"/>
      <c r="M5" s="173"/>
      <c r="N5" s="172"/>
      <c r="O5" s="172"/>
      <c r="P5" s="173"/>
      <c r="Q5" s="172"/>
      <c r="R5" s="172"/>
      <c r="S5" s="173"/>
      <c r="T5" s="172"/>
      <c r="U5" s="172"/>
      <c r="V5" s="173"/>
      <c r="W5" s="172"/>
      <c r="X5" s="172"/>
      <c r="Y5" s="173"/>
      <c r="Z5" s="172"/>
      <c r="AA5" s="172"/>
      <c r="AB5" s="173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53788</v>
      </c>
      <c r="C7" s="35">
        <f>SUM(C8:C35)</f>
        <v>54675</v>
      </c>
      <c r="D7" s="36">
        <f>C7*100/B7</f>
        <v>101.64906670632855</v>
      </c>
      <c r="E7" s="35">
        <f>SUM(E8:E35)</f>
        <v>20654</v>
      </c>
      <c r="F7" s="35">
        <f>SUM(F8:F35)</f>
        <v>24030</v>
      </c>
      <c r="G7" s="36">
        <f>F7*100/E7</f>
        <v>116.34550208192118</v>
      </c>
      <c r="H7" s="35">
        <f>SUM(H8:H35)</f>
        <v>8030</v>
      </c>
      <c r="I7" s="35">
        <f>SUM(I8:I35)</f>
        <v>8830</v>
      </c>
      <c r="J7" s="36">
        <f>I7*100/H7</f>
        <v>109.9626400996264</v>
      </c>
      <c r="K7" s="35">
        <f>SUM(K8:K35)</f>
        <v>2025</v>
      </c>
      <c r="L7" s="35">
        <f>SUM(L8:L35)</f>
        <v>1858</v>
      </c>
      <c r="M7" s="36">
        <f>L7*100/K7</f>
        <v>91.753086419753089</v>
      </c>
      <c r="N7" s="35">
        <f>SUM(N8:N35)</f>
        <v>467</v>
      </c>
      <c r="O7" s="35">
        <f>SUM(O8:O35)</f>
        <v>216</v>
      </c>
      <c r="P7" s="36">
        <f>O7*100/N7</f>
        <v>46.252676659528909</v>
      </c>
      <c r="Q7" s="35">
        <f>SUM(Q8:Q35)</f>
        <v>17407</v>
      </c>
      <c r="R7" s="35">
        <f>SUM(R8:R35)</f>
        <v>19615</v>
      </c>
      <c r="S7" s="36">
        <f>R7*100/Q7</f>
        <v>112.68455219164704</v>
      </c>
      <c r="T7" s="35">
        <f>SUM(T8:T35)</f>
        <v>37872</v>
      </c>
      <c r="U7" s="35">
        <f>SUM(U8:U35)</f>
        <v>9482</v>
      </c>
      <c r="V7" s="36">
        <f>U7*100/T7</f>
        <v>25.036966624419097</v>
      </c>
      <c r="W7" s="35">
        <f>SUM(W8:W35)</f>
        <v>10357</v>
      </c>
      <c r="X7" s="35">
        <f>SUM(X8:X35)</f>
        <v>6934</v>
      </c>
      <c r="Y7" s="36">
        <f>X7*100/W7</f>
        <v>66.949888963985714</v>
      </c>
      <c r="Z7" s="35">
        <f>SUM(Z8:Z35)</f>
        <v>9286</v>
      </c>
      <c r="AA7" s="35">
        <f>SUM(AA8:AA35)</f>
        <v>6166</v>
      </c>
      <c r="AB7" s="36">
        <f>AA7*100/Z7</f>
        <v>66.401033814344174</v>
      </c>
      <c r="AC7" s="37"/>
      <c r="AF7" s="42"/>
    </row>
    <row r="8" spans="1:32" s="42" customFormat="1" ht="17" customHeight="1" x14ac:dyDescent="0.25">
      <c r="A8" s="61" t="s">
        <v>35</v>
      </c>
      <c r="B8" s="39">
        <v>3279</v>
      </c>
      <c r="C8" s="39">
        <v>3649</v>
      </c>
      <c r="D8" s="36">
        <f t="shared" ref="D8:D35" si="0">C8*100/B8</f>
        <v>111.28392802683744</v>
      </c>
      <c r="E8" s="39">
        <v>1748</v>
      </c>
      <c r="F8" s="39">
        <v>2132</v>
      </c>
      <c r="G8" s="40">
        <f t="shared" ref="G8:G35" si="1">F8*100/E8</f>
        <v>121.96796338672769</v>
      </c>
      <c r="H8" s="39">
        <v>198</v>
      </c>
      <c r="I8" s="39">
        <v>237</v>
      </c>
      <c r="J8" s="40">
        <f t="shared" ref="J8:J35" si="2">I8*100/H8</f>
        <v>119.6969696969697</v>
      </c>
      <c r="K8" s="39">
        <v>97</v>
      </c>
      <c r="L8" s="39">
        <v>151</v>
      </c>
      <c r="M8" s="40">
        <f t="shared" ref="M8:M35" si="3">L8*100/K8</f>
        <v>155.67010309278351</v>
      </c>
      <c r="N8" s="39">
        <v>10</v>
      </c>
      <c r="O8" s="39">
        <v>9</v>
      </c>
      <c r="P8" s="40">
        <f>IF(ISERROR(O8*100/N8),"-",(O8*100/N8))</f>
        <v>90</v>
      </c>
      <c r="Q8" s="39">
        <v>1253</v>
      </c>
      <c r="R8" s="60">
        <v>1299</v>
      </c>
      <c r="S8" s="40">
        <f t="shared" ref="S8:S35" si="4">R8*100/Q8</f>
        <v>103.67118914604949</v>
      </c>
      <c r="T8" s="39">
        <v>2404</v>
      </c>
      <c r="U8" s="60">
        <v>666</v>
      </c>
      <c r="V8" s="40">
        <f t="shared" ref="V8:V35" si="5">U8*100/T8</f>
        <v>27.703826955074874</v>
      </c>
      <c r="W8" s="39">
        <v>967</v>
      </c>
      <c r="X8" s="60">
        <v>622</v>
      </c>
      <c r="Y8" s="40">
        <f t="shared" ref="Y8:Y35" si="6">X8*100/W8</f>
        <v>64.322647362978287</v>
      </c>
      <c r="Z8" s="39">
        <v>868</v>
      </c>
      <c r="AA8" s="60">
        <v>531</v>
      </c>
      <c r="AB8" s="40">
        <f t="shared" ref="AB8:AB35" si="7">AA8*100/Z8</f>
        <v>61.175115207373274</v>
      </c>
      <c r="AC8" s="37"/>
      <c r="AD8" s="41"/>
    </row>
    <row r="9" spans="1:32" s="43" customFormat="1" ht="17" customHeight="1" x14ac:dyDescent="0.25">
      <c r="A9" s="61" t="s">
        <v>36</v>
      </c>
      <c r="B9" s="39">
        <v>1031</v>
      </c>
      <c r="C9" s="39">
        <v>1066</v>
      </c>
      <c r="D9" s="36">
        <f t="shared" si="0"/>
        <v>103.39476236663434</v>
      </c>
      <c r="E9" s="39">
        <v>372</v>
      </c>
      <c r="F9" s="39">
        <v>427</v>
      </c>
      <c r="G9" s="40">
        <f t="shared" si="1"/>
        <v>114.78494623655914</v>
      </c>
      <c r="H9" s="39">
        <v>168</v>
      </c>
      <c r="I9" s="39">
        <v>124</v>
      </c>
      <c r="J9" s="40">
        <f t="shared" si="2"/>
        <v>73.80952380952381</v>
      </c>
      <c r="K9" s="39">
        <v>21</v>
      </c>
      <c r="L9" s="39">
        <v>8</v>
      </c>
      <c r="M9" s="40">
        <f t="shared" si="3"/>
        <v>38.095238095238095</v>
      </c>
      <c r="N9" s="39">
        <v>0</v>
      </c>
      <c r="O9" s="39">
        <v>2</v>
      </c>
      <c r="P9" s="40" t="str">
        <f t="shared" ref="P9:P35" si="8">IF(ISERROR(O9*100/N9),"-",(O9*100/N9))</f>
        <v>-</v>
      </c>
      <c r="Q9" s="39">
        <v>266</v>
      </c>
      <c r="R9" s="60">
        <v>343</v>
      </c>
      <c r="S9" s="40">
        <f t="shared" si="4"/>
        <v>128.94736842105263</v>
      </c>
      <c r="T9" s="39">
        <v>812</v>
      </c>
      <c r="U9" s="60">
        <v>115</v>
      </c>
      <c r="V9" s="40">
        <f t="shared" si="5"/>
        <v>14.16256157635468</v>
      </c>
      <c r="W9" s="39">
        <v>223</v>
      </c>
      <c r="X9" s="60">
        <v>102</v>
      </c>
      <c r="Y9" s="40">
        <f t="shared" si="6"/>
        <v>45.739910313901348</v>
      </c>
      <c r="Z9" s="39">
        <v>178</v>
      </c>
      <c r="AA9" s="60">
        <v>80</v>
      </c>
      <c r="AB9" s="40">
        <f t="shared" si="7"/>
        <v>44.943820224719104</v>
      </c>
      <c r="AC9" s="37"/>
      <c r="AD9" s="41"/>
    </row>
    <row r="10" spans="1:32" s="42" customFormat="1" ht="17" customHeight="1" x14ac:dyDescent="0.25">
      <c r="A10" s="61" t="s">
        <v>37</v>
      </c>
      <c r="B10" s="39">
        <v>379</v>
      </c>
      <c r="C10" s="39">
        <v>353</v>
      </c>
      <c r="D10" s="36">
        <f t="shared" si="0"/>
        <v>93.139841688654357</v>
      </c>
      <c r="E10" s="39">
        <v>245</v>
      </c>
      <c r="F10" s="39">
        <v>218</v>
      </c>
      <c r="G10" s="40">
        <f t="shared" si="1"/>
        <v>88.979591836734699</v>
      </c>
      <c r="H10" s="39">
        <v>61</v>
      </c>
      <c r="I10" s="39">
        <v>67</v>
      </c>
      <c r="J10" s="40">
        <f t="shared" si="2"/>
        <v>109.8360655737705</v>
      </c>
      <c r="K10" s="39">
        <v>8</v>
      </c>
      <c r="L10" s="39">
        <v>11</v>
      </c>
      <c r="M10" s="40">
        <f t="shared" si="3"/>
        <v>137.5</v>
      </c>
      <c r="N10" s="39">
        <v>4</v>
      </c>
      <c r="O10" s="39">
        <v>15</v>
      </c>
      <c r="P10" s="40">
        <f t="shared" si="8"/>
        <v>375</v>
      </c>
      <c r="Q10" s="39">
        <v>241</v>
      </c>
      <c r="R10" s="60">
        <v>187</v>
      </c>
      <c r="S10" s="40">
        <f t="shared" si="4"/>
        <v>77.593360995850617</v>
      </c>
      <c r="T10" s="39">
        <v>238</v>
      </c>
      <c r="U10" s="60">
        <v>37</v>
      </c>
      <c r="V10" s="40">
        <f t="shared" si="5"/>
        <v>15.546218487394958</v>
      </c>
      <c r="W10" s="39">
        <v>143</v>
      </c>
      <c r="X10" s="60">
        <v>37</v>
      </c>
      <c r="Y10" s="40">
        <f t="shared" si="6"/>
        <v>25.874125874125873</v>
      </c>
      <c r="Z10" s="39">
        <v>121</v>
      </c>
      <c r="AA10" s="60">
        <v>32</v>
      </c>
      <c r="AB10" s="40">
        <f t="shared" si="7"/>
        <v>26.446280991735538</v>
      </c>
      <c r="AC10" s="37"/>
      <c r="AD10" s="41"/>
    </row>
    <row r="11" spans="1:32" s="42" customFormat="1" ht="17" customHeight="1" x14ac:dyDescent="0.25">
      <c r="A11" s="61" t="s">
        <v>38</v>
      </c>
      <c r="B11" s="39">
        <v>774</v>
      </c>
      <c r="C11" s="39">
        <v>688</v>
      </c>
      <c r="D11" s="36">
        <f t="shared" si="0"/>
        <v>88.888888888888886</v>
      </c>
      <c r="E11" s="39">
        <v>298</v>
      </c>
      <c r="F11" s="39">
        <v>267</v>
      </c>
      <c r="G11" s="40">
        <f t="shared" si="1"/>
        <v>89.597315436241615</v>
      </c>
      <c r="H11" s="39">
        <v>131</v>
      </c>
      <c r="I11" s="39">
        <v>84</v>
      </c>
      <c r="J11" s="40">
        <f t="shared" si="2"/>
        <v>64.122137404580158</v>
      </c>
      <c r="K11" s="39">
        <v>13</v>
      </c>
      <c r="L11" s="39">
        <v>3</v>
      </c>
      <c r="M11" s="40">
        <f t="shared" si="3"/>
        <v>23.076923076923077</v>
      </c>
      <c r="N11" s="39">
        <v>2</v>
      </c>
      <c r="O11" s="39">
        <v>0</v>
      </c>
      <c r="P11" s="40">
        <f t="shared" si="8"/>
        <v>0</v>
      </c>
      <c r="Q11" s="39">
        <v>286</v>
      </c>
      <c r="R11" s="60">
        <v>230</v>
      </c>
      <c r="S11" s="40">
        <f t="shared" si="4"/>
        <v>80.419580419580413</v>
      </c>
      <c r="T11" s="39">
        <v>533</v>
      </c>
      <c r="U11" s="60">
        <v>66</v>
      </c>
      <c r="V11" s="40">
        <f t="shared" si="5"/>
        <v>12.382739212007504</v>
      </c>
      <c r="W11" s="39">
        <v>156</v>
      </c>
      <c r="X11" s="60">
        <v>63</v>
      </c>
      <c r="Y11" s="40">
        <f t="shared" si="6"/>
        <v>40.384615384615387</v>
      </c>
      <c r="Z11" s="39">
        <v>136</v>
      </c>
      <c r="AA11" s="60">
        <v>60</v>
      </c>
      <c r="AB11" s="40">
        <f t="shared" si="7"/>
        <v>44.117647058823529</v>
      </c>
      <c r="AC11" s="37"/>
      <c r="AD11" s="41"/>
    </row>
    <row r="12" spans="1:32" s="42" customFormat="1" ht="17" customHeight="1" x14ac:dyDescent="0.25">
      <c r="A12" s="61" t="s">
        <v>39</v>
      </c>
      <c r="B12" s="39">
        <v>1524</v>
      </c>
      <c r="C12" s="39">
        <v>1706</v>
      </c>
      <c r="D12" s="36">
        <f t="shared" si="0"/>
        <v>111.94225721784777</v>
      </c>
      <c r="E12" s="39">
        <v>361</v>
      </c>
      <c r="F12" s="39">
        <v>506</v>
      </c>
      <c r="G12" s="40">
        <f t="shared" si="1"/>
        <v>140.16620498614958</v>
      </c>
      <c r="H12" s="39">
        <v>185</v>
      </c>
      <c r="I12" s="39">
        <v>236</v>
      </c>
      <c r="J12" s="40">
        <f t="shared" si="2"/>
        <v>127.56756756756756</v>
      </c>
      <c r="K12" s="39">
        <v>57</v>
      </c>
      <c r="L12" s="39">
        <v>40</v>
      </c>
      <c r="M12" s="40">
        <f t="shared" si="3"/>
        <v>70.175438596491233</v>
      </c>
      <c r="N12" s="39">
        <v>12</v>
      </c>
      <c r="O12" s="39">
        <v>0</v>
      </c>
      <c r="P12" s="40">
        <f t="shared" si="8"/>
        <v>0</v>
      </c>
      <c r="Q12" s="39">
        <v>308</v>
      </c>
      <c r="R12" s="60">
        <v>433</v>
      </c>
      <c r="S12" s="40">
        <f t="shared" si="4"/>
        <v>140.58441558441558</v>
      </c>
      <c r="T12" s="39">
        <v>1280</v>
      </c>
      <c r="U12" s="60">
        <v>234</v>
      </c>
      <c r="V12" s="40">
        <f t="shared" si="5"/>
        <v>18.28125</v>
      </c>
      <c r="W12" s="39">
        <v>194</v>
      </c>
      <c r="X12" s="60">
        <v>121</v>
      </c>
      <c r="Y12" s="40">
        <f t="shared" si="6"/>
        <v>62.371134020618555</v>
      </c>
      <c r="Z12" s="39">
        <v>169</v>
      </c>
      <c r="AA12" s="60">
        <v>108</v>
      </c>
      <c r="AB12" s="40">
        <f t="shared" si="7"/>
        <v>63.905325443786985</v>
      </c>
      <c r="AC12" s="37"/>
      <c r="AD12" s="41"/>
    </row>
    <row r="13" spans="1:32" s="42" customFormat="1" ht="17" customHeight="1" x14ac:dyDescent="0.25">
      <c r="A13" s="61" t="s">
        <v>40</v>
      </c>
      <c r="B13" s="39">
        <v>433</v>
      </c>
      <c r="C13" s="39">
        <v>438</v>
      </c>
      <c r="D13" s="36">
        <f t="shared" si="0"/>
        <v>101.15473441108546</v>
      </c>
      <c r="E13" s="39">
        <v>213</v>
      </c>
      <c r="F13" s="39">
        <v>214</v>
      </c>
      <c r="G13" s="40">
        <f t="shared" si="1"/>
        <v>100.46948356807512</v>
      </c>
      <c r="H13" s="39">
        <v>63</v>
      </c>
      <c r="I13" s="39">
        <v>76</v>
      </c>
      <c r="J13" s="40">
        <f t="shared" si="2"/>
        <v>120.63492063492063</v>
      </c>
      <c r="K13" s="39">
        <v>16</v>
      </c>
      <c r="L13" s="39">
        <v>11</v>
      </c>
      <c r="M13" s="40">
        <f t="shared" si="3"/>
        <v>68.75</v>
      </c>
      <c r="N13" s="39">
        <v>1</v>
      </c>
      <c r="O13" s="39">
        <v>0</v>
      </c>
      <c r="P13" s="40">
        <f t="shared" si="8"/>
        <v>0</v>
      </c>
      <c r="Q13" s="39">
        <v>166</v>
      </c>
      <c r="R13" s="60">
        <v>188</v>
      </c>
      <c r="S13" s="40">
        <f t="shared" si="4"/>
        <v>113.25301204819277</v>
      </c>
      <c r="T13" s="39">
        <v>298</v>
      </c>
      <c r="U13" s="60">
        <v>152</v>
      </c>
      <c r="V13" s="40">
        <f t="shared" si="5"/>
        <v>51.006711409395976</v>
      </c>
      <c r="W13" s="39">
        <v>110</v>
      </c>
      <c r="X13" s="60">
        <v>36</v>
      </c>
      <c r="Y13" s="40">
        <f t="shared" si="6"/>
        <v>32.727272727272727</v>
      </c>
      <c r="Z13" s="39">
        <v>100</v>
      </c>
      <c r="AA13" s="60">
        <v>31</v>
      </c>
      <c r="AB13" s="40">
        <f t="shared" si="7"/>
        <v>31</v>
      </c>
      <c r="AC13" s="37"/>
      <c r="AD13" s="41"/>
    </row>
    <row r="14" spans="1:32" s="42" customFormat="1" ht="17" customHeight="1" x14ac:dyDescent="0.25">
      <c r="A14" s="61" t="s">
        <v>41</v>
      </c>
      <c r="B14" s="39">
        <v>204</v>
      </c>
      <c r="C14" s="39">
        <v>214</v>
      </c>
      <c r="D14" s="36">
        <f t="shared" si="0"/>
        <v>104.90196078431373</v>
      </c>
      <c r="E14" s="39">
        <v>67</v>
      </c>
      <c r="F14" s="39">
        <v>84</v>
      </c>
      <c r="G14" s="40">
        <f t="shared" si="1"/>
        <v>125.3731343283582</v>
      </c>
      <c r="H14" s="39">
        <v>60</v>
      </c>
      <c r="I14" s="39">
        <v>46</v>
      </c>
      <c r="J14" s="40">
        <f t="shared" si="2"/>
        <v>76.666666666666671</v>
      </c>
      <c r="K14" s="39">
        <v>1</v>
      </c>
      <c r="L14" s="39">
        <v>3</v>
      </c>
      <c r="M14" s="40">
        <f t="shared" si="3"/>
        <v>300</v>
      </c>
      <c r="N14" s="39">
        <v>0</v>
      </c>
      <c r="O14" s="39">
        <v>2</v>
      </c>
      <c r="P14" s="40" t="str">
        <f t="shared" si="8"/>
        <v>-</v>
      </c>
      <c r="Q14" s="39">
        <v>61</v>
      </c>
      <c r="R14" s="60">
        <v>78</v>
      </c>
      <c r="S14" s="40">
        <f t="shared" si="4"/>
        <v>127.8688524590164</v>
      </c>
      <c r="T14" s="39">
        <v>122</v>
      </c>
      <c r="U14" s="60">
        <v>24</v>
      </c>
      <c r="V14" s="40">
        <f t="shared" si="5"/>
        <v>19.672131147540984</v>
      </c>
      <c r="W14" s="39">
        <v>37</v>
      </c>
      <c r="X14" s="60">
        <v>20</v>
      </c>
      <c r="Y14" s="40">
        <f t="shared" si="6"/>
        <v>54.054054054054056</v>
      </c>
      <c r="Z14" s="39">
        <v>34</v>
      </c>
      <c r="AA14" s="60">
        <v>16</v>
      </c>
      <c r="AB14" s="40">
        <f t="shared" si="7"/>
        <v>47.058823529411768</v>
      </c>
      <c r="AC14" s="37"/>
      <c r="AD14" s="41"/>
    </row>
    <row r="15" spans="1:32" s="42" customFormat="1" ht="17" customHeight="1" x14ac:dyDescent="0.25">
      <c r="A15" s="61" t="s">
        <v>42</v>
      </c>
      <c r="B15" s="39">
        <v>2523</v>
      </c>
      <c r="C15" s="39">
        <v>2541</v>
      </c>
      <c r="D15" s="36">
        <f t="shared" si="0"/>
        <v>100.71343638525565</v>
      </c>
      <c r="E15" s="39">
        <v>324</v>
      </c>
      <c r="F15" s="39">
        <v>376</v>
      </c>
      <c r="G15" s="40">
        <f t="shared" si="1"/>
        <v>116.04938271604938</v>
      </c>
      <c r="H15" s="39">
        <v>319</v>
      </c>
      <c r="I15" s="39">
        <v>278</v>
      </c>
      <c r="J15" s="40">
        <f t="shared" si="2"/>
        <v>87.147335423197489</v>
      </c>
      <c r="K15" s="39">
        <v>22</v>
      </c>
      <c r="L15" s="39">
        <v>22</v>
      </c>
      <c r="M15" s="40">
        <f t="shared" si="3"/>
        <v>100</v>
      </c>
      <c r="N15" s="39">
        <v>5</v>
      </c>
      <c r="O15" s="39">
        <v>1</v>
      </c>
      <c r="P15" s="40">
        <f t="shared" si="8"/>
        <v>20</v>
      </c>
      <c r="Q15" s="39">
        <v>281</v>
      </c>
      <c r="R15" s="60">
        <v>302</v>
      </c>
      <c r="S15" s="40">
        <f t="shared" si="4"/>
        <v>107.47330960854093</v>
      </c>
      <c r="T15" s="39">
        <v>2132</v>
      </c>
      <c r="U15" s="60">
        <v>160</v>
      </c>
      <c r="V15" s="40">
        <f t="shared" si="5"/>
        <v>7.5046904315197001</v>
      </c>
      <c r="W15" s="39">
        <v>150</v>
      </c>
      <c r="X15" s="60">
        <v>107</v>
      </c>
      <c r="Y15" s="40">
        <f t="shared" si="6"/>
        <v>71.333333333333329</v>
      </c>
      <c r="Z15" s="39">
        <v>138</v>
      </c>
      <c r="AA15" s="60">
        <v>97</v>
      </c>
      <c r="AB15" s="40">
        <f t="shared" si="7"/>
        <v>70.289855072463766</v>
      </c>
      <c r="AC15" s="37"/>
      <c r="AD15" s="41"/>
    </row>
    <row r="16" spans="1:32" s="42" customFormat="1" ht="17" customHeight="1" x14ac:dyDescent="0.25">
      <c r="A16" s="61" t="s">
        <v>43</v>
      </c>
      <c r="B16" s="39">
        <v>2133</v>
      </c>
      <c r="C16" s="39">
        <v>2127</v>
      </c>
      <c r="D16" s="36">
        <f t="shared" si="0"/>
        <v>99.718706047819978</v>
      </c>
      <c r="E16" s="39">
        <v>906</v>
      </c>
      <c r="F16" s="39">
        <v>1058</v>
      </c>
      <c r="G16" s="40">
        <f t="shared" si="1"/>
        <v>116.77704194260485</v>
      </c>
      <c r="H16" s="39">
        <v>529</v>
      </c>
      <c r="I16" s="39">
        <v>574</v>
      </c>
      <c r="J16" s="40">
        <f t="shared" si="2"/>
        <v>108.50661625708885</v>
      </c>
      <c r="K16" s="39">
        <v>84</v>
      </c>
      <c r="L16" s="39">
        <v>104</v>
      </c>
      <c r="M16" s="40">
        <f t="shared" si="3"/>
        <v>123.80952380952381</v>
      </c>
      <c r="N16" s="39">
        <v>52</v>
      </c>
      <c r="O16" s="39">
        <v>32</v>
      </c>
      <c r="P16" s="40">
        <f t="shared" si="8"/>
        <v>61.53846153846154</v>
      </c>
      <c r="Q16" s="39">
        <v>804</v>
      </c>
      <c r="R16" s="60">
        <v>916</v>
      </c>
      <c r="S16" s="40">
        <f t="shared" si="4"/>
        <v>113.93034825870647</v>
      </c>
      <c r="T16" s="39">
        <v>1203</v>
      </c>
      <c r="U16" s="60">
        <v>215</v>
      </c>
      <c r="V16" s="40">
        <f t="shared" si="5"/>
        <v>17.871986699916874</v>
      </c>
      <c r="W16" s="39">
        <v>451</v>
      </c>
      <c r="X16" s="60">
        <v>164</v>
      </c>
      <c r="Y16" s="40">
        <f t="shared" si="6"/>
        <v>36.363636363636367</v>
      </c>
      <c r="Z16" s="39">
        <v>378</v>
      </c>
      <c r="AA16" s="60">
        <v>142</v>
      </c>
      <c r="AB16" s="40">
        <f t="shared" si="7"/>
        <v>37.566137566137563</v>
      </c>
      <c r="AC16" s="37"/>
      <c r="AD16" s="41"/>
    </row>
    <row r="17" spans="1:30" s="42" customFormat="1" ht="17" customHeight="1" x14ac:dyDescent="0.25">
      <c r="A17" s="61" t="s">
        <v>44</v>
      </c>
      <c r="B17" s="39">
        <v>4983</v>
      </c>
      <c r="C17" s="39">
        <v>5201</v>
      </c>
      <c r="D17" s="36">
        <f t="shared" si="0"/>
        <v>104.37487457355007</v>
      </c>
      <c r="E17" s="39">
        <v>1220</v>
      </c>
      <c r="F17" s="39">
        <v>1633</v>
      </c>
      <c r="G17" s="40">
        <f t="shared" si="1"/>
        <v>133.85245901639345</v>
      </c>
      <c r="H17" s="39">
        <v>637</v>
      </c>
      <c r="I17" s="39">
        <v>495</v>
      </c>
      <c r="J17" s="40">
        <f t="shared" si="2"/>
        <v>77.708006279434855</v>
      </c>
      <c r="K17" s="39">
        <v>172</v>
      </c>
      <c r="L17" s="39">
        <v>86</v>
      </c>
      <c r="M17" s="40">
        <f t="shared" si="3"/>
        <v>50</v>
      </c>
      <c r="N17" s="39">
        <v>33</v>
      </c>
      <c r="O17" s="39">
        <v>8</v>
      </c>
      <c r="P17" s="40">
        <f t="shared" si="8"/>
        <v>24.242424242424242</v>
      </c>
      <c r="Q17" s="39">
        <v>920</v>
      </c>
      <c r="R17" s="60">
        <v>1065</v>
      </c>
      <c r="S17" s="40">
        <f t="shared" si="4"/>
        <v>115.76086956521739</v>
      </c>
      <c r="T17" s="39">
        <v>4039</v>
      </c>
      <c r="U17" s="60">
        <v>618</v>
      </c>
      <c r="V17" s="40">
        <f t="shared" si="5"/>
        <v>15.300817033919287</v>
      </c>
      <c r="W17" s="39">
        <v>602</v>
      </c>
      <c r="X17" s="60">
        <v>563</v>
      </c>
      <c r="Y17" s="40">
        <f t="shared" si="6"/>
        <v>93.521594684385377</v>
      </c>
      <c r="Z17" s="39">
        <v>543</v>
      </c>
      <c r="AA17" s="60">
        <v>501</v>
      </c>
      <c r="AB17" s="40">
        <f t="shared" si="7"/>
        <v>92.265193370165747</v>
      </c>
      <c r="AC17" s="37"/>
      <c r="AD17" s="41"/>
    </row>
    <row r="18" spans="1:30" s="42" customFormat="1" ht="17" customHeight="1" x14ac:dyDescent="0.25">
      <c r="A18" s="61" t="s">
        <v>45</v>
      </c>
      <c r="B18" s="39">
        <v>2878</v>
      </c>
      <c r="C18" s="39">
        <v>1857</v>
      </c>
      <c r="D18" s="36">
        <f t="shared" si="0"/>
        <v>64.523974982626825</v>
      </c>
      <c r="E18" s="39">
        <v>1198</v>
      </c>
      <c r="F18" s="39">
        <v>1092</v>
      </c>
      <c r="G18" s="40">
        <f t="shared" si="1"/>
        <v>91.151919866444075</v>
      </c>
      <c r="H18" s="39">
        <v>479</v>
      </c>
      <c r="I18" s="39">
        <v>480</v>
      </c>
      <c r="J18" s="40">
        <f t="shared" si="2"/>
        <v>100.20876826722338</v>
      </c>
      <c r="K18" s="39">
        <v>150</v>
      </c>
      <c r="L18" s="39">
        <v>39</v>
      </c>
      <c r="M18" s="40">
        <f t="shared" si="3"/>
        <v>26</v>
      </c>
      <c r="N18" s="39">
        <v>10</v>
      </c>
      <c r="O18" s="39">
        <v>4</v>
      </c>
      <c r="P18" s="40">
        <f t="shared" si="8"/>
        <v>40</v>
      </c>
      <c r="Q18" s="39">
        <v>1038</v>
      </c>
      <c r="R18" s="60">
        <v>838</v>
      </c>
      <c r="S18" s="40">
        <f t="shared" si="4"/>
        <v>80.732177263969177</v>
      </c>
      <c r="T18" s="39">
        <v>1027</v>
      </c>
      <c r="U18" s="60">
        <v>337</v>
      </c>
      <c r="V18" s="40">
        <f t="shared" si="5"/>
        <v>32.81402142161636</v>
      </c>
      <c r="W18" s="39">
        <v>577</v>
      </c>
      <c r="X18" s="60">
        <v>267</v>
      </c>
      <c r="Y18" s="40">
        <f t="shared" si="6"/>
        <v>46.273830155979205</v>
      </c>
      <c r="Z18" s="39">
        <v>529</v>
      </c>
      <c r="AA18" s="60">
        <v>249</v>
      </c>
      <c r="AB18" s="40">
        <f t="shared" si="7"/>
        <v>47.069943289224952</v>
      </c>
      <c r="AC18" s="37"/>
      <c r="AD18" s="41"/>
    </row>
    <row r="19" spans="1:30" s="42" customFormat="1" ht="17" customHeight="1" x14ac:dyDescent="0.25">
      <c r="A19" s="61" t="s">
        <v>46</v>
      </c>
      <c r="B19" s="39">
        <v>2488</v>
      </c>
      <c r="C19" s="39">
        <v>2775</v>
      </c>
      <c r="D19" s="36">
        <f t="shared" si="0"/>
        <v>111.53536977491962</v>
      </c>
      <c r="E19" s="39">
        <v>967</v>
      </c>
      <c r="F19" s="39">
        <v>1164</v>
      </c>
      <c r="G19" s="40">
        <f t="shared" si="1"/>
        <v>120.37228541882109</v>
      </c>
      <c r="H19" s="39">
        <v>328</v>
      </c>
      <c r="I19" s="39">
        <v>668</v>
      </c>
      <c r="J19" s="40">
        <f t="shared" si="2"/>
        <v>203.65853658536585</v>
      </c>
      <c r="K19" s="39">
        <v>127</v>
      </c>
      <c r="L19" s="39">
        <v>154</v>
      </c>
      <c r="M19" s="40">
        <f t="shared" si="3"/>
        <v>121.25984251968504</v>
      </c>
      <c r="N19" s="39">
        <v>43</v>
      </c>
      <c r="O19" s="39">
        <v>13</v>
      </c>
      <c r="P19" s="40">
        <f t="shared" si="8"/>
        <v>30.232558139534884</v>
      </c>
      <c r="Q19" s="39">
        <v>818</v>
      </c>
      <c r="R19" s="60">
        <v>1025</v>
      </c>
      <c r="S19" s="40">
        <f t="shared" si="4"/>
        <v>125.30562347188264</v>
      </c>
      <c r="T19" s="39">
        <v>1951</v>
      </c>
      <c r="U19" s="60">
        <v>1507</v>
      </c>
      <c r="V19" s="40">
        <f t="shared" si="5"/>
        <v>77.242439774474633</v>
      </c>
      <c r="W19" s="39">
        <v>439</v>
      </c>
      <c r="X19" s="60">
        <v>292</v>
      </c>
      <c r="Y19" s="40">
        <f t="shared" si="6"/>
        <v>66.514806378132121</v>
      </c>
      <c r="Z19" s="39">
        <v>382</v>
      </c>
      <c r="AA19" s="60">
        <v>265</v>
      </c>
      <c r="AB19" s="40">
        <f t="shared" si="7"/>
        <v>69.3717277486911</v>
      </c>
      <c r="AC19" s="37"/>
      <c r="AD19" s="41"/>
    </row>
    <row r="20" spans="1:30" s="42" customFormat="1" ht="17" customHeight="1" x14ac:dyDescent="0.25">
      <c r="A20" s="61" t="s">
        <v>47</v>
      </c>
      <c r="B20" s="39">
        <v>1913</v>
      </c>
      <c r="C20" s="39">
        <v>1824</v>
      </c>
      <c r="D20" s="36">
        <f t="shared" si="0"/>
        <v>95.347621536853111</v>
      </c>
      <c r="E20" s="39">
        <v>551</v>
      </c>
      <c r="F20" s="39">
        <v>628</v>
      </c>
      <c r="G20" s="40">
        <f t="shared" si="1"/>
        <v>113.97459165154265</v>
      </c>
      <c r="H20" s="39">
        <v>173</v>
      </c>
      <c r="I20" s="39">
        <v>253</v>
      </c>
      <c r="J20" s="40">
        <f t="shared" si="2"/>
        <v>146.242774566474</v>
      </c>
      <c r="K20" s="39">
        <v>50</v>
      </c>
      <c r="L20" s="39">
        <v>49</v>
      </c>
      <c r="M20" s="40">
        <f t="shared" si="3"/>
        <v>98</v>
      </c>
      <c r="N20" s="39">
        <v>16</v>
      </c>
      <c r="O20" s="39">
        <v>2</v>
      </c>
      <c r="P20" s="40">
        <f t="shared" si="8"/>
        <v>12.5</v>
      </c>
      <c r="Q20" s="39">
        <v>413</v>
      </c>
      <c r="R20" s="60">
        <v>473</v>
      </c>
      <c r="S20" s="40">
        <f t="shared" si="4"/>
        <v>114.52784503631962</v>
      </c>
      <c r="T20" s="39">
        <v>1639</v>
      </c>
      <c r="U20" s="60">
        <v>258</v>
      </c>
      <c r="V20" s="40">
        <f t="shared" si="5"/>
        <v>15.74130567419158</v>
      </c>
      <c r="W20" s="39">
        <v>300</v>
      </c>
      <c r="X20" s="60">
        <v>226</v>
      </c>
      <c r="Y20" s="40">
        <f t="shared" si="6"/>
        <v>75.333333333333329</v>
      </c>
      <c r="Z20" s="39">
        <v>281</v>
      </c>
      <c r="AA20" s="60">
        <v>213</v>
      </c>
      <c r="AB20" s="40">
        <f t="shared" si="7"/>
        <v>75.80071174377224</v>
      </c>
      <c r="AC20" s="37"/>
      <c r="AD20" s="41"/>
    </row>
    <row r="21" spans="1:30" s="42" customFormat="1" ht="17" customHeight="1" x14ac:dyDescent="0.25">
      <c r="A21" s="61" t="s">
        <v>48</v>
      </c>
      <c r="B21" s="39">
        <v>1141</v>
      </c>
      <c r="C21" s="39">
        <v>1226</v>
      </c>
      <c r="D21" s="36">
        <f t="shared" si="0"/>
        <v>107.44960560911481</v>
      </c>
      <c r="E21" s="39">
        <v>541</v>
      </c>
      <c r="F21" s="39">
        <v>660</v>
      </c>
      <c r="G21" s="40">
        <f t="shared" si="1"/>
        <v>121.99630314232903</v>
      </c>
      <c r="H21" s="39">
        <v>273</v>
      </c>
      <c r="I21" s="39">
        <v>206</v>
      </c>
      <c r="J21" s="40">
        <f t="shared" si="2"/>
        <v>75.45787545787546</v>
      </c>
      <c r="K21" s="39">
        <v>21</v>
      </c>
      <c r="L21" s="39">
        <v>55</v>
      </c>
      <c r="M21" s="40">
        <f t="shared" si="3"/>
        <v>261.90476190476193</v>
      </c>
      <c r="N21" s="39">
        <v>4</v>
      </c>
      <c r="O21" s="39">
        <v>0</v>
      </c>
      <c r="P21" s="40">
        <f t="shared" si="8"/>
        <v>0</v>
      </c>
      <c r="Q21" s="39">
        <v>486</v>
      </c>
      <c r="R21" s="60">
        <v>586</v>
      </c>
      <c r="S21" s="40">
        <f t="shared" si="4"/>
        <v>120.57613168724279</v>
      </c>
      <c r="T21" s="39">
        <v>719</v>
      </c>
      <c r="U21" s="60">
        <v>214</v>
      </c>
      <c r="V21" s="40">
        <f t="shared" si="5"/>
        <v>29.763560500695409</v>
      </c>
      <c r="W21" s="39">
        <v>267</v>
      </c>
      <c r="X21" s="60">
        <v>197</v>
      </c>
      <c r="Y21" s="40">
        <f t="shared" si="6"/>
        <v>73.782771535580522</v>
      </c>
      <c r="Z21" s="39">
        <v>241</v>
      </c>
      <c r="AA21" s="60">
        <v>184</v>
      </c>
      <c r="AB21" s="40">
        <f t="shared" si="7"/>
        <v>76.348547717842322</v>
      </c>
      <c r="AC21" s="37"/>
      <c r="AD21" s="41"/>
    </row>
    <row r="22" spans="1:30" s="42" customFormat="1" ht="17" customHeight="1" x14ac:dyDescent="0.25">
      <c r="A22" s="61" t="s">
        <v>49</v>
      </c>
      <c r="B22" s="39">
        <v>2619</v>
      </c>
      <c r="C22" s="39">
        <v>2714</v>
      </c>
      <c r="D22" s="36">
        <f t="shared" si="0"/>
        <v>103.62733867888507</v>
      </c>
      <c r="E22" s="39">
        <v>1142</v>
      </c>
      <c r="F22" s="39">
        <v>1211</v>
      </c>
      <c r="G22" s="40">
        <f t="shared" si="1"/>
        <v>106.04203152364273</v>
      </c>
      <c r="H22" s="39">
        <v>464</v>
      </c>
      <c r="I22" s="39">
        <v>548</v>
      </c>
      <c r="J22" s="40">
        <f t="shared" si="2"/>
        <v>118.10344827586206</v>
      </c>
      <c r="K22" s="39">
        <v>141</v>
      </c>
      <c r="L22" s="39">
        <v>68</v>
      </c>
      <c r="M22" s="40">
        <f t="shared" si="3"/>
        <v>48.226950354609926</v>
      </c>
      <c r="N22" s="39">
        <v>3</v>
      </c>
      <c r="O22" s="39">
        <v>3</v>
      </c>
      <c r="P22" s="40">
        <f t="shared" si="8"/>
        <v>100</v>
      </c>
      <c r="Q22" s="39">
        <v>1087</v>
      </c>
      <c r="R22" s="60">
        <v>1041</v>
      </c>
      <c r="S22" s="40">
        <f t="shared" si="4"/>
        <v>95.768169273229077</v>
      </c>
      <c r="T22" s="39">
        <v>1824</v>
      </c>
      <c r="U22" s="60">
        <v>456</v>
      </c>
      <c r="V22" s="40">
        <f t="shared" si="5"/>
        <v>25</v>
      </c>
      <c r="W22" s="39">
        <v>519</v>
      </c>
      <c r="X22" s="60">
        <v>371</v>
      </c>
      <c r="Y22" s="40">
        <f t="shared" si="6"/>
        <v>71.483622350674381</v>
      </c>
      <c r="Z22" s="39">
        <v>448</v>
      </c>
      <c r="AA22" s="60">
        <v>301</v>
      </c>
      <c r="AB22" s="40">
        <f t="shared" si="7"/>
        <v>67.1875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1572</v>
      </c>
      <c r="C23" s="39">
        <v>1969</v>
      </c>
      <c r="D23" s="36">
        <f t="shared" si="0"/>
        <v>125.25445292620866</v>
      </c>
      <c r="E23" s="39">
        <v>1124</v>
      </c>
      <c r="F23" s="39">
        <v>1548</v>
      </c>
      <c r="G23" s="40">
        <f t="shared" si="1"/>
        <v>137.72241992882562</v>
      </c>
      <c r="H23" s="39">
        <v>304</v>
      </c>
      <c r="I23" s="39">
        <v>408</v>
      </c>
      <c r="J23" s="40">
        <f t="shared" si="2"/>
        <v>134.21052631578948</v>
      </c>
      <c r="K23" s="39">
        <v>103</v>
      </c>
      <c r="L23" s="39">
        <v>105</v>
      </c>
      <c r="M23" s="40">
        <f t="shared" si="3"/>
        <v>101.94174757281553</v>
      </c>
      <c r="N23" s="39">
        <v>35</v>
      </c>
      <c r="O23" s="39">
        <v>3</v>
      </c>
      <c r="P23" s="40">
        <f t="shared" si="8"/>
        <v>8.5714285714285712</v>
      </c>
      <c r="Q23" s="39">
        <v>1079</v>
      </c>
      <c r="R23" s="60">
        <v>1320</v>
      </c>
      <c r="S23" s="40">
        <f t="shared" si="4"/>
        <v>122.33549582947174</v>
      </c>
      <c r="T23" s="39">
        <v>1006</v>
      </c>
      <c r="U23" s="60">
        <v>523</v>
      </c>
      <c r="V23" s="40">
        <f t="shared" si="5"/>
        <v>51.988071570576544</v>
      </c>
      <c r="W23" s="39">
        <v>634</v>
      </c>
      <c r="X23" s="60">
        <v>500</v>
      </c>
      <c r="Y23" s="40">
        <f t="shared" si="6"/>
        <v>78.864353312302839</v>
      </c>
      <c r="Z23" s="39">
        <v>526</v>
      </c>
      <c r="AA23" s="60">
        <v>441</v>
      </c>
      <c r="AB23" s="40">
        <f t="shared" si="7"/>
        <v>83.840304182509499</v>
      </c>
      <c r="AC23" s="37"/>
      <c r="AD23" s="41"/>
    </row>
    <row r="24" spans="1:30" s="42" customFormat="1" ht="17" customHeight="1" x14ac:dyDescent="0.25">
      <c r="A24" s="61" t="s">
        <v>51</v>
      </c>
      <c r="B24" s="39">
        <v>2106</v>
      </c>
      <c r="C24" s="39">
        <v>1842</v>
      </c>
      <c r="D24" s="36">
        <f t="shared" si="0"/>
        <v>87.464387464387471</v>
      </c>
      <c r="E24" s="39">
        <v>1011</v>
      </c>
      <c r="F24" s="39">
        <v>1172</v>
      </c>
      <c r="G24" s="40">
        <f t="shared" si="1"/>
        <v>115.92482690405539</v>
      </c>
      <c r="H24" s="39">
        <v>419</v>
      </c>
      <c r="I24" s="39">
        <v>501</v>
      </c>
      <c r="J24" s="40">
        <f t="shared" si="2"/>
        <v>119.57040572792363</v>
      </c>
      <c r="K24" s="39">
        <v>98</v>
      </c>
      <c r="L24" s="39">
        <v>108</v>
      </c>
      <c r="M24" s="40">
        <f t="shared" si="3"/>
        <v>110.20408163265306</v>
      </c>
      <c r="N24" s="39">
        <v>7</v>
      </c>
      <c r="O24" s="39">
        <v>4</v>
      </c>
      <c r="P24" s="40">
        <f t="shared" si="8"/>
        <v>57.142857142857146</v>
      </c>
      <c r="Q24" s="39">
        <v>715</v>
      </c>
      <c r="R24" s="60">
        <v>1068</v>
      </c>
      <c r="S24" s="40">
        <f t="shared" si="4"/>
        <v>149.37062937062936</v>
      </c>
      <c r="T24" s="39">
        <v>863</v>
      </c>
      <c r="U24" s="60">
        <v>412</v>
      </c>
      <c r="V24" s="40">
        <f t="shared" si="5"/>
        <v>47.740440324449594</v>
      </c>
      <c r="W24" s="39">
        <v>466</v>
      </c>
      <c r="X24" s="60">
        <v>306</v>
      </c>
      <c r="Y24" s="40">
        <f t="shared" si="6"/>
        <v>65.665236051502148</v>
      </c>
      <c r="Z24" s="39">
        <v>428</v>
      </c>
      <c r="AA24" s="60">
        <v>290</v>
      </c>
      <c r="AB24" s="40">
        <f t="shared" si="7"/>
        <v>67.757009345794387</v>
      </c>
      <c r="AC24" s="37"/>
      <c r="AD24" s="41"/>
    </row>
    <row r="25" spans="1:30" s="42" customFormat="1" ht="17" customHeight="1" x14ac:dyDescent="0.25">
      <c r="A25" s="61" t="s">
        <v>52</v>
      </c>
      <c r="B25" s="39">
        <v>3109</v>
      </c>
      <c r="C25" s="39">
        <v>3236</v>
      </c>
      <c r="D25" s="36">
        <f t="shared" si="0"/>
        <v>104.08491476358958</v>
      </c>
      <c r="E25" s="39">
        <v>356</v>
      </c>
      <c r="F25" s="39">
        <v>555</v>
      </c>
      <c r="G25" s="40">
        <f t="shared" si="1"/>
        <v>155.89887640449439</v>
      </c>
      <c r="H25" s="39">
        <v>273</v>
      </c>
      <c r="I25" s="39">
        <v>355</v>
      </c>
      <c r="J25" s="40">
        <f t="shared" si="2"/>
        <v>130.03663003663004</v>
      </c>
      <c r="K25" s="39">
        <v>42</v>
      </c>
      <c r="L25" s="39">
        <v>41</v>
      </c>
      <c r="M25" s="40">
        <f t="shared" si="3"/>
        <v>97.61904761904762</v>
      </c>
      <c r="N25" s="39">
        <v>20</v>
      </c>
      <c r="O25" s="39">
        <v>18</v>
      </c>
      <c r="P25" s="40">
        <f t="shared" si="8"/>
        <v>90</v>
      </c>
      <c r="Q25" s="39">
        <v>266</v>
      </c>
      <c r="R25" s="60">
        <v>467</v>
      </c>
      <c r="S25" s="40">
        <f t="shared" si="4"/>
        <v>175.5639097744361</v>
      </c>
      <c r="T25" s="39">
        <v>2688</v>
      </c>
      <c r="U25" s="60">
        <v>148</v>
      </c>
      <c r="V25" s="40">
        <f t="shared" si="5"/>
        <v>5.5059523809523814</v>
      </c>
      <c r="W25" s="39">
        <v>190</v>
      </c>
      <c r="X25" s="60">
        <v>142</v>
      </c>
      <c r="Y25" s="40">
        <f t="shared" si="6"/>
        <v>74.736842105263165</v>
      </c>
      <c r="Z25" s="39">
        <v>165</v>
      </c>
      <c r="AA25" s="60">
        <v>110</v>
      </c>
      <c r="AB25" s="40">
        <f t="shared" si="7"/>
        <v>66.666666666666671</v>
      </c>
      <c r="AC25" s="37"/>
      <c r="AD25" s="41"/>
    </row>
    <row r="26" spans="1:30" s="42" customFormat="1" ht="17" customHeight="1" x14ac:dyDescent="0.25">
      <c r="A26" s="61" t="s">
        <v>53</v>
      </c>
      <c r="B26" s="39">
        <v>1857</v>
      </c>
      <c r="C26" s="39">
        <v>2000</v>
      </c>
      <c r="D26" s="36">
        <f t="shared" si="0"/>
        <v>107.70059235325795</v>
      </c>
      <c r="E26" s="39">
        <v>938</v>
      </c>
      <c r="F26" s="39">
        <v>1040</v>
      </c>
      <c r="G26" s="40">
        <f t="shared" si="1"/>
        <v>110.87420042643923</v>
      </c>
      <c r="H26" s="39">
        <v>316</v>
      </c>
      <c r="I26" s="39">
        <v>321</v>
      </c>
      <c r="J26" s="40">
        <f t="shared" si="2"/>
        <v>101.58227848101266</v>
      </c>
      <c r="K26" s="39">
        <v>60</v>
      </c>
      <c r="L26" s="39">
        <v>41</v>
      </c>
      <c r="M26" s="40">
        <f t="shared" si="3"/>
        <v>68.333333333333329</v>
      </c>
      <c r="N26" s="39">
        <v>28</v>
      </c>
      <c r="O26" s="39">
        <v>2</v>
      </c>
      <c r="P26" s="40">
        <f t="shared" si="8"/>
        <v>7.1428571428571432</v>
      </c>
      <c r="Q26" s="39">
        <v>859</v>
      </c>
      <c r="R26" s="60">
        <v>859</v>
      </c>
      <c r="S26" s="40">
        <f t="shared" si="4"/>
        <v>100</v>
      </c>
      <c r="T26" s="39">
        <v>1338</v>
      </c>
      <c r="U26" s="60">
        <v>384</v>
      </c>
      <c r="V26" s="40">
        <f t="shared" si="5"/>
        <v>28.699551569506728</v>
      </c>
      <c r="W26" s="39">
        <v>497</v>
      </c>
      <c r="X26" s="60">
        <v>345</v>
      </c>
      <c r="Y26" s="40">
        <f t="shared" si="6"/>
        <v>69.416498993963785</v>
      </c>
      <c r="Z26" s="39">
        <v>438</v>
      </c>
      <c r="AA26" s="60">
        <v>297</v>
      </c>
      <c r="AB26" s="40">
        <f t="shared" si="7"/>
        <v>67.808219178082197</v>
      </c>
      <c r="AC26" s="37"/>
      <c r="AD26" s="41"/>
    </row>
    <row r="27" spans="1:30" s="42" customFormat="1" ht="17" customHeight="1" x14ac:dyDescent="0.25">
      <c r="A27" s="61" t="s">
        <v>54</v>
      </c>
      <c r="B27" s="39">
        <v>1217</v>
      </c>
      <c r="C27" s="39">
        <v>1560</v>
      </c>
      <c r="D27" s="36">
        <f t="shared" si="0"/>
        <v>128.18405916187345</v>
      </c>
      <c r="E27" s="39">
        <v>456</v>
      </c>
      <c r="F27" s="39">
        <v>687</v>
      </c>
      <c r="G27" s="40">
        <f t="shared" si="1"/>
        <v>150.65789473684211</v>
      </c>
      <c r="H27" s="39">
        <v>203</v>
      </c>
      <c r="I27" s="39">
        <v>280</v>
      </c>
      <c r="J27" s="40">
        <f t="shared" si="2"/>
        <v>137.93103448275863</v>
      </c>
      <c r="K27" s="39">
        <v>75</v>
      </c>
      <c r="L27" s="39">
        <v>93</v>
      </c>
      <c r="M27" s="40">
        <f t="shared" si="3"/>
        <v>124</v>
      </c>
      <c r="N27" s="39">
        <v>46</v>
      </c>
      <c r="O27" s="39">
        <v>42</v>
      </c>
      <c r="P27" s="40">
        <f t="shared" si="8"/>
        <v>91.304347826086953</v>
      </c>
      <c r="Q27" s="39">
        <v>398</v>
      </c>
      <c r="R27" s="60">
        <v>547</v>
      </c>
      <c r="S27" s="40">
        <f t="shared" si="4"/>
        <v>137.43718592964825</v>
      </c>
      <c r="T27" s="39">
        <v>953</v>
      </c>
      <c r="U27" s="60">
        <v>161</v>
      </c>
      <c r="V27" s="40">
        <f t="shared" si="5"/>
        <v>16.894018887722979</v>
      </c>
      <c r="W27" s="39">
        <v>225</v>
      </c>
      <c r="X27" s="60">
        <v>154</v>
      </c>
      <c r="Y27" s="40">
        <f t="shared" si="6"/>
        <v>68.444444444444443</v>
      </c>
      <c r="Z27" s="39">
        <v>215</v>
      </c>
      <c r="AA27" s="60">
        <v>140</v>
      </c>
      <c r="AB27" s="40">
        <f t="shared" si="7"/>
        <v>65.116279069767444</v>
      </c>
      <c r="AC27" s="37"/>
      <c r="AD27" s="41"/>
    </row>
    <row r="28" spans="1:30" s="42" customFormat="1" ht="17" customHeight="1" x14ac:dyDescent="0.25">
      <c r="A28" s="61" t="s">
        <v>55</v>
      </c>
      <c r="B28" s="39">
        <v>1225</v>
      </c>
      <c r="C28" s="39">
        <v>1187</v>
      </c>
      <c r="D28" s="36">
        <f t="shared" si="0"/>
        <v>96.897959183673464</v>
      </c>
      <c r="E28" s="39">
        <v>602</v>
      </c>
      <c r="F28" s="39">
        <v>625</v>
      </c>
      <c r="G28" s="40">
        <f t="shared" si="1"/>
        <v>103.82059800664452</v>
      </c>
      <c r="H28" s="39">
        <v>327</v>
      </c>
      <c r="I28" s="39">
        <v>295</v>
      </c>
      <c r="J28" s="40">
        <f t="shared" si="2"/>
        <v>90.214067278287459</v>
      </c>
      <c r="K28" s="39">
        <v>66</v>
      </c>
      <c r="L28" s="39">
        <v>43</v>
      </c>
      <c r="M28" s="40">
        <f t="shared" si="3"/>
        <v>65.151515151515156</v>
      </c>
      <c r="N28" s="39">
        <v>8</v>
      </c>
      <c r="O28" s="39">
        <v>10</v>
      </c>
      <c r="P28" s="40">
        <f t="shared" si="8"/>
        <v>125</v>
      </c>
      <c r="Q28" s="39">
        <v>545</v>
      </c>
      <c r="R28" s="60">
        <v>590</v>
      </c>
      <c r="S28" s="40">
        <f t="shared" si="4"/>
        <v>108.25688073394495</v>
      </c>
      <c r="T28" s="39">
        <v>699</v>
      </c>
      <c r="U28" s="60">
        <v>218</v>
      </c>
      <c r="V28" s="40">
        <f t="shared" si="5"/>
        <v>31.187410586552218</v>
      </c>
      <c r="W28" s="39">
        <v>286</v>
      </c>
      <c r="X28" s="60">
        <v>207</v>
      </c>
      <c r="Y28" s="40">
        <f t="shared" si="6"/>
        <v>72.377622377622373</v>
      </c>
      <c r="Z28" s="39">
        <v>277</v>
      </c>
      <c r="AA28" s="60">
        <v>197</v>
      </c>
      <c r="AB28" s="40">
        <f t="shared" si="7"/>
        <v>71.119133574007222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1989</v>
      </c>
      <c r="C29" s="39">
        <v>1983</v>
      </c>
      <c r="D29" s="36">
        <f t="shared" si="0"/>
        <v>99.698340874811464</v>
      </c>
      <c r="E29" s="39">
        <v>1155</v>
      </c>
      <c r="F29" s="39">
        <v>1134</v>
      </c>
      <c r="G29" s="40">
        <f t="shared" si="1"/>
        <v>98.181818181818187</v>
      </c>
      <c r="H29" s="39">
        <v>150</v>
      </c>
      <c r="I29" s="39">
        <v>162</v>
      </c>
      <c r="J29" s="40">
        <f t="shared" si="2"/>
        <v>108</v>
      </c>
      <c r="K29" s="39">
        <v>85</v>
      </c>
      <c r="L29" s="39">
        <v>75</v>
      </c>
      <c r="M29" s="40">
        <f t="shared" si="3"/>
        <v>88.235294117647058</v>
      </c>
      <c r="N29" s="39">
        <v>30</v>
      </c>
      <c r="O29" s="39">
        <v>0</v>
      </c>
      <c r="P29" s="40">
        <f t="shared" si="8"/>
        <v>0</v>
      </c>
      <c r="Q29" s="39">
        <v>813</v>
      </c>
      <c r="R29" s="60">
        <v>911</v>
      </c>
      <c r="S29" s="40">
        <f t="shared" si="4"/>
        <v>112.05412054120541</v>
      </c>
      <c r="T29" s="39">
        <v>1400</v>
      </c>
      <c r="U29" s="60">
        <v>302</v>
      </c>
      <c r="V29" s="40">
        <f t="shared" si="5"/>
        <v>21.571428571428573</v>
      </c>
      <c r="W29" s="39">
        <v>655</v>
      </c>
      <c r="X29" s="60">
        <v>274</v>
      </c>
      <c r="Y29" s="40">
        <f t="shared" si="6"/>
        <v>41.832061068702288</v>
      </c>
      <c r="Z29" s="39">
        <v>619</v>
      </c>
      <c r="AA29" s="60">
        <v>239</v>
      </c>
      <c r="AB29" s="40">
        <f t="shared" si="7"/>
        <v>38.610662358642969</v>
      </c>
      <c r="AC29" s="37"/>
      <c r="AD29" s="41"/>
    </row>
    <row r="30" spans="1:30" s="42" customFormat="1" ht="17" customHeight="1" x14ac:dyDescent="0.25">
      <c r="A30" s="61" t="s">
        <v>57</v>
      </c>
      <c r="B30" s="39">
        <v>2535</v>
      </c>
      <c r="C30" s="39">
        <v>2536</v>
      </c>
      <c r="D30" s="36">
        <f t="shared" si="0"/>
        <v>100.03944773175543</v>
      </c>
      <c r="E30" s="39">
        <v>586</v>
      </c>
      <c r="F30" s="39">
        <v>703</v>
      </c>
      <c r="G30" s="40">
        <f t="shared" si="1"/>
        <v>119.96587030716724</v>
      </c>
      <c r="H30" s="39">
        <v>308</v>
      </c>
      <c r="I30" s="39">
        <v>315</v>
      </c>
      <c r="J30" s="40">
        <f t="shared" si="2"/>
        <v>102.27272727272727</v>
      </c>
      <c r="K30" s="39">
        <v>108</v>
      </c>
      <c r="L30" s="39">
        <v>120</v>
      </c>
      <c r="M30" s="40">
        <f t="shared" si="3"/>
        <v>111.11111111111111</v>
      </c>
      <c r="N30" s="39">
        <v>14</v>
      </c>
      <c r="O30" s="39">
        <v>7</v>
      </c>
      <c r="P30" s="40">
        <f t="shared" si="8"/>
        <v>50</v>
      </c>
      <c r="Q30" s="39">
        <v>566</v>
      </c>
      <c r="R30" s="60">
        <v>650</v>
      </c>
      <c r="S30" s="40">
        <f t="shared" si="4"/>
        <v>114.84098939929329</v>
      </c>
      <c r="T30" s="39">
        <v>2220</v>
      </c>
      <c r="U30" s="60">
        <v>220</v>
      </c>
      <c r="V30" s="40">
        <f t="shared" si="5"/>
        <v>9.9099099099099099</v>
      </c>
      <c r="W30" s="39">
        <v>277</v>
      </c>
      <c r="X30" s="60">
        <v>197</v>
      </c>
      <c r="Y30" s="40">
        <f t="shared" si="6"/>
        <v>71.119133574007222</v>
      </c>
      <c r="Z30" s="39">
        <v>249</v>
      </c>
      <c r="AA30" s="60">
        <v>172</v>
      </c>
      <c r="AB30" s="40">
        <f t="shared" si="7"/>
        <v>69.07630522088354</v>
      </c>
      <c r="AC30" s="37"/>
      <c r="AD30" s="41"/>
    </row>
    <row r="31" spans="1:30" s="42" customFormat="1" ht="17" customHeight="1" x14ac:dyDescent="0.25">
      <c r="A31" s="61" t="s">
        <v>58</v>
      </c>
      <c r="B31" s="39">
        <v>2806</v>
      </c>
      <c r="C31" s="39">
        <v>2345</v>
      </c>
      <c r="D31" s="36">
        <f t="shared" si="0"/>
        <v>83.570919458303635</v>
      </c>
      <c r="E31" s="39">
        <v>698</v>
      </c>
      <c r="F31" s="39">
        <v>728</v>
      </c>
      <c r="G31" s="40">
        <f t="shared" si="1"/>
        <v>104.29799426934098</v>
      </c>
      <c r="H31" s="39">
        <v>394</v>
      </c>
      <c r="I31" s="39">
        <v>415</v>
      </c>
      <c r="J31" s="40">
        <f t="shared" si="2"/>
        <v>105.32994923857868</v>
      </c>
      <c r="K31" s="39">
        <v>78</v>
      </c>
      <c r="L31" s="39">
        <v>71</v>
      </c>
      <c r="M31" s="40">
        <f t="shared" si="3"/>
        <v>91.025641025641022</v>
      </c>
      <c r="N31" s="39">
        <v>1</v>
      </c>
      <c r="O31" s="39">
        <v>19</v>
      </c>
      <c r="P31" s="40">
        <f t="shared" si="8"/>
        <v>1900</v>
      </c>
      <c r="Q31" s="39">
        <v>564</v>
      </c>
      <c r="R31" s="60">
        <v>672</v>
      </c>
      <c r="S31" s="40">
        <f t="shared" si="4"/>
        <v>119.14893617021276</v>
      </c>
      <c r="T31" s="39">
        <v>1958</v>
      </c>
      <c r="U31" s="60">
        <v>571</v>
      </c>
      <c r="V31" s="40">
        <f t="shared" si="5"/>
        <v>29.162410623084781</v>
      </c>
      <c r="W31" s="39">
        <v>373</v>
      </c>
      <c r="X31" s="60">
        <v>252</v>
      </c>
      <c r="Y31" s="40">
        <f t="shared" si="6"/>
        <v>67.560321715817693</v>
      </c>
      <c r="Z31" s="39">
        <v>335</v>
      </c>
      <c r="AA31" s="60">
        <v>219</v>
      </c>
      <c r="AB31" s="40">
        <f t="shared" si="7"/>
        <v>65.373134328358205</v>
      </c>
      <c r="AC31" s="37"/>
      <c r="AD31" s="41"/>
    </row>
    <row r="32" spans="1:30" s="42" customFormat="1" ht="17" customHeight="1" x14ac:dyDescent="0.25">
      <c r="A32" s="61" t="s">
        <v>59</v>
      </c>
      <c r="B32" s="39">
        <v>2100</v>
      </c>
      <c r="C32" s="39">
        <v>2112</v>
      </c>
      <c r="D32" s="36">
        <f t="shared" si="0"/>
        <v>100.57142857142857</v>
      </c>
      <c r="E32" s="39">
        <v>604</v>
      </c>
      <c r="F32" s="39">
        <v>651</v>
      </c>
      <c r="G32" s="40">
        <f t="shared" si="1"/>
        <v>107.78145695364239</v>
      </c>
      <c r="H32" s="39">
        <v>396</v>
      </c>
      <c r="I32" s="39">
        <v>305</v>
      </c>
      <c r="J32" s="40">
        <f t="shared" si="2"/>
        <v>77.020202020202021</v>
      </c>
      <c r="K32" s="39">
        <v>47</v>
      </c>
      <c r="L32" s="39">
        <v>74</v>
      </c>
      <c r="M32" s="40">
        <f t="shared" si="3"/>
        <v>157.44680851063831</v>
      </c>
      <c r="N32" s="39">
        <v>10</v>
      </c>
      <c r="O32" s="39">
        <v>16</v>
      </c>
      <c r="P32" s="40">
        <f t="shared" si="8"/>
        <v>160</v>
      </c>
      <c r="Q32" s="39">
        <v>579</v>
      </c>
      <c r="R32" s="60">
        <v>523</v>
      </c>
      <c r="S32" s="40">
        <f t="shared" si="4"/>
        <v>90.328151986183073</v>
      </c>
      <c r="T32" s="39">
        <v>1604</v>
      </c>
      <c r="U32" s="60">
        <v>168</v>
      </c>
      <c r="V32" s="40">
        <f t="shared" si="5"/>
        <v>10.473815461346634</v>
      </c>
      <c r="W32" s="39">
        <v>286</v>
      </c>
      <c r="X32" s="60">
        <v>128</v>
      </c>
      <c r="Y32" s="40">
        <f t="shared" si="6"/>
        <v>44.755244755244753</v>
      </c>
      <c r="Z32" s="39">
        <v>257</v>
      </c>
      <c r="AA32" s="60">
        <v>117</v>
      </c>
      <c r="AB32" s="40">
        <f t="shared" si="7"/>
        <v>45.525291828793776</v>
      </c>
      <c r="AC32" s="37"/>
      <c r="AD32" s="41"/>
    </row>
    <row r="33" spans="1:30" s="42" customFormat="1" ht="17" customHeight="1" x14ac:dyDescent="0.25">
      <c r="A33" s="61" t="s">
        <v>60</v>
      </c>
      <c r="B33" s="39">
        <v>2059</v>
      </c>
      <c r="C33" s="39">
        <v>2338</v>
      </c>
      <c r="D33" s="36">
        <f t="shared" si="0"/>
        <v>113.55026711996115</v>
      </c>
      <c r="E33" s="39">
        <v>1235</v>
      </c>
      <c r="F33" s="39">
        <v>1473</v>
      </c>
      <c r="G33" s="40">
        <f t="shared" si="1"/>
        <v>119.27125506072875</v>
      </c>
      <c r="H33" s="39">
        <v>272</v>
      </c>
      <c r="I33" s="39">
        <v>410</v>
      </c>
      <c r="J33" s="40">
        <f t="shared" si="2"/>
        <v>150.73529411764707</v>
      </c>
      <c r="K33" s="39">
        <v>136</v>
      </c>
      <c r="L33" s="39">
        <v>133</v>
      </c>
      <c r="M33" s="40">
        <f t="shared" si="3"/>
        <v>97.794117647058826</v>
      </c>
      <c r="N33" s="39">
        <v>10</v>
      </c>
      <c r="O33" s="39">
        <v>1</v>
      </c>
      <c r="P33" s="40">
        <f t="shared" si="8"/>
        <v>10</v>
      </c>
      <c r="Q33" s="39">
        <v>1142</v>
      </c>
      <c r="R33" s="60">
        <v>1323</v>
      </c>
      <c r="S33" s="40">
        <f t="shared" si="4"/>
        <v>115.84938704028021</v>
      </c>
      <c r="T33" s="39">
        <v>1228</v>
      </c>
      <c r="U33" s="60">
        <v>532</v>
      </c>
      <c r="V33" s="40">
        <f t="shared" si="5"/>
        <v>43.322475570032573</v>
      </c>
      <c r="W33" s="39">
        <v>538</v>
      </c>
      <c r="X33" s="60">
        <v>529</v>
      </c>
      <c r="Y33" s="40">
        <f t="shared" si="6"/>
        <v>98.327137546468407</v>
      </c>
      <c r="Z33" s="39">
        <v>502</v>
      </c>
      <c r="AA33" s="60">
        <v>501</v>
      </c>
      <c r="AB33" s="40">
        <f t="shared" si="7"/>
        <v>99.800796812748999</v>
      </c>
      <c r="AC33" s="37"/>
      <c r="AD33" s="41"/>
    </row>
    <row r="34" spans="1:30" s="42" customFormat="1" ht="17" customHeight="1" x14ac:dyDescent="0.25">
      <c r="A34" s="61" t="s">
        <v>61</v>
      </c>
      <c r="B34" s="39">
        <v>1893</v>
      </c>
      <c r="C34" s="39">
        <v>2021</v>
      </c>
      <c r="D34" s="36">
        <f t="shared" si="0"/>
        <v>106.76175382989963</v>
      </c>
      <c r="E34" s="39">
        <v>1173</v>
      </c>
      <c r="F34" s="39">
        <v>1389</v>
      </c>
      <c r="G34" s="40">
        <f t="shared" si="1"/>
        <v>118.41432225063939</v>
      </c>
      <c r="H34" s="39">
        <v>360</v>
      </c>
      <c r="I34" s="39">
        <v>477</v>
      </c>
      <c r="J34" s="40">
        <f t="shared" si="2"/>
        <v>132.5</v>
      </c>
      <c r="K34" s="39">
        <v>87</v>
      </c>
      <c r="L34" s="39">
        <v>68</v>
      </c>
      <c r="M34" s="40">
        <f t="shared" si="3"/>
        <v>78.160919540229884</v>
      </c>
      <c r="N34" s="39">
        <v>55</v>
      </c>
      <c r="O34" s="39">
        <v>3</v>
      </c>
      <c r="P34" s="40">
        <f t="shared" si="8"/>
        <v>5.4545454545454541</v>
      </c>
      <c r="Q34" s="39">
        <v>1019</v>
      </c>
      <c r="R34" s="60">
        <v>1213</v>
      </c>
      <c r="S34" s="40">
        <f t="shared" si="4"/>
        <v>119.03827281648675</v>
      </c>
      <c r="T34" s="39">
        <v>1057</v>
      </c>
      <c r="U34" s="60">
        <v>637</v>
      </c>
      <c r="V34" s="40">
        <f t="shared" si="5"/>
        <v>60.264900662251655</v>
      </c>
      <c r="W34" s="39">
        <v>525</v>
      </c>
      <c r="X34" s="60">
        <v>570</v>
      </c>
      <c r="Y34" s="40">
        <f t="shared" si="6"/>
        <v>108.57142857142857</v>
      </c>
      <c r="Z34" s="39">
        <v>481</v>
      </c>
      <c r="AA34" s="60">
        <v>507</v>
      </c>
      <c r="AB34" s="40">
        <f t="shared" si="7"/>
        <v>105.4054054054054</v>
      </c>
      <c r="AC34" s="37"/>
      <c r="AD34" s="41"/>
    </row>
    <row r="35" spans="1:30" s="42" customFormat="1" ht="17" customHeight="1" x14ac:dyDescent="0.25">
      <c r="A35" s="61" t="s">
        <v>62</v>
      </c>
      <c r="B35" s="39">
        <v>1018</v>
      </c>
      <c r="C35" s="39">
        <v>1167</v>
      </c>
      <c r="D35" s="36">
        <f t="shared" si="0"/>
        <v>114.63654223968565</v>
      </c>
      <c r="E35" s="39">
        <v>563</v>
      </c>
      <c r="F35" s="39">
        <v>655</v>
      </c>
      <c r="G35" s="40">
        <f t="shared" si="1"/>
        <v>116.34103019538188</v>
      </c>
      <c r="H35" s="39">
        <v>240</v>
      </c>
      <c r="I35" s="39">
        <v>214</v>
      </c>
      <c r="J35" s="40">
        <f t="shared" si="2"/>
        <v>89.166666666666671</v>
      </c>
      <c r="K35" s="39">
        <v>60</v>
      </c>
      <c r="L35" s="39">
        <v>82</v>
      </c>
      <c r="M35" s="40">
        <f t="shared" si="3"/>
        <v>136.66666666666666</v>
      </c>
      <c r="N35" s="39">
        <v>8</v>
      </c>
      <c r="O35" s="39">
        <v>0</v>
      </c>
      <c r="P35" s="40">
        <f t="shared" si="8"/>
        <v>0</v>
      </c>
      <c r="Q35" s="39">
        <v>434</v>
      </c>
      <c r="R35" s="60">
        <v>468</v>
      </c>
      <c r="S35" s="40">
        <f t="shared" si="4"/>
        <v>107.83410138248848</v>
      </c>
      <c r="T35" s="39">
        <v>637</v>
      </c>
      <c r="U35" s="60">
        <v>147</v>
      </c>
      <c r="V35" s="40">
        <f t="shared" si="5"/>
        <v>23.076923076923077</v>
      </c>
      <c r="W35" s="39">
        <v>270</v>
      </c>
      <c r="X35" s="60">
        <v>142</v>
      </c>
      <c r="Y35" s="40">
        <f t="shared" si="6"/>
        <v>52.592592592592595</v>
      </c>
      <c r="Z35" s="39">
        <v>248</v>
      </c>
      <c r="AA35" s="60">
        <v>126</v>
      </c>
      <c r="AB35" s="40">
        <f t="shared" si="7"/>
        <v>50.806451612903224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F20" sqref="F20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79" t="s">
        <v>76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7"/>
      <c r="O1" s="27"/>
      <c r="P1" s="27"/>
      <c r="Q1" s="27"/>
      <c r="R1" s="27"/>
      <c r="S1" s="27"/>
      <c r="T1" s="27"/>
      <c r="U1" s="27"/>
      <c r="V1" s="27"/>
      <c r="W1" s="27"/>
      <c r="X1" s="175"/>
      <c r="Y1" s="175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0"/>
      <c r="Y2" s="180"/>
      <c r="Z2" s="174"/>
      <c r="AA2" s="174"/>
      <c r="AB2" s="59" t="s">
        <v>7</v>
      </c>
      <c r="AC2" s="59"/>
    </row>
    <row r="3" spans="1:32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171" t="s">
        <v>9</v>
      </c>
      <c r="L3" s="171"/>
      <c r="M3" s="171"/>
      <c r="N3" s="171" t="s">
        <v>10</v>
      </c>
      <c r="O3" s="171"/>
      <c r="P3" s="171"/>
      <c r="Q3" s="176" t="s">
        <v>8</v>
      </c>
      <c r="R3" s="177"/>
      <c r="S3" s="178"/>
      <c r="T3" s="171" t="s">
        <v>16</v>
      </c>
      <c r="U3" s="171"/>
      <c r="V3" s="171"/>
      <c r="W3" s="171" t="s">
        <v>11</v>
      </c>
      <c r="X3" s="171"/>
      <c r="Y3" s="171"/>
      <c r="Z3" s="171" t="s">
        <v>12</v>
      </c>
      <c r="AA3" s="171"/>
      <c r="AB3" s="171"/>
    </row>
    <row r="4" spans="1:32" s="33" customFormat="1" ht="19.55" customHeight="1" x14ac:dyDescent="0.25">
      <c r="A4" s="181"/>
      <c r="B4" s="172" t="s">
        <v>15</v>
      </c>
      <c r="C4" s="172" t="s">
        <v>63</v>
      </c>
      <c r="D4" s="173" t="s">
        <v>2</v>
      </c>
      <c r="E4" s="172" t="s">
        <v>15</v>
      </c>
      <c r="F4" s="172" t="s">
        <v>63</v>
      </c>
      <c r="G4" s="173" t="s">
        <v>2</v>
      </c>
      <c r="H4" s="172" t="s">
        <v>15</v>
      </c>
      <c r="I4" s="172" t="s">
        <v>63</v>
      </c>
      <c r="J4" s="173" t="s">
        <v>2</v>
      </c>
      <c r="K4" s="172" t="s">
        <v>15</v>
      </c>
      <c r="L4" s="172" t="s">
        <v>63</v>
      </c>
      <c r="M4" s="173" t="s">
        <v>2</v>
      </c>
      <c r="N4" s="172" t="s">
        <v>15</v>
      </c>
      <c r="O4" s="172" t="s">
        <v>63</v>
      </c>
      <c r="P4" s="173" t="s">
        <v>2</v>
      </c>
      <c r="Q4" s="172" t="s">
        <v>15</v>
      </c>
      <c r="R4" s="172" t="s">
        <v>63</v>
      </c>
      <c r="S4" s="173" t="s">
        <v>2</v>
      </c>
      <c r="T4" s="172" t="s">
        <v>15</v>
      </c>
      <c r="U4" s="172" t="s">
        <v>63</v>
      </c>
      <c r="V4" s="173" t="s">
        <v>2</v>
      </c>
      <c r="W4" s="172" t="s">
        <v>15</v>
      </c>
      <c r="X4" s="172" t="s">
        <v>63</v>
      </c>
      <c r="Y4" s="173" t="s">
        <v>2</v>
      </c>
      <c r="Z4" s="172" t="s">
        <v>15</v>
      </c>
      <c r="AA4" s="172" t="s">
        <v>63</v>
      </c>
      <c r="AB4" s="173" t="s">
        <v>2</v>
      </c>
    </row>
    <row r="5" spans="1:32" s="33" customFormat="1" ht="15.8" customHeight="1" x14ac:dyDescent="0.25">
      <c r="A5" s="181"/>
      <c r="B5" s="172"/>
      <c r="C5" s="172"/>
      <c r="D5" s="173"/>
      <c r="E5" s="172"/>
      <c r="F5" s="172"/>
      <c r="G5" s="173"/>
      <c r="H5" s="172"/>
      <c r="I5" s="172"/>
      <c r="J5" s="173"/>
      <c r="K5" s="172"/>
      <c r="L5" s="172"/>
      <c r="M5" s="173"/>
      <c r="N5" s="172"/>
      <c r="O5" s="172"/>
      <c r="P5" s="173"/>
      <c r="Q5" s="172"/>
      <c r="R5" s="172"/>
      <c r="S5" s="173"/>
      <c r="T5" s="172"/>
      <c r="U5" s="172"/>
      <c r="V5" s="173"/>
      <c r="W5" s="172"/>
      <c r="X5" s="172"/>
      <c r="Y5" s="173"/>
      <c r="Z5" s="172"/>
      <c r="AA5" s="172"/>
      <c r="AB5" s="173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25172</v>
      </c>
      <c r="C7" s="35">
        <f>SUM(C8:C35)</f>
        <v>25168</v>
      </c>
      <c r="D7" s="36">
        <f>C7*100/B7</f>
        <v>99.984109327824569</v>
      </c>
      <c r="E7" s="35">
        <f>SUM(E8:E35)</f>
        <v>13331</v>
      </c>
      <c r="F7" s="35">
        <f>SUM(F8:F35)</f>
        <v>14846</v>
      </c>
      <c r="G7" s="36">
        <f>F7*100/E7</f>
        <v>111.36448878553747</v>
      </c>
      <c r="H7" s="35">
        <f>SUM(H8:H35)</f>
        <v>2037</v>
      </c>
      <c r="I7" s="35">
        <f>SUM(I8:I35)</f>
        <v>2189</v>
      </c>
      <c r="J7" s="36">
        <f>I7*100/H7</f>
        <v>107.46195385370643</v>
      </c>
      <c r="K7" s="35">
        <f>SUM(K8:K35)</f>
        <v>896</v>
      </c>
      <c r="L7" s="35">
        <f>SUM(L8:L35)</f>
        <v>703</v>
      </c>
      <c r="M7" s="36">
        <f>L7*100/K7</f>
        <v>78.459821428571431</v>
      </c>
      <c r="N7" s="35">
        <f>SUM(N8:N35)</f>
        <v>209</v>
      </c>
      <c r="O7" s="35">
        <f>SUM(O8:O35)</f>
        <v>132</v>
      </c>
      <c r="P7" s="36">
        <f>O7*100/N7</f>
        <v>63.157894736842103</v>
      </c>
      <c r="Q7" s="35">
        <f>SUM(Q8:Q35)</f>
        <v>11118</v>
      </c>
      <c r="R7" s="35">
        <f>SUM(R8:R35)</f>
        <v>11925</v>
      </c>
      <c r="S7" s="36">
        <f>R7*100/Q7</f>
        <v>107.2584997301673</v>
      </c>
      <c r="T7" s="35">
        <f>SUM(T8:T35)</f>
        <v>16124</v>
      </c>
      <c r="U7" s="35">
        <f>SUM(U8:U35)</f>
        <v>5149</v>
      </c>
      <c r="V7" s="36">
        <f>U7*100/T7</f>
        <v>31.933763334160258</v>
      </c>
      <c r="W7" s="35">
        <f>SUM(W8:W35)</f>
        <v>5752</v>
      </c>
      <c r="X7" s="35">
        <f>SUM(X8:X35)</f>
        <v>4568</v>
      </c>
      <c r="Y7" s="36">
        <f>X7*100/W7</f>
        <v>79.415855354659243</v>
      </c>
      <c r="Z7" s="35">
        <f>SUM(Z8:Z35)</f>
        <v>5111</v>
      </c>
      <c r="AA7" s="35">
        <f>SUM(AA8:AA35)</f>
        <v>4076</v>
      </c>
      <c r="AB7" s="36">
        <f>AA7*100/Z7</f>
        <v>79.749559773038541</v>
      </c>
      <c r="AC7" s="37"/>
      <c r="AF7" s="42"/>
    </row>
    <row r="8" spans="1:32" s="42" customFormat="1" ht="17" customHeight="1" x14ac:dyDescent="0.25">
      <c r="A8" s="61" t="s">
        <v>35</v>
      </c>
      <c r="B8" s="39">
        <v>6121</v>
      </c>
      <c r="C8" s="39">
        <v>6658</v>
      </c>
      <c r="D8" s="36">
        <f t="shared" ref="D8:D35" si="0">C8*100/B8</f>
        <v>108.77307629472308</v>
      </c>
      <c r="E8" s="39">
        <v>3167</v>
      </c>
      <c r="F8" s="39">
        <v>3867</v>
      </c>
      <c r="G8" s="40">
        <f t="shared" ref="G8:G35" si="1">F8*100/E8</f>
        <v>122.10293653299652</v>
      </c>
      <c r="H8" s="39">
        <v>271</v>
      </c>
      <c r="I8" s="39">
        <v>322</v>
      </c>
      <c r="J8" s="40">
        <f t="shared" ref="J8:J35" si="2">I8*100/H8</f>
        <v>118.81918819188192</v>
      </c>
      <c r="K8" s="39">
        <v>179</v>
      </c>
      <c r="L8" s="39">
        <v>154</v>
      </c>
      <c r="M8" s="40">
        <f t="shared" ref="M8:M35" si="3">L8*100/K8</f>
        <v>86.033519553072622</v>
      </c>
      <c r="N8" s="39">
        <v>36</v>
      </c>
      <c r="O8" s="39">
        <v>60</v>
      </c>
      <c r="P8" s="40">
        <f>IF(ISERROR(O8*100/N8),"-",(O8*100/N8))</f>
        <v>166.66666666666666</v>
      </c>
      <c r="Q8" s="39">
        <v>2460</v>
      </c>
      <c r="R8" s="60">
        <v>2718</v>
      </c>
      <c r="S8" s="40">
        <f t="shared" ref="S8:S35" si="4">R8*100/Q8</f>
        <v>110.48780487804878</v>
      </c>
      <c r="T8" s="39">
        <v>4261</v>
      </c>
      <c r="U8" s="60">
        <v>1246</v>
      </c>
      <c r="V8" s="40">
        <f t="shared" ref="V8:V35" si="5">U8*100/T8</f>
        <v>29.24196198075569</v>
      </c>
      <c r="W8" s="39">
        <v>1443</v>
      </c>
      <c r="X8" s="60">
        <v>1217</v>
      </c>
      <c r="Y8" s="40">
        <f t="shared" ref="Y8:Y35" si="6">X8*100/W8</f>
        <v>84.338184338184334</v>
      </c>
      <c r="Z8" s="39">
        <v>1257</v>
      </c>
      <c r="AA8" s="60">
        <v>1054</v>
      </c>
      <c r="AB8" s="40">
        <f t="shared" ref="AB8:AB35" si="7">AA8*100/Z8</f>
        <v>83.850437549721562</v>
      </c>
      <c r="AC8" s="37"/>
      <c r="AD8" s="41"/>
    </row>
    <row r="9" spans="1:32" s="43" customFormat="1" ht="17" customHeight="1" x14ac:dyDescent="0.25">
      <c r="A9" s="61" t="s">
        <v>36</v>
      </c>
      <c r="B9" s="39">
        <v>714</v>
      </c>
      <c r="C9" s="39">
        <v>830</v>
      </c>
      <c r="D9" s="36">
        <f t="shared" si="0"/>
        <v>116.24649859943978</v>
      </c>
      <c r="E9" s="39">
        <v>327</v>
      </c>
      <c r="F9" s="39">
        <v>480</v>
      </c>
      <c r="G9" s="40">
        <f t="shared" si="1"/>
        <v>146.78899082568807</v>
      </c>
      <c r="H9" s="39">
        <v>69</v>
      </c>
      <c r="I9" s="39">
        <v>83</v>
      </c>
      <c r="J9" s="40">
        <f t="shared" si="2"/>
        <v>120.28985507246377</v>
      </c>
      <c r="K9" s="39">
        <v>19</v>
      </c>
      <c r="L9" s="39">
        <v>15</v>
      </c>
      <c r="M9" s="40">
        <f t="shared" si="3"/>
        <v>78.94736842105263</v>
      </c>
      <c r="N9" s="39">
        <v>3</v>
      </c>
      <c r="O9" s="39">
        <v>0</v>
      </c>
      <c r="P9" s="40">
        <f t="shared" ref="P9:P35" si="8">IF(ISERROR(O9*100/N9),"-",(O9*100/N9))</f>
        <v>0</v>
      </c>
      <c r="Q9" s="39">
        <v>255</v>
      </c>
      <c r="R9" s="60">
        <v>394</v>
      </c>
      <c r="S9" s="40">
        <f t="shared" si="4"/>
        <v>154.50980392156862</v>
      </c>
      <c r="T9" s="39">
        <v>513</v>
      </c>
      <c r="U9" s="60">
        <v>150</v>
      </c>
      <c r="V9" s="40">
        <f t="shared" si="5"/>
        <v>29.239766081871345</v>
      </c>
      <c r="W9" s="39">
        <v>143</v>
      </c>
      <c r="X9" s="60">
        <v>146</v>
      </c>
      <c r="Y9" s="40">
        <f t="shared" si="6"/>
        <v>102.09790209790209</v>
      </c>
      <c r="Z9" s="39">
        <v>125</v>
      </c>
      <c r="AA9" s="60">
        <v>115</v>
      </c>
      <c r="AB9" s="40">
        <f t="shared" si="7"/>
        <v>92</v>
      </c>
      <c r="AC9" s="37"/>
      <c r="AD9" s="41"/>
    </row>
    <row r="10" spans="1:32" s="42" customFormat="1" ht="17" customHeight="1" x14ac:dyDescent="0.25">
      <c r="A10" s="61" t="s">
        <v>37</v>
      </c>
      <c r="B10" s="39">
        <v>135</v>
      </c>
      <c r="C10" s="39">
        <v>122</v>
      </c>
      <c r="D10" s="36">
        <f t="shared" si="0"/>
        <v>90.370370370370367</v>
      </c>
      <c r="E10" s="39">
        <v>85</v>
      </c>
      <c r="F10" s="39">
        <v>71</v>
      </c>
      <c r="G10" s="40">
        <f t="shared" si="1"/>
        <v>83.529411764705884</v>
      </c>
      <c r="H10" s="39">
        <v>14</v>
      </c>
      <c r="I10" s="39">
        <v>17</v>
      </c>
      <c r="J10" s="40">
        <f t="shared" si="2"/>
        <v>121.42857142857143</v>
      </c>
      <c r="K10" s="39">
        <v>5</v>
      </c>
      <c r="L10" s="39">
        <v>0</v>
      </c>
      <c r="M10" s="40">
        <f t="shared" si="3"/>
        <v>0</v>
      </c>
      <c r="N10" s="39">
        <v>3</v>
      </c>
      <c r="O10" s="39">
        <v>8</v>
      </c>
      <c r="P10" s="40">
        <f t="shared" si="8"/>
        <v>266.66666666666669</v>
      </c>
      <c r="Q10" s="39">
        <v>81</v>
      </c>
      <c r="R10" s="60">
        <v>59</v>
      </c>
      <c r="S10" s="40">
        <f t="shared" si="4"/>
        <v>72.839506172839506</v>
      </c>
      <c r="T10" s="39">
        <v>81</v>
      </c>
      <c r="U10" s="60">
        <v>14</v>
      </c>
      <c r="V10" s="40">
        <f t="shared" si="5"/>
        <v>17.283950617283949</v>
      </c>
      <c r="W10" s="39">
        <v>37</v>
      </c>
      <c r="X10" s="60">
        <v>14</v>
      </c>
      <c r="Y10" s="40">
        <f t="shared" si="6"/>
        <v>37.837837837837839</v>
      </c>
      <c r="Z10" s="39">
        <v>31</v>
      </c>
      <c r="AA10" s="60">
        <v>12</v>
      </c>
      <c r="AB10" s="40">
        <f t="shared" si="7"/>
        <v>38.70967741935484</v>
      </c>
      <c r="AC10" s="37"/>
      <c r="AD10" s="41"/>
    </row>
    <row r="11" spans="1:32" s="42" customFormat="1" ht="17" customHeight="1" x14ac:dyDescent="0.25">
      <c r="A11" s="61" t="s">
        <v>38</v>
      </c>
      <c r="B11" s="39">
        <v>482</v>
      </c>
      <c r="C11" s="39">
        <v>401</v>
      </c>
      <c r="D11" s="36">
        <f t="shared" si="0"/>
        <v>83.195020746887963</v>
      </c>
      <c r="E11" s="39">
        <v>283</v>
      </c>
      <c r="F11" s="39">
        <v>237</v>
      </c>
      <c r="G11" s="40">
        <f t="shared" si="1"/>
        <v>83.745583038869256</v>
      </c>
      <c r="H11" s="39">
        <v>50</v>
      </c>
      <c r="I11" s="39">
        <v>35</v>
      </c>
      <c r="J11" s="40">
        <f t="shared" si="2"/>
        <v>70</v>
      </c>
      <c r="K11" s="39">
        <v>13</v>
      </c>
      <c r="L11" s="39">
        <v>7</v>
      </c>
      <c r="M11" s="40">
        <f t="shared" si="3"/>
        <v>53.846153846153847</v>
      </c>
      <c r="N11" s="39">
        <v>0</v>
      </c>
      <c r="O11" s="39">
        <v>1</v>
      </c>
      <c r="P11" s="40" t="str">
        <f t="shared" si="8"/>
        <v>-</v>
      </c>
      <c r="Q11" s="39">
        <v>271</v>
      </c>
      <c r="R11" s="60">
        <v>221</v>
      </c>
      <c r="S11" s="40">
        <f t="shared" si="4"/>
        <v>81.549815498154985</v>
      </c>
      <c r="T11" s="39">
        <v>296</v>
      </c>
      <c r="U11" s="60">
        <v>69</v>
      </c>
      <c r="V11" s="40">
        <f t="shared" si="5"/>
        <v>23.310810810810811</v>
      </c>
      <c r="W11" s="39">
        <v>131</v>
      </c>
      <c r="X11" s="60">
        <v>66</v>
      </c>
      <c r="Y11" s="40">
        <f t="shared" si="6"/>
        <v>50.381679389312978</v>
      </c>
      <c r="Z11" s="39">
        <v>111</v>
      </c>
      <c r="AA11" s="60">
        <v>58</v>
      </c>
      <c r="AB11" s="40">
        <f t="shared" si="7"/>
        <v>52.252252252252255</v>
      </c>
      <c r="AC11" s="37"/>
      <c r="AD11" s="41"/>
    </row>
    <row r="12" spans="1:32" s="42" customFormat="1" ht="17" customHeight="1" x14ac:dyDescent="0.25">
      <c r="A12" s="61" t="s">
        <v>39</v>
      </c>
      <c r="B12" s="39">
        <v>715</v>
      </c>
      <c r="C12" s="39">
        <v>751</v>
      </c>
      <c r="D12" s="36">
        <f t="shared" si="0"/>
        <v>105.03496503496504</v>
      </c>
      <c r="E12" s="39">
        <v>187</v>
      </c>
      <c r="F12" s="39">
        <v>277</v>
      </c>
      <c r="G12" s="40">
        <f t="shared" si="1"/>
        <v>148.1283422459893</v>
      </c>
      <c r="H12" s="39">
        <v>56</v>
      </c>
      <c r="I12" s="39">
        <v>42</v>
      </c>
      <c r="J12" s="40">
        <f t="shared" si="2"/>
        <v>75</v>
      </c>
      <c r="K12" s="39">
        <v>25</v>
      </c>
      <c r="L12" s="39">
        <v>16</v>
      </c>
      <c r="M12" s="40">
        <f t="shared" si="3"/>
        <v>64</v>
      </c>
      <c r="N12" s="39">
        <v>19</v>
      </c>
      <c r="O12" s="39">
        <v>3</v>
      </c>
      <c r="P12" s="40">
        <f t="shared" si="8"/>
        <v>15.789473684210526</v>
      </c>
      <c r="Q12" s="39">
        <v>147</v>
      </c>
      <c r="R12" s="60">
        <v>237</v>
      </c>
      <c r="S12" s="40">
        <f t="shared" si="4"/>
        <v>161.22448979591837</v>
      </c>
      <c r="T12" s="39">
        <v>561</v>
      </c>
      <c r="U12" s="60">
        <v>98</v>
      </c>
      <c r="V12" s="40">
        <f t="shared" si="5"/>
        <v>17.468805704099822</v>
      </c>
      <c r="W12" s="39">
        <v>64</v>
      </c>
      <c r="X12" s="60">
        <v>65</v>
      </c>
      <c r="Y12" s="40">
        <f t="shared" si="6"/>
        <v>101.5625</v>
      </c>
      <c r="Z12" s="39">
        <v>57</v>
      </c>
      <c r="AA12" s="60">
        <v>58</v>
      </c>
      <c r="AB12" s="40">
        <f t="shared" si="7"/>
        <v>101.75438596491227</v>
      </c>
      <c r="AC12" s="37"/>
      <c r="AD12" s="41"/>
    </row>
    <row r="13" spans="1:32" s="42" customFormat="1" ht="17" customHeight="1" x14ac:dyDescent="0.25">
      <c r="A13" s="61" t="s">
        <v>40</v>
      </c>
      <c r="B13" s="39">
        <v>289</v>
      </c>
      <c r="C13" s="39">
        <v>274</v>
      </c>
      <c r="D13" s="36">
        <f t="shared" si="0"/>
        <v>94.809688581314873</v>
      </c>
      <c r="E13" s="39">
        <v>147</v>
      </c>
      <c r="F13" s="39">
        <v>152</v>
      </c>
      <c r="G13" s="40">
        <f t="shared" si="1"/>
        <v>103.40136054421768</v>
      </c>
      <c r="H13" s="39">
        <v>33</v>
      </c>
      <c r="I13" s="39">
        <v>45</v>
      </c>
      <c r="J13" s="40">
        <f t="shared" si="2"/>
        <v>136.36363636363637</v>
      </c>
      <c r="K13" s="39">
        <v>8</v>
      </c>
      <c r="L13" s="39">
        <v>8</v>
      </c>
      <c r="M13" s="40">
        <f t="shared" si="3"/>
        <v>100</v>
      </c>
      <c r="N13" s="39">
        <v>0</v>
      </c>
      <c r="O13" s="39">
        <v>0</v>
      </c>
      <c r="P13" s="40" t="str">
        <f t="shared" si="8"/>
        <v>-</v>
      </c>
      <c r="Q13" s="39">
        <v>119</v>
      </c>
      <c r="R13" s="60">
        <v>121</v>
      </c>
      <c r="S13" s="40">
        <f t="shared" si="4"/>
        <v>101.68067226890756</v>
      </c>
      <c r="T13" s="39">
        <v>189</v>
      </c>
      <c r="U13" s="60">
        <v>93</v>
      </c>
      <c r="V13" s="40">
        <f t="shared" si="5"/>
        <v>49.206349206349209</v>
      </c>
      <c r="W13" s="39">
        <v>60</v>
      </c>
      <c r="X13" s="60">
        <v>22</v>
      </c>
      <c r="Y13" s="40">
        <f t="shared" si="6"/>
        <v>36.666666666666664</v>
      </c>
      <c r="Z13" s="39">
        <v>55</v>
      </c>
      <c r="AA13" s="60">
        <v>20</v>
      </c>
      <c r="AB13" s="40">
        <f t="shared" si="7"/>
        <v>36.363636363636367</v>
      </c>
      <c r="AC13" s="37"/>
      <c r="AD13" s="41"/>
    </row>
    <row r="14" spans="1:32" s="42" customFormat="1" ht="17" customHeight="1" x14ac:dyDescent="0.25">
      <c r="A14" s="61" t="s">
        <v>41</v>
      </c>
      <c r="B14" s="39">
        <v>323</v>
      </c>
      <c r="C14" s="39">
        <v>300</v>
      </c>
      <c r="D14" s="36">
        <f t="shared" si="0"/>
        <v>92.879256965944279</v>
      </c>
      <c r="E14" s="39">
        <v>230</v>
      </c>
      <c r="F14" s="39">
        <v>213</v>
      </c>
      <c r="G14" s="40">
        <f t="shared" si="1"/>
        <v>92.608695652173907</v>
      </c>
      <c r="H14" s="39">
        <v>31</v>
      </c>
      <c r="I14" s="39">
        <v>36</v>
      </c>
      <c r="J14" s="40">
        <f t="shared" si="2"/>
        <v>116.12903225806451</v>
      </c>
      <c r="K14" s="39">
        <v>10</v>
      </c>
      <c r="L14" s="39">
        <v>6</v>
      </c>
      <c r="M14" s="40">
        <f t="shared" si="3"/>
        <v>60</v>
      </c>
      <c r="N14" s="39">
        <v>3</v>
      </c>
      <c r="O14" s="39">
        <v>1</v>
      </c>
      <c r="P14" s="40">
        <f t="shared" si="8"/>
        <v>33.333333333333336</v>
      </c>
      <c r="Q14" s="39">
        <v>213</v>
      </c>
      <c r="R14" s="60">
        <v>187</v>
      </c>
      <c r="S14" s="40">
        <f t="shared" si="4"/>
        <v>87.793427230046944</v>
      </c>
      <c r="T14" s="39">
        <v>201</v>
      </c>
      <c r="U14" s="60">
        <v>43</v>
      </c>
      <c r="V14" s="40">
        <f t="shared" si="5"/>
        <v>21.393034825870647</v>
      </c>
      <c r="W14" s="39">
        <v>124</v>
      </c>
      <c r="X14" s="60">
        <v>41</v>
      </c>
      <c r="Y14" s="40">
        <f t="shared" si="6"/>
        <v>33.064516129032256</v>
      </c>
      <c r="Z14" s="39">
        <v>111</v>
      </c>
      <c r="AA14" s="60">
        <v>33</v>
      </c>
      <c r="AB14" s="40">
        <f t="shared" si="7"/>
        <v>29.72972972972973</v>
      </c>
      <c r="AC14" s="37"/>
      <c r="AD14" s="41"/>
    </row>
    <row r="15" spans="1:32" s="42" customFormat="1" ht="17" customHeight="1" x14ac:dyDescent="0.25">
      <c r="A15" s="61" t="s">
        <v>42</v>
      </c>
      <c r="B15" s="39">
        <v>1547</v>
      </c>
      <c r="C15" s="39">
        <v>1479</v>
      </c>
      <c r="D15" s="36">
        <f t="shared" si="0"/>
        <v>95.604395604395606</v>
      </c>
      <c r="E15" s="39">
        <v>576</v>
      </c>
      <c r="F15" s="39">
        <v>680</v>
      </c>
      <c r="G15" s="40">
        <f t="shared" si="1"/>
        <v>118.05555555555556</v>
      </c>
      <c r="H15" s="39">
        <v>111</v>
      </c>
      <c r="I15" s="39">
        <v>123</v>
      </c>
      <c r="J15" s="40">
        <f t="shared" si="2"/>
        <v>110.81081081081081</v>
      </c>
      <c r="K15" s="39">
        <v>53</v>
      </c>
      <c r="L15" s="39">
        <v>26</v>
      </c>
      <c r="M15" s="40">
        <f t="shared" si="3"/>
        <v>49.056603773584904</v>
      </c>
      <c r="N15" s="39">
        <v>5</v>
      </c>
      <c r="O15" s="39">
        <v>4</v>
      </c>
      <c r="P15" s="40">
        <f t="shared" si="8"/>
        <v>80</v>
      </c>
      <c r="Q15" s="39">
        <v>504</v>
      </c>
      <c r="R15" s="60">
        <v>547</v>
      </c>
      <c r="S15" s="40">
        <f t="shared" si="4"/>
        <v>108.53174603174604</v>
      </c>
      <c r="T15" s="39">
        <v>1133</v>
      </c>
      <c r="U15" s="60">
        <v>201</v>
      </c>
      <c r="V15" s="40">
        <f t="shared" si="5"/>
        <v>17.740511915269195</v>
      </c>
      <c r="W15" s="39">
        <v>287</v>
      </c>
      <c r="X15" s="60">
        <v>198</v>
      </c>
      <c r="Y15" s="40">
        <f t="shared" si="6"/>
        <v>68.98954703832753</v>
      </c>
      <c r="Z15" s="39">
        <v>257</v>
      </c>
      <c r="AA15" s="60">
        <v>174</v>
      </c>
      <c r="AB15" s="40">
        <f t="shared" si="7"/>
        <v>67.704280155642024</v>
      </c>
      <c r="AC15" s="37"/>
      <c r="AD15" s="41"/>
    </row>
    <row r="16" spans="1:32" s="42" customFormat="1" ht="17" customHeight="1" x14ac:dyDescent="0.25">
      <c r="A16" s="61" t="s">
        <v>43</v>
      </c>
      <c r="B16" s="39">
        <v>1106</v>
      </c>
      <c r="C16" s="39">
        <v>986</v>
      </c>
      <c r="D16" s="36">
        <f t="shared" si="0"/>
        <v>89.150090415913198</v>
      </c>
      <c r="E16" s="39">
        <v>661</v>
      </c>
      <c r="F16" s="39">
        <v>663</v>
      </c>
      <c r="G16" s="40">
        <f t="shared" si="1"/>
        <v>100.30257186081694</v>
      </c>
      <c r="H16" s="39">
        <v>158</v>
      </c>
      <c r="I16" s="39">
        <v>120</v>
      </c>
      <c r="J16" s="40">
        <f t="shared" si="2"/>
        <v>75.949367088607602</v>
      </c>
      <c r="K16" s="39">
        <v>70</v>
      </c>
      <c r="L16" s="39">
        <v>38</v>
      </c>
      <c r="M16" s="40">
        <f t="shared" si="3"/>
        <v>54.285714285714285</v>
      </c>
      <c r="N16" s="39">
        <v>15</v>
      </c>
      <c r="O16" s="39">
        <v>11</v>
      </c>
      <c r="P16" s="40">
        <f t="shared" si="8"/>
        <v>73.333333333333329</v>
      </c>
      <c r="Q16" s="39">
        <v>599</v>
      </c>
      <c r="R16" s="60">
        <v>562</v>
      </c>
      <c r="S16" s="40">
        <f t="shared" si="4"/>
        <v>93.823038397328887</v>
      </c>
      <c r="T16" s="39">
        <v>589</v>
      </c>
      <c r="U16" s="60">
        <v>144</v>
      </c>
      <c r="V16" s="40">
        <f t="shared" si="5"/>
        <v>24.448217317487266</v>
      </c>
      <c r="W16" s="39">
        <v>295</v>
      </c>
      <c r="X16" s="60">
        <v>134</v>
      </c>
      <c r="Y16" s="40">
        <f t="shared" si="6"/>
        <v>45.423728813559322</v>
      </c>
      <c r="Z16" s="39">
        <v>251</v>
      </c>
      <c r="AA16" s="60">
        <v>117</v>
      </c>
      <c r="AB16" s="40">
        <f t="shared" si="7"/>
        <v>46.613545816733065</v>
      </c>
      <c r="AC16" s="37"/>
      <c r="AD16" s="41"/>
    </row>
    <row r="17" spans="1:30" s="42" customFormat="1" ht="17" customHeight="1" x14ac:dyDescent="0.25">
      <c r="A17" s="61" t="s">
        <v>44</v>
      </c>
      <c r="B17" s="39">
        <v>1727</v>
      </c>
      <c r="C17" s="39">
        <v>1833</v>
      </c>
      <c r="D17" s="36">
        <f t="shared" si="0"/>
        <v>106.13781123335264</v>
      </c>
      <c r="E17" s="39">
        <v>697</v>
      </c>
      <c r="F17" s="39">
        <v>833</v>
      </c>
      <c r="G17" s="40">
        <f t="shared" si="1"/>
        <v>119.51219512195122</v>
      </c>
      <c r="H17" s="39">
        <v>95</v>
      </c>
      <c r="I17" s="39">
        <v>104</v>
      </c>
      <c r="J17" s="40">
        <f t="shared" si="2"/>
        <v>109.47368421052632</v>
      </c>
      <c r="K17" s="39">
        <v>49</v>
      </c>
      <c r="L17" s="39">
        <v>34</v>
      </c>
      <c r="M17" s="40">
        <f t="shared" si="3"/>
        <v>69.387755102040813</v>
      </c>
      <c r="N17" s="39">
        <v>8</v>
      </c>
      <c r="O17" s="39">
        <v>2</v>
      </c>
      <c r="P17" s="40">
        <f t="shared" si="8"/>
        <v>25</v>
      </c>
      <c r="Q17" s="39">
        <v>509</v>
      </c>
      <c r="R17" s="60">
        <v>556</v>
      </c>
      <c r="S17" s="40">
        <f t="shared" si="4"/>
        <v>109.23379174852653</v>
      </c>
      <c r="T17" s="39">
        <v>1306</v>
      </c>
      <c r="U17" s="60">
        <v>314</v>
      </c>
      <c r="V17" s="40">
        <f t="shared" si="5"/>
        <v>24.042879019908117</v>
      </c>
      <c r="W17" s="39">
        <v>309</v>
      </c>
      <c r="X17" s="60">
        <v>302</v>
      </c>
      <c r="Y17" s="40">
        <f t="shared" si="6"/>
        <v>97.734627831715216</v>
      </c>
      <c r="Z17" s="39">
        <v>292</v>
      </c>
      <c r="AA17" s="60">
        <v>274</v>
      </c>
      <c r="AB17" s="40">
        <f t="shared" si="7"/>
        <v>93.835616438356169</v>
      </c>
      <c r="AC17" s="37"/>
      <c r="AD17" s="41"/>
    </row>
    <row r="18" spans="1:30" s="42" customFormat="1" ht="17" customHeight="1" x14ac:dyDescent="0.25">
      <c r="A18" s="61" t="s">
        <v>45</v>
      </c>
      <c r="B18" s="39">
        <v>948</v>
      </c>
      <c r="C18" s="39">
        <v>536</v>
      </c>
      <c r="D18" s="36">
        <f t="shared" si="0"/>
        <v>56.540084388185655</v>
      </c>
      <c r="E18" s="39">
        <v>570</v>
      </c>
      <c r="F18" s="39">
        <v>501</v>
      </c>
      <c r="G18" s="40">
        <f t="shared" si="1"/>
        <v>87.89473684210526</v>
      </c>
      <c r="H18" s="39">
        <v>85</v>
      </c>
      <c r="I18" s="39">
        <v>83</v>
      </c>
      <c r="J18" s="40">
        <f t="shared" si="2"/>
        <v>97.647058823529406</v>
      </c>
      <c r="K18" s="39">
        <v>34</v>
      </c>
      <c r="L18" s="39">
        <v>10</v>
      </c>
      <c r="M18" s="40">
        <f t="shared" si="3"/>
        <v>29.411764705882351</v>
      </c>
      <c r="N18" s="39">
        <v>4</v>
      </c>
      <c r="O18" s="39">
        <v>1</v>
      </c>
      <c r="P18" s="40">
        <f t="shared" si="8"/>
        <v>25</v>
      </c>
      <c r="Q18" s="39">
        <v>445</v>
      </c>
      <c r="R18" s="60">
        <v>382</v>
      </c>
      <c r="S18" s="40">
        <f t="shared" si="4"/>
        <v>85.842696629213478</v>
      </c>
      <c r="T18" s="39">
        <v>251</v>
      </c>
      <c r="U18" s="60">
        <v>153</v>
      </c>
      <c r="V18" s="40">
        <f t="shared" si="5"/>
        <v>60.95617529880478</v>
      </c>
      <c r="W18" s="39">
        <v>229</v>
      </c>
      <c r="X18" s="60">
        <v>146</v>
      </c>
      <c r="Y18" s="40">
        <f t="shared" si="6"/>
        <v>63.755458515283841</v>
      </c>
      <c r="Z18" s="39">
        <v>206</v>
      </c>
      <c r="AA18" s="60">
        <v>135</v>
      </c>
      <c r="AB18" s="40">
        <f t="shared" si="7"/>
        <v>65.533980582524265</v>
      </c>
      <c r="AC18" s="37"/>
      <c r="AD18" s="41"/>
    </row>
    <row r="19" spans="1:30" s="42" customFormat="1" ht="17" customHeight="1" x14ac:dyDescent="0.25">
      <c r="A19" s="61" t="s">
        <v>46</v>
      </c>
      <c r="B19" s="39">
        <v>1049</v>
      </c>
      <c r="C19" s="39">
        <v>935</v>
      </c>
      <c r="D19" s="36">
        <f t="shared" si="0"/>
        <v>89.132507149666353</v>
      </c>
      <c r="E19" s="39">
        <v>575</v>
      </c>
      <c r="F19" s="39">
        <v>525</v>
      </c>
      <c r="G19" s="40">
        <f t="shared" si="1"/>
        <v>91.304347826086953</v>
      </c>
      <c r="H19" s="39">
        <v>127</v>
      </c>
      <c r="I19" s="39">
        <v>140</v>
      </c>
      <c r="J19" s="40">
        <f t="shared" si="2"/>
        <v>110.23622047244095</v>
      </c>
      <c r="K19" s="39">
        <v>43</v>
      </c>
      <c r="L19" s="39">
        <v>47</v>
      </c>
      <c r="M19" s="40">
        <f t="shared" si="3"/>
        <v>109.30232558139535</v>
      </c>
      <c r="N19" s="39">
        <v>10</v>
      </c>
      <c r="O19" s="39">
        <v>3</v>
      </c>
      <c r="P19" s="40">
        <f t="shared" si="8"/>
        <v>30</v>
      </c>
      <c r="Q19" s="39">
        <v>490</v>
      </c>
      <c r="R19" s="60">
        <v>467</v>
      </c>
      <c r="S19" s="40">
        <f t="shared" si="4"/>
        <v>95.306122448979593</v>
      </c>
      <c r="T19" s="39">
        <v>678</v>
      </c>
      <c r="U19" s="60">
        <v>483</v>
      </c>
      <c r="V19" s="40">
        <f t="shared" si="5"/>
        <v>71.238938053097343</v>
      </c>
      <c r="W19" s="39">
        <v>206</v>
      </c>
      <c r="X19" s="60">
        <v>155</v>
      </c>
      <c r="Y19" s="40">
        <f t="shared" si="6"/>
        <v>75.242718446601941</v>
      </c>
      <c r="Z19" s="39">
        <v>178</v>
      </c>
      <c r="AA19" s="60">
        <v>145</v>
      </c>
      <c r="AB19" s="40">
        <f t="shared" si="7"/>
        <v>81.460674157303373</v>
      </c>
      <c r="AC19" s="37"/>
      <c r="AD19" s="41"/>
    </row>
    <row r="20" spans="1:30" s="42" customFormat="1" ht="17" customHeight="1" x14ac:dyDescent="0.25">
      <c r="A20" s="61" t="s">
        <v>47</v>
      </c>
      <c r="B20" s="39">
        <v>549</v>
      </c>
      <c r="C20" s="39">
        <v>589</v>
      </c>
      <c r="D20" s="36">
        <f t="shared" si="0"/>
        <v>107.28597449908925</v>
      </c>
      <c r="E20" s="39">
        <v>282</v>
      </c>
      <c r="F20" s="39">
        <v>334</v>
      </c>
      <c r="G20" s="40">
        <f t="shared" si="1"/>
        <v>118.43971631205673</v>
      </c>
      <c r="H20" s="39">
        <v>39</v>
      </c>
      <c r="I20" s="39">
        <v>69</v>
      </c>
      <c r="J20" s="40">
        <f t="shared" si="2"/>
        <v>176.92307692307693</v>
      </c>
      <c r="K20" s="39">
        <v>25</v>
      </c>
      <c r="L20" s="39">
        <v>23</v>
      </c>
      <c r="M20" s="40">
        <f t="shared" si="3"/>
        <v>92</v>
      </c>
      <c r="N20" s="39">
        <v>5</v>
      </c>
      <c r="O20" s="39">
        <v>0</v>
      </c>
      <c r="P20" s="40">
        <f t="shared" si="8"/>
        <v>0</v>
      </c>
      <c r="Q20" s="39">
        <v>215</v>
      </c>
      <c r="R20" s="60">
        <v>258</v>
      </c>
      <c r="S20" s="40">
        <f t="shared" si="4"/>
        <v>120</v>
      </c>
      <c r="T20" s="39">
        <v>382</v>
      </c>
      <c r="U20" s="60">
        <v>142</v>
      </c>
      <c r="V20" s="40">
        <f t="shared" si="5"/>
        <v>37.172774869109951</v>
      </c>
      <c r="W20" s="39">
        <v>126</v>
      </c>
      <c r="X20" s="60">
        <v>138</v>
      </c>
      <c r="Y20" s="40">
        <f t="shared" si="6"/>
        <v>109.52380952380952</v>
      </c>
      <c r="Z20" s="39">
        <v>113</v>
      </c>
      <c r="AA20" s="60">
        <v>133</v>
      </c>
      <c r="AB20" s="40">
        <f t="shared" si="7"/>
        <v>117.69911504424779</v>
      </c>
      <c r="AC20" s="37"/>
      <c r="AD20" s="41"/>
    </row>
    <row r="21" spans="1:30" s="42" customFormat="1" ht="17" customHeight="1" x14ac:dyDescent="0.25">
      <c r="A21" s="61" t="s">
        <v>48</v>
      </c>
      <c r="B21" s="39">
        <v>403</v>
      </c>
      <c r="C21" s="39">
        <v>475</v>
      </c>
      <c r="D21" s="36">
        <f t="shared" si="0"/>
        <v>117.86600496277916</v>
      </c>
      <c r="E21" s="39">
        <v>261</v>
      </c>
      <c r="F21" s="39">
        <v>332</v>
      </c>
      <c r="G21" s="40">
        <f t="shared" si="1"/>
        <v>127.20306513409962</v>
      </c>
      <c r="H21" s="39">
        <v>75</v>
      </c>
      <c r="I21" s="39">
        <v>53</v>
      </c>
      <c r="J21" s="40">
        <f t="shared" si="2"/>
        <v>70.666666666666671</v>
      </c>
      <c r="K21" s="39">
        <v>8</v>
      </c>
      <c r="L21" s="39">
        <v>23</v>
      </c>
      <c r="M21" s="40">
        <f t="shared" si="3"/>
        <v>287.5</v>
      </c>
      <c r="N21" s="39">
        <v>4</v>
      </c>
      <c r="O21" s="39">
        <v>0</v>
      </c>
      <c r="P21" s="40">
        <f t="shared" si="8"/>
        <v>0</v>
      </c>
      <c r="Q21" s="39">
        <v>239</v>
      </c>
      <c r="R21" s="60">
        <v>301</v>
      </c>
      <c r="S21" s="40">
        <f t="shared" si="4"/>
        <v>125.94142259414225</v>
      </c>
      <c r="T21" s="39">
        <v>216</v>
      </c>
      <c r="U21" s="60">
        <v>116</v>
      </c>
      <c r="V21" s="40">
        <f t="shared" si="5"/>
        <v>53.703703703703702</v>
      </c>
      <c r="W21" s="39">
        <v>97</v>
      </c>
      <c r="X21" s="60">
        <v>113</v>
      </c>
      <c r="Y21" s="40">
        <f t="shared" si="6"/>
        <v>116.49484536082474</v>
      </c>
      <c r="Z21" s="39">
        <v>93</v>
      </c>
      <c r="AA21" s="60">
        <v>107</v>
      </c>
      <c r="AB21" s="40">
        <f t="shared" si="7"/>
        <v>115.05376344086021</v>
      </c>
      <c r="AC21" s="37"/>
      <c r="AD21" s="41"/>
    </row>
    <row r="22" spans="1:30" s="42" customFormat="1" ht="17" customHeight="1" x14ac:dyDescent="0.25">
      <c r="A22" s="61" t="s">
        <v>49</v>
      </c>
      <c r="B22" s="39">
        <v>982</v>
      </c>
      <c r="C22" s="39">
        <v>898</v>
      </c>
      <c r="D22" s="36">
        <f t="shared" si="0"/>
        <v>91.446028513238289</v>
      </c>
      <c r="E22" s="39">
        <v>522</v>
      </c>
      <c r="F22" s="39">
        <v>526</v>
      </c>
      <c r="G22" s="40">
        <f t="shared" si="1"/>
        <v>100.76628352490421</v>
      </c>
      <c r="H22" s="39">
        <v>79</v>
      </c>
      <c r="I22" s="39">
        <v>78</v>
      </c>
      <c r="J22" s="40">
        <f t="shared" si="2"/>
        <v>98.734177215189874</v>
      </c>
      <c r="K22" s="39">
        <v>30</v>
      </c>
      <c r="L22" s="39">
        <v>27</v>
      </c>
      <c r="M22" s="40">
        <f t="shared" si="3"/>
        <v>90</v>
      </c>
      <c r="N22" s="39">
        <v>4</v>
      </c>
      <c r="O22" s="39">
        <v>2</v>
      </c>
      <c r="P22" s="40">
        <f t="shared" si="8"/>
        <v>50</v>
      </c>
      <c r="Q22" s="39">
        <v>484</v>
      </c>
      <c r="R22" s="60">
        <v>468</v>
      </c>
      <c r="S22" s="40">
        <f t="shared" si="4"/>
        <v>96.694214876033058</v>
      </c>
      <c r="T22" s="39">
        <v>600</v>
      </c>
      <c r="U22" s="60">
        <v>187</v>
      </c>
      <c r="V22" s="40">
        <f t="shared" si="5"/>
        <v>31.166666666666668</v>
      </c>
      <c r="W22" s="39">
        <v>207</v>
      </c>
      <c r="X22" s="60">
        <v>183</v>
      </c>
      <c r="Y22" s="40">
        <f t="shared" si="6"/>
        <v>88.405797101449281</v>
      </c>
      <c r="Z22" s="39">
        <v>181</v>
      </c>
      <c r="AA22" s="60">
        <v>157</v>
      </c>
      <c r="AB22" s="40">
        <f t="shared" si="7"/>
        <v>86.740331491712709</v>
      </c>
      <c r="AC22" s="37"/>
      <c r="AD22" s="41"/>
    </row>
    <row r="23" spans="1:30" s="42" customFormat="1" ht="17" customHeight="1" x14ac:dyDescent="0.25">
      <c r="A23" s="61" t="s">
        <v>50</v>
      </c>
      <c r="B23" s="39">
        <v>807</v>
      </c>
      <c r="C23" s="39">
        <v>857</v>
      </c>
      <c r="D23" s="36">
        <f t="shared" si="0"/>
        <v>106.19578686493185</v>
      </c>
      <c r="E23" s="39">
        <v>640</v>
      </c>
      <c r="F23" s="39">
        <v>702</v>
      </c>
      <c r="G23" s="40">
        <f t="shared" si="1"/>
        <v>109.6875</v>
      </c>
      <c r="H23" s="39">
        <v>145</v>
      </c>
      <c r="I23" s="39">
        <v>125</v>
      </c>
      <c r="J23" s="40">
        <f t="shared" si="2"/>
        <v>86.206896551724142</v>
      </c>
      <c r="K23" s="39">
        <v>46</v>
      </c>
      <c r="L23" s="39">
        <v>22</v>
      </c>
      <c r="M23" s="40">
        <f t="shared" si="3"/>
        <v>47.826086956521742</v>
      </c>
      <c r="N23" s="39">
        <v>24</v>
      </c>
      <c r="O23" s="39">
        <v>3</v>
      </c>
      <c r="P23" s="40">
        <f t="shared" si="8"/>
        <v>12.5</v>
      </c>
      <c r="Q23" s="39">
        <v>592</v>
      </c>
      <c r="R23" s="60">
        <v>635</v>
      </c>
      <c r="S23" s="40">
        <f t="shared" si="4"/>
        <v>107.26351351351352</v>
      </c>
      <c r="T23" s="39">
        <v>425</v>
      </c>
      <c r="U23" s="60">
        <v>226</v>
      </c>
      <c r="V23" s="40">
        <f t="shared" si="5"/>
        <v>53.176470588235297</v>
      </c>
      <c r="W23" s="39">
        <v>280</v>
      </c>
      <c r="X23" s="60">
        <v>219</v>
      </c>
      <c r="Y23" s="40">
        <f t="shared" si="6"/>
        <v>78.214285714285708</v>
      </c>
      <c r="Z23" s="39">
        <v>222</v>
      </c>
      <c r="AA23" s="60">
        <v>195</v>
      </c>
      <c r="AB23" s="40">
        <f t="shared" si="7"/>
        <v>87.837837837837839</v>
      </c>
      <c r="AC23" s="37"/>
      <c r="AD23" s="41"/>
    </row>
    <row r="24" spans="1:30" s="42" customFormat="1" ht="17" customHeight="1" x14ac:dyDescent="0.25">
      <c r="A24" s="61" t="s">
        <v>51</v>
      </c>
      <c r="B24" s="39">
        <v>726</v>
      </c>
      <c r="C24" s="39">
        <v>627</v>
      </c>
      <c r="D24" s="36">
        <f t="shared" si="0"/>
        <v>86.36363636363636</v>
      </c>
      <c r="E24" s="39">
        <v>505</v>
      </c>
      <c r="F24" s="39">
        <v>575</v>
      </c>
      <c r="G24" s="40">
        <f t="shared" si="1"/>
        <v>113.86138613861387</v>
      </c>
      <c r="H24" s="39">
        <v>68</v>
      </c>
      <c r="I24" s="39">
        <v>59</v>
      </c>
      <c r="J24" s="40">
        <f t="shared" si="2"/>
        <v>86.764705882352942</v>
      </c>
      <c r="K24" s="39">
        <v>25</v>
      </c>
      <c r="L24" s="39">
        <v>31</v>
      </c>
      <c r="M24" s="40">
        <f t="shared" si="3"/>
        <v>124</v>
      </c>
      <c r="N24" s="39">
        <v>3</v>
      </c>
      <c r="O24" s="39">
        <v>0</v>
      </c>
      <c r="P24" s="40">
        <f t="shared" si="8"/>
        <v>0</v>
      </c>
      <c r="Q24" s="39">
        <v>393</v>
      </c>
      <c r="R24" s="60">
        <v>537</v>
      </c>
      <c r="S24" s="40">
        <f t="shared" si="4"/>
        <v>136.64122137404581</v>
      </c>
      <c r="T24" s="39">
        <v>219</v>
      </c>
      <c r="U24" s="60">
        <v>190</v>
      </c>
      <c r="V24" s="40">
        <f t="shared" si="5"/>
        <v>86.757990867579906</v>
      </c>
      <c r="W24" s="39">
        <v>193</v>
      </c>
      <c r="X24" s="60">
        <v>187</v>
      </c>
      <c r="Y24" s="40">
        <f t="shared" si="6"/>
        <v>96.891191709844563</v>
      </c>
      <c r="Z24" s="39">
        <v>184</v>
      </c>
      <c r="AA24" s="60">
        <v>178</v>
      </c>
      <c r="AB24" s="40">
        <f t="shared" si="7"/>
        <v>96.739130434782609</v>
      </c>
      <c r="AC24" s="37"/>
      <c r="AD24" s="41"/>
    </row>
    <row r="25" spans="1:30" s="42" customFormat="1" ht="17" customHeight="1" x14ac:dyDescent="0.25">
      <c r="A25" s="61" t="s">
        <v>52</v>
      </c>
      <c r="B25" s="39">
        <v>875</v>
      </c>
      <c r="C25" s="39">
        <v>914</v>
      </c>
      <c r="D25" s="36">
        <f t="shared" si="0"/>
        <v>104.45714285714286</v>
      </c>
      <c r="E25" s="39">
        <v>172</v>
      </c>
      <c r="F25" s="39">
        <v>283</v>
      </c>
      <c r="G25" s="40">
        <f t="shared" si="1"/>
        <v>164.53488372093022</v>
      </c>
      <c r="H25" s="39">
        <v>30</v>
      </c>
      <c r="I25" s="39">
        <v>63</v>
      </c>
      <c r="J25" s="40">
        <f t="shared" si="2"/>
        <v>210</v>
      </c>
      <c r="K25" s="39">
        <v>14</v>
      </c>
      <c r="L25" s="39">
        <v>10</v>
      </c>
      <c r="M25" s="40">
        <f t="shared" si="3"/>
        <v>71.428571428571431</v>
      </c>
      <c r="N25" s="39">
        <v>3</v>
      </c>
      <c r="O25" s="39">
        <v>1</v>
      </c>
      <c r="P25" s="40">
        <f t="shared" si="8"/>
        <v>33.333333333333336</v>
      </c>
      <c r="Q25" s="39">
        <v>131</v>
      </c>
      <c r="R25" s="60">
        <v>231</v>
      </c>
      <c r="S25" s="40">
        <f t="shared" si="4"/>
        <v>176.33587786259542</v>
      </c>
      <c r="T25" s="39">
        <v>755</v>
      </c>
      <c r="U25" s="60">
        <v>83</v>
      </c>
      <c r="V25" s="40">
        <f t="shared" si="5"/>
        <v>10.993377483443709</v>
      </c>
      <c r="W25" s="39">
        <v>100</v>
      </c>
      <c r="X25" s="60">
        <v>80</v>
      </c>
      <c r="Y25" s="40">
        <f t="shared" si="6"/>
        <v>80</v>
      </c>
      <c r="Z25" s="39">
        <v>89</v>
      </c>
      <c r="AA25" s="60">
        <v>66</v>
      </c>
      <c r="AB25" s="40">
        <f t="shared" si="7"/>
        <v>74.157303370786522</v>
      </c>
      <c r="AC25" s="37"/>
      <c r="AD25" s="41"/>
    </row>
    <row r="26" spans="1:30" s="42" customFormat="1" ht="17" customHeight="1" x14ac:dyDescent="0.25">
      <c r="A26" s="61" t="s">
        <v>53</v>
      </c>
      <c r="B26" s="39">
        <v>589</v>
      </c>
      <c r="C26" s="39">
        <v>572</v>
      </c>
      <c r="D26" s="36">
        <f t="shared" si="0"/>
        <v>97.113752122241081</v>
      </c>
      <c r="E26" s="39">
        <v>375</v>
      </c>
      <c r="F26" s="39">
        <v>344</v>
      </c>
      <c r="G26" s="40">
        <f t="shared" si="1"/>
        <v>91.733333333333334</v>
      </c>
      <c r="H26" s="39">
        <v>61</v>
      </c>
      <c r="I26" s="39">
        <v>64</v>
      </c>
      <c r="J26" s="40">
        <f t="shared" si="2"/>
        <v>104.91803278688525</v>
      </c>
      <c r="K26" s="39">
        <v>21</v>
      </c>
      <c r="L26" s="39">
        <v>11</v>
      </c>
      <c r="M26" s="40">
        <f t="shared" si="3"/>
        <v>52.38095238095238</v>
      </c>
      <c r="N26" s="39">
        <v>8</v>
      </c>
      <c r="O26" s="39">
        <v>0</v>
      </c>
      <c r="P26" s="40">
        <f t="shared" si="8"/>
        <v>0</v>
      </c>
      <c r="Q26" s="39">
        <v>331</v>
      </c>
      <c r="R26" s="60">
        <v>280</v>
      </c>
      <c r="S26" s="40">
        <f t="shared" si="4"/>
        <v>84.592145015105743</v>
      </c>
      <c r="T26" s="39">
        <v>398</v>
      </c>
      <c r="U26" s="60">
        <v>139</v>
      </c>
      <c r="V26" s="40">
        <f t="shared" si="5"/>
        <v>34.924623115577887</v>
      </c>
      <c r="W26" s="39">
        <v>188</v>
      </c>
      <c r="X26" s="60">
        <v>127</v>
      </c>
      <c r="Y26" s="40">
        <f t="shared" si="6"/>
        <v>67.553191489361708</v>
      </c>
      <c r="Z26" s="39">
        <v>163</v>
      </c>
      <c r="AA26" s="60">
        <v>108</v>
      </c>
      <c r="AB26" s="40">
        <f t="shared" si="7"/>
        <v>66.257668711656436</v>
      </c>
      <c r="AC26" s="37"/>
      <c r="AD26" s="41"/>
    </row>
    <row r="27" spans="1:30" s="42" customFormat="1" ht="17" customHeight="1" x14ac:dyDescent="0.25">
      <c r="A27" s="61" t="s">
        <v>54</v>
      </c>
      <c r="B27" s="39">
        <v>418</v>
      </c>
      <c r="C27" s="39">
        <v>616</v>
      </c>
      <c r="D27" s="36">
        <f t="shared" si="0"/>
        <v>147.36842105263159</v>
      </c>
      <c r="E27" s="39">
        <v>251</v>
      </c>
      <c r="F27" s="39">
        <v>427</v>
      </c>
      <c r="G27" s="40">
        <f t="shared" si="1"/>
        <v>170.11952191235059</v>
      </c>
      <c r="H27" s="39">
        <v>43</v>
      </c>
      <c r="I27" s="39">
        <v>84</v>
      </c>
      <c r="J27" s="40">
        <f t="shared" si="2"/>
        <v>195.34883720930233</v>
      </c>
      <c r="K27" s="39">
        <v>19</v>
      </c>
      <c r="L27" s="39">
        <v>38</v>
      </c>
      <c r="M27" s="40">
        <f t="shared" si="3"/>
        <v>200</v>
      </c>
      <c r="N27" s="39">
        <v>7</v>
      </c>
      <c r="O27" s="39">
        <v>15</v>
      </c>
      <c r="P27" s="40">
        <f t="shared" si="8"/>
        <v>214.28571428571428</v>
      </c>
      <c r="Q27" s="39">
        <v>211</v>
      </c>
      <c r="R27" s="60">
        <v>348</v>
      </c>
      <c r="S27" s="40">
        <f t="shared" si="4"/>
        <v>164.92890995260663</v>
      </c>
      <c r="T27" s="39">
        <v>275</v>
      </c>
      <c r="U27" s="60">
        <v>121</v>
      </c>
      <c r="V27" s="40">
        <f t="shared" si="5"/>
        <v>44</v>
      </c>
      <c r="W27" s="39">
        <v>123</v>
      </c>
      <c r="X27" s="60">
        <v>120</v>
      </c>
      <c r="Y27" s="40">
        <f t="shared" si="6"/>
        <v>97.560975609756099</v>
      </c>
      <c r="Z27" s="39">
        <v>116</v>
      </c>
      <c r="AA27" s="60">
        <v>113</v>
      </c>
      <c r="AB27" s="40">
        <f t="shared" si="7"/>
        <v>97.41379310344827</v>
      </c>
      <c r="AC27" s="37"/>
      <c r="AD27" s="41"/>
    </row>
    <row r="28" spans="1:30" s="42" customFormat="1" ht="17" customHeight="1" x14ac:dyDescent="0.25">
      <c r="A28" s="61" t="s">
        <v>55</v>
      </c>
      <c r="B28" s="39">
        <v>348</v>
      </c>
      <c r="C28" s="39">
        <v>305</v>
      </c>
      <c r="D28" s="36">
        <f t="shared" si="0"/>
        <v>87.643678160919535</v>
      </c>
      <c r="E28" s="39">
        <v>249</v>
      </c>
      <c r="F28" s="39">
        <v>213</v>
      </c>
      <c r="G28" s="40">
        <f t="shared" si="1"/>
        <v>85.5421686746988</v>
      </c>
      <c r="H28" s="39">
        <v>54</v>
      </c>
      <c r="I28" s="39">
        <v>33</v>
      </c>
      <c r="J28" s="40">
        <f t="shared" si="2"/>
        <v>61.111111111111114</v>
      </c>
      <c r="K28" s="39">
        <v>10</v>
      </c>
      <c r="L28" s="39">
        <v>6</v>
      </c>
      <c r="M28" s="40">
        <f t="shared" si="3"/>
        <v>60</v>
      </c>
      <c r="N28" s="39">
        <v>8</v>
      </c>
      <c r="O28" s="39">
        <v>1</v>
      </c>
      <c r="P28" s="40">
        <f t="shared" si="8"/>
        <v>12.5</v>
      </c>
      <c r="Q28" s="39">
        <v>221</v>
      </c>
      <c r="R28" s="60">
        <v>198</v>
      </c>
      <c r="S28" s="40">
        <f t="shared" si="4"/>
        <v>89.592760180995469</v>
      </c>
      <c r="T28" s="39">
        <v>171</v>
      </c>
      <c r="U28" s="60">
        <v>79</v>
      </c>
      <c r="V28" s="40">
        <f t="shared" si="5"/>
        <v>46.198830409356724</v>
      </c>
      <c r="W28" s="39">
        <v>80</v>
      </c>
      <c r="X28" s="60">
        <v>79</v>
      </c>
      <c r="Y28" s="40">
        <f t="shared" si="6"/>
        <v>98.75</v>
      </c>
      <c r="Z28" s="39">
        <v>74</v>
      </c>
      <c r="AA28" s="60">
        <v>76</v>
      </c>
      <c r="AB28" s="40">
        <f t="shared" si="7"/>
        <v>102.70270270270271</v>
      </c>
      <c r="AC28" s="37"/>
      <c r="AD28" s="41"/>
    </row>
    <row r="29" spans="1:30" s="42" customFormat="1" ht="17" customHeight="1" x14ac:dyDescent="0.25">
      <c r="A29" s="61" t="s">
        <v>56</v>
      </c>
      <c r="B29" s="39">
        <v>790</v>
      </c>
      <c r="C29" s="39">
        <v>802</v>
      </c>
      <c r="D29" s="36">
        <f t="shared" si="0"/>
        <v>101.51898734177215</v>
      </c>
      <c r="E29" s="39">
        <v>549</v>
      </c>
      <c r="F29" s="39">
        <v>528</v>
      </c>
      <c r="G29" s="40">
        <f t="shared" si="1"/>
        <v>96.174863387978135</v>
      </c>
      <c r="H29" s="39">
        <v>43</v>
      </c>
      <c r="I29" s="39">
        <v>53</v>
      </c>
      <c r="J29" s="40">
        <f t="shared" si="2"/>
        <v>123.25581395348837</v>
      </c>
      <c r="K29" s="39">
        <v>41</v>
      </c>
      <c r="L29" s="39">
        <v>28</v>
      </c>
      <c r="M29" s="40">
        <f t="shared" si="3"/>
        <v>68.292682926829272</v>
      </c>
      <c r="N29" s="39">
        <v>1</v>
      </c>
      <c r="O29" s="39">
        <v>0</v>
      </c>
      <c r="P29" s="40">
        <f t="shared" si="8"/>
        <v>0</v>
      </c>
      <c r="Q29" s="39">
        <v>406</v>
      </c>
      <c r="R29" s="60">
        <v>428</v>
      </c>
      <c r="S29" s="40">
        <f t="shared" si="4"/>
        <v>105.41871921182266</v>
      </c>
      <c r="T29" s="39">
        <v>472</v>
      </c>
      <c r="U29" s="60">
        <v>144</v>
      </c>
      <c r="V29" s="40">
        <f t="shared" si="5"/>
        <v>30.508474576271187</v>
      </c>
      <c r="W29" s="39">
        <v>251</v>
      </c>
      <c r="X29" s="60">
        <v>131</v>
      </c>
      <c r="Y29" s="40">
        <f t="shared" si="6"/>
        <v>52.191235059760956</v>
      </c>
      <c r="Z29" s="39">
        <v>234</v>
      </c>
      <c r="AA29" s="60">
        <v>118</v>
      </c>
      <c r="AB29" s="40">
        <f t="shared" si="7"/>
        <v>50.427350427350426</v>
      </c>
      <c r="AC29" s="37"/>
      <c r="AD29" s="41"/>
    </row>
    <row r="30" spans="1:30" s="42" customFormat="1" ht="17" customHeight="1" x14ac:dyDescent="0.25">
      <c r="A30" s="61" t="s">
        <v>57</v>
      </c>
      <c r="B30" s="39">
        <v>621</v>
      </c>
      <c r="C30" s="39">
        <v>623</v>
      </c>
      <c r="D30" s="36">
        <f t="shared" si="0"/>
        <v>100.3220611916264</v>
      </c>
      <c r="E30" s="39">
        <v>255</v>
      </c>
      <c r="F30" s="39">
        <v>292</v>
      </c>
      <c r="G30" s="40">
        <f t="shared" si="1"/>
        <v>114.50980392156863</v>
      </c>
      <c r="H30" s="39">
        <v>68</v>
      </c>
      <c r="I30" s="39">
        <v>54</v>
      </c>
      <c r="J30" s="40">
        <f t="shared" si="2"/>
        <v>79.411764705882348</v>
      </c>
      <c r="K30" s="39">
        <v>35</v>
      </c>
      <c r="L30" s="39">
        <v>21</v>
      </c>
      <c r="M30" s="40">
        <f t="shared" si="3"/>
        <v>60</v>
      </c>
      <c r="N30" s="39">
        <v>7</v>
      </c>
      <c r="O30" s="39">
        <v>1</v>
      </c>
      <c r="P30" s="40">
        <f t="shared" si="8"/>
        <v>14.285714285714286</v>
      </c>
      <c r="Q30" s="39">
        <v>243</v>
      </c>
      <c r="R30" s="60">
        <v>265</v>
      </c>
      <c r="S30" s="40">
        <f t="shared" si="4"/>
        <v>109.05349794238683</v>
      </c>
      <c r="T30" s="39">
        <v>467</v>
      </c>
      <c r="U30" s="60">
        <v>91</v>
      </c>
      <c r="V30" s="40">
        <f t="shared" si="5"/>
        <v>19.486081370449678</v>
      </c>
      <c r="W30" s="39">
        <v>106</v>
      </c>
      <c r="X30" s="60">
        <v>86</v>
      </c>
      <c r="Y30" s="40">
        <f t="shared" si="6"/>
        <v>81.132075471698116</v>
      </c>
      <c r="Z30" s="39">
        <v>90</v>
      </c>
      <c r="AA30" s="60">
        <v>78</v>
      </c>
      <c r="AB30" s="40">
        <f t="shared" si="7"/>
        <v>86.666666666666671</v>
      </c>
      <c r="AC30" s="37"/>
      <c r="AD30" s="41"/>
    </row>
    <row r="31" spans="1:30" s="42" customFormat="1" ht="17" customHeight="1" x14ac:dyDescent="0.25">
      <c r="A31" s="61" t="s">
        <v>58</v>
      </c>
      <c r="B31" s="39">
        <v>556</v>
      </c>
      <c r="C31" s="39">
        <v>514</v>
      </c>
      <c r="D31" s="36">
        <f t="shared" si="0"/>
        <v>92.446043165467628</v>
      </c>
      <c r="E31" s="39">
        <v>216</v>
      </c>
      <c r="F31" s="39">
        <v>251</v>
      </c>
      <c r="G31" s="40">
        <f t="shared" si="1"/>
        <v>116.20370370370371</v>
      </c>
      <c r="H31" s="39">
        <v>48</v>
      </c>
      <c r="I31" s="39">
        <v>62</v>
      </c>
      <c r="J31" s="40">
        <f t="shared" si="2"/>
        <v>129.16666666666666</v>
      </c>
      <c r="K31" s="39">
        <v>12</v>
      </c>
      <c r="L31" s="39">
        <v>19</v>
      </c>
      <c r="M31" s="40">
        <f t="shared" si="3"/>
        <v>158.33333333333334</v>
      </c>
      <c r="N31" s="39">
        <v>0</v>
      </c>
      <c r="O31" s="39">
        <v>7</v>
      </c>
      <c r="P31" s="40" t="str">
        <f t="shared" si="8"/>
        <v>-</v>
      </c>
      <c r="Q31" s="39">
        <v>174</v>
      </c>
      <c r="R31" s="60">
        <v>232</v>
      </c>
      <c r="S31" s="40">
        <f t="shared" si="4"/>
        <v>133.33333333333334</v>
      </c>
      <c r="T31" s="39">
        <v>356</v>
      </c>
      <c r="U31" s="60">
        <v>97</v>
      </c>
      <c r="V31" s="40">
        <f t="shared" si="5"/>
        <v>27.247191011235955</v>
      </c>
      <c r="W31" s="39">
        <v>77</v>
      </c>
      <c r="X31" s="60">
        <v>82</v>
      </c>
      <c r="Y31" s="40">
        <f t="shared" si="6"/>
        <v>106.49350649350649</v>
      </c>
      <c r="Z31" s="39">
        <v>69</v>
      </c>
      <c r="AA31" s="60">
        <v>73</v>
      </c>
      <c r="AB31" s="40">
        <f t="shared" si="7"/>
        <v>105.79710144927536</v>
      </c>
      <c r="AC31" s="37"/>
      <c r="AD31" s="41"/>
    </row>
    <row r="32" spans="1:30" s="42" customFormat="1" ht="17" customHeight="1" x14ac:dyDescent="0.25">
      <c r="A32" s="61" t="s">
        <v>59</v>
      </c>
      <c r="B32" s="39">
        <v>739</v>
      </c>
      <c r="C32" s="39">
        <v>666</v>
      </c>
      <c r="D32" s="36">
        <f t="shared" si="0"/>
        <v>90.121786197564276</v>
      </c>
      <c r="E32" s="39">
        <v>325</v>
      </c>
      <c r="F32" s="39">
        <v>265</v>
      </c>
      <c r="G32" s="40">
        <f t="shared" si="1"/>
        <v>81.538461538461533</v>
      </c>
      <c r="H32" s="39">
        <v>56</v>
      </c>
      <c r="I32" s="39">
        <v>73</v>
      </c>
      <c r="J32" s="40">
        <f t="shared" si="2"/>
        <v>130.35714285714286</v>
      </c>
      <c r="K32" s="39">
        <v>23</v>
      </c>
      <c r="L32" s="39">
        <v>18</v>
      </c>
      <c r="M32" s="40">
        <f t="shared" si="3"/>
        <v>78.260869565217391</v>
      </c>
      <c r="N32" s="39">
        <v>4</v>
      </c>
      <c r="O32" s="39">
        <v>7</v>
      </c>
      <c r="P32" s="40">
        <f t="shared" si="8"/>
        <v>175</v>
      </c>
      <c r="Q32" s="39">
        <v>309</v>
      </c>
      <c r="R32" s="60">
        <v>211</v>
      </c>
      <c r="S32" s="40">
        <f t="shared" si="4"/>
        <v>68.284789644012946</v>
      </c>
      <c r="T32" s="39">
        <v>540</v>
      </c>
      <c r="U32" s="60">
        <v>49</v>
      </c>
      <c r="V32" s="40">
        <f t="shared" si="5"/>
        <v>9.0740740740740744</v>
      </c>
      <c r="W32" s="39">
        <v>138</v>
      </c>
      <c r="X32" s="60">
        <v>42</v>
      </c>
      <c r="Y32" s="40">
        <f t="shared" si="6"/>
        <v>30.434782608695652</v>
      </c>
      <c r="Z32" s="39">
        <v>121</v>
      </c>
      <c r="AA32" s="60">
        <v>39</v>
      </c>
      <c r="AB32" s="40">
        <f t="shared" si="7"/>
        <v>32.231404958677686</v>
      </c>
      <c r="AC32" s="37"/>
      <c r="AD32" s="41"/>
    </row>
    <row r="33" spans="1:30" s="42" customFormat="1" ht="17" customHeight="1" x14ac:dyDescent="0.25">
      <c r="A33" s="61" t="s">
        <v>60</v>
      </c>
      <c r="B33" s="39">
        <v>706</v>
      </c>
      <c r="C33" s="39">
        <v>751</v>
      </c>
      <c r="D33" s="36">
        <f t="shared" si="0"/>
        <v>106.37393767705383</v>
      </c>
      <c r="E33" s="39">
        <v>548</v>
      </c>
      <c r="F33" s="39">
        <v>597</v>
      </c>
      <c r="G33" s="40">
        <f t="shared" si="1"/>
        <v>108.94160583941606</v>
      </c>
      <c r="H33" s="39">
        <v>41</v>
      </c>
      <c r="I33" s="39">
        <v>68</v>
      </c>
      <c r="J33" s="40">
        <f t="shared" si="2"/>
        <v>165.85365853658536</v>
      </c>
      <c r="K33" s="39">
        <v>40</v>
      </c>
      <c r="L33" s="39">
        <v>27</v>
      </c>
      <c r="M33" s="40">
        <f t="shared" si="3"/>
        <v>67.5</v>
      </c>
      <c r="N33" s="39">
        <v>9</v>
      </c>
      <c r="O33" s="39">
        <v>0</v>
      </c>
      <c r="P33" s="40">
        <f t="shared" si="8"/>
        <v>0</v>
      </c>
      <c r="Q33" s="39">
        <v>504</v>
      </c>
      <c r="R33" s="60">
        <v>538</v>
      </c>
      <c r="S33" s="40">
        <f t="shared" si="4"/>
        <v>106.74603174603175</v>
      </c>
      <c r="T33" s="39">
        <v>365</v>
      </c>
      <c r="U33" s="60">
        <v>263</v>
      </c>
      <c r="V33" s="40">
        <f t="shared" si="5"/>
        <v>72.054794520547944</v>
      </c>
      <c r="W33" s="39">
        <v>210</v>
      </c>
      <c r="X33" s="60">
        <v>262</v>
      </c>
      <c r="Y33" s="40">
        <f t="shared" si="6"/>
        <v>124.76190476190476</v>
      </c>
      <c r="Z33" s="39">
        <v>200</v>
      </c>
      <c r="AA33" s="60">
        <v>246</v>
      </c>
      <c r="AB33" s="40">
        <f t="shared" si="7"/>
        <v>123</v>
      </c>
      <c r="AC33" s="37"/>
      <c r="AD33" s="41"/>
    </row>
    <row r="34" spans="1:30" s="42" customFormat="1" ht="17" customHeight="1" x14ac:dyDescent="0.25">
      <c r="A34" s="61" t="s">
        <v>61</v>
      </c>
      <c r="B34" s="39">
        <v>503</v>
      </c>
      <c r="C34" s="39">
        <v>476</v>
      </c>
      <c r="D34" s="36">
        <f t="shared" si="0"/>
        <v>94.632206759443335</v>
      </c>
      <c r="E34" s="39">
        <v>383</v>
      </c>
      <c r="F34" s="39">
        <v>405</v>
      </c>
      <c r="G34" s="40">
        <f t="shared" si="1"/>
        <v>105.74412532637076</v>
      </c>
      <c r="H34" s="39">
        <v>46</v>
      </c>
      <c r="I34" s="39">
        <v>66</v>
      </c>
      <c r="J34" s="40">
        <f t="shared" si="2"/>
        <v>143.47826086956522</v>
      </c>
      <c r="K34" s="39">
        <v>23</v>
      </c>
      <c r="L34" s="39">
        <v>21</v>
      </c>
      <c r="M34" s="40">
        <f t="shared" si="3"/>
        <v>91.304347826086953</v>
      </c>
      <c r="N34" s="39">
        <v>16</v>
      </c>
      <c r="O34" s="39">
        <v>1</v>
      </c>
      <c r="P34" s="40">
        <f t="shared" si="8"/>
        <v>6.25</v>
      </c>
      <c r="Q34" s="39">
        <v>346</v>
      </c>
      <c r="R34" s="60">
        <v>344</v>
      </c>
      <c r="S34" s="40">
        <f t="shared" si="4"/>
        <v>99.421965317919074</v>
      </c>
      <c r="T34" s="39">
        <v>234</v>
      </c>
      <c r="U34" s="60">
        <v>160</v>
      </c>
      <c r="V34" s="40">
        <f t="shared" si="5"/>
        <v>68.376068376068375</v>
      </c>
      <c r="W34" s="39">
        <v>151</v>
      </c>
      <c r="X34" s="60">
        <v>160</v>
      </c>
      <c r="Y34" s="40">
        <f t="shared" si="6"/>
        <v>105.96026490066225</v>
      </c>
      <c r="Z34" s="39">
        <v>144</v>
      </c>
      <c r="AA34" s="60">
        <v>148</v>
      </c>
      <c r="AB34" s="40">
        <f t="shared" si="7"/>
        <v>102.77777777777777</v>
      </c>
      <c r="AC34" s="37"/>
      <c r="AD34" s="41"/>
    </row>
    <row r="35" spans="1:30" s="42" customFormat="1" ht="17" customHeight="1" x14ac:dyDescent="0.25">
      <c r="A35" s="61" t="s">
        <v>62</v>
      </c>
      <c r="B35" s="39">
        <v>404</v>
      </c>
      <c r="C35" s="39">
        <v>378</v>
      </c>
      <c r="D35" s="36">
        <f t="shared" si="0"/>
        <v>93.56435643564356</v>
      </c>
      <c r="E35" s="39">
        <v>293</v>
      </c>
      <c r="F35" s="39">
        <v>273</v>
      </c>
      <c r="G35" s="40">
        <f t="shared" si="1"/>
        <v>93.174061433447093</v>
      </c>
      <c r="H35" s="39">
        <v>41</v>
      </c>
      <c r="I35" s="39">
        <v>35</v>
      </c>
      <c r="J35" s="40">
        <f t="shared" si="2"/>
        <v>85.365853658536579</v>
      </c>
      <c r="K35" s="39">
        <v>16</v>
      </c>
      <c r="L35" s="39">
        <v>17</v>
      </c>
      <c r="M35" s="40">
        <f t="shared" si="3"/>
        <v>106.25</v>
      </c>
      <c r="N35" s="39">
        <v>0</v>
      </c>
      <c r="O35" s="39">
        <v>0</v>
      </c>
      <c r="P35" s="40" t="str">
        <f t="shared" si="8"/>
        <v>-</v>
      </c>
      <c r="Q35" s="39">
        <v>226</v>
      </c>
      <c r="R35" s="60">
        <v>200</v>
      </c>
      <c r="S35" s="40">
        <f t="shared" si="4"/>
        <v>88.495575221238937</v>
      </c>
      <c r="T35" s="39">
        <v>190</v>
      </c>
      <c r="U35" s="60">
        <v>54</v>
      </c>
      <c r="V35" s="40">
        <f t="shared" si="5"/>
        <v>28.421052631578949</v>
      </c>
      <c r="W35" s="39">
        <v>97</v>
      </c>
      <c r="X35" s="60">
        <v>53</v>
      </c>
      <c r="Y35" s="40">
        <f t="shared" si="6"/>
        <v>54.639175257731956</v>
      </c>
      <c r="Z35" s="39">
        <v>87</v>
      </c>
      <c r="AA35" s="60">
        <v>46</v>
      </c>
      <c r="AB35" s="40">
        <f t="shared" si="7"/>
        <v>52.873563218390807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view="pageBreakPreview" zoomScale="65" zoomScaleNormal="75" zoomScaleSheetLayoutView="6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I20" sqref="AH20:AI20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89" customWidth="1"/>
    <col min="4" max="4" width="8.125" style="44" customWidth="1"/>
    <col min="5" max="6" width="11.875" style="44" customWidth="1"/>
    <col min="7" max="7" width="7.375" style="44" customWidth="1"/>
    <col min="8" max="8" width="10.5" style="44" customWidth="1"/>
    <col min="9" max="9" width="11" style="89" customWidth="1"/>
    <col min="10" max="10" width="7.375" style="44" customWidth="1"/>
    <col min="11" max="11" width="8.75" style="44" customWidth="1"/>
    <col min="12" max="12" width="9.125" style="44" customWidth="1"/>
    <col min="13" max="13" width="7.375" style="44" customWidth="1"/>
    <col min="14" max="15" width="9.375" style="44" customWidth="1"/>
    <col min="16" max="16" width="9" style="44" customWidth="1"/>
    <col min="17" max="17" width="10" style="44" customWidth="1"/>
    <col min="18" max="18" width="9.125" style="44" customWidth="1"/>
    <col min="19" max="19" width="8.125" style="44" customWidth="1"/>
    <col min="20" max="21" width="9.625" style="44" customWidth="1"/>
    <col min="22" max="22" width="8.125" style="44" customWidth="1"/>
    <col min="23" max="23" width="10.625" style="44" customWidth="1"/>
    <col min="24" max="24" width="10.875" style="44" customWidth="1"/>
    <col min="25" max="25" width="8.125" style="44" customWidth="1"/>
    <col min="26" max="27" width="9.875" style="44" customWidth="1"/>
    <col min="28" max="28" width="8.125" style="44" customWidth="1"/>
    <col min="29" max="16384" width="9.125" style="44"/>
  </cols>
  <sheetData>
    <row r="1" spans="1:35" s="28" customFormat="1" ht="59.95" customHeight="1" x14ac:dyDescent="0.35">
      <c r="B1" s="179" t="s">
        <v>85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27"/>
      <c r="R1" s="27"/>
      <c r="S1" s="27"/>
      <c r="T1" s="27"/>
      <c r="U1" s="27"/>
      <c r="V1" s="27"/>
      <c r="W1" s="27"/>
      <c r="X1" s="27"/>
      <c r="Y1" s="27"/>
      <c r="Z1" s="27"/>
      <c r="AA1" s="175"/>
      <c r="AB1" s="175"/>
      <c r="AC1" s="48"/>
      <c r="AE1" s="73" t="s">
        <v>14</v>
      </c>
    </row>
    <row r="2" spans="1:35" s="31" customFormat="1" ht="14.3" customHeight="1" x14ac:dyDescent="0.25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29"/>
      <c r="N2" s="29"/>
      <c r="O2" s="29"/>
      <c r="P2" s="59" t="s">
        <v>7</v>
      </c>
      <c r="Q2" s="59"/>
      <c r="R2" s="29"/>
      <c r="S2" s="29"/>
      <c r="T2" s="30"/>
      <c r="U2" s="30"/>
      <c r="V2" s="30"/>
      <c r="W2" s="30"/>
      <c r="X2" s="30"/>
      <c r="Y2" s="30"/>
      <c r="AA2" s="180"/>
      <c r="AB2" s="180"/>
      <c r="AC2" s="174"/>
      <c r="AD2" s="174"/>
      <c r="AE2" s="59" t="s">
        <v>7</v>
      </c>
      <c r="AF2" s="59"/>
    </row>
    <row r="3" spans="1:35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224" t="s">
        <v>96</v>
      </c>
      <c r="L3" s="225"/>
      <c r="M3" s="226"/>
      <c r="N3" s="171" t="s">
        <v>9</v>
      </c>
      <c r="O3" s="171"/>
      <c r="P3" s="171"/>
      <c r="Q3" s="171" t="s">
        <v>10</v>
      </c>
      <c r="R3" s="171"/>
      <c r="S3" s="171"/>
      <c r="T3" s="229" t="s">
        <v>8</v>
      </c>
      <c r="U3" s="230"/>
      <c r="V3" s="231"/>
      <c r="W3" s="171" t="s">
        <v>16</v>
      </c>
      <c r="X3" s="171"/>
      <c r="Y3" s="171"/>
      <c r="Z3" s="171" t="s">
        <v>11</v>
      </c>
      <c r="AA3" s="171"/>
      <c r="AB3" s="171"/>
      <c r="AC3" s="171" t="s">
        <v>12</v>
      </c>
      <c r="AD3" s="171"/>
      <c r="AE3" s="171"/>
    </row>
    <row r="4" spans="1:35" s="33" customFormat="1" ht="19.55" customHeight="1" x14ac:dyDescent="0.25">
      <c r="A4" s="181"/>
      <c r="B4" s="172" t="s">
        <v>15</v>
      </c>
      <c r="C4" s="184" t="s">
        <v>63</v>
      </c>
      <c r="D4" s="173" t="s">
        <v>2</v>
      </c>
      <c r="E4" s="172" t="s">
        <v>15</v>
      </c>
      <c r="F4" s="172" t="s">
        <v>63</v>
      </c>
      <c r="G4" s="173" t="s">
        <v>2</v>
      </c>
      <c r="H4" s="172" t="s">
        <v>15</v>
      </c>
      <c r="I4" s="184" t="s">
        <v>63</v>
      </c>
      <c r="J4" s="173" t="s">
        <v>2</v>
      </c>
      <c r="K4" s="227" t="s">
        <v>15</v>
      </c>
      <c r="L4" s="227" t="s">
        <v>63</v>
      </c>
      <c r="M4" s="227" t="s">
        <v>2</v>
      </c>
      <c r="N4" s="172" t="s">
        <v>15</v>
      </c>
      <c r="O4" s="172" t="s">
        <v>63</v>
      </c>
      <c r="P4" s="173" t="s">
        <v>2</v>
      </c>
      <c r="Q4" s="172" t="s">
        <v>15</v>
      </c>
      <c r="R4" s="172" t="s">
        <v>63</v>
      </c>
      <c r="S4" s="173" t="s">
        <v>2</v>
      </c>
      <c r="T4" s="172" t="s">
        <v>15</v>
      </c>
      <c r="U4" s="172" t="s">
        <v>63</v>
      </c>
      <c r="V4" s="173" t="s">
        <v>2</v>
      </c>
      <c r="W4" s="172" t="s">
        <v>15</v>
      </c>
      <c r="X4" s="172" t="s">
        <v>63</v>
      </c>
      <c r="Y4" s="173" t="s">
        <v>2</v>
      </c>
      <c r="Z4" s="172" t="s">
        <v>15</v>
      </c>
      <c r="AA4" s="172" t="s">
        <v>63</v>
      </c>
      <c r="AB4" s="173" t="s">
        <v>2</v>
      </c>
      <c r="AC4" s="172" t="s">
        <v>15</v>
      </c>
      <c r="AD4" s="172" t="s">
        <v>63</v>
      </c>
      <c r="AE4" s="173" t="s">
        <v>2</v>
      </c>
    </row>
    <row r="5" spans="1:35" s="33" customFormat="1" ht="15.8" customHeight="1" x14ac:dyDescent="0.25">
      <c r="A5" s="181"/>
      <c r="B5" s="172"/>
      <c r="C5" s="184"/>
      <c r="D5" s="173"/>
      <c r="E5" s="172"/>
      <c r="F5" s="172"/>
      <c r="G5" s="173"/>
      <c r="H5" s="172"/>
      <c r="I5" s="184"/>
      <c r="J5" s="173"/>
      <c r="K5" s="228"/>
      <c r="L5" s="228"/>
      <c r="M5" s="228"/>
      <c r="N5" s="172"/>
      <c r="O5" s="172"/>
      <c r="P5" s="173"/>
      <c r="Q5" s="172"/>
      <c r="R5" s="172"/>
      <c r="S5" s="173"/>
      <c r="T5" s="172"/>
      <c r="U5" s="172"/>
      <c r="V5" s="173"/>
      <c r="W5" s="172"/>
      <c r="X5" s="172"/>
      <c r="Y5" s="173"/>
      <c r="Z5" s="172"/>
      <c r="AA5" s="172"/>
      <c r="AB5" s="173"/>
      <c r="AC5" s="172"/>
      <c r="AD5" s="172"/>
      <c r="AE5" s="173"/>
    </row>
    <row r="6" spans="1:35" s="51" customFormat="1" ht="11.25" customHeight="1" x14ac:dyDescent="0.2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154"/>
      <c r="L6" s="154"/>
      <c r="M6" s="154"/>
      <c r="N6" s="50">
        <v>10</v>
      </c>
      <c r="O6" s="50">
        <v>11</v>
      </c>
      <c r="P6" s="50">
        <v>12</v>
      </c>
      <c r="Q6" s="50">
        <v>13</v>
      </c>
      <c r="R6" s="50">
        <v>14</v>
      </c>
      <c r="S6" s="50">
        <v>15</v>
      </c>
      <c r="T6" s="50">
        <v>16</v>
      </c>
      <c r="U6" s="50">
        <v>17</v>
      </c>
      <c r="V6" s="50">
        <v>18</v>
      </c>
      <c r="W6" s="50">
        <v>19</v>
      </c>
      <c r="X6" s="50">
        <v>20</v>
      </c>
      <c r="Y6" s="50">
        <v>21</v>
      </c>
      <c r="Z6" s="50">
        <v>22</v>
      </c>
      <c r="AA6" s="50">
        <v>23</v>
      </c>
      <c r="AB6" s="50">
        <v>24</v>
      </c>
      <c r="AC6" s="50">
        <v>25</v>
      </c>
      <c r="AD6" s="50">
        <v>26</v>
      </c>
      <c r="AE6" s="50">
        <v>27</v>
      </c>
    </row>
    <row r="7" spans="1:35" s="38" customFormat="1" ht="18" customHeight="1" x14ac:dyDescent="0.25">
      <c r="A7" s="34" t="s">
        <v>34</v>
      </c>
      <c r="B7" s="35">
        <f>SUM(B8:B35)</f>
        <v>135925</v>
      </c>
      <c r="C7" s="86">
        <f>SUM(C8:C35)</f>
        <v>137821</v>
      </c>
      <c r="D7" s="36">
        <f>C7*100/B7</f>
        <v>101.39488688615045</v>
      </c>
      <c r="E7" s="35">
        <f>SUM(E8:E35)</f>
        <v>55127</v>
      </c>
      <c r="F7" s="35">
        <f>SUM(F8:F35)</f>
        <v>61440</v>
      </c>
      <c r="G7" s="36">
        <f>F7*100/E7</f>
        <v>111.45173871242767</v>
      </c>
      <c r="H7" s="35">
        <f>SUM(H8:H35)</f>
        <v>21274</v>
      </c>
      <c r="I7" s="86">
        <f>SUM(I8:I35)</f>
        <v>22442</v>
      </c>
      <c r="J7" s="36">
        <f>I7*100/H7</f>
        <v>105.49026981291718</v>
      </c>
      <c r="K7" s="155">
        <f>SUM(K8:K35)</f>
        <v>12202</v>
      </c>
      <c r="L7" s="155">
        <f>SUM(L8:L35)</f>
        <v>15650</v>
      </c>
      <c r="M7" s="156">
        <f>L7*100/K7</f>
        <v>128.25766267824946</v>
      </c>
      <c r="N7" s="35">
        <f>SUM(N8:N35)</f>
        <v>4496</v>
      </c>
      <c r="O7" s="35">
        <f>SUM(O8:O35)</f>
        <v>4183</v>
      </c>
      <c r="P7" s="36">
        <f>O7*100/N7</f>
        <v>93.038256227758012</v>
      </c>
      <c r="Q7" s="35">
        <f>SUM(Q8:Q35)</f>
        <v>936</v>
      </c>
      <c r="R7" s="35">
        <f>SUM(R8:R35)</f>
        <v>552</v>
      </c>
      <c r="S7" s="36">
        <f>R7*100/Q7</f>
        <v>58.974358974358971</v>
      </c>
      <c r="T7" s="35">
        <f>SUM(T8:T35)</f>
        <v>45034</v>
      </c>
      <c r="U7" s="35">
        <f>SUM(U8:U35)</f>
        <v>46921</v>
      </c>
      <c r="V7" s="36">
        <f>U7*100/T7</f>
        <v>104.1901674290536</v>
      </c>
      <c r="W7" s="35">
        <f>SUM(W8:W35)</f>
        <v>97375</v>
      </c>
      <c r="X7" s="35">
        <f>SUM(X8:X35)</f>
        <v>22204</v>
      </c>
      <c r="Y7" s="36">
        <f>X7*100/W7</f>
        <v>22.802567394094993</v>
      </c>
      <c r="Z7" s="35">
        <f>SUM(Z8:Z35)</f>
        <v>28681</v>
      </c>
      <c r="AA7" s="35">
        <f>SUM(AA8:AA35)</f>
        <v>16415</v>
      </c>
      <c r="AB7" s="36">
        <f>AA7*100/Z7</f>
        <v>57.233011401276109</v>
      </c>
      <c r="AC7" s="35">
        <f>SUM(AC8:AC35)</f>
        <v>25153</v>
      </c>
      <c r="AD7" s="35">
        <f>SUM(AD8:AD35)</f>
        <v>14220</v>
      </c>
      <c r="AE7" s="36">
        <f>AD7*100/AC7</f>
        <v>56.534011847493339</v>
      </c>
      <c r="AF7" s="37"/>
      <c r="AI7" s="42"/>
    </row>
    <row r="8" spans="1:35" s="42" customFormat="1" ht="17" customHeight="1" x14ac:dyDescent="0.25">
      <c r="A8" s="61" t="s">
        <v>35</v>
      </c>
      <c r="B8" s="39">
        <v>30314</v>
      </c>
      <c r="C8" s="87">
        <v>32516</v>
      </c>
      <c r="D8" s="36">
        <f t="shared" ref="D8:D35" si="0">C8*100/B8</f>
        <v>107.26397044269974</v>
      </c>
      <c r="E8" s="39">
        <v>14295</v>
      </c>
      <c r="F8" s="39">
        <v>16588</v>
      </c>
      <c r="G8" s="40">
        <f t="shared" ref="G8:G35" si="1">F8*100/E8</f>
        <v>116.04057362714235</v>
      </c>
      <c r="H8" s="39">
        <v>2658</v>
      </c>
      <c r="I8" s="87">
        <v>3235</v>
      </c>
      <c r="J8" s="40">
        <f t="shared" ref="J8:J35" si="2">I8*100/H8</f>
        <v>121.70805116629045</v>
      </c>
      <c r="K8" s="157">
        <v>2425</v>
      </c>
      <c r="L8" s="157">
        <v>3227</v>
      </c>
      <c r="M8" s="158">
        <f t="shared" ref="M8:M35" si="3">L8*100/K8</f>
        <v>133.0721649484536</v>
      </c>
      <c r="N8" s="39">
        <v>617</v>
      </c>
      <c r="O8" s="39">
        <v>983</v>
      </c>
      <c r="P8" s="40">
        <f t="shared" ref="P8:P35" si="4">O8*100/N8</f>
        <v>159.31928687196111</v>
      </c>
      <c r="Q8" s="39">
        <v>101</v>
      </c>
      <c r="R8" s="39">
        <v>181</v>
      </c>
      <c r="S8" s="40">
        <f>IF(ISERROR(R8*100/Q8),"-",(R8*100/Q8))</f>
        <v>179.20792079207922</v>
      </c>
      <c r="T8" s="39">
        <v>10406</v>
      </c>
      <c r="U8" s="60">
        <v>9846</v>
      </c>
      <c r="V8" s="40">
        <f t="shared" ref="V8:V35" si="5">U8*100/T8</f>
        <v>94.618489333077065</v>
      </c>
      <c r="W8" s="110">
        <v>24049</v>
      </c>
      <c r="X8" s="60">
        <v>5005</v>
      </c>
      <c r="Y8" s="40">
        <f t="shared" ref="Y8:Y35" si="6">X8*100/W8</f>
        <v>20.811676161170944</v>
      </c>
      <c r="Z8" s="39">
        <v>8567</v>
      </c>
      <c r="AA8" s="60">
        <v>4653</v>
      </c>
      <c r="AB8" s="40">
        <f t="shared" ref="AB8:AB35" si="7">AA8*100/Z8</f>
        <v>54.313061748570092</v>
      </c>
      <c r="AC8" s="39">
        <v>7572</v>
      </c>
      <c r="AD8" s="60">
        <v>3934</v>
      </c>
      <c r="AE8" s="40">
        <f t="shared" ref="AE8:AE35" si="8">AD8*100/AC8</f>
        <v>51.954569466455361</v>
      </c>
      <c r="AF8" s="37"/>
      <c r="AG8" s="41"/>
    </row>
    <row r="9" spans="1:35" s="43" customFormat="1" ht="17" customHeight="1" x14ac:dyDescent="0.25">
      <c r="A9" s="61" t="s">
        <v>36</v>
      </c>
      <c r="B9" s="39">
        <v>5331</v>
      </c>
      <c r="C9" s="87">
        <v>5239</v>
      </c>
      <c r="D9" s="36">
        <f t="shared" si="0"/>
        <v>98.274244982179709</v>
      </c>
      <c r="E9" s="39">
        <v>2277</v>
      </c>
      <c r="F9" s="39">
        <v>2379</v>
      </c>
      <c r="G9" s="40">
        <f t="shared" si="1"/>
        <v>104.47957839262187</v>
      </c>
      <c r="H9" s="39">
        <v>905</v>
      </c>
      <c r="I9" s="87">
        <v>785</v>
      </c>
      <c r="J9" s="40">
        <f t="shared" si="2"/>
        <v>86.740331491712709</v>
      </c>
      <c r="K9" s="157">
        <v>487</v>
      </c>
      <c r="L9" s="157">
        <v>667</v>
      </c>
      <c r="M9" s="158">
        <f t="shared" si="3"/>
        <v>136.96098562628336</v>
      </c>
      <c r="N9" s="39">
        <v>118</v>
      </c>
      <c r="O9" s="39">
        <v>92</v>
      </c>
      <c r="P9" s="40">
        <f t="shared" si="4"/>
        <v>77.966101694915253</v>
      </c>
      <c r="Q9" s="39">
        <v>12</v>
      </c>
      <c r="R9" s="39">
        <v>6</v>
      </c>
      <c r="S9" s="40">
        <f>IF(ISERROR(R9*100/Q9),"-",(R9*100/Q9))</f>
        <v>50</v>
      </c>
      <c r="T9" s="39">
        <v>1685</v>
      </c>
      <c r="U9" s="60">
        <v>1895</v>
      </c>
      <c r="V9" s="40">
        <f t="shared" si="5"/>
        <v>112.46290801186943</v>
      </c>
      <c r="W9" s="110">
        <v>3995</v>
      </c>
      <c r="X9" s="60">
        <v>674</v>
      </c>
      <c r="Y9" s="40">
        <f t="shared" si="6"/>
        <v>16.871088861076345</v>
      </c>
      <c r="Z9" s="39">
        <v>1280</v>
      </c>
      <c r="AA9" s="60">
        <v>591</v>
      </c>
      <c r="AB9" s="40">
        <f t="shared" si="7"/>
        <v>46.171875</v>
      </c>
      <c r="AC9" s="39">
        <v>987</v>
      </c>
      <c r="AD9" s="60">
        <v>407</v>
      </c>
      <c r="AE9" s="40">
        <f t="shared" si="8"/>
        <v>41.236068895643363</v>
      </c>
      <c r="AF9" s="37"/>
      <c r="AG9" s="41"/>
    </row>
    <row r="10" spans="1:35" s="42" customFormat="1" ht="17" customHeight="1" x14ac:dyDescent="0.25">
      <c r="A10" s="61" t="s">
        <v>37</v>
      </c>
      <c r="B10" s="39">
        <v>655</v>
      </c>
      <c r="C10" s="87">
        <v>615</v>
      </c>
      <c r="D10" s="36">
        <f t="shared" si="0"/>
        <v>93.89312977099236</v>
      </c>
      <c r="E10" s="39">
        <v>417</v>
      </c>
      <c r="F10" s="39">
        <v>382</v>
      </c>
      <c r="G10" s="40">
        <f t="shared" si="1"/>
        <v>91.606714628297368</v>
      </c>
      <c r="H10" s="39">
        <v>102</v>
      </c>
      <c r="I10" s="87">
        <v>108</v>
      </c>
      <c r="J10" s="40">
        <f t="shared" si="2"/>
        <v>105.88235294117646</v>
      </c>
      <c r="K10" s="157">
        <v>49</v>
      </c>
      <c r="L10" s="157">
        <v>95</v>
      </c>
      <c r="M10" s="158">
        <f t="shared" si="3"/>
        <v>193.87755102040816</v>
      </c>
      <c r="N10" s="39">
        <v>16</v>
      </c>
      <c r="O10" s="39">
        <v>16</v>
      </c>
      <c r="P10" s="40">
        <f t="shared" si="4"/>
        <v>100</v>
      </c>
      <c r="Q10" s="39">
        <v>5</v>
      </c>
      <c r="R10" s="39">
        <v>23</v>
      </c>
      <c r="S10" s="40">
        <f t="shared" ref="S10:S35" si="9">IF(ISERROR(R10*100/Q10),"-",(R10*100/Q10))</f>
        <v>460</v>
      </c>
      <c r="T10" s="39">
        <v>407</v>
      </c>
      <c r="U10" s="60">
        <v>321</v>
      </c>
      <c r="V10" s="40">
        <f t="shared" si="5"/>
        <v>78.86977886977887</v>
      </c>
      <c r="W10" s="110">
        <v>434</v>
      </c>
      <c r="X10" s="60">
        <v>61</v>
      </c>
      <c r="Y10" s="40">
        <f t="shared" si="6"/>
        <v>14.055299539170507</v>
      </c>
      <c r="Z10" s="39">
        <v>257</v>
      </c>
      <c r="AA10" s="60">
        <v>60</v>
      </c>
      <c r="AB10" s="40">
        <f t="shared" si="7"/>
        <v>23.346303501945524</v>
      </c>
      <c r="AC10" s="39">
        <v>219</v>
      </c>
      <c r="AD10" s="60">
        <v>53</v>
      </c>
      <c r="AE10" s="40">
        <f t="shared" si="8"/>
        <v>24.200913242009133</v>
      </c>
      <c r="AF10" s="37"/>
      <c r="AG10" s="41"/>
    </row>
    <row r="11" spans="1:35" s="42" customFormat="1" ht="17" customHeight="1" x14ac:dyDescent="0.25">
      <c r="A11" s="61" t="s">
        <v>38</v>
      </c>
      <c r="B11" s="39">
        <v>2865</v>
      </c>
      <c r="C11" s="87">
        <v>2496</v>
      </c>
      <c r="D11" s="36">
        <f t="shared" si="0"/>
        <v>87.120418848167546</v>
      </c>
      <c r="E11" s="39">
        <v>1386</v>
      </c>
      <c r="F11" s="39">
        <v>1167</v>
      </c>
      <c r="G11" s="40">
        <f t="shared" si="1"/>
        <v>84.199134199134193</v>
      </c>
      <c r="H11" s="39">
        <v>563</v>
      </c>
      <c r="I11" s="87">
        <v>360</v>
      </c>
      <c r="J11" s="40">
        <f t="shared" si="2"/>
        <v>63.943161634103021</v>
      </c>
      <c r="K11" s="157">
        <v>364</v>
      </c>
      <c r="L11" s="157">
        <v>289</v>
      </c>
      <c r="M11" s="158">
        <f t="shared" si="3"/>
        <v>79.395604395604394</v>
      </c>
      <c r="N11" s="39">
        <v>91</v>
      </c>
      <c r="O11" s="39">
        <v>35</v>
      </c>
      <c r="P11" s="40">
        <f t="shared" si="4"/>
        <v>38.46153846153846</v>
      </c>
      <c r="Q11" s="39">
        <v>2</v>
      </c>
      <c r="R11" s="39">
        <v>3</v>
      </c>
      <c r="S11" s="40">
        <f t="shared" si="9"/>
        <v>150</v>
      </c>
      <c r="T11" s="39">
        <v>1313</v>
      </c>
      <c r="U11" s="60">
        <v>1014</v>
      </c>
      <c r="V11" s="40">
        <f t="shared" si="5"/>
        <v>77.227722772277232</v>
      </c>
      <c r="W11" s="110">
        <v>1836</v>
      </c>
      <c r="X11" s="60">
        <v>312</v>
      </c>
      <c r="Y11" s="40">
        <f t="shared" si="6"/>
        <v>16.993464052287582</v>
      </c>
      <c r="Z11" s="39">
        <v>657</v>
      </c>
      <c r="AA11" s="60">
        <v>276</v>
      </c>
      <c r="AB11" s="40">
        <f t="shared" si="7"/>
        <v>42.009132420091326</v>
      </c>
      <c r="AC11" s="39">
        <v>552</v>
      </c>
      <c r="AD11" s="60">
        <v>231</v>
      </c>
      <c r="AE11" s="40">
        <f t="shared" si="8"/>
        <v>41.847826086956523</v>
      </c>
      <c r="AF11" s="37"/>
      <c r="AG11" s="41"/>
    </row>
    <row r="12" spans="1:35" s="42" customFormat="1" ht="17" customHeight="1" x14ac:dyDescent="0.25">
      <c r="A12" s="61" t="s">
        <v>39</v>
      </c>
      <c r="B12" s="39">
        <v>5003</v>
      </c>
      <c r="C12" s="87">
        <v>5186</v>
      </c>
      <c r="D12" s="36">
        <f t="shared" si="0"/>
        <v>103.65780531680991</v>
      </c>
      <c r="E12" s="39">
        <v>1476</v>
      </c>
      <c r="F12" s="39">
        <v>1662</v>
      </c>
      <c r="G12" s="40">
        <f t="shared" si="1"/>
        <v>112.60162601626017</v>
      </c>
      <c r="H12" s="39">
        <v>769</v>
      </c>
      <c r="I12" s="87">
        <v>752</v>
      </c>
      <c r="J12" s="40">
        <f t="shared" si="2"/>
        <v>97.789336801040307</v>
      </c>
      <c r="K12" s="157">
        <v>424</v>
      </c>
      <c r="L12" s="157">
        <v>512</v>
      </c>
      <c r="M12" s="158">
        <f t="shared" si="3"/>
        <v>120.75471698113208</v>
      </c>
      <c r="N12" s="39">
        <v>234</v>
      </c>
      <c r="O12" s="39">
        <v>184</v>
      </c>
      <c r="P12" s="40">
        <f t="shared" si="4"/>
        <v>78.632478632478637</v>
      </c>
      <c r="Q12" s="39">
        <v>116</v>
      </c>
      <c r="R12" s="39">
        <v>16</v>
      </c>
      <c r="S12" s="40">
        <f t="shared" si="9"/>
        <v>13.793103448275861</v>
      </c>
      <c r="T12" s="39">
        <v>1241</v>
      </c>
      <c r="U12" s="60">
        <v>1439</v>
      </c>
      <c r="V12" s="40">
        <f t="shared" si="5"/>
        <v>115.95487510072522</v>
      </c>
      <c r="W12" s="110">
        <v>3990</v>
      </c>
      <c r="X12" s="60">
        <v>664</v>
      </c>
      <c r="Y12" s="40">
        <f t="shared" si="6"/>
        <v>16.641604010025063</v>
      </c>
      <c r="Z12" s="39">
        <v>699</v>
      </c>
      <c r="AA12" s="60">
        <v>361</v>
      </c>
      <c r="AB12" s="40">
        <f t="shared" si="7"/>
        <v>51.645207439198856</v>
      </c>
      <c r="AC12" s="39">
        <v>585</v>
      </c>
      <c r="AD12" s="60">
        <v>310</v>
      </c>
      <c r="AE12" s="40">
        <f t="shared" si="8"/>
        <v>52.991452991452988</v>
      </c>
      <c r="AF12" s="37"/>
      <c r="AG12" s="41"/>
    </row>
    <row r="13" spans="1:35" s="42" customFormat="1" ht="17" customHeight="1" x14ac:dyDescent="0.25">
      <c r="A13" s="61" t="s">
        <v>40</v>
      </c>
      <c r="B13" s="39">
        <v>2113</v>
      </c>
      <c r="C13" s="87">
        <v>1920</v>
      </c>
      <c r="D13" s="36">
        <f t="shared" si="0"/>
        <v>90.866067203028862</v>
      </c>
      <c r="E13" s="39">
        <v>1054</v>
      </c>
      <c r="F13" s="39">
        <v>932</v>
      </c>
      <c r="G13" s="40">
        <f t="shared" si="1"/>
        <v>88.425047438330168</v>
      </c>
      <c r="H13" s="39">
        <v>414</v>
      </c>
      <c r="I13" s="87">
        <v>392</v>
      </c>
      <c r="J13" s="40">
        <f t="shared" si="2"/>
        <v>94.685990338164245</v>
      </c>
      <c r="K13" s="157">
        <v>267</v>
      </c>
      <c r="L13" s="157">
        <v>302</v>
      </c>
      <c r="M13" s="158">
        <f t="shared" si="3"/>
        <v>113.10861423220973</v>
      </c>
      <c r="N13" s="39">
        <v>64</v>
      </c>
      <c r="O13" s="39">
        <v>58</v>
      </c>
      <c r="P13" s="40">
        <f t="shared" si="4"/>
        <v>90.625</v>
      </c>
      <c r="Q13" s="39">
        <v>7</v>
      </c>
      <c r="R13" s="39">
        <v>4</v>
      </c>
      <c r="S13" s="40">
        <f t="shared" si="9"/>
        <v>57.142857142857146</v>
      </c>
      <c r="T13" s="39">
        <v>820</v>
      </c>
      <c r="U13" s="60">
        <v>821</v>
      </c>
      <c r="V13" s="40">
        <f t="shared" si="5"/>
        <v>100.1219512195122</v>
      </c>
      <c r="W13" s="110">
        <v>1383</v>
      </c>
      <c r="X13" s="60">
        <v>713</v>
      </c>
      <c r="Y13" s="40">
        <f t="shared" si="6"/>
        <v>51.55459146782357</v>
      </c>
      <c r="Z13" s="39">
        <v>506</v>
      </c>
      <c r="AA13" s="60">
        <v>159</v>
      </c>
      <c r="AB13" s="40">
        <f t="shared" si="7"/>
        <v>31.42292490118577</v>
      </c>
      <c r="AC13" s="39">
        <v>441</v>
      </c>
      <c r="AD13" s="60">
        <v>137</v>
      </c>
      <c r="AE13" s="40">
        <f t="shared" si="8"/>
        <v>31.065759637188208</v>
      </c>
      <c r="AF13" s="37"/>
      <c r="AG13" s="41"/>
    </row>
    <row r="14" spans="1:35" s="42" customFormat="1" ht="17" customHeight="1" x14ac:dyDescent="0.25">
      <c r="A14" s="61" t="s">
        <v>41</v>
      </c>
      <c r="B14" s="39">
        <v>1617</v>
      </c>
      <c r="C14" s="87">
        <v>1421</v>
      </c>
      <c r="D14" s="36">
        <f t="shared" si="0"/>
        <v>87.878787878787875</v>
      </c>
      <c r="E14" s="39">
        <v>950</v>
      </c>
      <c r="F14" s="39">
        <v>812</v>
      </c>
      <c r="G14" s="40">
        <f t="shared" si="1"/>
        <v>85.473684210526315</v>
      </c>
      <c r="H14" s="39">
        <v>350</v>
      </c>
      <c r="I14" s="87">
        <v>265</v>
      </c>
      <c r="J14" s="40">
        <f t="shared" si="2"/>
        <v>75.714285714285708</v>
      </c>
      <c r="K14" s="157">
        <v>188</v>
      </c>
      <c r="L14" s="157">
        <v>174</v>
      </c>
      <c r="M14" s="158">
        <f t="shared" si="3"/>
        <v>92.553191489361708</v>
      </c>
      <c r="N14" s="39">
        <v>25</v>
      </c>
      <c r="O14" s="39">
        <v>17</v>
      </c>
      <c r="P14" s="40">
        <f t="shared" si="4"/>
        <v>68</v>
      </c>
      <c r="Q14" s="39">
        <v>5</v>
      </c>
      <c r="R14" s="39">
        <v>3</v>
      </c>
      <c r="S14" s="40">
        <f t="shared" si="9"/>
        <v>60</v>
      </c>
      <c r="T14" s="39">
        <v>907</v>
      </c>
      <c r="U14" s="60">
        <v>726</v>
      </c>
      <c r="V14" s="40">
        <f t="shared" si="5"/>
        <v>80.044101433296589</v>
      </c>
      <c r="W14" s="110">
        <v>964</v>
      </c>
      <c r="X14" s="60">
        <v>148</v>
      </c>
      <c r="Y14" s="40">
        <f t="shared" si="6"/>
        <v>15.352697095435685</v>
      </c>
      <c r="Z14" s="39">
        <v>503</v>
      </c>
      <c r="AA14" s="60">
        <v>135</v>
      </c>
      <c r="AB14" s="40">
        <f t="shared" si="7"/>
        <v>26.8389662027833</v>
      </c>
      <c r="AC14" s="39">
        <v>415</v>
      </c>
      <c r="AD14" s="60">
        <v>99</v>
      </c>
      <c r="AE14" s="40">
        <f t="shared" si="8"/>
        <v>23.85542168674699</v>
      </c>
      <c r="AF14" s="37"/>
      <c r="AG14" s="41"/>
    </row>
    <row r="15" spans="1:35" s="42" customFormat="1" ht="17" customHeight="1" x14ac:dyDescent="0.25">
      <c r="A15" s="61" t="s">
        <v>42</v>
      </c>
      <c r="B15" s="39">
        <v>10004</v>
      </c>
      <c r="C15" s="87">
        <v>9654</v>
      </c>
      <c r="D15" s="36">
        <f t="shared" si="0"/>
        <v>96.501399440223906</v>
      </c>
      <c r="E15" s="39">
        <v>2050</v>
      </c>
      <c r="F15" s="39">
        <v>2097</v>
      </c>
      <c r="G15" s="40">
        <f t="shared" si="1"/>
        <v>102.29268292682927</v>
      </c>
      <c r="H15" s="39">
        <v>1386</v>
      </c>
      <c r="I15" s="87">
        <v>1139</v>
      </c>
      <c r="J15" s="40">
        <f t="shared" si="2"/>
        <v>82.178932178932172</v>
      </c>
      <c r="K15" s="157">
        <v>565</v>
      </c>
      <c r="L15" s="157">
        <v>509</v>
      </c>
      <c r="M15" s="158">
        <f t="shared" si="3"/>
        <v>90.088495575221245</v>
      </c>
      <c r="N15" s="39">
        <v>186</v>
      </c>
      <c r="O15" s="39">
        <v>132</v>
      </c>
      <c r="P15" s="40">
        <f t="shared" si="4"/>
        <v>70.967741935483872</v>
      </c>
      <c r="Q15" s="39">
        <v>14</v>
      </c>
      <c r="R15" s="39">
        <v>6</v>
      </c>
      <c r="S15" s="40">
        <f t="shared" si="9"/>
        <v>42.857142857142854</v>
      </c>
      <c r="T15" s="39">
        <v>1738</v>
      </c>
      <c r="U15" s="60">
        <v>1609</v>
      </c>
      <c r="V15" s="40">
        <f t="shared" si="5"/>
        <v>92.5776754890679</v>
      </c>
      <c r="W15" s="110">
        <v>8141</v>
      </c>
      <c r="X15" s="60">
        <v>689</v>
      </c>
      <c r="Y15" s="40">
        <f t="shared" si="6"/>
        <v>8.4633337427834423</v>
      </c>
      <c r="Z15" s="39">
        <v>990</v>
      </c>
      <c r="AA15" s="60">
        <v>511</v>
      </c>
      <c r="AB15" s="40">
        <f t="shared" si="7"/>
        <v>51.616161616161619</v>
      </c>
      <c r="AC15" s="39">
        <v>868</v>
      </c>
      <c r="AD15" s="60">
        <v>434</v>
      </c>
      <c r="AE15" s="40">
        <f t="shared" si="8"/>
        <v>50</v>
      </c>
      <c r="AF15" s="37"/>
      <c r="AG15" s="41"/>
    </row>
    <row r="16" spans="1:35" s="42" customFormat="1" ht="17" customHeight="1" x14ac:dyDescent="0.25">
      <c r="A16" s="61" t="s">
        <v>43</v>
      </c>
      <c r="B16" s="39">
        <v>5963</v>
      </c>
      <c r="C16" s="87">
        <v>5748</v>
      </c>
      <c r="D16" s="36">
        <f t="shared" si="0"/>
        <v>96.394432332718424</v>
      </c>
      <c r="E16" s="39">
        <v>2854</v>
      </c>
      <c r="F16" s="39">
        <v>2950</v>
      </c>
      <c r="G16" s="40">
        <f t="shared" si="1"/>
        <v>103.36370007007709</v>
      </c>
      <c r="H16" s="39">
        <v>1547</v>
      </c>
      <c r="I16" s="87">
        <v>1583</v>
      </c>
      <c r="J16" s="40">
        <f t="shared" si="2"/>
        <v>102.32708468002586</v>
      </c>
      <c r="K16" s="157">
        <v>727</v>
      </c>
      <c r="L16" s="157">
        <v>1031</v>
      </c>
      <c r="M16" s="158">
        <f t="shared" si="3"/>
        <v>141.81568088033012</v>
      </c>
      <c r="N16" s="39">
        <v>320</v>
      </c>
      <c r="O16" s="39">
        <v>252</v>
      </c>
      <c r="P16" s="40">
        <f t="shared" si="4"/>
        <v>78.75</v>
      </c>
      <c r="Q16" s="39">
        <v>115</v>
      </c>
      <c r="R16" s="39">
        <v>100</v>
      </c>
      <c r="S16" s="40">
        <f t="shared" si="9"/>
        <v>86.956521739130437</v>
      </c>
      <c r="T16" s="39">
        <v>2529</v>
      </c>
      <c r="U16" s="60">
        <v>2561</v>
      </c>
      <c r="V16" s="40">
        <f t="shared" si="5"/>
        <v>101.26532226176354</v>
      </c>
      <c r="W16" s="110">
        <v>3401</v>
      </c>
      <c r="X16" s="60">
        <v>599</v>
      </c>
      <c r="Y16" s="40">
        <f t="shared" si="6"/>
        <v>17.612466921493677</v>
      </c>
      <c r="Z16" s="39">
        <v>1373</v>
      </c>
      <c r="AA16" s="60">
        <v>454</v>
      </c>
      <c r="AB16" s="40">
        <f t="shared" si="7"/>
        <v>33.066278222869627</v>
      </c>
      <c r="AC16" s="39">
        <v>1116</v>
      </c>
      <c r="AD16" s="60">
        <v>380</v>
      </c>
      <c r="AE16" s="40">
        <f t="shared" si="8"/>
        <v>34.050179211469533</v>
      </c>
      <c r="AF16" s="37"/>
      <c r="AG16" s="41"/>
    </row>
    <row r="17" spans="1:33" s="42" customFormat="1" ht="17" customHeight="1" x14ac:dyDescent="0.25">
      <c r="A17" s="61" t="s">
        <v>44</v>
      </c>
      <c r="B17" s="39">
        <v>9120</v>
      </c>
      <c r="C17" s="87">
        <v>9433</v>
      </c>
      <c r="D17" s="36">
        <f t="shared" si="0"/>
        <v>103.43201754385964</v>
      </c>
      <c r="E17" s="39">
        <v>2494</v>
      </c>
      <c r="F17" s="39">
        <v>3022</v>
      </c>
      <c r="G17" s="40">
        <f t="shared" si="1"/>
        <v>121.17080994386528</v>
      </c>
      <c r="H17" s="39">
        <v>1265</v>
      </c>
      <c r="I17" s="87">
        <v>1003</v>
      </c>
      <c r="J17" s="40">
        <f t="shared" si="2"/>
        <v>79.28853754940711</v>
      </c>
      <c r="K17" s="157">
        <v>574</v>
      </c>
      <c r="L17" s="157">
        <v>662</v>
      </c>
      <c r="M17" s="158">
        <f t="shared" si="3"/>
        <v>115.33101045296168</v>
      </c>
      <c r="N17" s="39">
        <v>309</v>
      </c>
      <c r="O17" s="39">
        <v>152</v>
      </c>
      <c r="P17" s="40">
        <f t="shared" si="4"/>
        <v>49.190938511326863</v>
      </c>
      <c r="Q17" s="39">
        <v>46</v>
      </c>
      <c r="R17" s="39">
        <v>10</v>
      </c>
      <c r="S17" s="40">
        <f t="shared" si="9"/>
        <v>21.739130434782609</v>
      </c>
      <c r="T17" s="39">
        <v>1892</v>
      </c>
      <c r="U17" s="60">
        <v>1908</v>
      </c>
      <c r="V17" s="40">
        <f t="shared" si="5"/>
        <v>100.84566596194503</v>
      </c>
      <c r="W17" s="110">
        <v>7287</v>
      </c>
      <c r="X17" s="60">
        <v>1059</v>
      </c>
      <c r="Y17" s="40">
        <f t="shared" si="6"/>
        <v>14.532729518320297</v>
      </c>
      <c r="Z17" s="39">
        <v>1255</v>
      </c>
      <c r="AA17" s="60">
        <v>963</v>
      </c>
      <c r="AB17" s="40">
        <f t="shared" si="7"/>
        <v>76.733067729083672</v>
      </c>
      <c r="AC17" s="39">
        <v>1119</v>
      </c>
      <c r="AD17" s="60">
        <v>850</v>
      </c>
      <c r="AE17" s="40">
        <f t="shared" si="8"/>
        <v>75.960679177837349</v>
      </c>
      <c r="AF17" s="37"/>
      <c r="AG17" s="41"/>
    </row>
    <row r="18" spans="1:33" s="42" customFormat="1" ht="17" customHeight="1" x14ac:dyDescent="0.25">
      <c r="A18" s="61" t="s">
        <v>45</v>
      </c>
      <c r="B18" s="39">
        <v>6405</v>
      </c>
      <c r="C18" s="87">
        <v>3948</v>
      </c>
      <c r="D18" s="36">
        <f t="shared" si="0"/>
        <v>61.639344262295083</v>
      </c>
      <c r="E18" s="39">
        <v>2842</v>
      </c>
      <c r="F18" s="39">
        <v>2483</v>
      </c>
      <c r="G18" s="40">
        <f t="shared" si="1"/>
        <v>87.368050668543276</v>
      </c>
      <c r="H18" s="39">
        <v>1186</v>
      </c>
      <c r="I18" s="87">
        <v>1091</v>
      </c>
      <c r="J18" s="40">
        <f t="shared" si="2"/>
        <v>91.989881956155145</v>
      </c>
      <c r="K18" s="157">
        <v>721</v>
      </c>
      <c r="L18" s="157">
        <v>722</v>
      </c>
      <c r="M18" s="158">
        <f t="shared" si="3"/>
        <v>100.13869625520111</v>
      </c>
      <c r="N18" s="39">
        <v>284</v>
      </c>
      <c r="O18" s="39">
        <v>104</v>
      </c>
      <c r="P18" s="40">
        <f t="shared" si="4"/>
        <v>36.619718309859152</v>
      </c>
      <c r="Q18" s="39">
        <v>26</v>
      </c>
      <c r="R18" s="39">
        <v>16</v>
      </c>
      <c r="S18" s="40">
        <f t="shared" si="9"/>
        <v>61.53846153846154</v>
      </c>
      <c r="T18" s="39">
        <v>2366</v>
      </c>
      <c r="U18" s="60">
        <v>1805</v>
      </c>
      <c r="V18" s="40">
        <f t="shared" si="5"/>
        <v>76.289095519864745</v>
      </c>
      <c r="W18" s="110">
        <v>2243</v>
      </c>
      <c r="X18" s="60">
        <v>682</v>
      </c>
      <c r="Y18" s="40">
        <f t="shared" si="6"/>
        <v>30.405706642888987</v>
      </c>
      <c r="Z18" s="39">
        <v>1360</v>
      </c>
      <c r="AA18" s="60">
        <v>546</v>
      </c>
      <c r="AB18" s="40">
        <f t="shared" si="7"/>
        <v>40.147058823529413</v>
      </c>
      <c r="AC18" s="39">
        <v>1221</v>
      </c>
      <c r="AD18" s="60">
        <v>497</v>
      </c>
      <c r="AE18" s="40">
        <f t="shared" si="8"/>
        <v>40.704340704340702</v>
      </c>
      <c r="AF18" s="37"/>
      <c r="AG18" s="41"/>
    </row>
    <row r="19" spans="1:33" s="42" customFormat="1" ht="17" customHeight="1" x14ac:dyDescent="0.25">
      <c r="A19" s="61" t="s">
        <v>46</v>
      </c>
      <c r="B19" s="39">
        <v>4931</v>
      </c>
      <c r="C19" s="87">
        <v>5365</v>
      </c>
      <c r="D19" s="36">
        <f t="shared" si="0"/>
        <v>108.80146015007098</v>
      </c>
      <c r="E19" s="39">
        <v>1857</v>
      </c>
      <c r="F19" s="39">
        <v>2081</v>
      </c>
      <c r="G19" s="40">
        <f t="shared" si="1"/>
        <v>112.06246634356489</v>
      </c>
      <c r="H19" s="39">
        <v>741</v>
      </c>
      <c r="I19" s="87">
        <v>1292</v>
      </c>
      <c r="J19" s="40">
        <f t="shared" si="2"/>
        <v>174.35897435897436</v>
      </c>
      <c r="K19" s="157">
        <v>551</v>
      </c>
      <c r="L19" s="157">
        <v>870</v>
      </c>
      <c r="M19" s="158">
        <f t="shared" si="3"/>
        <v>157.89473684210526</v>
      </c>
      <c r="N19" s="39">
        <v>227</v>
      </c>
      <c r="O19" s="39">
        <v>246</v>
      </c>
      <c r="P19" s="40">
        <f t="shared" si="4"/>
        <v>108.37004405286343</v>
      </c>
      <c r="Q19" s="39">
        <v>56</v>
      </c>
      <c r="R19" s="39">
        <v>16</v>
      </c>
      <c r="S19" s="40">
        <f t="shared" si="9"/>
        <v>28.571428571428573</v>
      </c>
      <c r="T19" s="39">
        <v>1563</v>
      </c>
      <c r="U19" s="60">
        <v>1827</v>
      </c>
      <c r="V19" s="40">
        <f t="shared" si="5"/>
        <v>116.89059500959694</v>
      </c>
      <c r="W19" s="110">
        <v>3884</v>
      </c>
      <c r="X19" s="60">
        <v>3023</v>
      </c>
      <c r="Y19" s="40">
        <f t="shared" si="6"/>
        <v>77.832131822863033</v>
      </c>
      <c r="Z19" s="39">
        <v>827</v>
      </c>
      <c r="AA19" s="60">
        <v>501</v>
      </c>
      <c r="AB19" s="40">
        <f t="shared" si="7"/>
        <v>60.580411124546551</v>
      </c>
      <c r="AC19" s="39">
        <v>709</v>
      </c>
      <c r="AD19" s="60">
        <v>460</v>
      </c>
      <c r="AE19" s="40">
        <f t="shared" si="8"/>
        <v>64.880112834978846</v>
      </c>
      <c r="AF19" s="37"/>
      <c r="AG19" s="41"/>
    </row>
    <row r="20" spans="1:33" s="42" customFormat="1" ht="17" customHeight="1" x14ac:dyDescent="0.25">
      <c r="A20" s="61" t="s">
        <v>47</v>
      </c>
      <c r="B20" s="39">
        <v>2647</v>
      </c>
      <c r="C20" s="87">
        <v>3048</v>
      </c>
      <c r="D20" s="36">
        <f t="shared" si="0"/>
        <v>115.14922553834529</v>
      </c>
      <c r="E20" s="39">
        <v>839</v>
      </c>
      <c r="F20" s="39">
        <v>1125</v>
      </c>
      <c r="G20" s="40">
        <f t="shared" si="1"/>
        <v>134.08820023837902</v>
      </c>
      <c r="H20" s="39">
        <v>276</v>
      </c>
      <c r="I20" s="87">
        <v>497</v>
      </c>
      <c r="J20" s="40">
        <f t="shared" si="2"/>
        <v>180.07246376811594</v>
      </c>
      <c r="K20" s="157">
        <v>171</v>
      </c>
      <c r="L20" s="157">
        <v>341</v>
      </c>
      <c r="M20" s="158">
        <f t="shared" si="3"/>
        <v>199.41520467836258</v>
      </c>
      <c r="N20" s="39">
        <v>72</v>
      </c>
      <c r="O20" s="39">
        <v>86</v>
      </c>
      <c r="P20" s="40">
        <f t="shared" si="4"/>
        <v>119.44444444444444</v>
      </c>
      <c r="Q20" s="39">
        <v>27</v>
      </c>
      <c r="R20" s="39">
        <v>3</v>
      </c>
      <c r="S20" s="40">
        <f t="shared" si="9"/>
        <v>11.111111111111111</v>
      </c>
      <c r="T20" s="39">
        <v>620</v>
      </c>
      <c r="U20" s="60">
        <v>838</v>
      </c>
      <c r="V20" s="40">
        <f t="shared" si="5"/>
        <v>135.16129032258064</v>
      </c>
      <c r="W20" s="110">
        <v>2237</v>
      </c>
      <c r="X20" s="60">
        <v>431</v>
      </c>
      <c r="Y20" s="40">
        <f t="shared" si="6"/>
        <v>19.266875279392043</v>
      </c>
      <c r="Z20" s="39">
        <v>458</v>
      </c>
      <c r="AA20" s="60">
        <v>373</v>
      </c>
      <c r="AB20" s="40">
        <f t="shared" si="7"/>
        <v>81.441048034934497</v>
      </c>
      <c r="AC20" s="39">
        <v>420</v>
      </c>
      <c r="AD20" s="60">
        <v>343</v>
      </c>
      <c r="AE20" s="40">
        <f t="shared" si="8"/>
        <v>81.666666666666671</v>
      </c>
      <c r="AF20" s="37"/>
      <c r="AG20" s="41"/>
    </row>
    <row r="21" spans="1:33" s="42" customFormat="1" ht="17" customHeight="1" x14ac:dyDescent="0.25">
      <c r="A21" s="61" t="s">
        <v>48</v>
      </c>
      <c r="B21" s="39">
        <v>1930</v>
      </c>
      <c r="C21" s="87">
        <v>2245</v>
      </c>
      <c r="D21" s="36">
        <f t="shared" si="0"/>
        <v>116.32124352331606</v>
      </c>
      <c r="E21" s="39">
        <v>920</v>
      </c>
      <c r="F21" s="39">
        <v>1229</v>
      </c>
      <c r="G21" s="40">
        <f t="shared" si="1"/>
        <v>133.58695652173913</v>
      </c>
      <c r="H21" s="39">
        <v>536</v>
      </c>
      <c r="I21" s="87">
        <v>512</v>
      </c>
      <c r="J21" s="40">
        <f t="shared" si="2"/>
        <v>95.522388059701498</v>
      </c>
      <c r="K21" s="157">
        <v>286</v>
      </c>
      <c r="L21" s="157">
        <v>335</v>
      </c>
      <c r="M21" s="158">
        <f t="shared" si="3"/>
        <v>117.13286713286713</v>
      </c>
      <c r="N21" s="39">
        <v>41</v>
      </c>
      <c r="O21" s="39">
        <v>76</v>
      </c>
      <c r="P21" s="40">
        <f t="shared" si="4"/>
        <v>185.36585365853659</v>
      </c>
      <c r="Q21" s="39">
        <v>6</v>
      </c>
      <c r="R21" s="39">
        <v>0</v>
      </c>
      <c r="S21" s="40">
        <f t="shared" si="9"/>
        <v>0</v>
      </c>
      <c r="T21" s="39">
        <v>823</v>
      </c>
      <c r="U21" s="60">
        <v>1090</v>
      </c>
      <c r="V21" s="40">
        <f t="shared" si="5"/>
        <v>132.4422843256379</v>
      </c>
      <c r="W21" s="110">
        <v>1175</v>
      </c>
      <c r="X21" s="60">
        <v>386</v>
      </c>
      <c r="Y21" s="40">
        <f t="shared" si="6"/>
        <v>32.851063829787236</v>
      </c>
      <c r="Z21" s="39">
        <v>448</v>
      </c>
      <c r="AA21" s="60">
        <v>354</v>
      </c>
      <c r="AB21" s="40">
        <f t="shared" si="7"/>
        <v>79.017857142857139</v>
      </c>
      <c r="AC21" s="39">
        <v>405</v>
      </c>
      <c r="AD21" s="60">
        <v>330</v>
      </c>
      <c r="AE21" s="40">
        <f t="shared" si="8"/>
        <v>81.481481481481481</v>
      </c>
      <c r="AF21" s="37"/>
      <c r="AG21" s="41"/>
    </row>
    <row r="22" spans="1:33" s="42" customFormat="1" ht="17" customHeight="1" x14ac:dyDescent="0.25">
      <c r="A22" s="61" t="s">
        <v>49</v>
      </c>
      <c r="B22" s="39">
        <v>5422</v>
      </c>
      <c r="C22" s="87">
        <v>5663</v>
      </c>
      <c r="D22" s="36">
        <f t="shared" si="0"/>
        <v>104.44485429730727</v>
      </c>
      <c r="E22" s="39">
        <v>2173</v>
      </c>
      <c r="F22" s="39">
        <v>2324</v>
      </c>
      <c r="G22" s="40">
        <f t="shared" si="1"/>
        <v>106.94891854578923</v>
      </c>
      <c r="H22" s="39">
        <v>1071</v>
      </c>
      <c r="I22" s="87">
        <v>1242</v>
      </c>
      <c r="J22" s="40">
        <f t="shared" si="2"/>
        <v>115.96638655462185</v>
      </c>
      <c r="K22" s="157">
        <v>550</v>
      </c>
      <c r="L22" s="157">
        <v>645</v>
      </c>
      <c r="M22" s="158">
        <f t="shared" si="3"/>
        <v>117.27272727272727</v>
      </c>
      <c r="N22" s="39">
        <v>270</v>
      </c>
      <c r="O22" s="39">
        <v>140</v>
      </c>
      <c r="P22" s="40">
        <f t="shared" si="4"/>
        <v>51.851851851851855</v>
      </c>
      <c r="Q22" s="39">
        <v>42</v>
      </c>
      <c r="R22" s="39">
        <v>6</v>
      </c>
      <c r="S22" s="40">
        <f t="shared" si="9"/>
        <v>14.285714285714286</v>
      </c>
      <c r="T22" s="39">
        <v>2060</v>
      </c>
      <c r="U22" s="60">
        <v>2002</v>
      </c>
      <c r="V22" s="40">
        <f t="shared" si="5"/>
        <v>97.184466019417471</v>
      </c>
      <c r="W22" s="110">
        <v>3865</v>
      </c>
      <c r="X22" s="60">
        <v>871</v>
      </c>
      <c r="Y22" s="40">
        <f t="shared" si="6"/>
        <v>22.535575679172055</v>
      </c>
      <c r="Z22" s="39">
        <v>1009</v>
      </c>
      <c r="AA22" s="60">
        <v>688</v>
      </c>
      <c r="AB22" s="40">
        <f t="shared" si="7"/>
        <v>68.186323092170468</v>
      </c>
      <c r="AC22" s="39">
        <v>876</v>
      </c>
      <c r="AD22" s="60">
        <v>565</v>
      </c>
      <c r="AE22" s="40">
        <f t="shared" si="8"/>
        <v>64.497716894977174</v>
      </c>
      <c r="AF22" s="37"/>
      <c r="AG22" s="41"/>
    </row>
    <row r="23" spans="1:33" s="42" customFormat="1" ht="17" customHeight="1" x14ac:dyDescent="0.25">
      <c r="A23" s="61" t="s">
        <v>50</v>
      </c>
      <c r="B23" s="39">
        <v>2823</v>
      </c>
      <c r="C23" s="87">
        <v>3302</v>
      </c>
      <c r="D23" s="36">
        <f t="shared" si="0"/>
        <v>116.96776478923131</v>
      </c>
      <c r="E23" s="39">
        <v>2005</v>
      </c>
      <c r="F23" s="39">
        <v>2571</v>
      </c>
      <c r="G23" s="40">
        <f t="shared" si="1"/>
        <v>128.22942643391522</v>
      </c>
      <c r="H23" s="39">
        <v>551</v>
      </c>
      <c r="I23" s="87">
        <v>700</v>
      </c>
      <c r="J23" s="40">
        <f t="shared" si="2"/>
        <v>127.04174228675136</v>
      </c>
      <c r="K23" s="157">
        <v>450</v>
      </c>
      <c r="L23" s="157">
        <v>686</v>
      </c>
      <c r="M23" s="158">
        <f t="shared" si="3"/>
        <v>152.44444444444446</v>
      </c>
      <c r="N23" s="39">
        <v>156</v>
      </c>
      <c r="O23" s="39">
        <v>132</v>
      </c>
      <c r="P23" s="40">
        <f t="shared" si="4"/>
        <v>84.615384615384613</v>
      </c>
      <c r="Q23" s="39">
        <v>40</v>
      </c>
      <c r="R23" s="39">
        <v>3</v>
      </c>
      <c r="S23" s="40">
        <f t="shared" si="9"/>
        <v>7.5</v>
      </c>
      <c r="T23" s="39">
        <v>1901</v>
      </c>
      <c r="U23" s="60">
        <v>2168</v>
      </c>
      <c r="V23" s="40">
        <f t="shared" si="5"/>
        <v>114.04523934771173</v>
      </c>
      <c r="W23" s="110">
        <v>1814</v>
      </c>
      <c r="X23" s="60">
        <v>806</v>
      </c>
      <c r="Y23" s="40">
        <f t="shared" si="6"/>
        <v>44.432194046306506</v>
      </c>
      <c r="Z23" s="39">
        <v>1123</v>
      </c>
      <c r="AA23" s="60">
        <v>778</v>
      </c>
      <c r="AB23" s="40">
        <f t="shared" si="7"/>
        <v>69.278717720391811</v>
      </c>
      <c r="AC23" s="39">
        <v>940</v>
      </c>
      <c r="AD23" s="60">
        <v>693</v>
      </c>
      <c r="AE23" s="40">
        <f t="shared" si="8"/>
        <v>73.723404255319153</v>
      </c>
      <c r="AF23" s="37"/>
      <c r="AG23" s="41"/>
    </row>
    <row r="24" spans="1:33" s="42" customFormat="1" ht="17" customHeight="1" x14ac:dyDescent="0.25">
      <c r="A24" s="61" t="s">
        <v>51</v>
      </c>
      <c r="B24" s="39">
        <v>3691</v>
      </c>
      <c r="C24" s="87">
        <v>3162</v>
      </c>
      <c r="D24" s="36">
        <f t="shared" si="0"/>
        <v>85.667840693578981</v>
      </c>
      <c r="E24" s="39">
        <v>1804</v>
      </c>
      <c r="F24" s="39">
        <v>2098</v>
      </c>
      <c r="G24" s="40">
        <f t="shared" si="1"/>
        <v>116.29711751662971</v>
      </c>
      <c r="H24" s="39">
        <v>776</v>
      </c>
      <c r="I24" s="87">
        <v>843</v>
      </c>
      <c r="J24" s="40">
        <f t="shared" si="2"/>
        <v>108.6340206185567</v>
      </c>
      <c r="K24" s="157">
        <v>331</v>
      </c>
      <c r="L24" s="157">
        <v>465</v>
      </c>
      <c r="M24" s="158">
        <f t="shared" si="3"/>
        <v>140.48338368580062</v>
      </c>
      <c r="N24" s="39">
        <v>151</v>
      </c>
      <c r="O24" s="39">
        <v>169</v>
      </c>
      <c r="P24" s="40">
        <f t="shared" si="4"/>
        <v>111.92052980132451</v>
      </c>
      <c r="Q24" s="39">
        <v>11</v>
      </c>
      <c r="R24" s="39">
        <v>5</v>
      </c>
      <c r="S24" s="40">
        <f t="shared" si="9"/>
        <v>45.454545454545453</v>
      </c>
      <c r="T24" s="39">
        <v>1229</v>
      </c>
      <c r="U24" s="60">
        <v>1911</v>
      </c>
      <c r="V24" s="40">
        <f t="shared" si="5"/>
        <v>155.49227013832385</v>
      </c>
      <c r="W24" s="110">
        <v>1514</v>
      </c>
      <c r="X24" s="60">
        <v>704</v>
      </c>
      <c r="Y24" s="40">
        <f t="shared" si="6"/>
        <v>46.499339498018493</v>
      </c>
      <c r="Z24" s="39">
        <v>847</v>
      </c>
      <c r="AA24" s="60">
        <v>547</v>
      </c>
      <c r="AB24" s="40">
        <f t="shared" si="7"/>
        <v>64.580873671782768</v>
      </c>
      <c r="AC24" s="39">
        <v>777</v>
      </c>
      <c r="AD24" s="60">
        <v>512</v>
      </c>
      <c r="AE24" s="40">
        <f t="shared" si="8"/>
        <v>65.894465894465895</v>
      </c>
      <c r="AF24" s="37"/>
      <c r="AG24" s="41"/>
    </row>
    <row r="25" spans="1:33" s="42" customFormat="1" ht="17" customHeight="1" x14ac:dyDescent="0.25">
      <c r="A25" s="61" t="s">
        <v>52</v>
      </c>
      <c r="B25" s="39">
        <v>5853</v>
      </c>
      <c r="C25" s="87">
        <v>5783</v>
      </c>
      <c r="D25" s="36">
        <f t="shared" si="0"/>
        <v>98.804032120280198</v>
      </c>
      <c r="E25" s="39">
        <v>801</v>
      </c>
      <c r="F25" s="39">
        <v>1073</v>
      </c>
      <c r="G25" s="40">
        <f t="shared" si="1"/>
        <v>133.95755305867667</v>
      </c>
      <c r="H25" s="39">
        <v>549</v>
      </c>
      <c r="I25" s="87">
        <v>651</v>
      </c>
      <c r="J25" s="40">
        <f t="shared" si="2"/>
        <v>118.5792349726776</v>
      </c>
      <c r="K25" s="157">
        <v>212</v>
      </c>
      <c r="L25" s="157">
        <v>349</v>
      </c>
      <c r="M25" s="158">
        <f t="shared" si="3"/>
        <v>164.62264150943398</v>
      </c>
      <c r="N25" s="39">
        <v>78</v>
      </c>
      <c r="O25" s="39">
        <v>71</v>
      </c>
      <c r="P25" s="40">
        <f t="shared" si="4"/>
        <v>91.025641025641022</v>
      </c>
      <c r="Q25" s="39">
        <v>27</v>
      </c>
      <c r="R25" s="39">
        <v>18</v>
      </c>
      <c r="S25" s="40">
        <f t="shared" si="9"/>
        <v>66.666666666666671</v>
      </c>
      <c r="T25" s="39">
        <v>608</v>
      </c>
      <c r="U25" s="60">
        <v>878</v>
      </c>
      <c r="V25" s="40">
        <f t="shared" si="5"/>
        <v>144.40789473684211</v>
      </c>
      <c r="W25" s="110">
        <v>4986</v>
      </c>
      <c r="X25" s="60">
        <v>261</v>
      </c>
      <c r="Y25" s="40">
        <f t="shared" si="6"/>
        <v>5.2346570397111911</v>
      </c>
      <c r="Z25" s="39">
        <v>455</v>
      </c>
      <c r="AA25" s="60">
        <v>250</v>
      </c>
      <c r="AB25" s="40">
        <f t="shared" si="7"/>
        <v>54.945054945054942</v>
      </c>
      <c r="AC25" s="39">
        <v>395</v>
      </c>
      <c r="AD25" s="60">
        <v>201</v>
      </c>
      <c r="AE25" s="40">
        <f t="shared" si="8"/>
        <v>50.88607594936709</v>
      </c>
      <c r="AF25" s="37"/>
      <c r="AG25" s="41"/>
    </row>
    <row r="26" spans="1:33" s="42" customFormat="1" ht="17" customHeight="1" x14ac:dyDescent="0.25">
      <c r="A26" s="61" t="s">
        <v>53</v>
      </c>
      <c r="B26" s="39">
        <v>3032</v>
      </c>
      <c r="C26" s="87">
        <v>3187</v>
      </c>
      <c r="D26" s="36">
        <f t="shared" si="0"/>
        <v>105.11213720316623</v>
      </c>
      <c r="E26" s="39">
        <v>1535</v>
      </c>
      <c r="F26" s="39">
        <v>1638</v>
      </c>
      <c r="G26" s="40">
        <f t="shared" si="1"/>
        <v>106.71009771986971</v>
      </c>
      <c r="H26" s="39">
        <v>598</v>
      </c>
      <c r="I26" s="87">
        <v>574</v>
      </c>
      <c r="J26" s="40">
        <f t="shared" si="2"/>
        <v>95.986622073578602</v>
      </c>
      <c r="K26" s="157">
        <v>387</v>
      </c>
      <c r="L26" s="157">
        <v>431</v>
      </c>
      <c r="M26" s="158">
        <f t="shared" si="3"/>
        <v>111.36950904392765</v>
      </c>
      <c r="N26" s="39">
        <v>109</v>
      </c>
      <c r="O26" s="39">
        <v>82</v>
      </c>
      <c r="P26" s="40">
        <f t="shared" si="4"/>
        <v>75.22935779816514</v>
      </c>
      <c r="Q26" s="39">
        <v>29</v>
      </c>
      <c r="R26" s="39">
        <v>2</v>
      </c>
      <c r="S26" s="40">
        <f t="shared" si="9"/>
        <v>6.8965517241379306</v>
      </c>
      <c r="T26" s="39">
        <v>1384</v>
      </c>
      <c r="U26" s="60">
        <v>1349</v>
      </c>
      <c r="V26" s="40">
        <f t="shared" si="5"/>
        <v>97.471098265895961</v>
      </c>
      <c r="W26" s="110">
        <v>2145</v>
      </c>
      <c r="X26" s="60">
        <v>607</v>
      </c>
      <c r="Y26" s="40">
        <f t="shared" si="6"/>
        <v>28.298368298368299</v>
      </c>
      <c r="Z26" s="39">
        <v>790</v>
      </c>
      <c r="AA26" s="60">
        <v>548</v>
      </c>
      <c r="AB26" s="40">
        <f t="shared" si="7"/>
        <v>69.367088607594937</v>
      </c>
      <c r="AC26" s="39">
        <v>697</v>
      </c>
      <c r="AD26" s="60">
        <v>475</v>
      </c>
      <c r="AE26" s="40">
        <f t="shared" si="8"/>
        <v>68.149210903873751</v>
      </c>
      <c r="AF26" s="37"/>
      <c r="AG26" s="41"/>
    </row>
    <row r="27" spans="1:33" s="42" customFormat="1" ht="17" customHeight="1" x14ac:dyDescent="0.25">
      <c r="A27" s="61" t="s">
        <v>54</v>
      </c>
      <c r="B27" s="39">
        <v>1936</v>
      </c>
      <c r="C27" s="87">
        <v>2477</v>
      </c>
      <c r="D27" s="36">
        <f t="shared" si="0"/>
        <v>127.94421487603306</v>
      </c>
      <c r="E27" s="39">
        <v>828</v>
      </c>
      <c r="F27" s="39">
        <v>1174</v>
      </c>
      <c r="G27" s="40">
        <f t="shared" si="1"/>
        <v>141.78743961352657</v>
      </c>
      <c r="H27" s="39">
        <v>346</v>
      </c>
      <c r="I27" s="87">
        <v>508</v>
      </c>
      <c r="J27" s="40">
        <f t="shared" si="2"/>
        <v>146.82080924855492</v>
      </c>
      <c r="K27" s="157">
        <v>190</v>
      </c>
      <c r="L27" s="157">
        <v>311</v>
      </c>
      <c r="M27" s="158">
        <f t="shared" si="3"/>
        <v>163.68421052631578</v>
      </c>
      <c r="N27" s="39">
        <v>109</v>
      </c>
      <c r="O27" s="39">
        <v>151</v>
      </c>
      <c r="P27" s="40">
        <f t="shared" si="4"/>
        <v>138.53211009174311</v>
      </c>
      <c r="Q27" s="39">
        <v>49</v>
      </c>
      <c r="R27" s="39">
        <v>42</v>
      </c>
      <c r="S27" s="40">
        <f t="shared" si="9"/>
        <v>85.714285714285708</v>
      </c>
      <c r="T27" s="39">
        <v>728</v>
      </c>
      <c r="U27" s="60">
        <v>932</v>
      </c>
      <c r="V27" s="40">
        <f t="shared" si="5"/>
        <v>128.02197802197801</v>
      </c>
      <c r="W27" s="110">
        <v>1491</v>
      </c>
      <c r="X27" s="60">
        <v>265</v>
      </c>
      <c r="Y27" s="40">
        <f t="shared" si="6"/>
        <v>17.773306505700873</v>
      </c>
      <c r="Z27" s="39">
        <v>435</v>
      </c>
      <c r="AA27" s="60">
        <v>253</v>
      </c>
      <c r="AB27" s="40">
        <f t="shared" si="7"/>
        <v>58.160919540229884</v>
      </c>
      <c r="AC27" s="39">
        <v>406</v>
      </c>
      <c r="AD27" s="60">
        <v>232</v>
      </c>
      <c r="AE27" s="40">
        <f t="shared" si="8"/>
        <v>57.142857142857146</v>
      </c>
      <c r="AF27" s="37"/>
      <c r="AG27" s="41"/>
    </row>
    <row r="28" spans="1:33" s="42" customFormat="1" ht="17" customHeight="1" x14ac:dyDescent="0.25">
      <c r="A28" s="61" t="s">
        <v>55</v>
      </c>
      <c r="B28" s="39">
        <v>2137</v>
      </c>
      <c r="C28" s="87">
        <v>2046</v>
      </c>
      <c r="D28" s="36">
        <f t="shared" si="0"/>
        <v>95.741693963500239</v>
      </c>
      <c r="E28" s="39">
        <v>961</v>
      </c>
      <c r="F28" s="39">
        <v>1001</v>
      </c>
      <c r="G28" s="40">
        <f t="shared" si="1"/>
        <v>104.16233090530697</v>
      </c>
      <c r="H28" s="39">
        <v>564</v>
      </c>
      <c r="I28" s="87">
        <v>508</v>
      </c>
      <c r="J28" s="40">
        <f t="shared" si="2"/>
        <v>90.070921985815602</v>
      </c>
      <c r="K28" s="157">
        <v>255</v>
      </c>
      <c r="L28" s="157">
        <v>282</v>
      </c>
      <c r="M28" s="158">
        <f t="shared" si="3"/>
        <v>110.58823529411765</v>
      </c>
      <c r="N28" s="39">
        <v>104</v>
      </c>
      <c r="O28" s="39">
        <v>69</v>
      </c>
      <c r="P28" s="40">
        <f t="shared" si="4"/>
        <v>66.34615384615384</v>
      </c>
      <c r="Q28" s="39">
        <v>23</v>
      </c>
      <c r="R28" s="39">
        <v>24</v>
      </c>
      <c r="S28" s="40">
        <f t="shared" si="9"/>
        <v>104.34782608695652</v>
      </c>
      <c r="T28" s="39">
        <v>874</v>
      </c>
      <c r="U28" s="60">
        <v>941</v>
      </c>
      <c r="V28" s="40">
        <f t="shared" si="5"/>
        <v>107.66590389016018</v>
      </c>
      <c r="W28" s="110">
        <v>1276</v>
      </c>
      <c r="X28" s="60">
        <v>361</v>
      </c>
      <c r="Y28" s="40">
        <f t="shared" si="6"/>
        <v>28.29153605015674</v>
      </c>
      <c r="Z28" s="39">
        <v>452</v>
      </c>
      <c r="AA28" s="60">
        <v>339</v>
      </c>
      <c r="AB28" s="40">
        <f t="shared" si="7"/>
        <v>75</v>
      </c>
      <c r="AC28" s="39">
        <v>431</v>
      </c>
      <c r="AD28" s="60">
        <v>321</v>
      </c>
      <c r="AE28" s="40">
        <f t="shared" si="8"/>
        <v>74.477958236658935</v>
      </c>
      <c r="AF28" s="37"/>
      <c r="AG28" s="41"/>
    </row>
    <row r="29" spans="1:33" s="42" customFormat="1" ht="17" customHeight="1" x14ac:dyDescent="0.25">
      <c r="A29" s="61" t="s">
        <v>56</v>
      </c>
      <c r="B29" s="39">
        <v>2778</v>
      </c>
      <c r="C29" s="87">
        <v>3004</v>
      </c>
      <c r="D29" s="36">
        <f t="shared" si="0"/>
        <v>108.13534917206623</v>
      </c>
      <c r="E29" s="39">
        <v>1680</v>
      </c>
      <c r="F29" s="39">
        <v>1813</v>
      </c>
      <c r="G29" s="40">
        <f t="shared" si="1"/>
        <v>107.91666666666667</v>
      </c>
      <c r="H29" s="39">
        <v>478</v>
      </c>
      <c r="I29" s="87">
        <v>526</v>
      </c>
      <c r="J29" s="40">
        <f t="shared" si="2"/>
        <v>110.04184100418411</v>
      </c>
      <c r="K29" s="157">
        <v>338</v>
      </c>
      <c r="L29" s="157">
        <v>389</v>
      </c>
      <c r="M29" s="158">
        <f t="shared" si="3"/>
        <v>115.08875739644971</v>
      </c>
      <c r="N29" s="39">
        <v>142</v>
      </c>
      <c r="O29" s="39">
        <v>133</v>
      </c>
      <c r="P29" s="40">
        <f t="shared" si="4"/>
        <v>93.661971830985919</v>
      </c>
      <c r="Q29" s="39">
        <v>41</v>
      </c>
      <c r="R29" s="39">
        <v>1</v>
      </c>
      <c r="S29" s="40">
        <f t="shared" si="9"/>
        <v>2.4390243902439024</v>
      </c>
      <c r="T29" s="39">
        <v>1195</v>
      </c>
      <c r="U29" s="60">
        <v>1467</v>
      </c>
      <c r="V29" s="40">
        <f t="shared" si="5"/>
        <v>122.76150627615063</v>
      </c>
      <c r="W29" s="110">
        <v>1850</v>
      </c>
      <c r="X29" s="60">
        <v>491</v>
      </c>
      <c r="Y29" s="40">
        <f t="shared" si="6"/>
        <v>26.54054054054054</v>
      </c>
      <c r="Z29" s="39">
        <v>927</v>
      </c>
      <c r="AA29" s="60">
        <v>453</v>
      </c>
      <c r="AB29" s="40">
        <f t="shared" si="7"/>
        <v>48.867313915857608</v>
      </c>
      <c r="AC29" s="39">
        <v>871</v>
      </c>
      <c r="AD29" s="60">
        <v>400</v>
      </c>
      <c r="AE29" s="40">
        <f t="shared" si="8"/>
        <v>45.924225028702644</v>
      </c>
      <c r="AF29" s="37"/>
      <c r="AG29" s="41"/>
    </row>
    <row r="30" spans="1:33" s="42" customFormat="1" ht="17" customHeight="1" x14ac:dyDescent="0.25">
      <c r="A30" s="61" t="s">
        <v>57</v>
      </c>
      <c r="B30" s="39">
        <v>3313</v>
      </c>
      <c r="C30" s="87">
        <v>3593</v>
      </c>
      <c r="D30" s="36">
        <f t="shared" si="0"/>
        <v>108.45155448234229</v>
      </c>
      <c r="E30" s="39">
        <v>777</v>
      </c>
      <c r="F30" s="39">
        <v>1012</v>
      </c>
      <c r="G30" s="40">
        <f t="shared" si="1"/>
        <v>130.24453024453024</v>
      </c>
      <c r="H30" s="39">
        <v>425</v>
      </c>
      <c r="I30" s="87">
        <v>486</v>
      </c>
      <c r="J30" s="40">
        <f t="shared" si="2"/>
        <v>114.35294117647059</v>
      </c>
      <c r="K30" s="157">
        <v>233</v>
      </c>
      <c r="L30" s="157">
        <v>353</v>
      </c>
      <c r="M30" s="158">
        <f t="shared" si="3"/>
        <v>151.50214592274679</v>
      </c>
      <c r="N30" s="39">
        <v>118</v>
      </c>
      <c r="O30" s="39">
        <v>138</v>
      </c>
      <c r="P30" s="40">
        <f t="shared" si="4"/>
        <v>116.94915254237289</v>
      </c>
      <c r="Q30" s="39">
        <v>15</v>
      </c>
      <c r="R30" s="39">
        <v>9</v>
      </c>
      <c r="S30" s="40">
        <f t="shared" si="9"/>
        <v>60</v>
      </c>
      <c r="T30" s="39">
        <v>752</v>
      </c>
      <c r="U30" s="60">
        <v>926</v>
      </c>
      <c r="V30" s="40">
        <f t="shared" si="5"/>
        <v>123.13829787234043</v>
      </c>
      <c r="W30" s="110">
        <v>2902</v>
      </c>
      <c r="X30" s="60">
        <v>314</v>
      </c>
      <c r="Y30" s="40">
        <f t="shared" si="6"/>
        <v>10.82012405237767</v>
      </c>
      <c r="Z30" s="39">
        <v>374</v>
      </c>
      <c r="AA30" s="60">
        <v>282</v>
      </c>
      <c r="AB30" s="40">
        <f t="shared" si="7"/>
        <v>75.401069518716582</v>
      </c>
      <c r="AC30" s="39">
        <v>334</v>
      </c>
      <c r="AD30" s="60">
        <v>245</v>
      </c>
      <c r="AE30" s="40">
        <f t="shared" si="8"/>
        <v>73.35329341317366</v>
      </c>
      <c r="AF30" s="37"/>
      <c r="AG30" s="41"/>
    </row>
    <row r="31" spans="1:33" s="42" customFormat="1" ht="17" customHeight="1" x14ac:dyDescent="0.25">
      <c r="A31" s="61" t="s">
        <v>58</v>
      </c>
      <c r="B31" s="39">
        <v>3563</v>
      </c>
      <c r="C31" s="87">
        <v>3590</v>
      </c>
      <c r="D31" s="36">
        <f t="shared" si="0"/>
        <v>100.75778838057816</v>
      </c>
      <c r="E31" s="39">
        <v>954</v>
      </c>
      <c r="F31" s="39">
        <v>1194</v>
      </c>
      <c r="G31" s="40">
        <f t="shared" si="1"/>
        <v>125.15723270440252</v>
      </c>
      <c r="H31" s="39">
        <v>606</v>
      </c>
      <c r="I31" s="87">
        <v>782</v>
      </c>
      <c r="J31" s="40">
        <f t="shared" si="2"/>
        <v>129.04290429042905</v>
      </c>
      <c r="K31" s="157">
        <v>215</v>
      </c>
      <c r="L31" s="157">
        <v>368</v>
      </c>
      <c r="M31" s="158">
        <f t="shared" si="3"/>
        <v>171.16279069767441</v>
      </c>
      <c r="N31" s="39">
        <v>109</v>
      </c>
      <c r="O31" s="39">
        <v>106</v>
      </c>
      <c r="P31" s="40">
        <f t="shared" si="4"/>
        <v>97.247706422018354</v>
      </c>
      <c r="Q31" s="39">
        <v>1</v>
      </c>
      <c r="R31" s="39">
        <v>20</v>
      </c>
      <c r="S31" s="40">
        <f t="shared" si="9"/>
        <v>2000</v>
      </c>
      <c r="T31" s="39">
        <v>773</v>
      </c>
      <c r="U31" s="60">
        <v>1091</v>
      </c>
      <c r="V31" s="40">
        <f t="shared" si="5"/>
        <v>141.13842173350582</v>
      </c>
      <c r="W31" s="110">
        <v>2453</v>
      </c>
      <c r="X31" s="60">
        <v>910</v>
      </c>
      <c r="Y31" s="40">
        <f t="shared" si="6"/>
        <v>37.097431716265795</v>
      </c>
      <c r="Z31" s="39">
        <v>493</v>
      </c>
      <c r="AA31" s="60">
        <v>372</v>
      </c>
      <c r="AB31" s="40">
        <f t="shared" si="7"/>
        <v>75.456389452332658</v>
      </c>
      <c r="AC31" s="39">
        <v>448</v>
      </c>
      <c r="AD31" s="60">
        <v>325</v>
      </c>
      <c r="AE31" s="40">
        <f t="shared" si="8"/>
        <v>72.544642857142861</v>
      </c>
      <c r="AF31" s="37"/>
      <c r="AG31" s="41"/>
    </row>
    <row r="32" spans="1:33" s="42" customFormat="1" ht="17" customHeight="1" x14ac:dyDescent="0.25">
      <c r="A32" s="61" t="s">
        <v>59</v>
      </c>
      <c r="B32" s="39">
        <v>4497</v>
      </c>
      <c r="C32" s="87">
        <v>4310</v>
      </c>
      <c r="D32" s="36">
        <f t="shared" si="0"/>
        <v>95.841672225928392</v>
      </c>
      <c r="E32" s="39">
        <v>1313</v>
      </c>
      <c r="F32" s="39">
        <v>1270</v>
      </c>
      <c r="G32" s="40">
        <f t="shared" si="1"/>
        <v>96.725057121096725</v>
      </c>
      <c r="H32" s="39">
        <v>875</v>
      </c>
      <c r="I32" s="87">
        <v>657</v>
      </c>
      <c r="J32" s="40">
        <f t="shared" si="2"/>
        <v>75.085714285714289</v>
      </c>
      <c r="K32" s="157">
        <v>357</v>
      </c>
      <c r="L32" s="157">
        <v>494</v>
      </c>
      <c r="M32" s="158">
        <f t="shared" si="3"/>
        <v>138.37535014005601</v>
      </c>
      <c r="N32" s="39">
        <v>122</v>
      </c>
      <c r="O32" s="39">
        <v>143</v>
      </c>
      <c r="P32" s="40">
        <f t="shared" si="4"/>
        <v>117.21311475409836</v>
      </c>
      <c r="Q32" s="39">
        <v>22</v>
      </c>
      <c r="R32" s="39">
        <v>28</v>
      </c>
      <c r="S32" s="40">
        <f t="shared" si="9"/>
        <v>127.27272727272727</v>
      </c>
      <c r="T32" s="39">
        <v>1257</v>
      </c>
      <c r="U32" s="60">
        <v>1033</v>
      </c>
      <c r="V32" s="40">
        <f t="shared" si="5"/>
        <v>82.179793158313444</v>
      </c>
      <c r="W32" s="110">
        <v>3364</v>
      </c>
      <c r="X32" s="60">
        <v>297</v>
      </c>
      <c r="Y32" s="40">
        <f t="shared" si="6"/>
        <v>8.8287752675386439</v>
      </c>
      <c r="Z32" s="39">
        <v>575</v>
      </c>
      <c r="AA32" s="60">
        <v>217</v>
      </c>
      <c r="AB32" s="40">
        <f t="shared" si="7"/>
        <v>37.739130434782609</v>
      </c>
      <c r="AC32" s="39">
        <v>497</v>
      </c>
      <c r="AD32" s="60">
        <v>199</v>
      </c>
      <c r="AE32" s="40">
        <f t="shared" si="8"/>
        <v>40.04024144869215</v>
      </c>
      <c r="AF32" s="37"/>
      <c r="AG32" s="41"/>
    </row>
    <row r="33" spans="1:33" s="42" customFormat="1" ht="17" customHeight="1" x14ac:dyDescent="0.25">
      <c r="A33" s="61" t="s">
        <v>60</v>
      </c>
      <c r="B33" s="39">
        <v>3147</v>
      </c>
      <c r="C33" s="87">
        <v>3579</v>
      </c>
      <c r="D33" s="36">
        <f t="shared" si="0"/>
        <v>113.72735938989514</v>
      </c>
      <c r="E33" s="39">
        <v>1924</v>
      </c>
      <c r="F33" s="39">
        <v>2287</v>
      </c>
      <c r="G33" s="40">
        <f t="shared" si="1"/>
        <v>118.86694386694387</v>
      </c>
      <c r="H33" s="39">
        <v>493</v>
      </c>
      <c r="I33" s="87">
        <v>736</v>
      </c>
      <c r="J33" s="40">
        <f t="shared" si="2"/>
        <v>149.29006085192697</v>
      </c>
      <c r="K33" s="157">
        <v>300</v>
      </c>
      <c r="L33" s="157">
        <v>467</v>
      </c>
      <c r="M33" s="158">
        <f t="shared" si="3"/>
        <v>155.66666666666666</v>
      </c>
      <c r="N33" s="39">
        <v>205</v>
      </c>
      <c r="O33" s="39">
        <v>188</v>
      </c>
      <c r="P33" s="40">
        <f t="shared" si="4"/>
        <v>91.707317073170728</v>
      </c>
      <c r="Q33" s="39">
        <v>18</v>
      </c>
      <c r="R33" s="39">
        <v>2</v>
      </c>
      <c r="S33" s="40">
        <f t="shared" si="9"/>
        <v>11.111111111111111</v>
      </c>
      <c r="T33" s="39">
        <v>1782</v>
      </c>
      <c r="U33" s="60">
        <v>2071</v>
      </c>
      <c r="V33" s="40">
        <f t="shared" si="5"/>
        <v>116.21773288439955</v>
      </c>
      <c r="W33" s="110">
        <v>1850</v>
      </c>
      <c r="X33" s="60">
        <v>797</v>
      </c>
      <c r="Y33" s="40">
        <f t="shared" si="6"/>
        <v>43.081081081081081</v>
      </c>
      <c r="Z33" s="39">
        <v>842</v>
      </c>
      <c r="AA33" s="60">
        <v>789</v>
      </c>
      <c r="AB33" s="40">
        <f t="shared" si="7"/>
        <v>93.705463182897859</v>
      </c>
      <c r="AC33" s="39">
        <v>773</v>
      </c>
      <c r="AD33" s="60">
        <v>731</v>
      </c>
      <c r="AE33" s="40">
        <f t="shared" si="8"/>
        <v>94.566623544631312</v>
      </c>
      <c r="AF33" s="37"/>
      <c r="AG33" s="41"/>
    </row>
    <row r="34" spans="1:33" s="42" customFormat="1" ht="17" customHeight="1" x14ac:dyDescent="0.25">
      <c r="A34" s="61" t="s">
        <v>61</v>
      </c>
      <c r="B34" s="39">
        <v>2875</v>
      </c>
      <c r="C34" s="87">
        <v>3162</v>
      </c>
      <c r="D34" s="36">
        <f t="shared" si="0"/>
        <v>109.98260869565217</v>
      </c>
      <c r="E34" s="39">
        <v>1594</v>
      </c>
      <c r="F34" s="39">
        <v>1898</v>
      </c>
      <c r="G34" s="40">
        <f t="shared" si="1"/>
        <v>119.07151819322459</v>
      </c>
      <c r="H34" s="39">
        <v>666</v>
      </c>
      <c r="I34" s="87">
        <v>786</v>
      </c>
      <c r="J34" s="40">
        <f t="shared" si="2"/>
        <v>118.01801801801801</v>
      </c>
      <c r="K34" s="157">
        <v>339</v>
      </c>
      <c r="L34" s="157">
        <v>406</v>
      </c>
      <c r="M34" s="158">
        <f t="shared" si="3"/>
        <v>119.76401179941003</v>
      </c>
      <c r="N34" s="39">
        <v>107</v>
      </c>
      <c r="O34" s="39">
        <v>90</v>
      </c>
      <c r="P34" s="40">
        <f t="shared" si="4"/>
        <v>84.112149532710276</v>
      </c>
      <c r="Q34" s="39">
        <v>66</v>
      </c>
      <c r="R34" s="39">
        <v>3</v>
      </c>
      <c r="S34" s="40">
        <f t="shared" si="9"/>
        <v>4.5454545454545459</v>
      </c>
      <c r="T34" s="39">
        <v>1370</v>
      </c>
      <c r="U34" s="60">
        <v>1635</v>
      </c>
      <c r="V34" s="40">
        <f t="shared" si="5"/>
        <v>119.34306569343066</v>
      </c>
      <c r="W34" s="110">
        <v>1675</v>
      </c>
      <c r="X34" s="60">
        <v>834</v>
      </c>
      <c r="Y34" s="40">
        <f t="shared" si="6"/>
        <v>49.791044776119406</v>
      </c>
      <c r="Z34" s="39">
        <v>706</v>
      </c>
      <c r="AA34" s="60">
        <v>730</v>
      </c>
      <c r="AB34" s="40">
        <f t="shared" si="7"/>
        <v>103.39943342776203</v>
      </c>
      <c r="AC34" s="39">
        <v>648</v>
      </c>
      <c r="AD34" s="60">
        <v>651</v>
      </c>
      <c r="AE34" s="40">
        <f t="shared" si="8"/>
        <v>100.46296296296296</v>
      </c>
      <c r="AF34" s="37"/>
      <c r="AG34" s="41"/>
    </row>
    <row r="35" spans="1:33" s="42" customFormat="1" ht="17" customHeight="1" thickBot="1" x14ac:dyDescent="0.3">
      <c r="A35" s="61" t="s">
        <v>62</v>
      </c>
      <c r="B35" s="39">
        <v>1960</v>
      </c>
      <c r="C35" s="87">
        <v>2129</v>
      </c>
      <c r="D35" s="36">
        <f t="shared" si="0"/>
        <v>108.62244897959184</v>
      </c>
      <c r="E35" s="39">
        <v>1067</v>
      </c>
      <c r="F35" s="39">
        <v>1178</v>
      </c>
      <c r="G35" s="40">
        <f t="shared" si="1"/>
        <v>110.40299906279287</v>
      </c>
      <c r="H35" s="39">
        <v>578</v>
      </c>
      <c r="I35" s="87">
        <v>429</v>
      </c>
      <c r="J35" s="40">
        <f t="shared" si="2"/>
        <v>74.221453287197235</v>
      </c>
      <c r="K35" s="157">
        <v>246</v>
      </c>
      <c r="L35" s="157">
        <v>268</v>
      </c>
      <c r="M35" s="158">
        <f t="shared" si="3"/>
        <v>108.9430894308943</v>
      </c>
      <c r="N35" s="39">
        <v>112</v>
      </c>
      <c r="O35" s="39">
        <v>138</v>
      </c>
      <c r="P35" s="40">
        <f t="shared" si="4"/>
        <v>123.21428571428571</v>
      </c>
      <c r="Q35" s="39">
        <v>14</v>
      </c>
      <c r="R35" s="39">
        <v>2</v>
      </c>
      <c r="S35" s="40">
        <f t="shared" si="9"/>
        <v>14.285714285714286</v>
      </c>
      <c r="T35" s="39">
        <v>811</v>
      </c>
      <c r="U35" s="60">
        <v>817</v>
      </c>
      <c r="V35" s="40">
        <f t="shared" si="5"/>
        <v>100.73982737361283</v>
      </c>
      <c r="W35" s="111">
        <v>1171</v>
      </c>
      <c r="X35" s="60">
        <v>240</v>
      </c>
      <c r="Y35" s="40">
        <f t="shared" si="6"/>
        <v>20.495303159692572</v>
      </c>
      <c r="Z35" s="39">
        <v>473</v>
      </c>
      <c r="AA35" s="60">
        <v>232</v>
      </c>
      <c r="AB35" s="40">
        <f t="shared" si="7"/>
        <v>49.048625792811841</v>
      </c>
      <c r="AC35" s="39">
        <v>431</v>
      </c>
      <c r="AD35" s="60">
        <v>205</v>
      </c>
      <c r="AE35" s="40">
        <f t="shared" si="8"/>
        <v>47.563805104408353</v>
      </c>
      <c r="AF35" s="37"/>
      <c r="AG35" s="41"/>
    </row>
    <row r="36" spans="1:33" x14ac:dyDescent="0.25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33" x14ac:dyDescent="0.25"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33" x14ac:dyDescent="0.25"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33" x14ac:dyDescent="0.25"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33" x14ac:dyDescent="0.25"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33" x14ac:dyDescent="0.25"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33" x14ac:dyDescent="0.25"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33" x14ac:dyDescent="0.25"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33" x14ac:dyDescent="0.25"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33" x14ac:dyDescent="0.25"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33" x14ac:dyDescent="0.25"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33" x14ac:dyDescent="0.25"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33" x14ac:dyDescent="0.25"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4:28" x14ac:dyDescent="0.25"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4:28" x14ac:dyDescent="0.25"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4:28" x14ac:dyDescent="0.25"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4:28" x14ac:dyDescent="0.25"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4:28" x14ac:dyDescent="0.25"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4:28" x14ac:dyDescent="0.25"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4:28" x14ac:dyDescent="0.25"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4:28" x14ac:dyDescent="0.25"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4:28" x14ac:dyDescent="0.25"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4:28" x14ac:dyDescent="0.25"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4:28" x14ac:dyDescent="0.25"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4:28" x14ac:dyDescent="0.25"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4:28" x14ac:dyDescent="0.25"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4:28" x14ac:dyDescent="0.25"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4:28" x14ac:dyDescent="0.25"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4:28" x14ac:dyDescent="0.25"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4:28" x14ac:dyDescent="0.25"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4:28" x14ac:dyDescent="0.25"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4:28" x14ac:dyDescent="0.25"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4:28" x14ac:dyDescent="0.25"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4:28" x14ac:dyDescent="0.25"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4:28" x14ac:dyDescent="0.25"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4:28" x14ac:dyDescent="0.25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4:28" x14ac:dyDescent="0.25"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4:28" x14ac:dyDescent="0.25"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14:28" x14ac:dyDescent="0.25"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4:28" x14ac:dyDescent="0.25"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4:28" x14ac:dyDescent="0.25"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4:28" x14ac:dyDescent="0.25"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4:28" x14ac:dyDescent="0.25"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4:28" x14ac:dyDescent="0.25"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4:28" x14ac:dyDescent="0.25"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4:28" x14ac:dyDescent="0.25"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4:28" x14ac:dyDescent="0.25"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4:28" x14ac:dyDescent="0.25"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4:28" x14ac:dyDescent="0.25"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4:28" x14ac:dyDescent="0.25"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4:28" x14ac:dyDescent="0.25"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4:28" x14ac:dyDescent="0.25"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4:28" x14ac:dyDescent="0.25"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</sheetData>
  <mergeCells count="45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K3:M3"/>
    <mergeCell ref="K4:K5"/>
    <mergeCell ref="L4:L5"/>
    <mergeCell ref="M4:M5"/>
    <mergeCell ref="B1:P1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7"/>
  <sheetViews>
    <sheetView view="pageBreakPreview" zoomScaleNormal="70" zoomScaleSheetLayoutView="100" workbookViewId="0">
      <selection sqref="A1:E1"/>
    </sheetView>
  </sheetViews>
  <sheetFormatPr defaultColWidth="8" defaultRowHeight="13.6" x14ac:dyDescent="0.25"/>
  <cols>
    <col min="1" max="1" width="60.875" style="3" customWidth="1"/>
    <col min="2" max="3" width="23.125" style="3" customWidth="1"/>
    <col min="4" max="4" width="10.875" style="3" customWidth="1"/>
    <col min="5" max="5" width="11.625" style="3" customWidth="1"/>
    <col min="6" max="16384" width="8" style="3"/>
  </cols>
  <sheetData>
    <row r="1" spans="1:11" ht="54.7" customHeight="1" x14ac:dyDescent="0.25">
      <c r="A1" s="168" t="s">
        <v>71</v>
      </c>
      <c r="B1" s="168"/>
      <c r="C1" s="168"/>
      <c r="D1" s="168"/>
      <c r="E1" s="168"/>
    </row>
    <row r="2" spans="1:11" s="4" customFormat="1" ht="23.3" customHeight="1" x14ac:dyDescent="0.25">
      <c r="A2" s="163" t="s">
        <v>0</v>
      </c>
      <c r="B2" s="182" t="s">
        <v>72</v>
      </c>
      <c r="C2" s="182" t="s">
        <v>73</v>
      </c>
      <c r="D2" s="166" t="s">
        <v>1</v>
      </c>
      <c r="E2" s="167"/>
    </row>
    <row r="3" spans="1:11" s="4" customFormat="1" ht="41.95" customHeight="1" x14ac:dyDescent="0.25">
      <c r="A3" s="164"/>
      <c r="B3" s="183"/>
      <c r="C3" s="183"/>
      <c r="D3" s="5" t="s">
        <v>2</v>
      </c>
      <c r="E3" s="6" t="s">
        <v>26</v>
      </c>
    </row>
    <row r="4" spans="1:11" s="9" customFormat="1" ht="15.8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6" customHeight="1" x14ac:dyDescent="0.25">
      <c r="A5" s="10" t="s">
        <v>27</v>
      </c>
      <c r="B5" s="74">
        <f>'4(неповносправні-ЦЗ)'!B7</f>
        <v>4106</v>
      </c>
      <c r="C5" s="74">
        <f>'4(неповносправні-ЦЗ)'!C7</f>
        <v>5218</v>
      </c>
      <c r="D5" s="11">
        <f>C5*100/B5</f>
        <v>127.0823185582075</v>
      </c>
      <c r="E5" s="75">
        <f>C5-B5</f>
        <v>1112</v>
      </c>
      <c r="K5" s="13"/>
    </row>
    <row r="6" spans="1:11" s="4" customFormat="1" ht="31.6" customHeight="1" x14ac:dyDescent="0.25">
      <c r="A6" s="10" t="s">
        <v>28</v>
      </c>
      <c r="B6" s="74">
        <f>'4(неповносправні-ЦЗ)'!E7</f>
        <v>3697</v>
      </c>
      <c r="C6" s="74">
        <f>'4(неповносправні-ЦЗ)'!F7</f>
        <v>4719</v>
      </c>
      <c r="D6" s="11">
        <f t="shared" ref="D6:D10" si="0">C6*100/B6</f>
        <v>127.64403570462537</v>
      </c>
      <c r="E6" s="75">
        <f t="shared" ref="E6:E10" si="1">C6-B6</f>
        <v>1022</v>
      </c>
      <c r="K6" s="13"/>
    </row>
    <row r="7" spans="1:11" s="4" customFormat="1" ht="54.7" customHeight="1" x14ac:dyDescent="0.25">
      <c r="A7" s="14" t="s">
        <v>29</v>
      </c>
      <c r="B7" s="74">
        <f>'4(неповносправні-ЦЗ)'!H7</f>
        <v>460</v>
      </c>
      <c r="C7" s="74">
        <f>'4(неповносправні-ЦЗ)'!I7</f>
        <v>694</v>
      </c>
      <c r="D7" s="11">
        <f t="shared" si="0"/>
        <v>150.86956521739131</v>
      </c>
      <c r="E7" s="75">
        <f t="shared" si="1"/>
        <v>234</v>
      </c>
      <c r="K7" s="13"/>
    </row>
    <row r="8" spans="1:11" s="4" customFormat="1" ht="35.35" customHeight="1" x14ac:dyDescent="0.25">
      <c r="A8" s="15" t="s">
        <v>30</v>
      </c>
      <c r="B8" s="74">
        <f>'4(неповносправні-ЦЗ)'!K7</f>
        <v>236</v>
      </c>
      <c r="C8" s="74">
        <f>'4(неповносправні-ЦЗ)'!L7</f>
        <v>261</v>
      </c>
      <c r="D8" s="11">
        <f t="shared" si="0"/>
        <v>110.59322033898304</v>
      </c>
      <c r="E8" s="75">
        <f t="shared" si="1"/>
        <v>25</v>
      </c>
      <c r="K8" s="13"/>
    </row>
    <row r="9" spans="1:11" s="4" customFormat="1" ht="45.7" customHeight="1" x14ac:dyDescent="0.25">
      <c r="A9" s="15" t="s">
        <v>20</v>
      </c>
      <c r="B9" s="74">
        <f>'4(неповносправні-ЦЗ)'!N7</f>
        <v>52</v>
      </c>
      <c r="C9" s="74">
        <f>'4(неповносправні-ЦЗ)'!O7</f>
        <v>70</v>
      </c>
      <c r="D9" s="11">
        <f t="shared" si="0"/>
        <v>134.61538461538461</v>
      </c>
      <c r="E9" s="75">
        <f t="shared" si="1"/>
        <v>18</v>
      </c>
      <c r="K9" s="13"/>
    </row>
    <row r="10" spans="1:11" s="4" customFormat="1" ht="55.55" customHeight="1" x14ac:dyDescent="0.25">
      <c r="A10" s="15" t="s">
        <v>31</v>
      </c>
      <c r="B10" s="74">
        <f>'4(неповносправні-ЦЗ)'!Q7</f>
        <v>3329</v>
      </c>
      <c r="C10" s="74">
        <f>'4(неповносправні-ЦЗ)'!R7</f>
        <v>4090</v>
      </c>
      <c r="D10" s="11">
        <f t="shared" si="0"/>
        <v>122.85971763292279</v>
      </c>
      <c r="E10" s="75">
        <f t="shared" si="1"/>
        <v>761</v>
      </c>
      <c r="K10" s="13"/>
    </row>
    <row r="11" spans="1:11" s="4" customFormat="1" ht="12.75" customHeight="1" x14ac:dyDescent="0.25">
      <c r="A11" s="159" t="s">
        <v>4</v>
      </c>
      <c r="B11" s="160"/>
      <c r="C11" s="160"/>
      <c r="D11" s="160"/>
      <c r="E11" s="160"/>
      <c r="K11" s="13"/>
    </row>
    <row r="12" spans="1:11" s="4" customFormat="1" ht="14.95" customHeight="1" x14ac:dyDescent="0.25">
      <c r="A12" s="161"/>
      <c r="B12" s="162"/>
      <c r="C12" s="162"/>
      <c r="D12" s="162"/>
      <c r="E12" s="162"/>
      <c r="K12" s="13"/>
    </row>
    <row r="13" spans="1:11" s="4" customFormat="1" ht="20.25" customHeight="1" x14ac:dyDescent="0.25">
      <c r="A13" s="163" t="s">
        <v>0</v>
      </c>
      <c r="B13" s="165" t="s">
        <v>74</v>
      </c>
      <c r="C13" s="165" t="s">
        <v>75</v>
      </c>
      <c r="D13" s="166" t="s">
        <v>1</v>
      </c>
      <c r="E13" s="167"/>
      <c r="K13" s="13"/>
    </row>
    <row r="14" spans="1:11" ht="35.35" customHeight="1" x14ac:dyDescent="0.25">
      <c r="A14" s="164"/>
      <c r="B14" s="165"/>
      <c r="C14" s="165"/>
      <c r="D14" s="5" t="s">
        <v>2</v>
      </c>
      <c r="E14" s="6" t="s">
        <v>26</v>
      </c>
      <c r="K14" s="13"/>
    </row>
    <row r="15" spans="1:11" ht="23.95" customHeight="1" x14ac:dyDescent="0.25">
      <c r="A15" s="10" t="s">
        <v>32</v>
      </c>
      <c r="B15" s="74">
        <f>'4(неповносправні-ЦЗ)'!T7</f>
        <v>2237</v>
      </c>
      <c r="C15" s="74">
        <f>'4(неповносправні-ЦЗ)'!U7</f>
        <v>1731</v>
      </c>
      <c r="D15" s="16">
        <f t="shared" ref="D15:D17" si="2">C15*100/B15</f>
        <v>77.380420205632547</v>
      </c>
      <c r="E15" s="75">
        <f t="shared" ref="E15:E17" si="3">C15-B15</f>
        <v>-506</v>
      </c>
      <c r="K15" s="13"/>
    </row>
    <row r="16" spans="1:11" ht="25.5" customHeight="1" x14ac:dyDescent="0.25">
      <c r="A16" s="1" t="s">
        <v>28</v>
      </c>
      <c r="B16" s="74">
        <f>'4(неповносправні-ЦЗ)'!W7</f>
        <v>1872</v>
      </c>
      <c r="C16" s="74">
        <f>'4(неповносправні-ЦЗ)'!X7</f>
        <v>1661</v>
      </c>
      <c r="D16" s="16">
        <f t="shared" si="2"/>
        <v>88.728632478632477</v>
      </c>
      <c r="E16" s="75">
        <f t="shared" si="3"/>
        <v>-211</v>
      </c>
      <c r="K16" s="13"/>
    </row>
    <row r="17" spans="1:11" ht="33.799999999999997" customHeight="1" x14ac:dyDescent="0.25">
      <c r="A17" s="1" t="s">
        <v>33</v>
      </c>
      <c r="B17" s="74">
        <f>'4(неповносправні-ЦЗ)'!Z7</f>
        <v>1705</v>
      </c>
      <c r="C17" s="74">
        <f>'4(неповносправні-ЦЗ)'!AA7</f>
        <v>1513</v>
      </c>
      <c r="D17" s="16">
        <f t="shared" si="2"/>
        <v>88.739002932551315</v>
      </c>
      <c r="E17" s="75">
        <f t="shared" si="3"/>
        <v>-192</v>
      </c>
      <c r="K17" s="13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F7" activePane="bottomRight" state="frozen"/>
      <selection activeCell="A4" sqref="A4:A6"/>
      <selection pane="topRight" activeCell="A4" sqref="A4:A6"/>
      <selection pane="bottomLeft" activeCell="A4" sqref="A4:A6"/>
      <selection pane="bottomRight" activeCell="U24" sqref="U24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79" t="s">
        <v>77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7"/>
      <c r="O1" s="27"/>
      <c r="P1" s="27"/>
      <c r="Q1" s="27"/>
      <c r="R1" s="27"/>
      <c r="S1" s="27"/>
      <c r="T1" s="27"/>
      <c r="U1" s="27"/>
      <c r="V1" s="27"/>
      <c r="W1" s="27"/>
      <c r="X1" s="175"/>
      <c r="Y1" s="175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0"/>
      <c r="Y2" s="180"/>
      <c r="Z2" s="174"/>
      <c r="AA2" s="174"/>
      <c r="AB2" s="59" t="s">
        <v>7</v>
      </c>
      <c r="AC2" s="59"/>
    </row>
    <row r="3" spans="1:32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171" t="s">
        <v>9</v>
      </c>
      <c r="L3" s="171"/>
      <c r="M3" s="171"/>
      <c r="N3" s="171" t="s">
        <v>10</v>
      </c>
      <c r="O3" s="171"/>
      <c r="P3" s="171"/>
      <c r="Q3" s="176" t="s">
        <v>8</v>
      </c>
      <c r="R3" s="177"/>
      <c r="S3" s="178"/>
      <c r="T3" s="171" t="s">
        <v>16</v>
      </c>
      <c r="U3" s="171"/>
      <c r="V3" s="171"/>
      <c r="W3" s="171" t="s">
        <v>11</v>
      </c>
      <c r="X3" s="171"/>
      <c r="Y3" s="171"/>
      <c r="Z3" s="171" t="s">
        <v>12</v>
      </c>
      <c r="AA3" s="171"/>
      <c r="AB3" s="171"/>
    </row>
    <row r="4" spans="1:32" s="33" customFormat="1" ht="19.55" customHeight="1" x14ac:dyDescent="0.25">
      <c r="A4" s="181"/>
      <c r="B4" s="184" t="s">
        <v>15</v>
      </c>
      <c r="C4" s="184" t="s">
        <v>63</v>
      </c>
      <c r="D4" s="185" t="s">
        <v>2</v>
      </c>
      <c r="E4" s="184" t="s">
        <v>15</v>
      </c>
      <c r="F4" s="184" t="s">
        <v>63</v>
      </c>
      <c r="G4" s="185" t="s">
        <v>2</v>
      </c>
      <c r="H4" s="184" t="s">
        <v>15</v>
      </c>
      <c r="I4" s="184" t="s">
        <v>63</v>
      </c>
      <c r="J4" s="185" t="s">
        <v>2</v>
      </c>
      <c r="K4" s="184" t="s">
        <v>15</v>
      </c>
      <c r="L4" s="184" t="s">
        <v>63</v>
      </c>
      <c r="M4" s="185" t="s">
        <v>2</v>
      </c>
      <c r="N4" s="184" t="s">
        <v>15</v>
      </c>
      <c r="O4" s="184" t="s">
        <v>63</v>
      </c>
      <c r="P4" s="185" t="s">
        <v>2</v>
      </c>
      <c r="Q4" s="184" t="s">
        <v>15</v>
      </c>
      <c r="R4" s="184" t="s">
        <v>63</v>
      </c>
      <c r="S4" s="185" t="s">
        <v>2</v>
      </c>
      <c r="T4" s="184" t="s">
        <v>15</v>
      </c>
      <c r="U4" s="184" t="s">
        <v>63</v>
      </c>
      <c r="V4" s="185" t="s">
        <v>2</v>
      </c>
      <c r="W4" s="184" t="s">
        <v>15</v>
      </c>
      <c r="X4" s="184" t="s">
        <v>63</v>
      </c>
      <c r="Y4" s="185" t="s">
        <v>2</v>
      </c>
      <c r="Z4" s="184" t="s">
        <v>15</v>
      </c>
      <c r="AA4" s="184" t="s">
        <v>63</v>
      </c>
      <c r="AB4" s="185" t="s">
        <v>2</v>
      </c>
    </row>
    <row r="5" spans="1:32" s="33" customFormat="1" ht="15.8" customHeight="1" x14ac:dyDescent="0.25">
      <c r="A5" s="181"/>
      <c r="B5" s="184"/>
      <c r="C5" s="184"/>
      <c r="D5" s="185"/>
      <c r="E5" s="184"/>
      <c r="F5" s="184"/>
      <c r="G5" s="185"/>
      <c r="H5" s="184"/>
      <c r="I5" s="184"/>
      <c r="J5" s="185"/>
      <c r="K5" s="184"/>
      <c r="L5" s="184"/>
      <c r="M5" s="185"/>
      <c r="N5" s="184"/>
      <c r="O5" s="184"/>
      <c r="P5" s="185"/>
      <c r="Q5" s="184"/>
      <c r="R5" s="184"/>
      <c r="S5" s="185"/>
      <c r="T5" s="184"/>
      <c r="U5" s="184"/>
      <c r="V5" s="185"/>
      <c r="W5" s="184"/>
      <c r="X5" s="184"/>
      <c r="Y5" s="185"/>
      <c r="Z5" s="184"/>
      <c r="AA5" s="184"/>
      <c r="AB5" s="185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4106</v>
      </c>
      <c r="C7" s="35">
        <f>SUM(C8:C35)</f>
        <v>5218</v>
      </c>
      <c r="D7" s="36">
        <f>C7*100/B7</f>
        <v>127.0823185582075</v>
      </c>
      <c r="E7" s="35">
        <f>SUM(E8:E35)</f>
        <v>3697</v>
      </c>
      <c r="F7" s="35">
        <f>SUM(F8:F35)</f>
        <v>4719</v>
      </c>
      <c r="G7" s="36">
        <f>F7*100/E7</f>
        <v>127.64403570462537</v>
      </c>
      <c r="H7" s="35">
        <f>SUM(H8:H35)</f>
        <v>460</v>
      </c>
      <c r="I7" s="35">
        <f>SUM(I8:I35)</f>
        <v>694</v>
      </c>
      <c r="J7" s="36">
        <f>I7*100/H7</f>
        <v>150.86956521739131</v>
      </c>
      <c r="K7" s="35">
        <f>SUM(K8:K35)</f>
        <v>236</v>
      </c>
      <c r="L7" s="35">
        <f>SUM(L8:L35)</f>
        <v>261</v>
      </c>
      <c r="M7" s="109">
        <f>L7*100/K7</f>
        <v>110.59322033898304</v>
      </c>
      <c r="N7" s="35">
        <f>SUM(N8:N35)</f>
        <v>52</v>
      </c>
      <c r="O7" s="35">
        <f>SUM(O8:O35)</f>
        <v>70</v>
      </c>
      <c r="P7" s="36">
        <f>O7*100/N7</f>
        <v>134.61538461538461</v>
      </c>
      <c r="Q7" s="35">
        <f>SUM(Q8:Q35)</f>
        <v>3329</v>
      </c>
      <c r="R7" s="35">
        <f>SUM(R8:R35)</f>
        <v>4090</v>
      </c>
      <c r="S7" s="36">
        <f>R7*100/Q7</f>
        <v>122.85971763292279</v>
      </c>
      <c r="T7" s="35">
        <f>SUM(T8:T35)</f>
        <v>2237</v>
      </c>
      <c r="U7" s="35">
        <f>SUM(U8:U35)</f>
        <v>1731</v>
      </c>
      <c r="V7" s="36">
        <f>U7*100/T7</f>
        <v>77.380420205632547</v>
      </c>
      <c r="W7" s="35">
        <f>SUM(W8:W35)</f>
        <v>1872</v>
      </c>
      <c r="X7" s="35">
        <f>SUM(X8:X35)</f>
        <v>1661</v>
      </c>
      <c r="Y7" s="36">
        <f>X7*100/W7</f>
        <v>88.728632478632477</v>
      </c>
      <c r="Z7" s="35">
        <f>SUM(Z8:Z35)</f>
        <v>1705</v>
      </c>
      <c r="AA7" s="35">
        <f>SUM(AA8:AA35)</f>
        <v>1513</v>
      </c>
      <c r="AB7" s="36">
        <f>AA7*100/Z7</f>
        <v>88.739002932551315</v>
      </c>
      <c r="AC7" s="37"/>
      <c r="AF7" s="42"/>
    </row>
    <row r="8" spans="1:32" s="42" customFormat="1" ht="17" customHeight="1" x14ac:dyDescent="0.25">
      <c r="A8" s="61" t="s">
        <v>35</v>
      </c>
      <c r="B8" s="39">
        <v>981</v>
      </c>
      <c r="C8" s="39">
        <v>1280</v>
      </c>
      <c r="D8" s="36">
        <f t="shared" ref="D8:D35" si="0">C8*100/B8</f>
        <v>130.47910295616717</v>
      </c>
      <c r="E8" s="39">
        <v>841</v>
      </c>
      <c r="F8" s="39">
        <v>1108</v>
      </c>
      <c r="G8" s="40">
        <f t="shared" ref="G8:G35" si="1">F8*100/E8</f>
        <v>131.74791914387635</v>
      </c>
      <c r="H8" s="39">
        <v>55</v>
      </c>
      <c r="I8" s="39">
        <v>95</v>
      </c>
      <c r="J8" s="40">
        <f t="shared" ref="J8:J35" si="2">I8*100/H8</f>
        <v>172.72727272727272</v>
      </c>
      <c r="K8" s="39">
        <v>35</v>
      </c>
      <c r="L8" s="39">
        <v>57</v>
      </c>
      <c r="M8" s="108">
        <f>IF(ISERROR(L8*100/K8),"-",(L8*100/K8))</f>
        <v>162.85714285714286</v>
      </c>
      <c r="N8" s="39">
        <v>16</v>
      </c>
      <c r="O8" s="39">
        <v>46</v>
      </c>
      <c r="P8" s="108">
        <f>IF(ISERROR(O8*100/N8),"-",(O8*100/N8))</f>
        <v>287.5</v>
      </c>
      <c r="Q8" s="39">
        <v>775</v>
      </c>
      <c r="R8" s="60">
        <v>979</v>
      </c>
      <c r="S8" s="40">
        <f t="shared" ref="S8:S35" si="3">R8*100/Q8</f>
        <v>126.3225806451613</v>
      </c>
      <c r="T8" s="39">
        <v>599</v>
      </c>
      <c r="U8" s="60">
        <v>400</v>
      </c>
      <c r="V8" s="40">
        <f t="shared" ref="V8:V35" si="4">U8*100/T8</f>
        <v>66.777963272120203</v>
      </c>
      <c r="W8" s="39">
        <v>466</v>
      </c>
      <c r="X8" s="60">
        <v>383</v>
      </c>
      <c r="Y8" s="40">
        <f t="shared" ref="Y8:Y35" si="5">X8*100/W8</f>
        <v>82.188841201716741</v>
      </c>
      <c r="Z8" s="39">
        <v>409</v>
      </c>
      <c r="AA8" s="119">
        <v>329</v>
      </c>
      <c r="AB8" s="118">
        <f t="shared" ref="AB8:AB35" si="6">AA8*100/Z8</f>
        <v>80.440097799511008</v>
      </c>
      <c r="AC8" s="37"/>
      <c r="AD8" s="41"/>
    </row>
    <row r="9" spans="1:32" s="43" customFormat="1" ht="17" customHeight="1" x14ac:dyDescent="0.25">
      <c r="A9" s="61" t="s">
        <v>36</v>
      </c>
      <c r="B9" s="39">
        <v>103</v>
      </c>
      <c r="C9" s="39">
        <v>146</v>
      </c>
      <c r="D9" s="36">
        <f t="shared" si="0"/>
        <v>141.74757281553397</v>
      </c>
      <c r="E9" s="39">
        <v>96</v>
      </c>
      <c r="F9" s="39">
        <v>136</v>
      </c>
      <c r="G9" s="40">
        <f t="shared" si="1"/>
        <v>141.66666666666666</v>
      </c>
      <c r="H9" s="39">
        <v>15</v>
      </c>
      <c r="I9" s="39">
        <v>31</v>
      </c>
      <c r="J9" s="40">
        <f t="shared" si="2"/>
        <v>206.66666666666666</v>
      </c>
      <c r="K9" s="39">
        <v>4</v>
      </c>
      <c r="L9" s="39">
        <v>8</v>
      </c>
      <c r="M9" s="108">
        <f t="shared" ref="M9:M35" si="7">IF(ISERROR(L9*100/K9),"-",(L9*100/K9))</f>
        <v>200</v>
      </c>
      <c r="N9" s="39">
        <v>1</v>
      </c>
      <c r="O9" s="39">
        <v>0</v>
      </c>
      <c r="P9" s="108">
        <f t="shared" ref="P9:P35" si="8">IF(ISERROR(O9*100/N9),"-",(O9*100/N9))</f>
        <v>0</v>
      </c>
      <c r="Q9" s="39">
        <v>86</v>
      </c>
      <c r="R9" s="60">
        <v>112</v>
      </c>
      <c r="S9" s="40">
        <f t="shared" si="3"/>
        <v>130.23255813953489</v>
      </c>
      <c r="T9" s="39">
        <v>51</v>
      </c>
      <c r="U9" s="60">
        <v>37</v>
      </c>
      <c r="V9" s="40">
        <f t="shared" si="4"/>
        <v>72.549019607843135</v>
      </c>
      <c r="W9" s="39">
        <v>46</v>
      </c>
      <c r="X9" s="60">
        <v>35</v>
      </c>
      <c r="Y9" s="40">
        <f t="shared" si="5"/>
        <v>76.086956521739125</v>
      </c>
      <c r="Z9" s="39">
        <v>42</v>
      </c>
      <c r="AA9" s="119">
        <v>29</v>
      </c>
      <c r="AB9" s="118">
        <f t="shared" si="6"/>
        <v>69.047619047619051</v>
      </c>
      <c r="AC9" s="37"/>
      <c r="AD9" s="41"/>
    </row>
    <row r="10" spans="1:32" s="42" customFormat="1" ht="17" customHeight="1" x14ac:dyDescent="0.25">
      <c r="A10" s="61" t="s">
        <v>37</v>
      </c>
      <c r="B10" s="39">
        <v>20</v>
      </c>
      <c r="C10" s="39">
        <v>23</v>
      </c>
      <c r="D10" s="36">
        <f t="shared" si="0"/>
        <v>115</v>
      </c>
      <c r="E10" s="39">
        <v>14</v>
      </c>
      <c r="F10" s="39">
        <v>17</v>
      </c>
      <c r="G10" s="40">
        <f t="shared" si="1"/>
        <v>121.42857142857143</v>
      </c>
      <c r="H10" s="39">
        <v>2</v>
      </c>
      <c r="I10" s="39">
        <v>6</v>
      </c>
      <c r="J10" s="40">
        <f t="shared" ref="J10" si="9">IF(ISERROR(I10*100/H10),"-",(I10*100/H10))</f>
        <v>300</v>
      </c>
      <c r="K10" s="39">
        <v>0</v>
      </c>
      <c r="L10" s="39">
        <v>0</v>
      </c>
      <c r="M10" s="108" t="str">
        <f t="shared" si="7"/>
        <v>-</v>
      </c>
      <c r="N10" s="39">
        <v>1</v>
      </c>
      <c r="O10" s="39">
        <v>0</v>
      </c>
      <c r="P10" s="108">
        <f t="shared" si="8"/>
        <v>0</v>
      </c>
      <c r="Q10" s="39">
        <v>13</v>
      </c>
      <c r="R10" s="60">
        <v>16</v>
      </c>
      <c r="S10" s="40">
        <f t="shared" si="3"/>
        <v>123.07692307692308</v>
      </c>
      <c r="T10" s="39">
        <v>15</v>
      </c>
      <c r="U10" s="60">
        <v>4</v>
      </c>
      <c r="V10" s="40">
        <f t="shared" si="4"/>
        <v>26.666666666666668</v>
      </c>
      <c r="W10" s="39">
        <v>9</v>
      </c>
      <c r="X10" s="60">
        <v>4</v>
      </c>
      <c r="Y10" s="40">
        <f t="shared" si="5"/>
        <v>44.444444444444443</v>
      </c>
      <c r="Z10" s="39">
        <v>9</v>
      </c>
      <c r="AA10" s="119">
        <v>3</v>
      </c>
      <c r="AB10" s="118">
        <f t="shared" si="6"/>
        <v>33.333333333333336</v>
      </c>
      <c r="AC10" s="37"/>
      <c r="AD10" s="41"/>
    </row>
    <row r="11" spans="1:32" s="42" customFormat="1" ht="17" customHeight="1" x14ac:dyDescent="0.25">
      <c r="A11" s="61" t="s">
        <v>38</v>
      </c>
      <c r="B11" s="39">
        <v>84</v>
      </c>
      <c r="C11" s="39">
        <v>70</v>
      </c>
      <c r="D11" s="36">
        <f t="shared" si="0"/>
        <v>83.333333333333329</v>
      </c>
      <c r="E11" s="39">
        <v>70</v>
      </c>
      <c r="F11" s="39">
        <v>57</v>
      </c>
      <c r="G11" s="40">
        <f t="shared" si="1"/>
        <v>81.428571428571431</v>
      </c>
      <c r="H11" s="39">
        <v>11</v>
      </c>
      <c r="I11" s="39">
        <v>11</v>
      </c>
      <c r="J11" s="108">
        <f t="shared" si="2"/>
        <v>100</v>
      </c>
      <c r="K11" s="39">
        <v>2</v>
      </c>
      <c r="L11" s="39">
        <v>2</v>
      </c>
      <c r="M11" s="108">
        <f t="shared" si="7"/>
        <v>100</v>
      </c>
      <c r="N11" s="39">
        <v>0</v>
      </c>
      <c r="O11" s="39">
        <v>1</v>
      </c>
      <c r="P11" s="108" t="str">
        <f t="shared" si="8"/>
        <v>-</v>
      </c>
      <c r="Q11" s="39">
        <v>68</v>
      </c>
      <c r="R11" s="60">
        <v>53</v>
      </c>
      <c r="S11" s="40">
        <f t="shared" si="3"/>
        <v>77.941176470588232</v>
      </c>
      <c r="T11" s="39">
        <v>41</v>
      </c>
      <c r="U11" s="60">
        <v>16</v>
      </c>
      <c r="V11" s="40">
        <f t="shared" si="4"/>
        <v>39.024390243902438</v>
      </c>
      <c r="W11" s="39">
        <v>30</v>
      </c>
      <c r="X11" s="60">
        <v>15</v>
      </c>
      <c r="Y11" s="40">
        <f t="shared" si="5"/>
        <v>50</v>
      </c>
      <c r="Z11" s="39">
        <v>28</v>
      </c>
      <c r="AA11" s="119">
        <v>11</v>
      </c>
      <c r="AB11" s="118">
        <f t="shared" si="6"/>
        <v>39.285714285714285</v>
      </c>
      <c r="AC11" s="37"/>
      <c r="AD11" s="41"/>
    </row>
    <row r="12" spans="1:32" s="42" customFormat="1" ht="17" customHeight="1" x14ac:dyDescent="0.25">
      <c r="A12" s="61" t="s">
        <v>39</v>
      </c>
      <c r="B12" s="39">
        <v>41</v>
      </c>
      <c r="C12" s="39">
        <v>94</v>
      </c>
      <c r="D12" s="36">
        <f t="shared" si="0"/>
        <v>229.26829268292684</v>
      </c>
      <c r="E12" s="39">
        <v>33</v>
      </c>
      <c r="F12" s="39">
        <v>88</v>
      </c>
      <c r="G12" s="40">
        <f t="shared" si="1"/>
        <v>266.66666666666669</v>
      </c>
      <c r="H12" s="39">
        <v>8</v>
      </c>
      <c r="I12" s="39">
        <v>18</v>
      </c>
      <c r="J12" s="107">
        <f t="shared" si="2"/>
        <v>225</v>
      </c>
      <c r="K12" s="39">
        <v>4</v>
      </c>
      <c r="L12" s="39">
        <v>9</v>
      </c>
      <c r="M12" s="108">
        <f t="shared" si="7"/>
        <v>225</v>
      </c>
      <c r="N12" s="39">
        <v>6</v>
      </c>
      <c r="O12" s="39">
        <v>2</v>
      </c>
      <c r="P12" s="108">
        <f t="shared" si="8"/>
        <v>33.333333333333336</v>
      </c>
      <c r="Q12" s="39">
        <v>28</v>
      </c>
      <c r="R12" s="60">
        <v>76</v>
      </c>
      <c r="S12" s="40">
        <f t="shared" si="3"/>
        <v>271.42857142857144</v>
      </c>
      <c r="T12" s="39">
        <v>19</v>
      </c>
      <c r="U12" s="60">
        <v>26</v>
      </c>
      <c r="V12" s="40">
        <f t="shared" si="4"/>
        <v>136.84210526315789</v>
      </c>
      <c r="W12" s="39">
        <v>11</v>
      </c>
      <c r="X12" s="60">
        <v>23</v>
      </c>
      <c r="Y12" s="40">
        <f t="shared" si="5"/>
        <v>209.09090909090909</v>
      </c>
      <c r="Z12" s="39">
        <v>8</v>
      </c>
      <c r="AA12" s="119">
        <v>22</v>
      </c>
      <c r="AB12" s="118">
        <f t="shared" si="6"/>
        <v>275</v>
      </c>
      <c r="AC12" s="37"/>
      <c r="AD12" s="41"/>
    </row>
    <row r="13" spans="1:32" s="42" customFormat="1" ht="17" customHeight="1" x14ac:dyDescent="0.25">
      <c r="A13" s="61" t="s">
        <v>40</v>
      </c>
      <c r="B13" s="39">
        <v>47</v>
      </c>
      <c r="C13" s="39">
        <v>55</v>
      </c>
      <c r="D13" s="36">
        <f t="shared" si="0"/>
        <v>117.02127659574468</v>
      </c>
      <c r="E13" s="39">
        <v>47</v>
      </c>
      <c r="F13" s="39">
        <v>53</v>
      </c>
      <c r="G13" s="40">
        <f t="shared" si="1"/>
        <v>112.76595744680851</v>
      </c>
      <c r="H13" s="39">
        <v>8</v>
      </c>
      <c r="I13" s="39">
        <v>15</v>
      </c>
      <c r="J13" s="108">
        <f t="shared" si="2"/>
        <v>187.5</v>
      </c>
      <c r="K13" s="39">
        <v>3</v>
      </c>
      <c r="L13" s="39">
        <v>3</v>
      </c>
      <c r="M13" s="108">
        <f t="shared" si="7"/>
        <v>100</v>
      </c>
      <c r="N13" s="39">
        <v>0</v>
      </c>
      <c r="O13" s="39">
        <v>0</v>
      </c>
      <c r="P13" s="108" t="str">
        <f t="shared" si="8"/>
        <v>-</v>
      </c>
      <c r="Q13" s="39">
        <v>42</v>
      </c>
      <c r="R13" s="60">
        <v>48</v>
      </c>
      <c r="S13" s="40">
        <f t="shared" si="3"/>
        <v>114.28571428571429</v>
      </c>
      <c r="T13" s="39">
        <v>19</v>
      </c>
      <c r="U13" s="60">
        <v>8</v>
      </c>
      <c r="V13" s="40">
        <f t="shared" si="4"/>
        <v>42.10526315789474</v>
      </c>
      <c r="W13" s="39">
        <v>19</v>
      </c>
      <c r="X13" s="60">
        <v>7</v>
      </c>
      <c r="Y13" s="40">
        <f t="shared" si="5"/>
        <v>36.842105263157897</v>
      </c>
      <c r="Z13" s="39">
        <v>18</v>
      </c>
      <c r="AA13" s="119">
        <v>6</v>
      </c>
      <c r="AB13" s="118">
        <f t="shared" si="6"/>
        <v>33.333333333333336</v>
      </c>
      <c r="AC13" s="37"/>
      <c r="AD13" s="41"/>
    </row>
    <row r="14" spans="1:32" s="42" customFormat="1" ht="17" customHeight="1" x14ac:dyDescent="0.25">
      <c r="A14" s="61" t="s">
        <v>41</v>
      </c>
      <c r="B14" s="39">
        <v>46</v>
      </c>
      <c r="C14" s="39">
        <v>54</v>
      </c>
      <c r="D14" s="36">
        <f t="shared" si="0"/>
        <v>117.39130434782609</v>
      </c>
      <c r="E14" s="39">
        <v>43</v>
      </c>
      <c r="F14" s="39">
        <v>48</v>
      </c>
      <c r="G14" s="40">
        <f t="shared" si="1"/>
        <v>111.62790697674419</v>
      </c>
      <c r="H14" s="39">
        <v>6</v>
      </c>
      <c r="I14" s="39">
        <v>12</v>
      </c>
      <c r="J14" s="108">
        <f t="shared" si="2"/>
        <v>200</v>
      </c>
      <c r="K14" s="39">
        <v>2</v>
      </c>
      <c r="L14" s="39">
        <v>0</v>
      </c>
      <c r="M14" s="108">
        <f t="shared" si="7"/>
        <v>0</v>
      </c>
      <c r="N14" s="39">
        <v>0</v>
      </c>
      <c r="O14" s="39">
        <v>0</v>
      </c>
      <c r="P14" s="108" t="str">
        <f t="shared" si="8"/>
        <v>-</v>
      </c>
      <c r="Q14" s="39">
        <v>41</v>
      </c>
      <c r="R14" s="60">
        <v>42</v>
      </c>
      <c r="S14" s="40">
        <f t="shared" si="3"/>
        <v>102.4390243902439</v>
      </c>
      <c r="T14" s="39">
        <v>29</v>
      </c>
      <c r="U14" s="60">
        <v>8</v>
      </c>
      <c r="V14" s="40">
        <f t="shared" si="4"/>
        <v>27.586206896551722</v>
      </c>
      <c r="W14" s="39">
        <v>27</v>
      </c>
      <c r="X14" s="60">
        <v>7</v>
      </c>
      <c r="Y14" s="40">
        <f t="shared" si="5"/>
        <v>25.925925925925927</v>
      </c>
      <c r="Z14" s="39">
        <v>26</v>
      </c>
      <c r="AA14" s="119">
        <v>5</v>
      </c>
      <c r="AB14" s="118">
        <f t="shared" si="6"/>
        <v>19.23076923076923</v>
      </c>
      <c r="AC14" s="37"/>
      <c r="AD14" s="41"/>
    </row>
    <row r="15" spans="1:32" s="42" customFormat="1" ht="17" customHeight="1" x14ac:dyDescent="0.25">
      <c r="A15" s="61" t="s">
        <v>42</v>
      </c>
      <c r="B15" s="39">
        <v>277</v>
      </c>
      <c r="C15" s="39">
        <v>313</v>
      </c>
      <c r="D15" s="36">
        <f t="shared" si="0"/>
        <v>112.99638989169675</v>
      </c>
      <c r="E15" s="39">
        <v>239</v>
      </c>
      <c r="F15" s="39">
        <v>263</v>
      </c>
      <c r="G15" s="40">
        <f t="shared" si="1"/>
        <v>110.04184100418411</v>
      </c>
      <c r="H15" s="39">
        <v>36</v>
      </c>
      <c r="I15" s="39">
        <v>27</v>
      </c>
      <c r="J15" s="108">
        <f t="shared" si="2"/>
        <v>75</v>
      </c>
      <c r="K15" s="39">
        <v>14</v>
      </c>
      <c r="L15" s="39">
        <v>4</v>
      </c>
      <c r="M15" s="108">
        <f t="shared" si="7"/>
        <v>28.571428571428573</v>
      </c>
      <c r="N15" s="39">
        <v>0</v>
      </c>
      <c r="O15" s="39">
        <v>0</v>
      </c>
      <c r="P15" s="108" t="str">
        <f t="shared" si="8"/>
        <v>-</v>
      </c>
      <c r="Q15" s="39">
        <v>206</v>
      </c>
      <c r="R15" s="60">
        <v>213</v>
      </c>
      <c r="S15" s="40">
        <f t="shared" si="3"/>
        <v>103.39805825242719</v>
      </c>
      <c r="T15" s="39">
        <v>155</v>
      </c>
      <c r="U15" s="60">
        <v>102</v>
      </c>
      <c r="V15" s="40">
        <f t="shared" si="4"/>
        <v>65.806451612903231</v>
      </c>
      <c r="W15" s="39">
        <v>118</v>
      </c>
      <c r="X15" s="60">
        <v>102</v>
      </c>
      <c r="Y15" s="40">
        <f t="shared" si="5"/>
        <v>86.440677966101688</v>
      </c>
      <c r="Z15" s="39">
        <v>112</v>
      </c>
      <c r="AA15" s="119">
        <v>94</v>
      </c>
      <c r="AB15" s="118">
        <f t="shared" si="6"/>
        <v>83.928571428571431</v>
      </c>
      <c r="AC15" s="37"/>
      <c r="AD15" s="41"/>
    </row>
    <row r="16" spans="1:32" s="42" customFormat="1" ht="17" customHeight="1" x14ac:dyDescent="0.25">
      <c r="A16" s="61" t="s">
        <v>43</v>
      </c>
      <c r="B16" s="39">
        <v>247</v>
      </c>
      <c r="C16" s="39">
        <v>280</v>
      </c>
      <c r="D16" s="36">
        <f t="shared" si="0"/>
        <v>113.36032388663968</v>
      </c>
      <c r="E16" s="39">
        <v>197</v>
      </c>
      <c r="F16" s="39">
        <v>235</v>
      </c>
      <c r="G16" s="40">
        <f t="shared" si="1"/>
        <v>119.28934010152284</v>
      </c>
      <c r="H16" s="39">
        <v>44</v>
      </c>
      <c r="I16" s="39">
        <v>49</v>
      </c>
      <c r="J16" s="108">
        <f t="shared" si="2"/>
        <v>111.36363636363636</v>
      </c>
      <c r="K16" s="39">
        <v>20</v>
      </c>
      <c r="L16" s="39">
        <v>21</v>
      </c>
      <c r="M16" s="108">
        <f t="shared" si="7"/>
        <v>105</v>
      </c>
      <c r="N16" s="39">
        <v>3</v>
      </c>
      <c r="O16" s="39">
        <v>5</v>
      </c>
      <c r="P16" s="108">
        <f t="shared" si="8"/>
        <v>166.66666666666666</v>
      </c>
      <c r="Q16" s="39">
        <v>187</v>
      </c>
      <c r="R16" s="60">
        <v>206</v>
      </c>
      <c r="S16" s="40">
        <f t="shared" si="3"/>
        <v>110.16042780748663</v>
      </c>
      <c r="T16" s="39">
        <v>140</v>
      </c>
      <c r="U16" s="60">
        <v>61</v>
      </c>
      <c r="V16" s="40">
        <f t="shared" si="4"/>
        <v>43.571428571428569</v>
      </c>
      <c r="W16" s="39">
        <v>100</v>
      </c>
      <c r="X16" s="60">
        <v>59</v>
      </c>
      <c r="Y16" s="40">
        <f t="shared" si="5"/>
        <v>59</v>
      </c>
      <c r="Z16" s="39">
        <v>89</v>
      </c>
      <c r="AA16" s="119">
        <v>53</v>
      </c>
      <c r="AB16" s="118">
        <f t="shared" si="6"/>
        <v>59.550561797752806</v>
      </c>
      <c r="AC16" s="37"/>
      <c r="AD16" s="41"/>
    </row>
    <row r="17" spans="1:30" s="42" customFormat="1" ht="17" customHeight="1" x14ac:dyDescent="0.25">
      <c r="A17" s="61" t="s">
        <v>44</v>
      </c>
      <c r="B17" s="39">
        <v>177</v>
      </c>
      <c r="C17" s="39">
        <v>254</v>
      </c>
      <c r="D17" s="36">
        <f t="shared" si="0"/>
        <v>143.50282485875707</v>
      </c>
      <c r="E17" s="39">
        <v>154</v>
      </c>
      <c r="F17" s="39">
        <v>218</v>
      </c>
      <c r="G17" s="40">
        <f t="shared" si="1"/>
        <v>141.55844155844156</v>
      </c>
      <c r="H17" s="39">
        <v>12</v>
      </c>
      <c r="I17" s="39">
        <v>27</v>
      </c>
      <c r="J17" s="107">
        <f t="shared" si="2"/>
        <v>225</v>
      </c>
      <c r="K17" s="39">
        <v>13</v>
      </c>
      <c r="L17" s="39">
        <v>11</v>
      </c>
      <c r="M17" s="108">
        <f t="shared" si="7"/>
        <v>84.615384615384613</v>
      </c>
      <c r="N17" s="39">
        <v>1</v>
      </c>
      <c r="O17" s="39">
        <v>1</v>
      </c>
      <c r="P17" s="108">
        <f t="shared" si="8"/>
        <v>100</v>
      </c>
      <c r="Q17" s="39">
        <v>120</v>
      </c>
      <c r="R17" s="60">
        <v>149</v>
      </c>
      <c r="S17" s="40">
        <f t="shared" si="3"/>
        <v>124.16666666666667</v>
      </c>
      <c r="T17" s="39">
        <v>105</v>
      </c>
      <c r="U17" s="60">
        <v>93</v>
      </c>
      <c r="V17" s="40">
        <f t="shared" si="4"/>
        <v>88.571428571428569</v>
      </c>
      <c r="W17" s="39">
        <v>81</v>
      </c>
      <c r="X17" s="60">
        <v>91</v>
      </c>
      <c r="Y17" s="40">
        <f t="shared" si="5"/>
        <v>112.34567901234568</v>
      </c>
      <c r="Z17" s="39">
        <v>77</v>
      </c>
      <c r="AA17" s="119">
        <v>83</v>
      </c>
      <c r="AB17" s="118">
        <f t="shared" si="6"/>
        <v>107.79220779220779</v>
      </c>
      <c r="AC17" s="37"/>
      <c r="AD17" s="41"/>
    </row>
    <row r="18" spans="1:30" s="42" customFormat="1" ht="17" customHeight="1" x14ac:dyDescent="0.25">
      <c r="A18" s="61" t="s">
        <v>45</v>
      </c>
      <c r="B18" s="39">
        <v>186</v>
      </c>
      <c r="C18" s="39">
        <v>181</v>
      </c>
      <c r="D18" s="36">
        <f t="shared" si="0"/>
        <v>97.311827956989248</v>
      </c>
      <c r="E18" s="39">
        <v>178</v>
      </c>
      <c r="F18" s="39">
        <v>176</v>
      </c>
      <c r="G18" s="40">
        <f t="shared" si="1"/>
        <v>98.876404494382029</v>
      </c>
      <c r="H18" s="39">
        <v>17</v>
      </c>
      <c r="I18" s="39">
        <v>17</v>
      </c>
      <c r="J18" s="108">
        <f t="shared" si="2"/>
        <v>100</v>
      </c>
      <c r="K18" s="39">
        <v>8</v>
      </c>
      <c r="L18" s="39">
        <v>3</v>
      </c>
      <c r="M18" s="108">
        <f t="shared" si="7"/>
        <v>37.5</v>
      </c>
      <c r="N18" s="39">
        <v>3</v>
      </c>
      <c r="O18" s="39">
        <v>0</v>
      </c>
      <c r="P18" s="108">
        <f t="shared" si="8"/>
        <v>0</v>
      </c>
      <c r="Q18" s="39">
        <v>129</v>
      </c>
      <c r="R18" s="60">
        <v>129</v>
      </c>
      <c r="S18" s="40">
        <f t="shared" si="3"/>
        <v>100</v>
      </c>
      <c r="T18" s="39">
        <v>82</v>
      </c>
      <c r="U18" s="60">
        <v>63</v>
      </c>
      <c r="V18" s="40">
        <f t="shared" si="4"/>
        <v>76.829268292682926</v>
      </c>
      <c r="W18" s="39">
        <v>78</v>
      </c>
      <c r="X18" s="60">
        <v>62</v>
      </c>
      <c r="Y18" s="40">
        <f t="shared" si="5"/>
        <v>79.487179487179489</v>
      </c>
      <c r="Z18" s="39">
        <v>72</v>
      </c>
      <c r="AA18" s="119">
        <v>58</v>
      </c>
      <c r="AB18" s="118">
        <f t="shared" si="6"/>
        <v>80.555555555555557</v>
      </c>
      <c r="AC18" s="37"/>
      <c r="AD18" s="41"/>
    </row>
    <row r="19" spans="1:30" s="42" customFormat="1" ht="17" customHeight="1" x14ac:dyDescent="0.25">
      <c r="A19" s="61" t="s">
        <v>46</v>
      </c>
      <c r="B19" s="39">
        <v>162</v>
      </c>
      <c r="C19" s="39">
        <v>192</v>
      </c>
      <c r="D19" s="36">
        <f t="shared" si="0"/>
        <v>118.51851851851852</v>
      </c>
      <c r="E19" s="39">
        <v>144</v>
      </c>
      <c r="F19" s="39">
        <v>164</v>
      </c>
      <c r="G19" s="40">
        <f t="shared" si="1"/>
        <v>113.88888888888889</v>
      </c>
      <c r="H19" s="39">
        <v>35</v>
      </c>
      <c r="I19" s="39">
        <v>50</v>
      </c>
      <c r="J19" s="108">
        <f t="shared" si="2"/>
        <v>142.85714285714286</v>
      </c>
      <c r="K19" s="39">
        <v>10</v>
      </c>
      <c r="L19" s="39">
        <v>9</v>
      </c>
      <c r="M19" s="108">
        <f t="shared" si="7"/>
        <v>90</v>
      </c>
      <c r="N19" s="39">
        <v>0</v>
      </c>
      <c r="O19" s="39">
        <v>0</v>
      </c>
      <c r="P19" s="108" t="str">
        <f t="shared" si="8"/>
        <v>-</v>
      </c>
      <c r="Q19" s="39">
        <v>125</v>
      </c>
      <c r="R19" s="60">
        <v>154</v>
      </c>
      <c r="S19" s="40">
        <f t="shared" si="3"/>
        <v>123.2</v>
      </c>
      <c r="T19" s="39">
        <v>84</v>
      </c>
      <c r="U19" s="60">
        <v>84</v>
      </c>
      <c r="V19" s="40">
        <f t="shared" si="4"/>
        <v>100</v>
      </c>
      <c r="W19" s="39">
        <v>66</v>
      </c>
      <c r="X19" s="60">
        <v>66</v>
      </c>
      <c r="Y19" s="40">
        <f t="shared" si="5"/>
        <v>100</v>
      </c>
      <c r="Z19" s="39">
        <v>59</v>
      </c>
      <c r="AA19" s="119">
        <v>61</v>
      </c>
      <c r="AB19" s="118">
        <f t="shared" si="6"/>
        <v>103.38983050847457</v>
      </c>
      <c r="AC19" s="37"/>
      <c r="AD19" s="41"/>
    </row>
    <row r="20" spans="1:30" s="42" customFormat="1" ht="17" customHeight="1" x14ac:dyDescent="0.25">
      <c r="A20" s="61" t="s">
        <v>47</v>
      </c>
      <c r="B20" s="39">
        <v>85</v>
      </c>
      <c r="C20" s="39">
        <v>124</v>
      </c>
      <c r="D20" s="36">
        <f t="shared" si="0"/>
        <v>145.88235294117646</v>
      </c>
      <c r="E20" s="39">
        <v>83</v>
      </c>
      <c r="F20" s="39">
        <v>122</v>
      </c>
      <c r="G20" s="40">
        <f t="shared" si="1"/>
        <v>146.98795180722891</v>
      </c>
      <c r="H20" s="39">
        <v>9</v>
      </c>
      <c r="I20" s="39">
        <v>24</v>
      </c>
      <c r="J20" s="107">
        <f t="shared" si="2"/>
        <v>266.66666666666669</v>
      </c>
      <c r="K20" s="39">
        <v>14</v>
      </c>
      <c r="L20" s="39">
        <v>8</v>
      </c>
      <c r="M20" s="108">
        <f t="shared" si="7"/>
        <v>57.142857142857146</v>
      </c>
      <c r="N20" s="39">
        <v>1</v>
      </c>
      <c r="O20" s="39">
        <v>0</v>
      </c>
      <c r="P20" s="108">
        <f t="shared" si="8"/>
        <v>0</v>
      </c>
      <c r="Q20" s="39">
        <v>77</v>
      </c>
      <c r="R20" s="60">
        <v>95</v>
      </c>
      <c r="S20" s="40">
        <f t="shared" si="3"/>
        <v>123.37662337662337</v>
      </c>
      <c r="T20" s="39">
        <v>51</v>
      </c>
      <c r="U20" s="60">
        <v>64</v>
      </c>
      <c r="V20" s="40">
        <f t="shared" si="4"/>
        <v>125.49019607843137</v>
      </c>
      <c r="W20" s="39">
        <v>49</v>
      </c>
      <c r="X20" s="60">
        <v>62</v>
      </c>
      <c r="Y20" s="40">
        <f t="shared" si="5"/>
        <v>126.53061224489795</v>
      </c>
      <c r="Z20" s="39">
        <v>47</v>
      </c>
      <c r="AA20" s="119">
        <v>59</v>
      </c>
      <c r="AB20" s="118">
        <f t="shared" si="6"/>
        <v>125.53191489361703</v>
      </c>
      <c r="AC20" s="37"/>
      <c r="AD20" s="41"/>
    </row>
    <row r="21" spans="1:30" s="42" customFormat="1" ht="17" customHeight="1" x14ac:dyDescent="0.25">
      <c r="A21" s="61" t="s">
        <v>48</v>
      </c>
      <c r="B21" s="39">
        <v>110</v>
      </c>
      <c r="C21" s="39">
        <v>167</v>
      </c>
      <c r="D21" s="36">
        <f t="shared" si="0"/>
        <v>151.81818181818181</v>
      </c>
      <c r="E21" s="39">
        <v>101</v>
      </c>
      <c r="F21" s="39">
        <v>159</v>
      </c>
      <c r="G21" s="40">
        <f t="shared" si="1"/>
        <v>157.42574257425741</v>
      </c>
      <c r="H21" s="39">
        <v>28</v>
      </c>
      <c r="I21" s="39">
        <v>27</v>
      </c>
      <c r="J21" s="108">
        <f t="shared" si="2"/>
        <v>96.428571428571431</v>
      </c>
      <c r="K21" s="39">
        <v>5</v>
      </c>
      <c r="L21" s="39">
        <v>15</v>
      </c>
      <c r="M21" s="108">
        <f t="shared" si="7"/>
        <v>300</v>
      </c>
      <c r="N21" s="39">
        <v>0</v>
      </c>
      <c r="O21" s="39">
        <v>0</v>
      </c>
      <c r="P21" s="108" t="str">
        <f t="shared" si="8"/>
        <v>-</v>
      </c>
      <c r="Q21" s="39">
        <v>90</v>
      </c>
      <c r="R21" s="60">
        <v>142</v>
      </c>
      <c r="S21" s="40">
        <f t="shared" si="3"/>
        <v>157.77777777777777</v>
      </c>
      <c r="T21" s="39">
        <v>55</v>
      </c>
      <c r="U21" s="60">
        <v>56</v>
      </c>
      <c r="V21" s="40">
        <f t="shared" si="4"/>
        <v>101.81818181818181</v>
      </c>
      <c r="W21" s="39">
        <v>51</v>
      </c>
      <c r="X21" s="60">
        <v>55</v>
      </c>
      <c r="Y21" s="40">
        <f t="shared" si="5"/>
        <v>107.84313725490196</v>
      </c>
      <c r="Z21" s="39">
        <v>48</v>
      </c>
      <c r="AA21" s="119">
        <v>53</v>
      </c>
      <c r="AB21" s="118">
        <f t="shared" si="6"/>
        <v>110.41666666666667</v>
      </c>
      <c r="AC21" s="37"/>
      <c r="AD21" s="41"/>
    </row>
    <row r="22" spans="1:30" s="42" customFormat="1" ht="17" customHeight="1" x14ac:dyDescent="0.25">
      <c r="A22" s="61" t="s">
        <v>49</v>
      </c>
      <c r="B22" s="39">
        <v>150</v>
      </c>
      <c r="C22" s="39">
        <v>148</v>
      </c>
      <c r="D22" s="36">
        <f t="shared" si="0"/>
        <v>98.666666666666671</v>
      </c>
      <c r="E22" s="39">
        <v>147</v>
      </c>
      <c r="F22" s="39">
        <v>141</v>
      </c>
      <c r="G22" s="40">
        <f t="shared" si="1"/>
        <v>95.91836734693878</v>
      </c>
      <c r="H22" s="39">
        <v>23</v>
      </c>
      <c r="I22" s="39">
        <v>21</v>
      </c>
      <c r="J22" s="108">
        <f t="shared" si="2"/>
        <v>91.304347826086953</v>
      </c>
      <c r="K22" s="39">
        <v>12</v>
      </c>
      <c r="L22" s="39">
        <v>13</v>
      </c>
      <c r="M22" s="107">
        <f t="shared" si="7"/>
        <v>108.33333333333333</v>
      </c>
      <c r="N22" s="39">
        <v>2</v>
      </c>
      <c r="O22" s="39">
        <v>0</v>
      </c>
      <c r="P22" s="108">
        <f t="shared" si="8"/>
        <v>0</v>
      </c>
      <c r="Q22" s="39">
        <v>143</v>
      </c>
      <c r="R22" s="60">
        <v>129</v>
      </c>
      <c r="S22" s="40">
        <f t="shared" si="3"/>
        <v>90.209790209790214</v>
      </c>
      <c r="T22" s="39">
        <v>62</v>
      </c>
      <c r="U22" s="60">
        <v>54</v>
      </c>
      <c r="V22" s="40">
        <f t="shared" si="4"/>
        <v>87.096774193548384</v>
      </c>
      <c r="W22" s="39">
        <v>60</v>
      </c>
      <c r="X22" s="60">
        <v>53</v>
      </c>
      <c r="Y22" s="40">
        <f t="shared" si="5"/>
        <v>88.333333333333329</v>
      </c>
      <c r="Z22" s="39">
        <v>54</v>
      </c>
      <c r="AA22" s="119">
        <v>48</v>
      </c>
      <c r="AB22" s="118">
        <f t="shared" si="6"/>
        <v>88.888888888888886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146</v>
      </c>
      <c r="C23" s="39">
        <v>202</v>
      </c>
      <c r="D23" s="36">
        <f t="shared" si="0"/>
        <v>138.35616438356163</v>
      </c>
      <c r="E23" s="39">
        <v>132</v>
      </c>
      <c r="F23" s="39">
        <v>190</v>
      </c>
      <c r="G23" s="40">
        <f t="shared" si="1"/>
        <v>143.93939393939394</v>
      </c>
      <c r="H23" s="39">
        <v>17</v>
      </c>
      <c r="I23" s="39">
        <v>32</v>
      </c>
      <c r="J23" s="108">
        <f t="shared" si="2"/>
        <v>188.23529411764707</v>
      </c>
      <c r="K23" s="39">
        <v>10</v>
      </c>
      <c r="L23" s="39">
        <v>6</v>
      </c>
      <c r="M23" s="108">
        <f t="shared" si="7"/>
        <v>60</v>
      </c>
      <c r="N23" s="39">
        <v>2</v>
      </c>
      <c r="O23" s="39">
        <v>3</v>
      </c>
      <c r="P23" s="108">
        <f t="shared" si="8"/>
        <v>150</v>
      </c>
      <c r="Q23" s="39">
        <v>128</v>
      </c>
      <c r="R23" s="60">
        <v>176</v>
      </c>
      <c r="S23" s="40">
        <f t="shared" si="3"/>
        <v>137.5</v>
      </c>
      <c r="T23" s="39">
        <v>89</v>
      </c>
      <c r="U23" s="60">
        <v>71</v>
      </c>
      <c r="V23" s="40">
        <f t="shared" si="4"/>
        <v>79.775280898876403</v>
      </c>
      <c r="W23" s="39">
        <v>76</v>
      </c>
      <c r="X23" s="60">
        <v>71</v>
      </c>
      <c r="Y23" s="40">
        <f t="shared" si="5"/>
        <v>93.421052631578945</v>
      </c>
      <c r="Z23" s="39">
        <v>64</v>
      </c>
      <c r="AA23" s="119">
        <v>67</v>
      </c>
      <c r="AB23" s="118">
        <f t="shared" si="6"/>
        <v>104.6875</v>
      </c>
      <c r="AC23" s="37"/>
      <c r="AD23" s="41"/>
    </row>
    <row r="24" spans="1:30" s="42" customFormat="1" ht="17" customHeight="1" x14ac:dyDescent="0.25">
      <c r="A24" s="61" t="s">
        <v>51</v>
      </c>
      <c r="B24" s="39">
        <v>189</v>
      </c>
      <c r="C24" s="39">
        <v>257</v>
      </c>
      <c r="D24" s="36">
        <f t="shared" si="0"/>
        <v>135.97883597883597</v>
      </c>
      <c r="E24" s="39">
        <v>184</v>
      </c>
      <c r="F24" s="39">
        <v>240</v>
      </c>
      <c r="G24" s="40">
        <f t="shared" si="1"/>
        <v>130.43478260869566</v>
      </c>
      <c r="H24" s="39">
        <v>18</v>
      </c>
      <c r="I24" s="39">
        <v>21</v>
      </c>
      <c r="J24" s="108">
        <f t="shared" si="2"/>
        <v>116.66666666666667</v>
      </c>
      <c r="K24" s="39">
        <v>11</v>
      </c>
      <c r="L24" s="39">
        <v>17</v>
      </c>
      <c r="M24" s="108">
        <f t="shared" si="7"/>
        <v>154.54545454545453</v>
      </c>
      <c r="N24" s="39">
        <v>0</v>
      </c>
      <c r="O24" s="39">
        <v>0</v>
      </c>
      <c r="P24" s="108" t="str">
        <f t="shared" si="8"/>
        <v>-</v>
      </c>
      <c r="Q24" s="39">
        <v>162</v>
      </c>
      <c r="R24" s="60">
        <v>237</v>
      </c>
      <c r="S24" s="40">
        <f t="shared" si="3"/>
        <v>146.2962962962963</v>
      </c>
      <c r="T24" s="39">
        <v>85</v>
      </c>
      <c r="U24" s="60">
        <v>83</v>
      </c>
      <c r="V24" s="40">
        <f t="shared" si="4"/>
        <v>97.647058823529406</v>
      </c>
      <c r="W24" s="39">
        <v>83</v>
      </c>
      <c r="X24" s="60">
        <v>80</v>
      </c>
      <c r="Y24" s="40">
        <f t="shared" si="5"/>
        <v>96.385542168674704</v>
      </c>
      <c r="Z24" s="39">
        <v>80</v>
      </c>
      <c r="AA24" s="119">
        <v>77</v>
      </c>
      <c r="AB24" s="118">
        <f t="shared" si="6"/>
        <v>96.25</v>
      </c>
      <c r="AC24" s="37"/>
      <c r="AD24" s="41"/>
    </row>
    <row r="25" spans="1:30" s="42" customFormat="1" ht="17" customHeight="1" x14ac:dyDescent="0.25">
      <c r="A25" s="61" t="s">
        <v>52</v>
      </c>
      <c r="B25" s="39">
        <v>65</v>
      </c>
      <c r="C25" s="39">
        <v>95</v>
      </c>
      <c r="D25" s="36">
        <f t="shared" si="0"/>
        <v>146.15384615384616</v>
      </c>
      <c r="E25" s="39">
        <v>59</v>
      </c>
      <c r="F25" s="39">
        <v>91</v>
      </c>
      <c r="G25" s="40">
        <f t="shared" si="1"/>
        <v>154.23728813559322</v>
      </c>
      <c r="H25" s="39">
        <v>11</v>
      </c>
      <c r="I25" s="39">
        <v>20</v>
      </c>
      <c r="J25" s="108">
        <f t="shared" si="2"/>
        <v>181.81818181818181</v>
      </c>
      <c r="K25" s="39">
        <v>4</v>
      </c>
      <c r="L25" s="39">
        <v>1</v>
      </c>
      <c r="M25" s="108">
        <f t="shared" si="7"/>
        <v>25</v>
      </c>
      <c r="N25" s="39">
        <v>0</v>
      </c>
      <c r="O25" s="39">
        <v>0</v>
      </c>
      <c r="P25" s="108" t="str">
        <f t="shared" si="8"/>
        <v>-</v>
      </c>
      <c r="Q25" s="39">
        <v>52</v>
      </c>
      <c r="R25" s="60">
        <v>78</v>
      </c>
      <c r="S25" s="40">
        <f t="shared" si="3"/>
        <v>150</v>
      </c>
      <c r="T25" s="39">
        <v>39</v>
      </c>
      <c r="U25" s="60">
        <v>31</v>
      </c>
      <c r="V25" s="40">
        <f t="shared" si="4"/>
        <v>79.487179487179489</v>
      </c>
      <c r="W25" s="39">
        <v>35</v>
      </c>
      <c r="X25" s="60">
        <v>31</v>
      </c>
      <c r="Y25" s="40">
        <f t="shared" si="5"/>
        <v>88.571428571428569</v>
      </c>
      <c r="Z25" s="39">
        <v>30</v>
      </c>
      <c r="AA25" s="119">
        <v>29</v>
      </c>
      <c r="AB25" s="118">
        <f t="shared" si="6"/>
        <v>96.666666666666671</v>
      </c>
      <c r="AC25" s="37"/>
      <c r="AD25" s="41"/>
    </row>
    <row r="26" spans="1:30" s="42" customFormat="1" ht="17" customHeight="1" x14ac:dyDescent="0.25">
      <c r="A26" s="61" t="s">
        <v>53</v>
      </c>
      <c r="B26" s="39">
        <v>121</v>
      </c>
      <c r="C26" s="39">
        <v>131</v>
      </c>
      <c r="D26" s="36">
        <f t="shared" si="0"/>
        <v>108.26446280991736</v>
      </c>
      <c r="E26" s="39">
        <v>113</v>
      </c>
      <c r="F26" s="39">
        <v>119</v>
      </c>
      <c r="G26" s="40">
        <f t="shared" si="1"/>
        <v>105.30973451327434</v>
      </c>
      <c r="H26" s="39">
        <v>13</v>
      </c>
      <c r="I26" s="39">
        <v>18</v>
      </c>
      <c r="J26" s="40">
        <f t="shared" si="2"/>
        <v>138.46153846153845</v>
      </c>
      <c r="K26" s="39">
        <v>5</v>
      </c>
      <c r="L26" s="39">
        <v>3</v>
      </c>
      <c r="M26" s="108">
        <f t="shared" si="7"/>
        <v>60</v>
      </c>
      <c r="N26" s="39">
        <v>2</v>
      </c>
      <c r="O26" s="39">
        <v>0</v>
      </c>
      <c r="P26" s="108">
        <f t="shared" si="8"/>
        <v>0</v>
      </c>
      <c r="Q26" s="39">
        <v>102</v>
      </c>
      <c r="R26" s="60">
        <v>100</v>
      </c>
      <c r="S26" s="40">
        <f t="shared" si="3"/>
        <v>98.039215686274517</v>
      </c>
      <c r="T26" s="39">
        <v>72</v>
      </c>
      <c r="U26" s="60">
        <v>43</v>
      </c>
      <c r="V26" s="40">
        <f t="shared" si="4"/>
        <v>59.722222222222221</v>
      </c>
      <c r="W26" s="39">
        <v>64</v>
      </c>
      <c r="X26" s="60">
        <v>39</v>
      </c>
      <c r="Y26" s="40">
        <f t="shared" si="5"/>
        <v>60.9375</v>
      </c>
      <c r="Z26" s="39">
        <v>55</v>
      </c>
      <c r="AA26" s="119">
        <v>35</v>
      </c>
      <c r="AB26" s="118">
        <f t="shared" si="6"/>
        <v>63.636363636363633</v>
      </c>
      <c r="AC26" s="37"/>
      <c r="AD26" s="41"/>
    </row>
    <row r="27" spans="1:30" s="42" customFormat="1" ht="17" customHeight="1" x14ac:dyDescent="0.25">
      <c r="A27" s="61" t="s">
        <v>54</v>
      </c>
      <c r="B27" s="39">
        <v>63</v>
      </c>
      <c r="C27" s="39">
        <v>98</v>
      </c>
      <c r="D27" s="36">
        <f t="shared" si="0"/>
        <v>155.55555555555554</v>
      </c>
      <c r="E27" s="39">
        <v>60</v>
      </c>
      <c r="F27" s="39">
        <v>95</v>
      </c>
      <c r="G27" s="40">
        <f t="shared" si="1"/>
        <v>158.33333333333334</v>
      </c>
      <c r="H27" s="39">
        <v>10</v>
      </c>
      <c r="I27" s="39">
        <v>12</v>
      </c>
      <c r="J27" s="40">
        <f t="shared" si="2"/>
        <v>120</v>
      </c>
      <c r="K27" s="39">
        <v>3</v>
      </c>
      <c r="L27" s="39">
        <v>4</v>
      </c>
      <c r="M27" s="107">
        <f t="shared" si="7"/>
        <v>133.33333333333334</v>
      </c>
      <c r="N27" s="39">
        <v>4</v>
      </c>
      <c r="O27" s="39">
        <v>3</v>
      </c>
      <c r="P27" s="108">
        <f t="shared" si="8"/>
        <v>75</v>
      </c>
      <c r="Q27" s="39">
        <v>53</v>
      </c>
      <c r="R27" s="60">
        <v>77</v>
      </c>
      <c r="S27" s="40">
        <f t="shared" si="3"/>
        <v>145.28301886792454</v>
      </c>
      <c r="T27" s="39">
        <v>34</v>
      </c>
      <c r="U27" s="60">
        <v>32</v>
      </c>
      <c r="V27" s="40">
        <f t="shared" si="4"/>
        <v>94.117647058823536</v>
      </c>
      <c r="W27" s="39">
        <v>31</v>
      </c>
      <c r="X27" s="60">
        <v>32</v>
      </c>
      <c r="Y27" s="40">
        <f t="shared" si="5"/>
        <v>103.2258064516129</v>
      </c>
      <c r="Z27" s="39">
        <v>31</v>
      </c>
      <c r="AA27" s="119">
        <v>32</v>
      </c>
      <c r="AB27" s="118">
        <f t="shared" si="6"/>
        <v>103.2258064516129</v>
      </c>
      <c r="AC27" s="37"/>
      <c r="AD27" s="41"/>
    </row>
    <row r="28" spans="1:30" s="42" customFormat="1" ht="17" customHeight="1" x14ac:dyDescent="0.25">
      <c r="A28" s="61" t="s">
        <v>55</v>
      </c>
      <c r="B28" s="39">
        <v>78</v>
      </c>
      <c r="C28" s="39">
        <v>90</v>
      </c>
      <c r="D28" s="36">
        <f t="shared" si="0"/>
        <v>115.38461538461539</v>
      </c>
      <c r="E28" s="39">
        <v>74</v>
      </c>
      <c r="F28" s="39">
        <v>83</v>
      </c>
      <c r="G28" s="40">
        <f t="shared" si="1"/>
        <v>112.16216216216216</v>
      </c>
      <c r="H28" s="39">
        <v>14</v>
      </c>
      <c r="I28" s="39">
        <v>13</v>
      </c>
      <c r="J28" s="40">
        <f t="shared" si="2"/>
        <v>92.857142857142861</v>
      </c>
      <c r="K28" s="39">
        <v>4</v>
      </c>
      <c r="L28" s="39">
        <v>4</v>
      </c>
      <c r="M28" s="108">
        <f t="shared" si="7"/>
        <v>100</v>
      </c>
      <c r="N28" s="39">
        <v>2</v>
      </c>
      <c r="O28" s="39">
        <v>0</v>
      </c>
      <c r="P28" s="108">
        <f t="shared" si="8"/>
        <v>0</v>
      </c>
      <c r="Q28" s="39">
        <v>71</v>
      </c>
      <c r="R28" s="60">
        <v>81</v>
      </c>
      <c r="S28" s="40">
        <f t="shared" si="3"/>
        <v>114.08450704225352</v>
      </c>
      <c r="T28" s="39">
        <v>41</v>
      </c>
      <c r="U28" s="60">
        <v>36</v>
      </c>
      <c r="V28" s="40">
        <f t="shared" si="4"/>
        <v>87.804878048780495</v>
      </c>
      <c r="W28" s="39">
        <v>39</v>
      </c>
      <c r="X28" s="60">
        <v>36</v>
      </c>
      <c r="Y28" s="40">
        <f t="shared" si="5"/>
        <v>92.307692307692307</v>
      </c>
      <c r="Z28" s="39">
        <v>38</v>
      </c>
      <c r="AA28" s="119">
        <v>36</v>
      </c>
      <c r="AB28" s="118">
        <f t="shared" si="6"/>
        <v>94.736842105263165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143</v>
      </c>
      <c r="C29" s="39">
        <v>163</v>
      </c>
      <c r="D29" s="36">
        <f t="shared" si="0"/>
        <v>113.98601398601399</v>
      </c>
      <c r="E29" s="39">
        <v>128</v>
      </c>
      <c r="F29" s="39">
        <v>144</v>
      </c>
      <c r="G29" s="40">
        <f t="shared" si="1"/>
        <v>112.5</v>
      </c>
      <c r="H29" s="39">
        <v>7</v>
      </c>
      <c r="I29" s="39">
        <v>15</v>
      </c>
      <c r="J29" s="40">
        <f t="shared" si="2"/>
        <v>214.28571428571428</v>
      </c>
      <c r="K29" s="39">
        <v>4</v>
      </c>
      <c r="L29" s="39">
        <v>6</v>
      </c>
      <c r="M29" s="108">
        <f t="shared" si="7"/>
        <v>150</v>
      </c>
      <c r="N29" s="39">
        <v>0</v>
      </c>
      <c r="O29" s="39">
        <v>0</v>
      </c>
      <c r="P29" s="108" t="str">
        <f t="shared" si="8"/>
        <v>-</v>
      </c>
      <c r="Q29" s="39">
        <v>101</v>
      </c>
      <c r="R29" s="60">
        <v>120</v>
      </c>
      <c r="S29" s="40">
        <f t="shared" si="3"/>
        <v>118.81188118811882</v>
      </c>
      <c r="T29" s="39">
        <v>82</v>
      </c>
      <c r="U29" s="60">
        <v>45</v>
      </c>
      <c r="V29" s="40">
        <f t="shared" si="4"/>
        <v>54.878048780487802</v>
      </c>
      <c r="W29" s="39">
        <v>68</v>
      </c>
      <c r="X29" s="60">
        <v>41</v>
      </c>
      <c r="Y29" s="40">
        <f t="shared" si="5"/>
        <v>60.294117647058826</v>
      </c>
      <c r="Z29" s="39">
        <v>66</v>
      </c>
      <c r="AA29" s="119">
        <v>40</v>
      </c>
      <c r="AB29" s="118">
        <f t="shared" si="6"/>
        <v>60.606060606060609</v>
      </c>
      <c r="AC29" s="37"/>
      <c r="AD29" s="41"/>
    </row>
    <row r="30" spans="1:30" s="42" customFormat="1" ht="17" customHeight="1" x14ac:dyDescent="0.25">
      <c r="A30" s="61" t="s">
        <v>57</v>
      </c>
      <c r="B30" s="39">
        <v>67</v>
      </c>
      <c r="C30" s="39">
        <v>90</v>
      </c>
      <c r="D30" s="36">
        <f t="shared" si="0"/>
        <v>134.32835820895522</v>
      </c>
      <c r="E30" s="39">
        <v>60</v>
      </c>
      <c r="F30" s="39">
        <v>85</v>
      </c>
      <c r="G30" s="40">
        <f t="shared" si="1"/>
        <v>141.66666666666666</v>
      </c>
      <c r="H30" s="39">
        <v>11</v>
      </c>
      <c r="I30" s="39">
        <v>14</v>
      </c>
      <c r="J30" s="107">
        <f t="shared" si="2"/>
        <v>127.27272727272727</v>
      </c>
      <c r="K30" s="39">
        <v>8</v>
      </c>
      <c r="L30" s="39">
        <v>10</v>
      </c>
      <c r="M30" s="108">
        <f t="shared" si="7"/>
        <v>125</v>
      </c>
      <c r="N30" s="39">
        <v>0</v>
      </c>
      <c r="O30" s="39">
        <v>0</v>
      </c>
      <c r="P30" s="108" t="str">
        <f t="shared" si="8"/>
        <v>-</v>
      </c>
      <c r="Q30" s="39">
        <v>59</v>
      </c>
      <c r="R30" s="60">
        <v>80</v>
      </c>
      <c r="S30" s="40">
        <f t="shared" si="3"/>
        <v>135.59322033898306</v>
      </c>
      <c r="T30" s="39">
        <v>38</v>
      </c>
      <c r="U30" s="60">
        <v>38</v>
      </c>
      <c r="V30" s="40">
        <f t="shared" si="4"/>
        <v>100</v>
      </c>
      <c r="W30" s="39">
        <v>31</v>
      </c>
      <c r="X30" s="60">
        <v>37</v>
      </c>
      <c r="Y30" s="40">
        <f t="shared" si="5"/>
        <v>119.35483870967742</v>
      </c>
      <c r="Z30" s="39">
        <v>27</v>
      </c>
      <c r="AA30" s="119">
        <v>35</v>
      </c>
      <c r="AB30" s="118">
        <f t="shared" si="6"/>
        <v>129.62962962962962</v>
      </c>
      <c r="AC30" s="37"/>
      <c r="AD30" s="41"/>
    </row>
    <row r="31" spans="1:30" s="42" customFormat="1" ht="17" customHeight="1" x14ac:dyDescent="0.25">
      <c r="A31" s="61" t="s">
        <v>58</v>
      </c>
      <c r="B31" s="39">
        <v>72</v>
      </c>
      <c r="C31" s="39">
        <v>112</v>
      </c>
      <c r="D31" s="36">
        <f t="shared" si="0"/>
        <v>155.55555555555554</v>
      </c>
      <c r="E31" s="39">
        <v>68</v>
      </c>
      <c r="F31" s="39">
        <v>105</v>
      </c>
      <c r="G31" s="40">
        <f t="shared" si="1"/>
        <v>154.41176470588235</v>
      </c>
      <c r="H31" s="39">
        <v>3</v>
      </c>
      <c r="I31" s="39">
        <v>23</v>
      </c>
      <c r="J31" s="107">
        <f t="shared" si="2"/>
        <v>766.66666666666663</v>
      </c>
      <c r="K31" s="39">
        <v>4</v>
      </c>
      <c r="L31" s="39">
        <v>6</v>
      </c>
      <c r="M31" s="108">
        <f t="shared" si="7"/>
        <v>150</v>
      </c>
      <c r="N31" s="39">
        <v>0</v>
      </c>
      <c r="O31" s="39">
        <v>1</v>
      </c>
      <c r="P31" s="108" t="str">
        <f t="shared" si="8"/>
        <v>-</v>
      </c>
      <c r="Q31" s="39">
        <v>58</v>
      </c>
      <c r="R31" s="60">
        <v>97</v>
      </c>
      <c r="S31" s="40">
        <f t="shared" si="3"/>
        <v>167.24137931034483</v>
      </c>
      <c r="T31" s="39">
        <v>33</v>
      </c>
      <c r="U31" s="60">
        <v>47</v>
      </c>
      <c r="V31" s="40">
        <f t="shared" si="4"/>
        <v>142.42424242424244</v>
      </c>
      <c r="W31" s="39">
        <v>30</v>
      </c>
      <c r="X31" s="60">
        <v>43</v>
      </c>
      <c r="Y31" s="40">
        <f t="shared" si="5"/>
        <v>143.33333333333334</v>
      </c>
      <c r="Z31" s="39">
        <v>27</v>
      </c>
      <c r="AA31" s="119">
        <v>39</v>
      </c>
      <c r="AB31" s="118">
        <f t="shared" si="6"/>
        <v>144.44444444444446</v>
      </c>
      <c r="AC31" s="37"/>
      <c r="AD31" s="41"/>
    </row>
    <row r="32" spans="1:30" s="42" customFormat="1" ht="17" customHeight="1" x14ac:dyDescent="0.25">
      <c r="A32" s="61" t="s">
        <v>59</v>
      </c>
      <c r="B32" s="39">
        <v>118</v>
      </c>
      <c r="C32" s="39">
        <v>112</v>
      </c>
      <c r="D32" s="36">
        <f t="shared" si="0"/>
        <v>94.915254237288138</v>
      </c>
      <c r="E32" s="39">
        <v>114</v>
      </c>
      <c r="F32" s="39">
        <v>105</v>
      </c>
      <c r="G32" s="40">
        <f t="shared" si="1"/>
        <v>92.10526315789474</v>
      </c>
      <c r="H32" s="39">
        <v>22</v>
      </c>
      <c r="I32" s="39">
        <v>32</v>
      </c>
      <c r="J32" s="107">
        <f t="shared" si="2"/>
        <v>145.45454545454547</v>
      </c>
      <c r="K32" s="39">
        <v>5</v>
      </c>
      <c r="L32" s="39">
        <v>6</v>
      </c>
      <c r="M32" s="108">
        <f t="shared" si="7"/>
        <v>120</v>
      </c>
      <c r="N32" s="39">
        <v>0</v>
      </c>
      <c r="O32" s="39">
        <v>7</v>
      </c>
      <c r="P32" s="108" t="str">
        <f t="shared" si="8"/>
        <v>-</v>
      </c>
      <c r="Q32" s="39">
        <v>113</v>
      </c>
      <c r="R32" s="60">
        <v>84</v>
      </c>
      <c r="S32" s="40">
        <f t="shared" si="3"/>
        <v>74.336283185840713</v>
      </c>
      <c r="T32" s="39">
        <v>60</v>
      </c>
      <c r="U32" s="60">
        <v>20</v>
      </c>
      <c r="V32" s="40">
        <f t="shared" si="4"/>
        <v>33.333333333333336</v>
      </c>
      <c r="W32" s="39">
        <v>56</v>
      </c>
      <c r="X32" s="60">
        <v>19</v>
      </c>
      <c r="Y32" s="40">
        <f t="shared" si="5"/>
        <v>33.928571428571431</v>
      </c>
      <c r="Z32" s="39">
        <v>51</v>
      </c>
      <c r="AA32" s="119">
        <v>18</v>
      </c>
      <c r="AB32" s="118">
        <f t="shared" si="6"/>
        <v>35.294117647058826</v>
      </c>
      <c r="AC32" s="37"/>
      <c r="AD32" s="41"/>
    </row>
    <row r="33" spans="1:30" s="42" customFormat="1" ht="17" customHeight="1" x14ac:dyDescent="0.25">
      <c r="A33" s="61" t="s">
        <v>60</v>
      </c>
      <c r="B33" s="39">
        <v>115</v>
      </c>
      <c r="C33" s="39">
        <v>189</v>
      </c>
      <c r="D33" s="36">
        <f t="shared" si="0"/>
        <v>164.34782608695653</v>
      </c>
      <c r="E33" s="39">
        <v>116</v>
      </c>
      <c r="F33" s="39">
        <v>189</v>
      </c>
      <c r="G33" s="40">
        <f t="shared" si="1"/>
        <v>162.93103448275863</v>
      </c>
      <c r="H33" s="39">
        <v>5</v>
      </c>
      <c r="I33" s="39">
        <v>25</v>
      </c>
      <c r="J33" s="107">
        <f t="shared" si="2"/>
        <v>500</v>
      </c>
      <c r="K33" s="39">
        <v>7</v>
      </c>
      <c r="L33" s="39">
        <v>10</v>
      </c>
      <c r="M33" s="108">
        <f t="shared" si="7"/>
        <v>142.85714285714286</v>
      </c>
      <c r="N33" s="39">
        <v>0</v>
      </c>
      <c r="O33" s="39">
        <v>0</v>
      </c>
      <c r="P33" s="108" t="str">
        <f t="shared" si="8"/>
        <v>-</v>
      </c>
      <c r="Q33" s="39">
        <v>115</v>
      </c>
      <c r="R33" s="60">
        <v>172</v>
      </c>
      <c r="S33" s="40">
        <f t="shared" si="3"/>
        <v>149.56521739130434</v>
      </c>
      <c r="T33" s="39">
        <v>54</v>
      </c>
      <c r="U33" s="60">
        <v>88</v>
      </c>
      <c r="V33" s="40">
        <f t="shared" si="4"/>
        <v>162.96296296296296</v>
      </c>
      <c r="W33" s="39">
        <v>53</v>
      </c>
      <c r="X33" s="60">
        <v>88</v>
      </c>
      <c r="Y33" s="40">
        <f t="shared" si="5"/>
        <v>166.03773584905662</v>
      </c>
      <c r="Z33" s="39">
        <v>50</v>
      </c>
      <c r="AA33" s="119">
        <v>81</v>
      </c>
      <c r="AB33" s="118">
        <f t="shared" si="6"/>
        <v>162</v>
      </c>
      <c r="AC33" s="37"/>
      <c r="AD33" s="41"/>
    </row>
    <row r="34" spans="1:30" s="42" customFormat="1" ht="17" customHeight="1" x14ac:dyDescent="0.25">
      <c r="A34" s="61" t="s">
        <v>61</v>
      </c>
      <c r="B34" s="39">
        <v>145</v>
      </c>
      <c r="C34" s="39">
        <v>209</v>
      </c>
      <c r="D34" s="36">
        <f t="shared" si="0"/>
        <v>144.13793103448276</v>
      </c>
      <c r="E34" s="39">
        <v>135</v>
      </c>
      <c r="F34" s="39">
        <v>203</v>
      </c>
      <c r="G34" s="40">
        <f t="shared" si="1"/>
        <v>150.37037037037038</v>
      </c>
      <c r="H34" s="39">
        <v>10</v>
      </c>
      <c r="I34" s="39">
        <v>29</v>
      </c>
      <c r="J34" s="40">
        <f t="shared" si="2"/>
        <v>290</v>
      </c>
      <c r="K34" s="39">
        <v>17</v>
      </c>
      <c r="L34" s="39">
        <v>17</v>
      </c>
      <c r="M34" s="108">
        <f t="shared" si="7"/>
        <v>100</v>
      </c>
      <c r="N34" s="39">
        <v>8</v>
      </c>
      <c r="O34" s="39">
        <v>1</v>
      </c>
      <c r="P34" s="108">
        <f t="shared" si="8"/>
        <v>12.5</v>
      </c>
      <c r="Q34" s="39">
        <v>129</v>
      </c>
      <c r="R34" s="60">
        <v>185</v>
      </c>
      <c r="S34" s="40">
        <f t="shared" si="3"/>
        <v>143.41085271317829</v>
      </c>
      <c r="T34" s="39">
        <v>76</v>
      </c>
      <c r="U34" s="60">
        <v>98</v>
      </c>
      <c r="V34" s="40">
        <f t="shared" si="4"/>
        <v>128.94736842105263</v>
      </c>
      <c r="W34" s="39">
        <v>69</v>
      </c>
      <c r="X34" s="60">
        <v>98</v>
      </c>
      <c r="Y34" s="40">
        <f t="shared" si="5"/>
        <v>142.02898550724638</v>
      </c>
      <c r="Z34" s="39">
        <v>65</v>
      </c>
      <c r="AA34" s="119">
        <v>91</v>
      </c>
      <c r="AB34" s="118">
        <f t="shared" si="6"/>
        <v>140</v>
      </c>
      <c r="AC34" s="37"/>
      <c r="AD34" s="41"/>
    </row>
    <row r="35" spans="1:30" s="42" customFormat="1" ht="17" customHeight="1" thickBot="1" x14ac:dyDescent="0.3">
      <c r="A35" s="61" t="s">
        <v>62</v>
      </c>
      <c r="B35" s="39">
        <v>68</v>
      </c>
      <c r="C35" s="39">
        <v>89</v>
      </c>
      <c r="D35" s="36">
        <f t="shared" si="0"/>
        <v>130.88235294117646</v>
      </c>
      <c r="E35" s="39">
        <v>67</v>
      </c>
      <c r="F35" s="39">
        <v>85</v>
      </c>
      <c r="G35" s="40">
        <f t="shared" si="1"/>
        <v>126.86567164179104</v>
      </c>
      <c r="H35" s="39">
        <v>10</v>
      </c>
      <c r="I35" s="39">
        <v>10</v>
      </c>
      <c r="J35" s="40">
        <f t="shared" si="2"/>
        <v>100</v>
      </c>
      <c r="K35" s="39">
        <v>8</v>
      </c>
      <c r="L35" s="39">
        <v>8</v>
      </c>
      <c r="M35" s="40">
        <f t="shared" si="7"/>
        <v>100</v>
      </c>
      <c r="N35" s="39">
        <v>0</v>
      </c>
      <c r="O35" s="39">
        <v>0</v>
      </c>
      <c r="P35" s="108" t="str">
        <f t="shared" si="8"/>
        <v>-</v>
      </c>
      <c r="Q35" s="39">
        <v>56</v>
      </c>
      <c r="R35" s="60">
        <v>60</v>
      </c>
      <c r="S35" s="40">
        <f t="shared" si="3"/>
        <v>107.14285714285714</v>
      </c>
      <c r="T35" s="39">
        <v>27</v>
      </c>
      <c r="U35" s="60">
        <v>23</v>
      </c>
      <c r="V35" s="40">
        <f t="shared" si="4"/>
        <v>85.18518518518519</v>
      </c>
      <c r="W35" s="39">
        <v>26</v>
      </c>
      <c r="X35" s="60">
        <v>22</v>
      </c>
      <c r="Y35" s="40">
        <f t="shared" si="5"/>
        <v>84.615384615384613</v>
      </c>
      <c r="Z35" s="39">
        <v>23</v>
      </c>
      <c r="AA35" s="120">
        <v>19</v>
      </c>
      <c r="AB35" s="118">
        <f t="shared" si="6"/>
        <v>82.608695652173907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9"/>
  <sheetViews>
    <sheetView view="pageBreakPreview" zoomScale="80" zoomScaleNormal="70" zoomScaleSheetLayoutView="80" workbookViewId="0">
      <selection activeCell="K8" sqref="K8"/>
    </sheetView>
  </sheetViews>
  <sheetFormatPr defaultColWidth="8" defaultRowHeight="13.6" x14ac:dyDescent="0.25"/>
  <cols>
    <col min="1" max="1" width="61.875" style="3" customWidth="1"/>
    <col min="2" max="2" width="16.125" style="18" customWidth="1"/>
    <col min="3" max="3" width="15.875" style="18" customWidth="1"/>
    <col min="4" max="4" width="12.625" style="3" customWidth="1"/>
    <col min="5" max="5" width="12.375" style="3" customWidth="1"/>
    <col min="6" max="16384" width="8" style="3"/>
  </cols>
  <sheetData>
    <row r="1" spans="1:9" ht="80.349999999999994" customHeight="1" x14ac:dyDescent="0.25">
      <c r="A1" s="168" t="s">
        <v>70</v>
      </c>
      <c r="B1" s="168"/>
      <c r="C1" s="168"/>
      <c r="D1" s="168"/>
      <c r="E1" s="168"/>
    </row>
    <row r="2" spans="1:9" ht="9.6999999999999993" customHeight="1" x14ac:dyDescent="0.3">
      <c r="A2" s="188"/>
      <c r="B2" s="188"/>
      <c r="C2" s="188"/>
      <c r="D2" s="188"/>
      <c r="E2" s="188"/>
    </row>
    <row r="3" spans="1:9" s="4" customFormat="1" ht="23.3" customHeight="1" x14ac:dyDescent="0.25">
      <c r="A3" s="163" t="s">
        <v>0</v>
      </c>
      <c r="B3" s="169" t="s">
        <v>72</v>
      </c>
      <c r="C3" s="169" t="s">
        <v>73</v>
      </c>
      <c r="D3" s="186" t="s">
        <v>1</v>
      </c>
      <c r="E3" s="187"/>
    </row>
    <row r="4" spans="1:9" s="4" customFormat="1" ht="28.55" x14ac:dyDescent="0.25">
      <c r="A4" s="164"/>
      <c r="B4" s="170"/>
      <c r="C4" s="170"/>
      <c r="D4" s="5" t="s">
        <v>2</v>
      </c>
      <c r="E4" s="6" t="s">
        <v>26</v>
      </c>
    </row>
    <row r="5" spans="1:9" s="9" customFormat="1" ht="15.8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27</v>
      </c>
      <c r="B6" s="78">
        <f>'6-(АТО-ЦЗ)'!B7</f>
        <v>1693</v>
      </c>
      <c r="C6" s="78">
        <f>'6-(АТО-ЦЗ)'!C7</f>
        <v>1641</v>
      </c>
      <c r="D6" s="20">
        <f>C6*100/B6</f>
        <v>96.92852923803899</v>
      </c>
      <c r="E6" s="75">
        <f>C6-B6</f>
        <v>-52</v>
      </c>
      <c r="I6" s="13"/>
    </row>
    <row r="7" spans="1:9" s="4" customFormat="1" ht="29.25" customHeight="1" x14ac:dyDescent="0.25">
      <c r="A7" s="10" t="s">
        <v>28</v>
      </c>
      <c r="B7" s="79">
        <f>'6-(АТО-ЦЗ)'!E7</f>
        <v>1374</v>
      </c>
      <c r="C7" s="79">
        <f>'6-(АТО-ЦЗ)'!F7</f>
        <v>1298</v>
      </c>
      <c r="D7" s="20">
        <f t="shared" ref="D7:D11" si="0">C7*100/B7</f>
        <v>94.468704512372639</v>
      </c>
      <c r="E7" s="75">
        <f t="shared" ref="E7:E11" si="1">C7-B7</f>
        <v>-76</v>
      </c>
      <c r="I7" s="13"/>
    </row>
    <row r="8" spans="1:9" s="4" customFormat="1" ht="48.75" customHeight="1" x14ac:dyDescent="0.25">
      <c r="A8" s="14" t="s">
        <v>29</v>
      </c>
      <c r="B8" s="79">
        <f>'6-(АТО-ЦЗ)'!H7</f>
        <v>247</v>
      </c>
      <c r="C8" s="79">
        <f>'6-(АТО-ЦЗ)'!I7</f>
        <v>244</v>
      </c>
      <c r="D8" s="20">
        <f t="shared" si="0"/>
        <v>98.785425101214571</v>
      </c>
      <c r="E8" s="75">
        <f t="shared" si="1"/>
        <v>-3</v>
      </c>
      <c r="I8" s="13"/>
    </row>
    <row r="9" spans="1:9" s="4" customFormat="1" ht="34.5" customHeight="1" x14ac:dyDescent="0.25">
      <c r="A9" s="15" t="s">
        <v>30</v>
      </c>
      <c r="B9" s="79">
        <f>'6-(АТО-ЦЗ)'!K7</f>
        <v>57</v>
      </c>
      <c r="C9" s="79">
        <f>'6-(АТО-ЦЗ)'!L7</f>
        <v>31</v>
      </c>
      <c r="D9" s="20">
        <f t="shared" si="0"/>
        <v>54.385964912280699</v>
      </c>
      <c r="E9" s="75">
        <f t="shared" si="1"/>
        <v>-26</v>
      </c>
      <c r="I9" s="13"/>
    </row>
    <row r="10" spans="1:9" s="4" customFormat="1" ht="49.25" customHeight="1" x14ac:dyDescent="0.25">
      <c r="A10" s="15" t="s">
        <v>20</v>
      </c>
      <c r="B10" s="79">
        <f>'6-(АТО-ЦЗ)'!N7</f>
        <v>13</v>
      </c>
      <c r="C10" s="79">
        <f>'6-(АТО-ЦЗ)'!O7</f>
        <v>3</v>
      </c>
      <c r="D10" s="20">
        <f t="shared" si="0"/>
        <v>23.076923076923077</v>
      </c>
      <c r="E10" s="75">
        <f t="shared" si="1"/>
        <v>-10</v>
      </c>
      <c r="I10" s="13"/>
    </row>
    <row r="11" spans="1:9" s="4" customFormat="1" ht="49.25" customHeight="1" x14ac:dyDescent="0.25">
      <c r="A11" s="15" t="s">
        <v>31</v>
      </c>
      <c r="B11" s="74">
        <f>'6-(АТО-ЦЗ)'!Q7</f>
        <v>1188</v>
      </c>
      <c r="C11" s="74">
        <f>'6-(АТО-ЦЗ)'!R7</f>
        <v>1118</v>
      </c>
      <c r="D11" s="11">
        <f t="shared" si="0"/>
        <v>94.107744107744111</v>
      </c>
      <c r="E11" s="75">
        <f t="shared" si="1"/>
        <v>-70</v>
      </c>
      <c r="I11" s="13"/>
    </row>
    <row r="12" spans="1:9" s="4" customFormat="1" ht="12.75" customHeight="1" x14ac:dyDescent="0.25">
      <c r="A12" s="159" t="s">
        <v>4</v>
      </c>
      <c r="B12" s="160"/>
      <c r="C12" s="160"/>
      <c r="D12" s="160"/>
      <c r="E12" s="160"/>
      <c r="I12" s="13"/>
    </row>
    <row r="13" spans="1:9" s="4" customFormat="1" ht="18" customHeight="1" x14ac:dyDescent="0.25">
      <c r="A13" s="161"/>
      <c r="B13" s="162"/>
      <c r="C13" s="162"/>
      <c r="D13" s="162"/>
      <c r="E13" s="162"/>
      <c r="I13" s="13"/>
    </row>
    <row r="14" spans="1:9" s="4" customFormat="1" ht="20.25" customHeight="1" x14ac:dyDescent="0.25">
      <c r="A14" s="163" t="s">
        <v>0</v>
      </c>
      <c r="B14" s="165" t="s">
        <v>74</v>
      </c>
      <c r="C14" s="165" t="s">
        <v>75</v>
      </c>
      <c r="D14" s="186" t="s">
        <v>1</v>
      </c>
      <c r="E14" s="187"/>
      <c r="I14" s="13"/>
    </row>
    <row r="15" spans="1:9" ht="27.7" customHeight="1" x14ac:dyDescent="0.25">
      <c r="A15" s="164"/>
      <c r="B15" s="165"/>
      <c r="C15" s="165"/>
      <c r="D15" s="21" t="s">
        <v>2</v>
      </c>
      <c r="E15" s="6" t="s">
        <v>26</v>
      </c>
      <c r="I15" s="13"/>
    </row>
    <row r="16" spans="1:9" ht="28.55" customHeight="1" x14ac:dyDescent="0.25">
      <c r="A16" s="10" t="s">
        <v>32</v>
      </c>
      <c r="B16" s="76">
        <f>'6-(АТО-ЦЗ)'!T7</f>
        <v>933</v>
      </c>
      <c r="C16" s="76">
        <f>'6-(АТО-ЦЗ)'!U7</f>
        <v>442</v>
      </c>
      <c r="D16" s="22">
        <f t="shared" ref="D16:D18" si="2">C16*100/B16</f>
        <v>47.374062165058952</v>
      </c>
      <c r="E16" s="75">
        <f t="shared" ref="E16:E18" si="3">C16-B16</f>
        <v>-491</v>
      </c>
      <c r="I16" s="13"/>
    </row>
    <row r="17" spans="1:9" ht="25.5" customHeight="1" x14ac:dyDescent="0.25">
      <c r="A17" s="1" t="s">
        <v>28</v>
      </c>
      <c r="B17" s="77">
        <f>'6-(АТО-ЦЗ)'!W7</f>
        <v>630</v>
      </c>
      <c r="C17" s="77">
        <f>'6-(АТО-ЦЗ)'!X7</f>
        <v>393</v>
      </c>
      <c r="D17" s="22">
        <f t="shared" si="2"/>
        <v>62.38095238095238</v>
      </c>
      <c r="E17" s="75">
        <f t="shared" si="3"/>
        <v>-237</v>
      </c>
      <c r="I17" s="13"/>
    </row>
    <row r="18" spans="1:9" ht="27.7" customHeight="1" x14ac:dyDescent="0.25">
      <c r="A18" s="1" t="s">
        <v>33</v>
      </c>
      <c r="B18" s="77">
        <f>'6-(АТО-ЦЗ)'!Z7</f>
        <v>573</v>
      </c>
      <c r="C18" s="77">
        <f>'6-(АТО-ЦЗ)'!AA7</f>
        <v>355</v>
      </c>
      <c r="D18" s="22">
        <f t="shared" si="2"/>
        <v>61.954624781849915</v>
      </c>
      <c r="E18" s="75">
        <f t="shared" si="3"/>
        <v>-218</v>
      </c>
      <c r="I18" s="13"/>
    </row>
    <row r="19" spans="1:9" x14ac:dyDescent="0.25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M11" sqref="M11"/>
    </sheetView>
  </sheetViews>
  <sheetFormatPr defaultColWidth="9.125" defaultRowHeight="14.3" x14ac:dyDescent="0.25"/>
  <cols>
    <col min="1" max="1" width="25.875" style="44" customWidth="1"/>
    <col min="2" max="2" width="10.875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79" t="s">
        <v>78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7"/>
      <c r="O1" s="27"/>
      <c r="P1" s="27"/>
      <c r="Q1" s="27"/>
      <c r="R1" s="27"/>
      <c r="S1" s="27"/>
      <c r="T1" s="27"/>
      <c r="U1" s="27"/>
      <c r="V1" s="27"/>
      <c r="W1" s="27"/>
      <c r="X1" s="175"/>
      <c r="Y1" s="175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0"/>
      <c r="Y2" s="180"/>
      <c r="Z2" s="174"/>
      <c r="AA2" s="174"/>
      <c r="AB2" s="59" t="s">
        <v>7</v>
      </c>
      <c r="AC2" s="59"/>
    </row>
    <row r="3" spans="1:32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171" t="s">
        <v>9</v>
      </c>
      <c r="L3" s="171"/>
      <c r="M3" s="171"/>
      <c r="N3" s="171" t="s">
        <v>10</v>
      </c>
      <c r="O3" s="171"/>
      <c r="P3" s="171"/>
      <c r="Q3" s="176" t="s">
        <v>8</v>
      </c>
      <c r="R3" s="177"/>
      <c r="S3" s="178"/>
      <c r="T3" s="171" t="s">
        <v>16</v>
      </c>
      <c r="U3" s="171"/>
      <c r="V3" s="171"/>
      <c r="W3" s="171" t="s">
        <v>11</v>
      </c>
      <c r="X3" s="171"/>
      <c r="Y3" s="171"/>
      <c r="Z3" s="171" t="s">
        <v>12</v>
      </c>
      <c r="AA3" s="171"/>
      <c r="AB3" s="171"/>
    </row>
    <row r="4" spans="1:32" s="33" customFormat="1" ht="19.55" customHeight="1" x14ac:dyDescent="0.25">
      <c r="A4" s="181"/>
      <c r="B4" s="184" t="s">
        <v>15</v>
      </c>
      <c r="C4" s="184" t="s">
        <v>63</v>
      </c>
      <c r="D4" s="185" t="s">
        <v>2</v>
      </c>
      <c r="E4" s="184" t="s">
        <v>15</v>
      </c>
      <c r="F4" s="184" t="s">
        <v>63</v>
      </c>
      <c r="G4" s="185" t="s">
        <v>2</v>
      </c>
      <c r="H4" s="184" t="s">
        <v>15</v>
      </c>
      <c r="I4" s="184" t="s">
        <v>63</v>
      </c>
      <c r="J4" s="185" t="s">
        <v>2</v>
      </c>
      <c r="K4" s="184" t="s">
        <v>15</v>
      </c>
      <c r="L4" s="184" t="s">
        <v>63</v>
      </c>
      <c r="M4" s="185" t="s">
        <v>2</v>
      </c>
      <c r="N4" s="184" t="s">
        <v>15</v>
      </c>
      <c r="O4" s="184" t="s">
        <v>63</v>
      </c>
      <c r="P4" s="185" t="s">
        <v>2</v>
      </c>
      <c r="Q4" s="184" t="s">
        <v>15</v>
      </c>
      <c r="R4" s="184" t="s">
        <v>63</v>
      </c>
      <c r="S4" s="185" t="s">
        <v>2</v>
      </c>
      <c r="T4" s="184" t="s">
        <v>15</v>
      </c>
      <c r="U4" s="184" t="s">
        <v>63</v>
      </c>
      <c r="V4" s="185" t="s">
        <v>2</v>
      </c>
      <c r="W4" s="184" t="s">
        <v>15</v>
      </c>
      <c r="X4" s="184" t="s">
        <v>63</v>
      </c>
      <c r="Y4" s="185" t="s">
        <v>2</v>
      </c>
      <c r="Z4" s="184" t="s">
        <v>15</v>
      </c>
      <c r="AA4" s="184" t="s">
        <v>63</v>
      </c>
      <c r="AB4" s="185" t="s">
        <v>2</v>
      </c>
    </row>
    <row r="5" spans="1:32" s="33" customFormat="1" ht="15.8" customHeight="1" x14ac:dyDescent="0.25">
      <c r="A5" s="181"/>
      <c r="B5" s="184"/>
      <c r="C5" s="184"/>
      <c r="D5" s="185"/>
      <c r="E5" s="184"/>
      <c r="F5" s="184"/>
      <c r="G5" s="185"/>
      <c r="H5" s="184"/>
      <c r="I5" s="184"/>
      <c r="J5" s="185"/>
      <c r="K5" s="184"/>
      <c r="L5" s="184"/>
      <c r="M5" s="185"/>
      <c r="N5" s="184"/>
      <c r="O5" s="184"/>
      <c r="P5" s="185"/>
      <c r="Q5" s="184"/>
      <c r="R5" s="184"/>
      <c r="S5" s="185"/>
      <c r="T5" s="184"/>
      <c r="U5" s="184"/>
      <c r="V5" s="185"/>
      <c r="W5" s="184"/>
      <c r="X5" s="184"/>
      <c r="Y5" s="185"/>
      <c r="Z5" s="184"/>
      <c r="AA5" s="184"/>
      <c r="AB5" s="185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1693</v>
      </c>
      <c r="C7" s="35">
        <f>SUM(C8:C35)</f>
        <v>1641</v>
      </c>
      <c r="D7" s="36">
        <f>IF(ISERROR(C7*100/B7),"-",(C7*100/B7))</f>
        <v>96.92852923803899</v>
      </c>
      <c r="E7" s="35">
        <f>SUM(E8:E35)</f>
        <v>1374</v>
      </c>
      <c r="F7" s="35">
        <f>SUM(F8:F35)</f>
        <v>1298</v>
      </c>
      <c r="G7" s="36">
        <f>IF(ISERROR(F7*100/E7),"-",(F7*100/E7))</f>
        <v>94.468704512372639</v>
      </c>
      <c r="H7" s="86">
        <f>SUM(H8:H35)</f>
        <v>247</v>
      </c>
      <c r="I7" s="86">
        <f>SUM(I8:I35)</f>
        <v>244</v>
      </c>
      <c r="J7" s="109">
        <f>IF(ISERROR(I7*100/H7),"-",(I7*100/H7))</f>
        <v>98.785425101214571</v>
      </c>
      <c r="K7" s="86">
        <f>SUM(K8:K35)</f>
        <v>57</v>
      </c>
      <c r="L7" s="86">
        <f>SUM(L8:L35)</f>
        <v>31</v>
      </c>
      <c r="M7" s="109">
        <f>IF(ISERROR(L7*100/K7),"-",(L7*100/K7))</f>
        <v>54.385964912280699</v>
      </c>
      <c r="N7" s="86">
        <f>SUM(N8:N35)</f>
        <v>13</v>
      </c>
      <c r="O7" s="86">
        <f>SUM(O8:O35)</f>
        <v>3</v>
      </c>
      <c r="P7" s="109">
        <f>IF(ISERROR(O7*100/N7),"-",(O7*100/N7))</f>
        <v>23.076923076923077</v>
      </c>
      <c r="Q7" s="35">
        <f>SUM(Q8:Q35)</f>
        <v>1188</v>
      </c>
      <c r="R7" s="35">
        <f>SUM(R8:R35)</f>
        <v>1118</v>
      </c>
      <c r="S7" s="36">
        <f>IF(ISERROR(R7*100/Q7),"-",(R7*100/Q7))</f>
        <v>94.107744107744111</v>
      </c>
      <c r="T7" s="35">
        <f>SUM(T8:T35)</f>
        <v>933</v>
      </c>
      <c r="U7" s="35">
        <f>SUM(U8:U35)</f>
        <v>442</v>
      </c>
      <c r="V7" s="36">
        <f>IF(ISERROR(U7*100/T7),"-",(U7*100/T7))</f>
        <v>47.374062165058952</v>
      </c>
      <c r="W7" s="35">
        <f>SUM(W8:W35)</f>
        <v>630</v>
      </c>
      <c r="X7" s="35">
        <f>SUM(X8:X35)</f>
        <v>393</v>
      </c>
      <c r="Y7" s="36">
        <f>IF(ISERROR(X7*100/W7),"-",(X7*100/W7))</f>
        <v>62.38095238095238</v>
      </c>
      <c r="Z7" s="35">
        <f>SUM(Z8:Z35)</f>
        <v>573</v>
      </c>
      <c r="AA7" s="35">
        <f>SUM(AA8:AA35)</f>
        <v>355</v>
      </c>
      <c r="AB7" s="36">
        <f>IF(ISERROR(AA7*100/Z7),"-",(AA7*100/Z7))</f>
        <v>61.954624781849915</v>
      </c>
      <c r="AC7" s="37"/>
      <c r="AF7" s="42"/>
    </row>
    <row r="8" spans="1:32" s="42" customFormat="1" ht="17" customHeight="1" x14ac:dyDescent="0.25">
      <c r="A8" s="61" t="s">
        <v>35</v>
      </c>
      <c r="B8" s="39">
        <v>415</v>
      </c>
      <c r="C8" s="39">
        <v>457</v>
      </c>
      <c r="D8" s="36">
        <f>IF(ISERROR(C8*100/B8),"-",(C8*100/B8))</f>
        <v>110.12048192771084</v>
      </c>
      <c r="E8" s="39">
        <v>313</v>
      </c>
      <c r="F8" s="39">
        <v>354</v>
      </c>
      <c r="G8" s="40">
        <f>IF(ISERROR(F8*100/E8),"-",(F8*100/E8))</f>
        <v>113.09904153354633</v>
      </c>
      <c r="H8" s="87">
        <v>42</v>
      </c>
      <c r="I8" s="87">
        <v>63</v>
      </c>
      <c r="J8" s="108">
        <f>IF(ISERROR(I8*100/H8),"-",(I8*100/H8))</f>
        <v>150</v>
      </c>
      <c r="K8" s="87">
        <v>5</v>
      </c>
      <c r="L8" s="87">
        <v>6</v>
      </c>
      <c r="M8" s="108">
        <f>IF(ISERROR(L8*100/K8),"-",(L8*100/K8))</f>
        <v>120</v>
      </c>
      <c r="N8" s="87">
        <v>2</v>
      </c>
      <c r="O8" s="87">
        <v>0</v>
      </c>
      <c r="P8" s="108">
        <f>IF(ISERROR(O8*100/N8),"-",(O8*100/N8))</f>
        <v>0</v>
      </c>
      <c r="Q8" s="39">
        <v>283</v>
      </c>
      <c r="R8" s="60">
        <v>319</v>
      </c>
      <c r="S8" s="40">
        <f>IF(ISERROR(R8*100/Q8),"-",(R8*100/Q8))</f>
        <v>112.72084805653711</v>
      </c>
      <c r="T8" s="39">
        <v>264</v>
      </c>
      <c r="U8" s="60">
        <v>131</v>
      </c>
      <c r="V8" s="40">
        <f>IF(ISERROR(U8*100/T8),"-",(U8*100/T8))</f>
        <v>49.621212121212125</v>
      </c>
      <c r="W8" s="39">
        <v>164</v>
      </c>
      <c r="X8" s="60">
        <v>129</v>
      </c>
      <c r="Y8" s="40">
        <f>IF(ISERROR(X8*100/W8),"-",(X8*100/W8))</f>
        <v>78.658536585365852</v>
      </c>
      <c r="Z8" s="39">
        <v>150</v>
      </c>
      <c r="AA8" s="60">
        <v>120</v>
      </c>
      <c r="AB8" s="40">
        <f>IF(ISERROR(AA8*100/Z8),"-",(AA8*100/Z8))</f>
        <v>80</v>
      </c>
      <c r="AC8" s="37"/>
      <c r="AD8" s="41"/>
    </row>
    <row r="9" spans="1:32" s="43" customFormat="1" ht="17" customHeight="1" x14ac:dyDescent="0.25">
      <c r="A9" s="61" t="s">
        <v>36</v>
      </c>
      <c r="B9" s="39">
        <v>41</v>
      </c>
      <c r="C9" s="39">
        <v>34</v>
      </c>
      <c r="D9" s="36">
        <f t="shared" ref="D9:D35" si="0">IF(ISERROR(C9*100/B9),"-",(C9*100/B9))</f>
        <v>82.926829268292678</v>
      </c>
      <c r="E9" s="39">
        <v>39</v>
      </c>
      <c r="F9" s="39">
        <v>32</v>
      </c>
      <c r="G9" s="40">
        <f t="shared" ref="G9:G35" si="1">IF(ISERROR(F9*100/E9),"-",(F9*100/E9))</f>
        <v>82.051282051282058</v>
      </c>
      <c r="H9" s="87">
        <v>12</v>
      </c>
      <c r="I9" s="87">
        <v>11</v>
      </c>
      <c r="J9" s="108">
        <f t="shared" ref="J9:J35" si="2">IF(ISERROR(I9*100/H9),"-",(I9*100/H9))</f>
        <v>91.666666666666671</v>
      </c>
      <c r="K9" s="87">
        <v>1</v>
      </c>
      <c r="L9" s="87">
        <v>0</v>
      </c>
      <c r="M9" s="108">
        <f t="shared" ref="M9:M35" si="3">IF(ISERROR(L9*100/K9),"-",(L9*100/K9))</f>
        <v>0</v>
      </c>
      <c r="N9" s="87">
        <v>0</v>
      </c>
      <c r="O9" s="87">
        <v>0</v>
      </c>
      <c r="P9" s="108" t="str">
        <f t="shared" ref="P9:P35" si="4">IF(ISERROR(O9*100/N9),"-",(O9*100/N9))</f>
        <v>-</v>
      </c>
      <c r="Q9" s="39">
        <v>37</v>
      </c>
      <c r="R9" s="60">
        <v>24</v>
      </c>
      <c r="S9" s="40">
        <f t="shared" ref="S9:S35" si="5">IF(ISERROR(R9*100/Q9),"-",(R9*100/Q9))</f>
        <v>64.86486486486487</v>
      </c>
      <c r="T9" s="39">
        <v>19</v>
      </c>
      <c r="U9" s="60">
        <v>10</v>
      </c>
      <c r="V9" s="40">
        <f t="shared" ref="V9:V35" si="6">IF(ISERROR(U9*100/T9),"-",(U9*100/T9))</f>
        <v>52.631578947368418</v>
      </c>
      <c r="W9" s="39">
        <v>17</v>
      </c>
      <c r="X9" s="60">
        <v>10</v>
      </c>
      <c r="Y9" s="40">
        <f t="shared" ref="Y9:Y35" si="7">IF(ISERROR(X9*100/W9),"-",(X9*100/W9))</f>
        <v>58.823529411764703</v>
      </c>
      <c r="Z9" s="39">
        <v>14</v>
      </c>
      <c r="AA9" s="60">
        <v>9</v>
      </c>
      <c r="AB9" s="40">
        <f t="shared" ref="AB9:AB35" si="8">IF(ISERROR(AA9*100/Z9),"-",(AA9*100/Z9))</f>
        <v>64.285714285714292</v>
      </c>
      <c r="AC9" s="37"/>
      <c r="AD9" s="41"/>
    </row>
    <row r="10" spans="1:32" s="42" customFormat="1" ht="17" customHeight="1" x14ac:dyDescent="0.25">
      <c r="A10" s="61" t="s">
        <v>37</v>
      </c>
      <c r="B10" s="39">
        <v>6</v>
      </c>
      <c r="C10" s="39">
        <v>5</v>
      </c>
      <c r="D10" s="36">
        <f t="shared" si="0"/>
        <v>83.333333333333329</v>
      </c>
      <c r="E10" s="39">
        <v>6</v>
      </c>
      <c r="F10" s="39">
        <v>5</v>
      </c>
      <c r="G10" s="40">
        <f t="shared" si="1"/>
        <v>83.333333333333329</v>
      </c>
      <c r="H10" s="87">
        <v>2</v>
      </c>
      <c r="I10" s="87">
        <v>1</v>
      </c>
      <c r="J10" s="108">
        <f t="shared" si="2"/>
        <v>50</v>
      </c>
      <c r="K10" s="87">
        <v>1</v>
      </c>
      <c r="L10" s="87">
        <v>0</v>
      </c>
      <c r="M10" s="108">
        <f t="shared" si="3"/>
        <v>0</v>
      </c>
      <c r="N10" s="87">
        <v>1</v>
      </c>
      <c r="O10" s="87">
        <v>0</v>
      </c>
      <c r="P10" s="108">
        <f t="shared" si="4"/>
        <v>0</v>
      </c>
      <c r="Q10" s="39">
        <v>6</v>
      </c>
      <c r="R10" s="60">
        <v>4</v>
      </c>
      <c r="S10" s="40">
        <f t="shared" si="5"/>
        <v>66.666666666666671</v>
      </c>
      <c r="T10" s="39">
        <v>2</v>
      </c>
      <c r="U10" s="60">
        <v>2</v>
      </c>
      <c r="V10" s="40">
        <f t="shared" si="6"/>
        <v>100</v>
      </c>
      <c r="W10" s="39">
        <v>2</v>
      </c>
      <c r="X10" s="60">
        <v>2</v>
      </c>
      <c r="Y10" s="40">
        <f t="shared" si="7"/>
        <v>100</v>
      </c>
      <c r="Z10" s="39">
        <v>2</v>
      </c>
      <c r="AA10" s="60">
        <v>2</v>
      </c>
      <c r="AB10" s="40">
        <f t="shared" si="8"/>
        <v>100</v>
      </c>
      <c r="AC10" s="37"/>
      <c r="AD10" s="41"/>
    </row>
    <row r="11" spans="1:32" s="42" customFormat="1" ht="17" customHeight="1" x14ac:dyDescent="0.25">
      <c r="A11" s="61" t="s">
        <v>38</v>
      </c>
      <c r="B11" s="39">
        <v>18</v>
      </c>
      <c r="C11" s="39">
        <v>14</v>
      </c>
      <c r="D11" s="36">
        <f t="shared" si="0"/>
        <v>77.777777777777771</v>
      </c>
      <c r="E11" s="39">
        <v>16</v>
      </c>
      <c r="F11" s="39">
        <v>12</v>
      </c>
      <c r="G11" s="40">
        <f t="shared" si="1"/>
        <v>75</v>
      </c>
      <c r="H11" s="87">
        <v>5</v>
      </c>
      <c r="I11" s="87">
        <v>2</v>
      </c>
      <c r="J11" s="108">
        <f t="shared" si="2"/>
        <v>40</v>
      </c>
      <c r="K11" s="87">
        <v>1</v>
      </c>
      <c r="L11" s="87">
        <v>0</v>
      </c>
      <c r="M11" s="108">
        <f t="shared" si="3"/>
        <v>0</v>
      </c>
      <c r="N11" s="87">
        <v>0</v>
      </c>
      <c r="O11" s="87">
        <v>0</v>
      </c>
      <c r="P11" s="108" t="str">
        <f t="shared" si="4"/>
        <v>-</v>
      </c>
      <c r="Q11" s="39">
        <v>15</v>
      </c>
      <c r="R11" s="60">
        <v>12</v>
      </c>
      <c r="S11" s="40">
        <f t="shared" si="5"/>
        <v>80</v>
      </c>
      <c r="T11" s="39">
        <v>9</v>
      </c>
      <c r="U11" s="60">
        <v>3</v>
      </c>
      <c r="V11" s="40">
        <f t="shared" si="6"/>
        <v>33.333333333333336</v>
      </c>
      <c r="W11" s="39">
        <v>7</v>
      </c>
      <c r="X11" s="60">
        <v>3</v>
      </c>
      <c r="Y11" s="40">
        <f t="shared" si="7"/>
        <v>42.857142857142854</v>
      </c>
      <c r="Z11" s="39">
        <v>5</v>
      </c>
      <c r="AA11" s="60">
        <v>2</v>
      </c>
      <c r="AB11" s="40">
        <f t="shared" si="8"/>
        <v>40</v>
      </c>
      <c r="AC11" s="37"/>
      <c r="AD11" s="41"/>
    </row>
    <row r="12" spans="1:32" s="42" customFormat="1" ht="17" customHeight="1" x14ac:dyDescent="0.25">
      <c r="A12" s="61" t="s">
        <v>39</v>
      </c>
      <c r="B12" s="39">
        <v>48</v>
      </c>
      <c r="C12" s="39">
        <v>60</v>
      </c>
      <c r="D12" s="36">
        <f t="shared" si="0"/>
        <v>125</v>
      </c>
      <c r="E12" s="39">
        <v>42</v>
      </c>
      <c r="F12" s="39">
        <v>53</v>
      </c>
      <c r="G12" s="40">
        <f t="shared" si="1"/>
        <v>126.19047619047619</v>
      </c>
      <c r="H12" s="87">
        <v>7</v>
      </c>
      <c r="I12" s="87">
        <v>14</v>
      </c>
      <c r="J12" s="108">
        <f t="shared" si="2"/>
        <v>200</v>
      </c>
      <c r="K12" s="87">
        <v>0</v>
      </c>
      <c r="L12" s="87">
        <v>1</v>
      </c>
      <c r="M12" s="108" t="str">
        <f t="shared" si="3"/>
        <v>-</v>
      </c>
      <c r="N12" s="87">
        <v>2</v>
      </c>
      <c r="O12" s="87">
        <v>0</v>
      </c>
      <c r="P12" s="108">
        <f t="shared" si="4"/>
        <v>0</v>
      </c>
      <c r="Q12" s="39">
        <v>36</v>
      </c>
      <c r="R12" s="60">
        <v>47</v>
      </c>
      <c r="S12" s="40">
        <f t="shared" si="5"/>
        <v>130.55555555555554</v>
      </c>
      <c r="T12" s="39">
        <v>27</v>
      </c>
      <c r="U12" s="60">
        <v>18</v>
      </c>
      <c r="V12" s="40">
        <f t="shared" si="6"/>
        <v>66.666666666666671</v>
      </c>
      <c r="W12" s="39">
        <v>21</v>
      </c>
      <c r="X12" s="60">
        <v>16</v>
      </c>
      <c r="Y12" s="40">
        <f t="shared" si="7"/>
        <v>76.19047619047619</v>
      </c>
      <c r="Z12" s="39">
        <v>20</v>
      </c>
      <c r="AA12" s="60">
        <v>14</v>
      </c>
      <c r="AB12" s="40">
        <f t="shared" si="8"/>
        <v>70</v>
      </c>
      <c r="AC12" s="37"/>
      <c r="AD12" s="41"/>
    </row>
    <row r="13" spans="1:32" s="42" customFormat="1" ht="17" customHeight="1" x14ac:dyDescent="0.25">
      <c r="A13" s="61" t="s">
        <v>40</v>
      </c>
      <c r="B13" s="39">
        <v>12</v>
      </c>
      <c r="C13" s="39">
        <v>12</v>
      </c>
      <c r="D13" s="36">
        <f t="shared" si="0"/>
        <v>100</v>
      </c>
      <c r="E13" s="39">
        <v>11</v>
      </c>
      <c r="F13" s="39">
        <v>11</v>
      </c>
      <c r="G13" s="40">
        <f t="shared" si="1"/>
        <v>100</v>
      </c>
      <c r="H13" s="87">
        <v>5</v>
      </c>
      <c r="I13" s="87">
        <v>3</v>
      </c>
      <c r="J13" s="108">
        <f t="shared" si="2"/>
        <v>60</v>
      </c>
      <c r="K13" s="87">
        <v>0</v>
      </c>
      <c r="L13" s="87">
        <v>0</v>
      </c>
      <c r="M13" s="108" t="str">
        <f t="shared" si="3"/>
        <v>-</v>
      </c>
      <c r="N13" s="87">
        <v>0</v>
      </c>
      <c r="O13" s="87">
        <v>0</v>
      </c>
      <c r="P13" s="108" t="str">
        <f t="shared" si="4"/>
        <v>-</v>
      </c>
      <c r="Q13" s="39">
        <v>10</v>
      </c>
      <c r="R13" s="60">
        <v>9</v>
      </c>
      <c r="S13" s="40">
        <f t="shared" si="5"/>
        <v>90</v>
      </c>
      <c r="T13" s="39">
        <v>6</v>
      </c>
      <c r="U13" s="60">
        <v>3</v>
      </c>
      <c r="V13" s="40">
        <f t="shared" si="6"/>
        <v>50</v>
      </c>
      <c r="W13" s="39">
        <v>5</v>
      </c>
      <c r="X13" s="60">
        <v>3</v>
      </c>
      <c r="Y13" s="40">
        <f t="shared" si="7"/>
        <v>60</v>
      </c>
      <c r="Z13" s="39">
        <v>5</v>
      </c>
      <c r="AA13" s="60">
        <v>3</v>
      </c>
      <c r="AB13" s="40">
        <f t="shared" si="8"/>
        <v>60</v>
      </c>
      <c r="AC13" s="37"/>
      <c r="AD13" s="41"/>
    </row>
    <row r="14" spans="1:32" s="42" customFormat="1" ht="17" customHeight="1" x14ac:dyDescent="0.25">
      <c r="A14" s="61" t="s">
        <v>41</v>
      </c>
      <c r="B14" s="39">
        <v>19</v>
      </c>
      <c r="C14" s="39">
        <v>17</v>
      </c>
      <c r="D14" s="36">
        <f t="shared" si="0"/>
        <v>89.473684210526315</v>
      </c>
      <c r="E14" s="39">
        <v>12</v>
      </c>
      <c r="F14" s="39">
        <v>12</v>
      </c>
      <c r="G14" s="40">
        <f t="shared" si="1"/>
        <v>100</v>
      </c>
      <c r="H14" s="87">
        <v>1</v>
      </c>
      <c r="I14" s="87">
        <v>1</v>
      </c>
      <c r="J14" s="108">
        <f t="shared" si="2"/>
        <v>100</v>
      </c>
      <c r="K14" s="87">
        <v>1</v>
      </c>
      <c r="L14" s="87">
        <v>0</v>
      </c>
      <c r="M14" s="108">
        <f t="shared" si="3"/>
        <v>0</v>
      </c>
      <c r="N14" s="87">
        <v>0</v>
      </c>
      <c r="O14" s="87">
        <v>0</v>
      </c>
      <c r="P14" s="108" t="str">
        <f t="shared" si="4"/>
        <v>-</v>
      </c>
      <c r="Q14" s="39">
        <v>12</v>
      </c>
      <c r="R14" s="60">
        <v>11</v>
      </c>
      <c r="S14" s="40">
        <f t="shared" si="5"/>
        <v>91.666666666666671</v>
      </c>
      <c r="T14" s="39">
        <v>12</v>
      </c>
      <c r="U14" s="60">
        <v>4</v>
      </c>
      <c r="V14" s="40">
        <f t="shared" si="6"/>
        <v>33.333333333333336</v>
      </c>
      <c r="W14" s="39">
        <v>6</v>
      </c>
      <c r="X14" s="60">
        <v>4</v>
      </c>
      <c r="Y14" s="40">
        <f t="shared" si="7"/>
        <v>66.666666666666671</v>
      </c>
      <c r="Z14" s="39">
        <v>5</v>
      </c>
      <c r="AA14" s="60">
        <v>4</v>
      </c>
      <c r="AB14" s="40">
        <f t="shared" si="8"/>
        <v>80</v>
      </c>
      <c r="AC14" s="37"/>
      <c r="AD14" s="41"/>
    </row>
    <row r="15" spans="1:32" s="42" customFormat="1" ht="17" customHeight="1" x14ac:dyDescent="0.25">
      <c r="A15" s="61" t="s">
        <v>42</v>
      </c>
      <c r="B15" s="39">
        <v>60</v>
      </c>
      <c r="C15" s="39">
        <v>68</v>
      </c>
      <c r="D15" s="36">
        <f t="shared" si="0"/>
        <v>113.33333333333333</v>
      </c>
      <c r="E15" s="39">
        <v>50</v>
      </c>
      <c r="F15" s="39">
        <v>58</v>
      </c>
      <c r="G15" s="40">
        <f t="shared" si="1"/>
        <v>116</v>
      </c>
      <c r="H15" s="87">
        <v>12</v>
      </c>
      <c r="I15" s="87">
        <v>13</v>
      </c>
      <c r="J15" s="108">
        <f t="shared" si="2"/>
        <v>108.33333333333333</v>
      </c>
      <c r="K15" s="87">
        <v>2</v>
      </c>
      <c r="L15" s="87">
        <v>2</v>
      </c>
      <c r="M15" s="108">
        <f t="shared" si="3"/>
        <v>100</v>
      </c>
      <c r="N15" s="87">
        <v>0</v>
      </c>
      <c r="O15" s="87">
        <v>0</v>
      </c>
      <c r="P15" s="108" t="str">
        <f t="shared" si="4"/>
        <v>-</v>
      </c>
      <c r="Q15" s="39">
        <v>46</v>
      </c>
      <c r="R15" s="60">
        <v>51</v>
      </c>
      <c r="S15" s="40">
        <f t="shared" si="5"/>
        <v>110.8695652173913</v>
      </c>
      <c r="T15" s="39">
        <v>31</v>
      </c>
      <c r="U15" s="60">
        <v>19</v>
      </c>
      <c r="V15" s="40">
        <f t="shared" si="6"/>
        <v>61.29032258064516</v>
      </c>
      <c r="W15" s="39">
        <v>21</v>
      </c>
      <c r="X15" s="60">
        <v>19</v>
      </c>
      <c r="Y15" s="40">
        <f t="shared" si="7"/>
        <v>90.476190476190482</v>
      </c>
      <c r="Z15" s="39">
        <v>20</v>
      </c>
      <c r="AA15" s="60">
        <v>16</v>
      </c>
      <c r="AB15" s="40">
        <f t="shared" si="8"/>
        <v>80</v>
      </c>
      <c r="AC15" s="37"/>
      <c r="AD15" s="41"/>
    </row>
    <row r="16" spans="1:32" s="42" customFormat="1" ht="17" customHeight="1" x14ac:dyDescent="0.25">
      <c r="A16" s="61" t="s">
        <v>43</v>
      </c>
      <c r="B16" s="39">
        <v>53</v>
      </c>
      <c r="C16" s="39">
        <v>51</v>
      </c>
      <c r="D16" s="36">
        <f t="shared" si="0"/>
        <v>96.226415094339629</v>
      </c>
      <c r="E16" s="39">
        <v>45</v>
      </c>
      <c r="F16" s="39">
        <v>36</v>
      </c>
      <c r="G16" s="40">
        <f t="shared" si="1"/>
        <v>80</v>
      </c>
      <c r="H16" s="87">
        <v>11</v>
      </c>
      <c r="I16" s="87">
        <v>6</v>
      </c>
      <c r="J16" s="108">
        <f t="shared" si="2"/>
        <v>54.545454545454547</v>
      </c>
      <c r="K16" s="87">
        <v>4</v>
      </c>
      <c r="L16" s="87">
        <v>0</v>
      </c>
      <c r="M16" s="108">
        <f t="shared" si="3"/>
        <v>0</v>
      </c>
      <c r="N16" s="87">
        <v>1</v>
      </c>
      <c r="O16" s="87">
        <v>0</v>
      </c>
      <c r="P16" s="108">
        <f t="shared" si="4"/>
        <v>0</v>
      </c>
      <c r="Q16" s="39">
        <v>42</v>
      </c>
      <c r="R16" s="60">
        <v>34</v>
      </c>
      <c r="S16" s="40">
        <f t="shared" si="5"/>
        <v>80.952380952380949</v>
      </c>
      <c r="T16" s="39">
        <v>27</v>
      </c>
      <c r="U16" s="60">
        <v>12</v>
      </c>
      <c r="V16" s="40">
        <f t="shared" si="6"/>
        <v>44.444444444444443</v>
      </c>
      <c r="W16" s="39">
        <v>21</v>
      </c>
      <c r="X16" s="60">
        <v>9</v>
      </c>
      <c r="Y16" s="40">
        <f t="shared" si="7"/>
        <v>42.857142857142854</v>
      </c>
      <c r="Z16" s="39">
        <v>15</v>
      </c>
      <c r="AA16" s="60">
        <v>6</v>
      </c>
      <c r="AB16" s="40">
        <f t="shared" si="8"/>
        <v>40</v>
      </c>
      <c r="AC16" s="37"/>
      <c r="AD16" s="41"/>
    </row>
    <row r="17" spans="1:30" s="42" customFormat="1" ht="17" customHeight="1" x14ac:dyDescent="0.25">
      <c r="A17" s="61" t="s">
        <v>44</v>
      </c>
      <c r="B17" s="39">
        <v>117</v>
      </c>
      <c r="C17" s="39">
        <v>100</v>
      </c>
      <c r="D17" s="36">
        <f t="shared" si="0"/>
        <v>85.470085470085465</v>
      </c>
      <c r="E17" s="39">
        <v>106</v>
      </c>
      <c r="F17" s="39">
        <v>84</v>
      </c>
      <c r="G17" s="40">
        <f t="shared" si="1"/>
        <v>79.245283018867923</v>
      </c>
      <c r="H17" s="87">
        <v>10</v>
      </c>
      <c r="I17" s="87">
        <v>14</v>
      </c>
      <c r="J17" s="108">
        <f t="shared" si="2"/>
        <v>140</v>
      </c>
      <c r="K17" s="87">
        <v>2</v>
      </c>
      <c r="L17" s="87">
        <v>1</v>
      </c>
      <c r="M17" s="108">
        <f t="shared" si="3"/>
        <v>50</v>
      </c>
      <c r="N17" s="87">
        <v>0</v>
      </c>
      <c r="O17" s="87">
        <v>0</v>
      </c>
      <c r="P17" s="108" t="str">
        <f t="shared" si="4"/>
        <v>-</v>
      </c>
      <c r="Q17" s="39">
        <v>74</v>
      </c>
      <c r="R17" s="60">
        <v>46</v>
      </c>
      <c r="S17" s="40">
        <f t="shared" si="5"/>
        <v>62.162162162162161</v>
      </c>
      <c r="T17" s="39">
        <v>59</v>
      </c>
      <c r="U17" s="60">
        <v>19</v>
      </c>
      <c r="V17" s="40">
        <f t="shared" si="6"/>
        <v>32.203389830508478</v>
      </c>
      <c r="W17" s="39">
        <v>48</v>
      </c>
      <c r="X17" s="60">
        <v>18</v>
      </c>
      <c r="Y17" s="40">
        <f t="shared" si="7"/>
        <v>37.5</v>
      </c>
      <c r="Z17" s="39">
        <v>46</v>
      </c>
      <c r="AA17" s="60">
        <v>16</v>
      </c>
      <c r="AB17" s="40">
        <f t="shared" si="8"/>
        <v>34.782608695652172</v>
      </c>
      <c r="AC17" s="37"/>
      <c r="AD17" s="41"/>
    </row>
    <row r="18" spans="1:30" s="42" customFormat="1" ht="17" customHeight="1" x14ac:dyDescent="0.25">
      <c r="A18" s="61" t="s">
        <v>45</v>
      </c>
      <c r="B18" s="39">
        <v>31</v>
      </c>
      <c r="C18" s="39">
        <v>36</v>
      </c>
      <c r="D18" s="36">
        <f t="shared" si="0"/>
        <v>116.12903225806451</v>
      </c>
      <c r="E18" s="39">
        <v>31</v>
      </c>
      <c r="F18" s="39">
        <v>33</v>
      </c>
      <c r="G18" s="40">
        <f t="shared" si="1"/>
        <v>106.45161290322581</v>
      </c>
      <c r="H18" s="87">
        <v>8</v>
      </c>
      <c r="I18" s="87">
        <v>6</v>
      </c>
      <c r="J18" s="108">
        <f t="shared" si="2"/>
        <v>75</v>
      </c>
      <c r="K18" s="87">
        <v>3</v>
      </c>
      <c r="L18" s="87">
        <v>0</v>
      </c>
      <c r="M18" s="108">
        <f t="shared" si="3"/>
        <v>0</v>
      </c>
      <c r="N18" s="87">
        <v>1</v>
      </c>
      <c r="O18" s="87">
        <v>0</v>
      </c>
      <c r="P18" s="108">
        <f t="shared" si="4"/>
        <v>0</v>
      </c>
      <c r="Q18" s="39">
        <v>21</v>
      </c>
      <c r="R18" s="60">
        <v>29</v>
      </c>
      <c r="S18" s="40">
        <f t="shared" si="5"/>
        <v>138.0952380952381</v>
      </c>
      <c r="T18" s="39">
        <v>13</v>
      </c>
      <c r="U18" s="60">
        <v>10</v>
      </c>
      <c r="V18" s="40">
        <f t="shared" si="6"/>
        <v>76.92307692307692</v>
      </c>
      <c r="W18" s="39">
        <v>13</v>
      </c>
      <c r="X18" s="60">
        <v>9</v>
      </c>
      <c r="Y18" s="40">
        <f t="shared" si="7"/>
        <v>69.230769230769226</v>
      </c>
      <c r="Z18" s="39">
        <v>12</v>
      </c>
      <c r="AA18" s="60">
        <v>8</v>
      </c>
      <c r="AB18" s="40">
        <f t="shared" si="8"/>
        <v>66.666666666666671</v>
      </c>
      <c r="AC18" s="37"/>
      <c r="AD18" s="41"/>
    </row>
    <row r="19" spans="1:30" s="42" customFormat="1" ht="17" customHeight="1" x14ac:dyDescent="0.25">
      <c r="A19" s="61" t="s">
        <v>46</v>
      </c>
      <c r="B19" s="39">
        <v>100</v>
      </c>
      <c r="C19" s="39">
        <v>102</v>
      </c>
      <c r="D19" s="36">
        <f t="shared" si="0"/>
        <v>102</v>
      </c>
      <c r="E19" s="39">
        <v>67</v>
      </c>
      <c r="F19" s="39">
        <v>62</v>
      </c>
      <c r="G19" s="40">
        <f t="shared" si="1"/>
        <v>92.537313432835816</v>
      </c>
      <c r="H19" s="87">
        <v>17</v>
      </c>
      <c r="I19" s="87">
        <v>14</v>
      </c>
      <c r="J19" s="108">
        <f t="shared" si="2"/>
        <v>82.352941176470594</v>
      </c>
      <c r="K19" s="87">
        <v>4</v>
      </c>
      <c r="L19" s="87">
        <v>4</v>
      </c>
      <c r="M19" s="108">
        <f t="shared" si="3"/>
        <v>100</v>
      </c>
      <c r="N19" s="87">
        <v>0</v>
      </c>
      <c r="O19" s="87">
        <v>0</v>
      </c>
      <c r="P19" s="108" t="str">
        <f t="shared" si="4"/>
        <v>-</v>
      </c>
      <c r="Q19" s="39">
        <v>57</v>
      </c>
      <c r="R19" s="60">
        <v>59</v>
      </c>
      <c r="S19" s="40">
        <f t="shared" si="5"/>
        <v>103.50877192982456</v>
      </c>
      <c r="T19" s="39">
        <v>53</v>
      </c>
      <c r="U19" s="60">
        <v>51</v>
      </c>
      <c r="V19" s="40">
        <f t="shared" si="6"/>
        <v>96.226415094339629</v>
      </c>
      <c r="W19" s="39">
        <v>21</v>
      </c>
      <c r="X19" s="60">
        <v>18</v>
      </c>
      <c r="Y19" s="40">
        <f t="shared" si="7"/>
        <v>85.714285714285708</v>
      </c>
      <c r="Z19" s="39">
        <v>19</v>
      </c>
      <c r="AA19" s="60">
        <v>17</v>
      </c>
      <c r="AB19" s="40">
        <f t="shared" si="8"/>
        <v>89.473684210526315</v>
      </c>
      <c r="AC19" s="37"/>
      <c r="AD19" s="41"/>
    </row>
    <row r="20" spans="1:30" s="42" customFormat="1" ht="17" customHeight="1" x14ac:dyDescent="0.25">
      <c r="A20" s="61" t="s">
        <v>47</v>
      </c>
      <c r="B20" s="39">
        <v>35</v>
      </c>
      <c r="C20" s="39">
        <v>31</v>
      </c>
      <c r="D20" s="36">
        <f t="shared" si="0"/>
        <v>88.571428571428569</v>
      </c>
      <c r="E20" s="39">
        <v>32</v>
      </c>
      <c r="F20" s="39">
        <v>27</v>
      </c>
      <c r="G20" s="40">
        <f t="shared" si="1"/>
        <v>84.375</v>
      </c>
      <c r="H20" s="87">
        <v>6</v>
      </c>
      <c r="I20" s="87">
        <v>6</v>
      </c>
      <c r="J20" s="108">
        <f t="shared" si="2"/>
        <v>100</v>
      </c>
      <c r="K20" s="87">
        <v>1</v>
      </c>
      <c r="L20" s="87">
        <v>0</v>
      </c>
      <c r="M20" s="108">
        <f t="shared" si="3"/>
        <v>0</v>
      </c>
      <c r="N20" s="87">
        <v>0</v>
      </c>
      <c r="O20" s="87">
        <v>0</v>
      </c>
      <c r="P20" s="108" t="str">
        <f t="shared" si="4"/>
        <v>-</v>
      </c>
      <c r="Q20" s="39">
        <v>27</v>
      </c>
      <c r="R20" s="60">
        <v>20</v>
      </c>
      <c r="S20" s="40">
        <f t="shared" si="5"/>
        <v>74.074074074074076</v>
      </c>
      <c r="T20" s="39">
        <v>19</v>
      </c>
      <c r="U20" s="60">
        <v>9</v>
      </c>
      <c r="V20" s="40">
        <f t="shared" si="6"/>
        <v>47.368421052631582</v>
      </c>
      <c r="W20" s="39">
        <v>16</v>
      </c>
      <c r="X20" s="60">
        <v>8</v>
      </c>
      <c r="Y20" s="40">
        <f t="shared" si="7"/>
        <v>50</v>
      </c>
      <c r="Z20" s="39">
        <v>16</v>
      </c>
      <c r="AA20" s="60">
        <v>8</v>
      </c>
      <c r="AB20" s="40">
        <f t="shared" si="8"/>
        <v>50</v>
      </c>
      <c r="AC20" s="37"/>
      <c r="AD20" s="41"/>
    </row>
    <row r="21" spans="1:30" s="42" customFormat="1" ht="17" customHeight="1" x14ac:dyDescent="0.25">
      <c r="A21" s="61" t="s">
        <v>48</v>
      </c>
      <c r="B21" s="39">
        <v>31</v>
      </c>
      <c r="C21" s="39">
        <v>35</v>
      </c>
      <c r="D21" s="36">
        <f t="shared" si="0"/>
        <v>112.90322580645162</v>
      </c>
      <c r="E21" s="39">
        <v>20</v>
      </c>
      <c r="F21" s="39">
        <v>23</v>
      </c>
      <c r="G21" s="40">
        <f t="shared" si="1"/>
        <v>115</v>
      </c>
      <c r="H21" s="87">
        <v>4</v>
      </c>
      <c r="I21" s="87">
        <v>3</v>
      </c>
      <c r="J21" s="108">
        <f t="shared" si="2"/>
        <v>75</v>
      </c>
      <c r="K21" s="87">
        <v>0</v>
      </c>
      <c r="L21" s="87">
        <v>2</v>
      </c>
      <c r="M21" s="108" t="str">
        <f t="shared" si="3"/>
        <v>-</v>
      </c>
      <c r="N21" s="87">
        <v>0</v>
      </c>
      <c r="O21" s="87">
        <v>0</v>
      </c>
      <c r="P21" s="108" t="str">
        <f t="shared" si="4"/>
        <v>-</v>
      </c>
      <c r="Q21" s="39">
        <v>19</v>
      </c>
      <c r="R21" s="60">
        <v>21</v>
      </c>
      <c r="S21" s="40">
        <f t="shared" si="5"/>
        <v>110.52631578947368</v>
      </c>
      <c r="T21" s="39">
        <v>22</v>
      </c>
      <c r="U21" s="60">
        <v>7</v>
      </c>
      <c r="V21" s="40">
        <f t="shared" si="6"/>
        <v>31.818181818181817</v>
      </c>
      <c r="W21" s="39">
        <v>11</v>
      </c>
      <c r="X21" s="60">
        <v>7</v>
      </c>
      <c r="Y21" s="40">
        <f t="shared" si="7"/>
        <v>63.636363636363633</v>
      </c>
      <c r="Z21" s="39">
        <v>11</v>
      </c>
      <c r="AA21" s="60">
        <v>5</v>
      </c>
      <c r="AB21" s="40">
        <f t="shared" si="8"/>
        <v>45.454545454545453</v>
      </c>
      <c r="AC21" s="37"/>
      <c r="AD21" s="41"/>
    </row>
    <row r="22" spans="1:30" s="42" customFormat="1" ht="17" customHeight="1" x14ac:dyDescent="0.25">
      <c r="A22" s="61" t="s">
        <v>49</v>
      </c>
      <c r="B22" s="39">
        <v>26</v>
      </c>
      <c r="C22" s="39">
        <v>19</v>
      </c>
      <c r="D22" s="36">
        <f t="shared" si="0"/>
        <v>73.07692307692308</v>
      </c>
      <c r="E22" s="39">
        <v>24</v>
      </c>
      <c r="F22" s="39">
        <v>19</v>
      </c>
      <c r="G22" s="40">
        <f t="shared" si="1"/>
        <v>79.166666666666671</v>
      </c>
      <c r="H22" s="87">
        <v>9</v>
      </c>
      <c r="I22" s="87">
        <v>8</v>
      </c>
      <c r="J22" s="108">
        <f t="shared" si="2"/>
        <v>88.888888888888886</v>
      </c>
      <c r="K22" s="87">
        <v>3</v>
      </c>
      <c r="L22" s="87">
        <v>0</v>
      </c>
      <c r="M22" s="108">
        <f t="shared" si="3"/>
        <v>0</v>
      </c>
      <c r="N22" s="87">
        <v>0</v>
      </c>
      <c r="O22" s="87">
        <v>0</v>
      </c>
      <c r="P22" s="108" t="str">
        <f t="shared" si="4"/>
        <v>-</v>
      </c>
      <c r="Q22" s="39">
        <v>22</v>
      </c>
      <c r="R22" s="60">
        <v>15</v>
      </c>
      <c r="S22" s="40">
        <f t="shared" si="5"/>
        <v>68.181818181818187</v>
      </c>
      <c r="T22" s="39">
        <v>6</v>
      </c>
      <c r="U22" s="60">
        <v>4</v>
      </c>
      <c r="V22" s="40">
        <f t="shared" si="6"/>
        <v>66.666666666666671</v>
      </c>
      <c r="W22" s="39">
        <v>6</v>
      </c>
      <c r="X22" s="60">
        <v>4</v>
      </c>
      <c r="Y22" s="40">
        <f t="shared" si="7"/>
        <v>66.666666666666671</v>
      </c>
      <c r="Z22" s="39">
        <v>5</v>
      </c>
      <c r="AA22" s="60">
        <v>4</v>
      </c>
      <c r="AB22" s="40">
        <f t="shared" si="8"/>
        <v>80</v>
      </c>
      <c r="AC22" s="37"/>
      <c r="AD22" s="41"/>
    </row>
    <row r="23" spans="1:30" s="42" customFormat="1" ht="17" customHeight="1" x14ac:dyDescent="0.25">
      <c r="A23" s="61" t="s">
        <v>50</v>
      </c>
      <c r="B23" s="39">
        <v>131</v>
      </c>
      <c r="C23" s="39">
        <v>110</v>
      </c>
      <c r="D23" s="36">
        <f t="shared" si="0"/>
        <v>83.969465648854964</v>
      </c>
      <c r="E23" s="39">
        <v>91</v>
      </c>
      <c r="F23" s="39">
        <v>73</v>
      </c>
      <c r="G23" s="40">
        <f t="shared" si="1"/>
        <v>80.219780219780219</v>
      </c>
      <c r="H23" s="87">
        <v>13</v>
      </c>
      <c r="I23" s="87">
        <v>10</v>
      </c>
      <c r="J23" s="108">
        <f t="shared" si="2"/>
        <v>76.92307692307692</v>
      </c>
      <c r="K23" s="87">
        <v>3</v>
      </c>
      <c r="L23" s="87">
        <v>1</v>
      </c>
      <c r="M23" s="108">
        <f t="shared" si="3"/>
        <v>33.333333333333336</v>
      </c>
      <c r="N23" s="87">
        <v>2</v>
      </c>
      <c r="O23" s="87">
        <v>0</v>
      </c>
      <c r="P23" s="108">
        <f t="shared" si="4"/>
        <v>0</v>
      </c>
      <c r="Q23" s="39">
        <v>82</v>
      </c>
      <c r="R23" s="60">
        <v>65</v>
      </c>
      <c r="S23" s="40">
        <f t="shared" si="5"/>
        <v>79.268292682926827</v>
      </c>
      <c r="T23" s="39">
        <v>82</v>
      </c>
      <c r="U23" s="60">
        <v>16</v>
      </c>
      <c r="V23" s="40">
        <f t="shared" si="6"/>
        <v>19.512195121951219</v>
      </c>
      <c r="W23" s="39">
        <v>44</v>
      </c>
      <c r="X23" s="60">
        <v>15</v>
      </c>
      <c r="Y23" s="40">
        <f t="shared" si="7"/>
        <v>34.090909090909093</v>
      </c>
      <c r="Z23" s="39">
        <v>39</v>
      </c>
      <c r="AA23" s="60">
        <v>15</v>
      </c>
      <c r="AB23" s="40">
        <f t="shared" si="8"/>
        <v>38.46153846153846</v>
      </c>
      <c r="AC23" s="37"/>
      <c r="AD23" s="41"/>
    </row>
    <row r="24" spans="1:30" s="42" customFormat="1" ht="17" customHeight="1" x14ac:dyDescent="0.25">
      <c r="A24" s="61" t="s">
        <v>51</v>
      </c>
      <c r="B24" s="39">
        <v>86</v>
      </c>
      <c r="C24" s="39">
        <v>92</v>
      </c>
      <c r="D24" s="36">
        <f t="shared" si="0"/>
        <v>106.97674418604652</v>
      </c>
      <c r="E24" s="39">
        <v>85</v>
      </c>
      <c r="F24" s="39">
        <v>91</v>
      </c>
      <c r="G24" s="40">
        <f t="shared" si="1"/>
        <v>107.05882352941177</v>
      </c>
      <c r="H24" s="87">
        <v>11</v>
      </c>
      <c r="I24" s="87">
        <v>13</v>
      </c>
      <c r="J24" s="108">
        <f t="shared" si="2"/>
        <v>118.18181818181819</v>
      </c>
      <c r="K24" s="87">
        <v>4</v>
      </c>
      <c r="L24" s="87">
        <v>3</v>
      </c>
      <c r="M24" s="108">
        <f t="shared" si="3"/>
        <v>75</v>
      </c>
      <c r="N24" s="87">
        <v>0</v>
      </c>
      <c r="O24" s="87">
        <v>0</v>
      </c>
      <c r="P24" s="108" t="str">
        <f t="shared" si="4"/>
        <v>-</v>
      </c>
      <c r="Q24" s="39">
        <v>67</v>
      </c>
      <c r="R24" s="60">
        <v>89</v>
      </c>
      <c r="S24" s="40">
        <f t="shared" si="5"/>
        <v>132.83582089552237</v>
      </c>
      <c r="T24" s="39">
        <v>34</v>
      </c>
      <c r="U24" s="60">
        <v>34</v>
      </c>
      <c r="V24" s="40">
        <f t="shared" si="6"/>
        <v>100</v>
      </c>
      <c r="W24" s="39">
        <v>34</v>
      </c>
      <c r="X24" s="60">
        <v>34</v>
      </c>
      <c r="Y24" s="40">
        <f t="shared" si="7"/>
        <v>100</v>
      </c>
      <c r="Z24" s="39">
        <v>33</v>
      </c>
      <c r="AA24" s="60">
        <v>33</v>
      </c>
      <c r="AB24" s="40">
        <f t="shared" si="8"/>
        <v>100</v>
      </c>
      <c r="AC24" s="37"/>
      <c r="AD24" s="41"/>
    </row>
    <row r="25" spans="1:30" s="42" customFormat="1" ht="17" customHeight="1" x14ac:dyDescent="0.25">
      <c r="A25" s="61" t="s">
        <v>52</v>
      </c>
      <c r="B25" s="39">
        <v>23</v>
      </c>
      <c r="C25" s="39">
        <v>25</v>
      </c>
      <c r="D25" s="36">
        <f t="shared" si="0"/>
        <v>108.69565217391305</v>
      </c>
      <c r="E25" s="39">
        <v>16</v>
      </c>
      <c r="F25" s="39">
        <v>20</v>
      </c>
      <c r="G25" s="40">
        <f t="shared" si="1"/>
        <v>125</v>
      </c>
      <c r="H25" s="87">
        <v>6</v>
      </c>
      <c r="I25" s="87">
        <v>7</v>
      </c>
      <c r="J25" s="108">
        <f t="shared" si="2"/>
        <v>116.66666666666667</v>
      </c>
      <c r="K25" s="87">
        <v>3</v>
      </c>
      <c r="L25" s="87">
        <v>2</v>
      </c>
      <c r="M25" s="108">
        <f t="shared" si="3"/>
        <v>66.666666666666671</v>
      </c>
      <c r="N25" s="87">
        <v>0</v>
      </c>
      <c r="O25" s="87">
        <v>1</v>
      </c>
      <c r="P25" s="108" t="str">
        <f t="shared" si="4"/>
        <v>-</v>
      </c>
      <c r="Q25" s="39">
        <v>11</v>
      </c>
      <c r="R25" s="60">
        <v>17</v>
      </c>
      <c r="S25" s="40">
        <f t="shared" si="5"/>
        <v>154.54545454545453</v>
      </c>
      <c r="T25" s="39">
        <v>12</v>
      </c>
      <c r="U25" s="60">
        <v>6</v>
      </c>
      <c r="V25" s="40">
        <f t="shared" si="6"/>
        <v>50</v>
      </c>
      <c r="W25" s="39">
        <v>7</v>
      </c>
      <c r="X25" s="60">
        <v>6</v>
      </c>
      <c r="Y25" s="40">
        <f t="shared" si="7"/>
        <v>85.714285714285708</v>
      </c>
      <c r="Z25" s="39">
        <v>6</v>
      </c>
      <c r="AA25" s="60">
        <v>4</v>
      </c>
      <c r="AB25" s="40">
        <f t="shared" si="8"/>
        <v>66.666666666666671</v>
      </c>
      <c r="AC25" s="37"/>
      <c r="AD25" s="41"/>
    </row>
    <row r="26" spans="1:30" s="42" customFormat="1" ht="17" customHeight="1" x14ac:dyDescent="0.25">
      <c r="A26" s="61" t="s">
        <v>53</v>
      </c>
      <c r="B26" s="39">
        <v>48</v>
      </c>
      <c r="C26" s="39">
        <v>39</v>
      </c>
      <c r="D26" s="36">
        <f t="shared" si="0"/>
        <v>81.25</v>
      </c>
      <c r="E26" s="39">
        <v>43</v>
      </c>
      <c r="F26" s="39">
        <v>33</v>
      </c>
      <c r="G26" s="40">
        <f t="shared" si="1"/>
        <v>76.744186046511629</v>
      </c>
      <c r="H26" s="87">
        <v>10</v>
      </c>
      <c r="I26" s="87">
        <v>9</v>
      </c>
      <c r="J26" s="108">
        <f t="shared" si="2"/>
        <v>90</v>
      </c>
      <c r="K26" s="87">
        <v>2</v>
      </c>
      <c r="L26" s="87">
        <v>1</v>
      </c>
      <c r="M26" s="108">
        <f t="shared" si="3"/>
        <v>50</v>
      </c>
      <c r="N26" s="87">
        <v>2</v>
      </c>
      <c r="O26" s="87">
        <v>0</v>
      </c>
      <c r="P26" s="108">
        <f t="shared" si="4"/>
        <v>0</v>
      </c>
      <c r="Q26" s="39">
        <v>37</v>
      </c>
      <c r="R26" s="60">
        <v>26</v>
      </c>
      <c r="S26" s="40">
        <f t="shared" si="5"/>
        <v>70.270270270270274</v>
      </c>
      <c r="T26" s="39">
        <v>27</v>
      </c>
      <c r="U26" s="60">
        <v>9</v>
      </c>
      <c r="V26" s="40">
        <f t="shared" si="6"/>
        <v>33.333333333333336</v>
      </c>
      <c r="W26" s="39">
        <v>22</v>
      </c>
      <c r="X26" s="60">
        <v>9</v>
      </c>
      <c r="Y26" s="40">
        <f t="shared" si="7"/>
        <v>40.909090909090907</v>
      </c>
      <c r="Z26" s="39">
        <v>19</v>
      </c>
      <c r="AA26" s="60">
        <v>7</v>
      </c>
      <c r="AB26" s="40">
        <f t="shared" si="8"/>
        <v>36.842105263157897</v>
      </c>
      <c r="AC26" s="37"/>
      <c r="AD26" s="41"/>
    </row>
    <row r="27" spans="1:30" s="42" customFormat="1" ht="17" customHeight="1" x14ac:dyDescent="0.25">
      <c r="A27" s="61" t="s">
        <v>54</v>
      </c>
      <c r="B27" s="39">
        <v>49</v>
      </c>
      <c r="C27" s="39">
        <v>39</v>
      </c>
      <c r="D27" s="36">
        <f t="shared" si="0"/>
        <v>79.591836734693871</v>
      </c>
      <c r="E27" s="39">
        <v>48</v>
      </c>
      <c r="F27" s="39">
        <v>36</v>
      </c>
      <c r="G27" s="40">
        <f t="shared" si="1"/>
        <v>75</v>
      </c>
      <c r="H27" s="87">
        <v>8</v>
      </c>
      <c r="I27" s="87">
        <v>8</v>
      </c>
      <c r="J27" s="108">
        <f t="shared" si="2"/>
        <v>100</v>
      </c>
      <c r="K27" s="87">
        <v>1</v>
      </c>
      <c r="L27" s="87">
        <v>1</v>
      </c>
      <c r="M27" s="108">
        <f t="shared" si="3"/>
        <v>100</v>
      </c>
      <c r="N27" s="87">
        <v>0</v>
      </c>
      <c r="O27" s="87">
        <v>0</v>
      </c>
      <c r="P27" s="108" t="str">
        <f t="shared" si="4"/>
        <v>-</v>
      </c>
      <c r="Q27" s="39">
        <v>42</v>
      </c>
      <c r="R27" s="60">
        <v>32</v>
      </c>
      <c r="S27" s="40">
        <f t="shared" si="5"/>
        <v>76.19047619047619</v>
      </c>
      <c r="T27" s="39">
        <v>24</v>
      </c>
      <c r="U27" s="60">
        <v>10</v>
      </c>
      <c r="V27" s="40">
        <f t="shared" si="6"/>
        <v>41.666666666666664</v>
      </c>
      <c r="W27" s="39">
        <v>23</v>
      </c>
      <c r="X27" s="60">
        <v>9</v>
      </c>
      <c r="Y27" s="40">
        <f t="shared" si="7"/>
        <v>39.130434782608695</v>
      </c>
      <c r="Z27" s="39">
        <v>21</v>
      </c>
      <c r="AA27" s="60">
        <v>8</v>
      </c>
      <c r="AB27" s="40">
        <f t="shared" si="8"/>
        <v>38.095238095238095</v>
      </c>
      <c r="AC27" s="37"/>
      <c r="AD27" s="41"/>
    </row>
    <row r="28" spans="1:30" s="42" customFormat="1" ht="17" customHeight="1" x14ac:dyDescent="0.25">
      <c r="A28" s="61" t="s">
        <v>55</v>
      </c>
      <c r="B28" s="39">
        <v>19</v>
      </c>
      <c r="C28" s="39">
        <v>21</v>
      </c>
      <c r="D28" s="36">
        <f t="shared" si="0"/>
        <v>110.52631578947368</v>
      </c>
      <c r="E28" s="39">
        <v>19</v>
      </c>
      <c r="F28" s="39">
        <v>21</v>
      </c>
      <c r="G28" s="40">
        <f t="shared" si="1"/>
        <v>110.52631578947368</v>
      </c>
      <c r="H28" s="87">
        <v>4</v>
      </c>
      <c r="I28" s="87">
        <v>1</v>
      </c>
      <c r="J28" s="108">
        <f t="shared" si="2"/>
        <v>25</v>
      </c>
      <c r="K28" s="87">
        <v>2</v>
      </c>
      <c r="L28" s="87">
        <v>0</v>
      </c>
      <c r="M28" s="108">
        <f t="shared" si="3"/>
        <v>0</v>
      </c>
      <c r="N28" s="87">
        <v>0</v>
      </c>
      <c r="O28" s="87">
        <v>0</v>
      </c>
      <c r="P28" s="108" t="str">
        <f t="shared" si="4"/>
        <v>-</v>
      </c>
      <c r="Q28" s="39">
        <v>18</v>
      </c>
      <c r="R28" s="60">
        <v>21</v>
      </c>
      <c r="S28" s="40">
        <f t="shared" si="5"/>
        <v>116.66666666666667</v>
      </c>
      <c r="T28" s="39">
        <v>9</v>
      </c>
      <c r="U28" s="60">
        <v>9</v>
      </c>
      <c r="V28" s="40">
        <f t="shared" si="6"/>
        <v>100</v>
      </c>
      <c r="W28" s="39">
        <v>9</v>
      </c>
      <c r="X28" s="60">
        <v>9</v>
      </c>
      <c r="Y28" s="40">
        <f t="shared" si="7"/>
        <v>100</v>
      </c>
      <c r="Z28" s="39">
        <v>9</v>
      </c>
      <c r="AA28" s="60">
        <v>8</v>
      </c>
      <c r="AB28" s="40">
        <f t="shared" si="8"/>
        <v>88.888888888888886</v>
      </c>
      <c r="AC28" s="37"/>
      <c r="AD28" s="41"/>
    </row>
    <row r="29" spans="1:30" s="42" customFormat="1" ht="17" customHeight="1" x14ac:dyDescent="0.25">
      <c r="A29" s="61" t="s">
        <v>56</v>
      </c>
      <c r="B29" s="39">
        <v>80</v>
      </c>
      <c r="C29" s="39">
        <v>69</v>
      </c>
      <c r="D29" s="36">
        <f t="shared" si="0"/>
        <v>86.25</v>
      </c>
      <c r="E29" s="39">
        <v>45</v>
      </c>
      <c r="F29" s="39">
        <v>29</v>
      </c>
      <c r="G29" s="40">
        <f t="shared" si="1"/>
        <v>64.444444444444443</v>
      </c>
      <c r="H29" s="87">
        <v>6</v>
      </c>
      <c r="I29" s="87">
        <v>6</v>
      </c>
      <c r="J29" s="108">
        <f t="shared" si="2"/>
        <v>100</v>
      </c>
      <c r="K29" s="87">
        <v>4</v>
      </c>
      <c r="L29" s="87">
        <v>1</v>
      </c>
      <c r="M29" s="108">
        <f t="shared" si="3"/>
        <v>25</v>
      </c>
      <c r="N29" s="87">
        <v>0</v>
      </c>
      <c r="O29" s="87">
        <v>0</v>
      </c>
      <c r="P29" s="108" t="str">
        <f t="shared" si="4"/>
        <v>-</v>
      </c>
      <c r="Q29" s="39">
        <v>36</v>
      </c>
      <c r="R29" s="60">
        <v>23</v>
      </c>
      <c r="S29" s="40">
        <f t="shared" si="5"/>
        <v>63.888888888888886</v>
      </c>
      <c r="T29" s="39">
        <v>58</v>
      </c>
      <c r="U29" s="60">
        <v>13</v>
      </c>
      <c r="V29" s="40">
        <f t="shared" si="6"/>
        <v>22.413793103448278</v>
      </c>
      <c r="W29" s="39">
        <v>23</v>
      </c>
      <c r="X29" s="60">
        <v>9</v>
      </c>
      <c r="Y29" s="40">
        <f t="shared" si="7"/>
        <v>39.130434782608695</v>
      </c>
      <c r="Z29" s="39">
        <v>22</v>
      </c>
      <c r="AA29" s="60">
        <v>8</v>
      </c>
      <c r="AB29" s="40">
        <f t="shared" si="8"/>
        <v>36.363636363636367</v>
      </c>
      <c r="AC29" s="37"/>
      <c r="AD29" s="41"/>
    </row>
    <row r="30" spans="1:30" s="42" customFormat="1" ht="17" customHeight="1" x14ac:dyDescent="0.25">
      <c r="A30" s="61" t="s">
        <v>57</v>
      </c>
      <c r="B30" s="39">
        <v>37</v>
      </c>
      <c r="C30" s="39">
        <v>34</v>
      </c>
      <c r="D30" s="36">
        <f t="shared" si="0"/>
        <v>91.891891891891888</v>
      </c>
      <c r="E30" s="39">
        <v>33</v>
      </c>
      <c r="F30" s="39">
        <v>31</v>
      </c>
      <c r="G30" s="40">
        <f t="shared" si="1"/>
        <v>93.939393939393938</v>
      </c>
      <c r="H30" s="87">
        <v>14</v>
      </c>
      <c r="I30" s="87">
        <v>8</v>
      </c>
      <c r="J30" s="108">
        <f t="shared" si="2"/>
        <v>57.142857142857146</v>
      </c>
      <c r="K30" s="87">
        <v>3</v>
      </c>
      <c r="L30" s="87">
        <v>1</v>
      </c>
      <c r="M30" s="108">
        <f t="shared" si="3"/>
        <v>33.333333333333336</v>
      </c>
      <c r="N30" s="87">
        <v>0</v>
      </c>
      <c r="O30" s="87">
        <v>1</v>
      </c>
      <c r="P30" s="108" t="str">
        <f t="shared" si="4"/>
        <v>-</v>
      </c>
      <c r="Q30" s="39">
        <v>32</v>
      </c>
      <c r="R30" s="60">
        <v>28</v>
      </c>
      <c r="S30" s="40">
        <f t="shared" si="5"/>
        <v>87.5</v>
      </c>
      <c r="T30" s="39">
        <v>16</v>
      </c>
      <c r="U30" s="60">
        <v>7</v>
      </c>
      <c r="V30" s="40">
        <f t="shared" si="6"/>
        <v>43.75</v>
      </c>
      <c r="W30" s="39">
        <v>12</v>
      </c>
      <c r="X30" s="60">
        <v>7</v>
      </c>
      <c r="Y30" s="40">
        <f t="shared" si="7"/>
        <v>58.333333333333336</v>
      </c>
      <c r="Z30" s="39">
        <v>7</v>
      </c>
      <c r="AA30" s="60">
        <v>7</v>
      </c>
      <c r="AB30" s="40">
        <f t="shared" si="8"/>
        <v>100</v>
      </c>
      <c r="AC30" s="37"/>
      <c r="AD30" s="41"/>
    </row>
    <row r="31" spans="1:30" s="42" customFormat="1" ht="17" customHeight="1" x14ac:dyDescent="0.25">
      <c r="A31" s="61" t="s">
        <v>58</v>
      </c>
      <c r="B31" s="39">
        <v>37</v>
      </c>
      <c r="C31" s="39">
        <v>17</v>
      </c>
      <c r="D31" s="36">
        <f t="shared" si="0"/>
        <v>45.945945945945944</v>
      </c>
      <c r="E31" s="39">
        <v>29</v>
      </c>
      <c r="F31" s="39">
        <v>12</v>
      </c>
      <c r="G31" s="40">
        <f t="shared" si="1"/>
        <v>41.379310344827587</v>
      </c>
      <c r="H31" s="87">
        <v>4</v>
      </c>
      <c r="I31" s="87">
        <v>1</v>
      </c>
      <c r="J31" s="108">
        <f t="shared" si="2"/>
        <v>25</v>
      </c>
      <c r="K31" s="87">
        <v>1</v>
      </c>
      <c r="L31" s="87">
        <v>2</v>
      </c>
      <c r="M31" s="108">
        <f t="shared" si="3"/>
        <v>200</v>
      </c>
      <c r="N31" s="87">
        <v>0</v>
      </c>
      <c r="O31" s="87">
        <v>1</v>
      </c>
      <c r="P31" s="108" t="str">
        <f t="shared" si="4"/>
        <v>-</v>
      </c>
      <c r="Q31" s="39">
        <v>23</v>
      </c>
      <c r="R31" s="60">
        <v>11</v>
      </c>
      <c r="S31" s="40">
        <f t="shared" si="5"/>
        <v>47.826086956521742</v>
      </c>
      <c r="T31" s="39">
        <v>19</v>
      </c>
      <c r="U31" s="60">
        <v>5</v>
      </c>
      <c r="V31" s="40">
        <f t="shared" si="6"/>
        <v>26.315789473684209</v>
      </c>
      <c r="W31" s="39">
        <v>14</v>
      </c>
      <c r="X31" s="60">
        <v>5</v>
      </c>
      <c r="Y31" s="40">
        <f t="shared" si="7"/>
        <v>35.714285714285715</v>
      </c>
      <c r="Z31" s="39">
        <v>11</v>
      </c>
      <c r="AA31" s="60">
        <v>3</v>
      </c>
      <c r="AB31" s="40">
        <f t="shared" si="8"/>
        <v>27.272727272727273</v>
      </c>
      <c r="AC31" s="37"/>
      <c r="AD31" s="41"/>
    </row>
    <row r="32" spans="1:30" s="42" customFormat="1" ht="17" customHeight="1" x14ac:dyDescent="0.25">
      <c r="A32" s="61" t="s">
        <v>59</v>
      </c>
      <c r="B32" s="39">
        <v>43</v>
      </c>
      <c r="C32" s="39">
        <v>43</v>
      </c>
      <c r="D32" s="36">
        <f t="shared" si="0"/>
        <v>100</v>
      </c>
      <c r="E32" s="39">
        <v>26</v>
      </c>
      <c r="F32" s="39">
        <v>22</v>
      </c>
      <c r="G32" s="40">
        <f t="shared" si="1"/>
        <v>84.615384615384613</v>
      </c>
      <c r="H32" s="87">
        <v>3</v>
      </c>
      <c r="I32" s="87">
        <v>5</v>
      </c>
      <c r="J32" s="108">
        <f t="shared" si="2"/>
        <v>166.66666666666666</v>
      </c>
      <c r="K32" s="87">
        <v>1</v>
      </c>
      <c r="L32" s="87">
        <v>1</v>
      </c>
      <c r="M32" s="108">
        <f t="shared" si="3"/>
        <v>100</v>
      </c>
      <c r="N32" s="87">
        <v>0</v>
      </c>
      <c r="O32" s="87">
        <v>0</v>
      </c>
      <c r="P32" s="108" t="str">
        <f t="shared" si="4"/>
        <v>-</v>
      </c>
      <c r="Q32" s="39">
        <v>26</v>
      </c>
      <c r="R32" s="60">
        <v>19</v>
      </c>
      <c r="S32" s="40">
        <f t="shared" si="5"/>
        <v>73.07692307692308</v>
      </c>
      <c r="T32" s="39">
        <v>31</v>
      </c>
      <c r="U32" s="60">
        <v>6</v>
      </c>
      <c r="V32" s="40">
        <f t="shared" si="6"/>
        <v>19.35483870967742</v>
      </c>
      <c r="W32" s="39">
        <v>14</v>
      </c>
      <c r="X32" s="60">
        <v>6</v>
      </c>
      <c r="Y32" s="40">
        <f t="shared" si="7"/>
        <v>42.857142857142854</v>
      </c>
      <c r="Z32" s="39">
        <v>14</v>
      </c>
      <c r="AA32" s="60">
        <v>6</v>
      </c>
      <c r="AB32" s="40">
        <f t="shared" si="8"/>
        <v>42.857142857142854</v>
      </c>
      <c r="AC32" s="37"/>
      <c r="AD32" s="41"/>
    </row>
    <row r="33" spans="1:30" s="42" customFormat="1" ht="17" customHeight="1" x14ac:dyDescent="0.25">
      <c r="A33" s="61" t="s">
        <v>60</v>
      </c>
      <c r="B33" s="39">
        <v>47</v>
      </c>
      <c r="C33" s="39">
        <v>43</v>
      </c>
      <c r="D33" s="36">
        <f t="shared" si="0"/>
        <v>91.489361702127653</v>
      </c>
      <c r="E33" s="39">
        <v>46</v>
      </c>
      <c r="F33" s="39">
        <v>42</v>
      </c>
      <c r="G33" s="40">
        <f t="shared" si="1"/>
        <v>91.304347826086953</v>
      </c>
      <c r="H33" s="87">
        <v>3</v>
      </c>
      <c r="I33" s="87">
        <v>4</v>
      </c>
      <c r="J33" s="108">
        <f t="shared" si="2"/>
        <v>133.33333333333334</v>
      </c>
      <c r="K33" s="87">
        <v>2</v>
      </c>
      <c r="L33" s="87">
        <v>2</v>
      </c>
      <c r="M33" s="108">
        <f t="shared" si="3"/>
        <v>100</v>
      </c>
      <c r="N33" s="87">
        <v>2</v>
      </c>
      <c r="O33" s="87">
        <v>0</v>
      </c>
      <c r="P33" s="108">
        <f t="shared" si="4"/>
        <v>0</v>
      </c>
      <c r="Q33" s="39">
        <v>43</v>
      </c>
      <c r="R33" s="60">
        <v>35</v>
      </c>
      <c r="S33" s="40">
        <f t="shared" si="5"/>
        <v>81.395348837209298</v>
      </c>
      <c r="T33" s="39">
        <v>22</v>
      </c>
      <c r="U33" s="60">
        <v>14</v>
      </c>
      <c r="V33" s="40">
        <f t="shared" si="6"/>
        <v>63.636363636363633</v>
      </c>
      <c r="W33" s="39">
        <v>21</v>
      </c>
      <c r="X33" s="60">
        <v>14</v>
      </c>
      <c r="Y33" s="40">
        <f t="shared" si="7"/>
        <v>66.666666666666671</v>
      </c>
      <c r="Z33" s="39">
        <v>21</v>
      </c>
      <c r="AA33" s="60">
        <v>13</v>
      </c>
      <c r="AB33" s="40">
        <f t="shared" si="8"/>
        <v>61.904761904761905</v>
      </c>
      <c r="AC33" s="37"/>
      <c r="AD33" s="41"/>
    </row>
    <row r="34" spans="1:30" s="42" customFormat="1" ht="17" customHeight="1" x14ac:dyDescent="0.25">
      <c r="A34" s="61" t="s">
        <v>61</v>
      </c>
      <c r="B34" s="39">
        <v>31</v>
      </c>
      <c r="C34" s="39">
        <v>16</v>
      </c>
      <c r="D34" s="36">
        <f t="shared" si="0"/>
        <v>51.612903225806448</v>
      </c>
      <c r="E34" s="39">
        <v>29</v>
      </c>
      <c r="F34" s="39">
        <v>15</v>
      </c>
      <c r="G34" s="40">
        <f t="shared" si="1"/>
        <v>51.724137931034484</v>
      </c>
      <c r="H34" s="87">
        <v>4</v>
      </c>
      <c r="I34" s="87">
        <v>2</v>
      </c>
      <c r="J34" s="108">
        <f t="shared" si="2"/>
        <v>50</v>
      </c>
      <c r="K34" s="87">
        <v>2</v>
      </c>
      <c r="L34" s="87">
        <v>0</v>
      </c>
      <c r="M34" s="108">
        <f t="shared" si="3"/>
        <v>0</v>
      </c>
      <c r="N34" s="87">
        <v>0</v>
      </c>
      <c r="O34" s="87">
        <v>0</v>
      </c>
      <c r="P34" s="108" t="str">
        <f t="shared" si="4"/>
        <v>-</v>
      </c>
      <c r="Q34" s="39">
        <v>23</v>
      </c>
      <c r="R34" s="60">
        <v>13</v>
      </c>
      <c r="S34" s="40">
        <f t="shared" si="5"/>
        <v>56.521739130434781</v>
      </c>
      <c r="T34" s="39">
        <v>8</v>
      </c>
      <c r="U34" s="60">
        <v>3</v>
      </c>
      <c r="V34" s="40">
        <f t="shared" si="6"/>
        <v>37.5</v>
      </c>
      <c r="W34" s="39">
        <v>6</v>
      </c>
      <c r="X34" s="60">
        <v>3</v>
      </c>
      <c r="Y34" s="40">
        <f t="shared" si="7"/>
        <v>50</v>
      </c>
      <c r="Z34" s="39">
        <v>6</v>
      </c>
      <c r="AA34" s="60">
        <v>2</v>
      </c>
      <c r="AB34" s="40">
        <f t="shared" si="8"/>
        <v>33.333333333333336</v>
      </c>
      <c r="AC34" s="37"/>
      <c r="AD34" s="41"/>
    </row>
    <row r="35" spans="1:30" s="42" customFormat="1" ht="17" customHeight="1" x14ac:dyDescent="0.25">
      <c r="A35" s="61" t="s">
        <v>62</v>
      </c>
      <c r="B35" s="39">
        <v>50</v>
      </c>
      <c r="C35" s="39">
        <v>52</v>
      </c>
      <c r="D35" s="36">
        <f t="shared" si="0"/>
        <v>104</v>
      </c>
      <c r="E35" s="39">
        <v>50</v>
      </c>
      <c r="F35" s="39">
        <v>52</v>
      </c>
      <c r="G35" s="40">
        <f t="shared" si="1"/>
        <v>104</v>
      </c>
      <c r="H35" s="87">
        <v>10</v>
      </c>
      <c r="I35" s="87">
        <v>5</v>
      </c>
      <c r="J35" s="108">
        <f t="shared" si="2"/>
        <v>50</v>
      </c>
      <c r="K35" s="87">
        <v>1</v>
      </c>
      <c r="L35" s="87">
        <v>0</v>
      </c>
      <c r="M35" s="108">
        <f t="shared" si="3"/>
        <v>0</v>
      </c>
      <c r="N35" s="87">
        <v>0</v>
      </c>
      <c r="O35" s="87">
        <v>0</v>
      </c>
      <c r="P35" s="108" t="str">
        <f t="shared" si="4"/>
        <v>-</v>
      </c>
      <c r="Q35" s="39">
        <v>41</v>
      </c>
      <c r="R35" s="60">
        <v>38</v>
      </c>
      <c r="S35" s="40">
        <f t="shared" si="5"/>
        <v>92.682926829268297</v>
      </c>
      <c r="T35" s="39">
        <v>22</v>
      </c>
      <c r="U35" s="60">
        <v>8</v>
      </c>
      <c r="V35" s="40">
        <f t="shared" si="6"/>
        <v>36.363636363636367</v>
      </c>
      <c r="W35" s="39">
        <v>22</v>
      </c>
      <c r="X35" s="60">
        <v>8</v>
      </c>
      <c r="Y35" s="40">
        <f t="shared" si="7"/>
        <v>36.363636363636367</v>
      </c>
      <c r="Z35" s="39">
        <v>20</v>
      </c>
      <c r="AA35" s="60">
        <v>7</v>
      </c>
      <c r="AB35" s="40">
        <f t="shared" si="8"/>
        <v>35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6" x14ac:dyDescent="0.25"/>
  <cols>
    <col min="1" max="1" width="60.125" style="3" customWidth="1"/>
    <col min="2" max="2" width="18.875" style="3" customWidth="1"/>
    <col min="3" max="3" width="18.125" style="3" customWidth="1"/>
    <col min="4" max="4" width="13.875" style="3" customWidth="1"/>
    <col min="5" max="5" width="13.125" style="3" customWidth="1"/>
    <col min="6" max="16384" width="8" style="3"/>
  </cols>
  <sheetData>
    <row r="1" spans="1:9" ht="52.5" customHeight="1" x14ac:dyDescent="0.25">
      <c r="A1" s="168" t="s">
        <v>64</v>
      </c>
      <c r="B1" s="168"/>
      <c r="C1" s="168"/>
      <c r="D1" s="168"/>
      <c r="E1" s="168"/>
    </row>
    <row r="2" spans="1:9" ht="29.25" customHeight="1" x14ac:dyDescent="0.25">
      <c r="A2" s="189" t="s">
        <v>23</v>
      </c>
      <c r="B2" s="189"/>
      <c r="C2" s="189"/>
      <c r="D2" s="189"/>
      <c r="E2" s="189"/>
    </row>
    <row r="3" spans="1:9" s="4" customFormat="1" ht="23.3" customHeight="1" x14ac:dyDescent="0.25">
      <c r="A3" s="163" t="s">
        <v>0</v>
      </c>
      <c r="B3" s="169" t="s">
        <v>72</v>
      </c>
      <c r="C3" s="169" t="s">
        <v>73</v>
      </c>
      <c r="D3" s="186" t="s">
        <v>1</v>
      </c>
      <c r="E3" s="187"/>
    </row>
    <row r="4" spans="1:9" s="4" customFormat="1" ht="28.55" x14ac:dyDescent="0.25">
      <c r="A4" s="164"/>
      <c r="B4" s="170"/>
      <c r="C4" s="170"/>
      <c r="D4" s="5" t="s">
        <v>2</v>
      </c>
      <c r="E4" s="6" t="s">
        <v>26</v>
      </c>
    </row>
    <row r="5" spans="1:9" s="9" customFormat="1" ht="15.8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27</v>
      </c>
      <c r="B6" s="80">
        <f>'8-ВПО-ЦЗ'!B7</f>
        <v>355</v>
      </c>
      <c r="C6" s="80">
        <f>'8-ВПО-ЦЗ'!C7</f>
        <v>357</v>
      </c>
      <c r="D6" s="11">
        <f>C6*100/B6</f>
        <v>100.56338028169014</v>
      </c>
      <c r="E6" s="75">
        <f>C6-B6</f>
        <v>2</v>
      </c>
      <c r="I6" s="13"/>
    </row>
    <row r="7" spans="1:9" s="4" customFormat="1" ht="29.25" customHeight="1" x14ac:dyDescent="0.25">
      <c r="A7" s="10" t="s">
        <v>28</v>
      </c>
      <c r="B7" s="80">
        <f>'8-ВПО-ЦЗ'!E7</f>
        <v>189</v>
      </c>
      <c r="C7" s="80">
        <f>'8-ВПО-ЦЗ'!F7</f>
        <v>188</v>
      </c>
      <c r="D7" s="11">
        <f t="shared" ref="D7:D11" si="0">C7*100/B7</f>
        <v>99.470899470899468</v>
      </c>
      <c r="E7" s="75">
        <f t="shared" ref="E7:E11" si="1">C7-B7</f>
        <v>-1</v>
      </c>
      <c r="I7" s="13"/>
    </row>
    <row r="8" spans="1:9" s="4" customFormat="1" ht="48.75" customHeight="1" x14ac:dyDescent="0.25">
      <c r="A8" s="14" t="s">
        <v>29</v>
      </c>
      <c r="B8" s="80">
        <f>'8-ВПО-ЦЗ'!H7</f>
        <v>45</v>
      </c>
      <c r="C8" s="80">
        <f>'8-ВПО-ЦЗ'!I7</f>
        <v>46</v>
      </c>
      <c r="D8" s="11">
        <f t="shared" si="0"/>
        <v>102.22222222222223</v>
      </c>
      <c r="E8" s="75">
        <f t="shared" si="1"/>
        <v>1</v>
      </c>
      <c r="I8" s="13"/>
    </row>
    <row r="9" spans="1:9" s="4" customFormat="1" ht="34.5" customHeight="1" x14ac:dyDescent="0.25">
      <c r="A9" s="15" t="s">
        <v>30</v>
      </c>
      <c r="B9" s="80">
        <f>'8-ВПО-ЦЗ'!K7</f>
        <v>7</v>
      </c>
      <c r="C9" s="80">
        <f>'8-ВПО-ЦЗ'!L7</f>
        <v>13</v>
      </c>
      <c r="D9" s="11">
        <f t="shared" si="0"/>
        <v>185.71428571428572</v>
      </c>
      <c r="E9" s="75">
        <f t="shared" si="1"/>
        <v>6</v>
      </c>
      <c r="I9" s="13"/>
    </row>
    <row r="10" spans="1:9" s="4" customFormat="1" ht="48.75" customHeight="1" x14ac:dyDescent="0.25">
      <c r="A10" s="15" t="s">
        <v>20</v>
      </c>
      <c r="B10" s="80">
        <f>'8-ВПО-ЦЗ'!N7</f>
        <v>2</v>
      </c>
      <c r="C10" s="80">
        <f>'8-ВПО-ЦЗ'!O7</f>
        <v>1</v>
      </c>
      <c r="D10" s="11">
        <f t="shared" si="0"/>
        <v>50</v>
      </c>
      <c r="E10" s="75">
        <f t="shared" si="1"/>
        <v>-1</v>
      </c>
      <c r="I10" s="13"/>
    </row>
    <row r="11" spans="1:9" s="4" customFormat="1" ht="50.3" customHeight="1" x14ac:dyDescent="0.25">
      <c r="A11" s="15" t="s">
        <v>31</v>
      </c>
      <c r="B11" s="81">
        <f>'8-ВПО-ЦЗ'!Q7</f>
        <v>156</v>
      </c>
      <c r="C11" s="81">
        <f>'8-ВПО-ЦЗ'!R7</f>
        <v>143</v>
      </c>
      <c r="D11" s="11">
        <f t="shared" si="0"/>
        <v>91.666666666666671</v>
      </c>
      <c r="E11" s="75">
        <f t="shared" si="1"/>
        <v>-13</v>
      </c>
      <c r="I11" s="13"/>
    </row>
    <row r="12" spans="1:9" s="4" customFormat="1" ht="12.75" customHeight="1" x14ac:dyDescent="0.25">
      <c r="A12" s="159" t="s">
        <v>4</v>
      </c>
      <c r="B12" s="160"/>
      <c r="C12" s="160"/>
      <c r="D12" s="160"/>
      <c r="E12" s="160"/>
      <c r="I12" s="13"/>
    </row>
    <row r="13" spans="1:9" s="4" customFormat="1" ht="18" customHeight="1" x14ac:dyDescent="0.25">
      <c r="A13" s="161"/>
      <c r="B13" s="162"/>
      <c r="C13" s="162"/>
      <c r="D13" s="162"/>
      <c r="E13" s="162"/>
      <c r="I13" s="13"/>
    </row>
    <row r="14" spans="1:9" s="4" customFormat="1" ht="20.25" customHeight="1" x14ac:dyDescent="0.25">
      <c r="A14" s="163" t="s">
        <v>0</v>
      </c>
      <c r="B14" s="165" t="s">
        <v>74</v>
      </c>
      <c r="C14" s="165" t="s">
        <v>75</v>
      </c>
      <c r="D14" s="186" t="s">
        <v>1</v>
      </c>
      <c r="E14" s="187"/>
      <c r="I14" s="13"/>
    </row>
    <row r="15" spans="1:9" ht="35.35" customHeight="1" x14ac:dyDescent="0.25">
      <c r="A15" s="164"/>
      <c r="B15" s="165"/>
      <c r="C15" s="165"/>
      <c r="D15" s="21" t="s">
        <v>2</v>
      </c>
      <c r="E15" s="6" t="s">
        <v>26</v>
      </c>
      <c r="I15" s="13"/>
    </row>
    <row r="16" spans="1:9" ht="28.55" customHeight="1" x14ac:dyDescent="0.25">
      <c r="A16" s="10" t="s">
        <v>32</v>
      </c>
      <c r="B16" s="81">
        <f>'8-ВПО-ЦЗ'!T7</f>
        <v>232</v>
      </c>
      <c r="C16" s="81">
        <f>'8-ВПО-ЦЗ'!U7</f>
        <v>54</v>
      </c>
      <c r="D16" s="16">
        <f t="shared" ref="D16:D18" si="2">C16*100/B16</f>
        <v>23.275862068965516</v>
      </c>
      <c r="E16" s="75">
        <f t="shared" ref="E16:E18" si="3">C16-B16</f>
        <v>-178</v>
      </c>
      <c r="I16" s="13"/>
    </row>
    <row r="17" spans="1:9" ht="25.5" customHeight="1" x14ac:dyDescent="0.25">
      <c r="A17" s="1" t="s">
        <v>28</v>
      </c>
      <c r="B17" s="81">
        <f>'8-ВПО-ЦЗ'!W7</f>
        <v>82</v>
      </c>
      <c r="C17" s="81">
        <f>'8-ВПО-ЦЗ'!X7</f>
        <v>46</v>
      </c>
      <c r="D17" s="16">
        <f t="shared" si="2"/>
        <v>56.097560975609753</v>
      </c>
      <c r="E17" s="75">
        <f t="shared" si="3"/>
        <v>-36</v>
      </c>
      <c r="I17" s="13"/>
    </row>
    <row r="18" spans="1:9" ht="30.25" customHeight="1" x14ac:dyDescent="0.25">
      <c r="A18" s="1" t="s">
        <v>33</v>
      </c>
      <c r="B18" s="81">
        <f>'8-ВПО-ЦЗ'!Z7</f>
        <v>64</v>
      </c>
      <c r="C18" s="81">
        <f>'8-ВПО-ЦЗ'!AA7</f>
        <v>38</v>
      </c>
      <c r="D18" s="16">
        <f t="shared" si="2"/>
        <v>59.375</v>
      </c>
      <c r="E18" s="75">
        <f t="shared" si="3"/>
        <v>-26</v>
      </c>
      <c r="I18" s="13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AE6" sqref="AE6"/>
    </sheetView>
  </sheetViews>
  <sheetFormatPr defaultColWidth="9.125" defaultRowHeight="14.3" x14ac:dyDescent="0.25"/>
  <cols>
    <col min="1" max="1" width="25.875" style="44" customWidth="1"/>
    <col min="2" max="2" width="11" style="44" customWidth="1"/>
    <col min="3" max="3" width="9.875" style="44" customWidth="1"/>
    <col min="4" max="4" width="8.125" style="44" customWidth="1"/>
    <col min="5" max="6" width="11.875" style="44" customWidth="1"/>
    <col min="7" max="7" width="7.375" style="44" customWidth="1"/>
    <col min="8" max="8" width="11.875" style="44" customWidth="1"/>
    <col min="9" max="9" width="11" style="44" customWidth="1"/>
    <col min="10" max="10" width="7.375" style="44" customWidth="1"/>
    <col min="11" max="12" width="9.375" style="44" customWidth="1"/>
    <col min="13" max="13" width="9" style="44" customWidth="1"/>
    <col min="14" max="14" width="10" style="44" customWidth="1"/>
    <col min="15" max="15" width="9.125" style="44" customWidth="1"/>
    <col min="16" max="16" width="8.125" style="44" customWidth="1"/>
    <col min="17" max="18" width="9.625" style="44" customWidth="1"/>
    <col min="19" max="19" width="8.125" style="44" customWidth="1"/>
    <col min="20" max="20" width="10.625" style="44" customWidth="1"/>
    <col min="21" max="21" width="10.875" style="44" customWidth="1"/>
    <col min="22" max="22" width="8.125" style="44" customWidth="1"/>
    <col min="23" max="24" width="9.875" style="44" customWidth="1"/>
    <col min="25" max="25" width="8.125" style="44" customWidth="1"/>
    <col min="26" max="16384" width="9.125" style="44"/>
  </cols>
  <sheetData>
    <row r="1" spans="1:32" s="28" customFormat="1" ht="59.95" customHeight="1" x14ac:dyDescent="0.35">
      <c r="B1" s="179" t="s">
        <v>79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7"/>
      <c r="O1" s="27"/>
      <c r="P1" s="27"/>
      <c r="Q1" s="27"/>
      <c r="R1" s="27"/>
      <c r="S1" s="27"/>
      <c r="T1" s="27"/>
      <c r="U1" s="27"/>
      <c r="V1" s="27"/>
      <c r="W1" s="27"/>
      <c r="X1" s="175"/>
      <c r="Y1" s="175"/>
      <c r="Z1" s="48"/>
      <c r="AB1" s="73" t="s">
        <v>14</v>
      </c>
    </row>
    <row r="2" spans="1:32" s="31" customFormat="1" ht="14.3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80"/>
      <c r="Y2" s="180"/>
      <c r="Z2" s="174"/>
      <c r="AA2" s="174"/>
      <c r="AB2" s="59" t="s">
        <v>7</v>
      </c>
      <c r="AC2" s="59"/>
    </row>
    <row r="3" spans="1:32" s="32" customFormat="1" ht="67.599999999999994" customHeight="1" x14ac:dyDescent="0.25">
      <c r="A3" s="181"/>
      <c r="B3" s="171" t="s">
        <v>21</v>
      </c>
      <c r="C3" s="171"/>
      <c r="D3" s="171"/>
      <c r="E3" s="171" t="s">
        <v>22</v>
      </c>
      <c r="F3" s="171"/>
      <c r="G3" s="171"/>
      <c r="H3" s="171" t="s">
        <v>13</v>
      </c>
      <c r="I3" s="171"/>
      <c r="J3" s="171"/>
      <c r="K3" s="171" t="s">
        <v>9</v>
      </c>
      <c r="L3" s="171"/>
      <c r="M3" s="171"/>
      <c r="N3" s="171" t="s">
        <v>10</v>
      </c>
      <c r="O3" s="171"/>
      <c r="P3" s="171"/>
      <c r="Q3" s="176" t="s">
        <v>8</v>
      </c>
      <c r="R3" s="177"/>
      <c r="S3" s="178"/>
      <c r="T3" s="171" t="s">
        <v>16</v>
      </c>
      <c r="U3" s="171"/>
      <c r="V3" s="171"/>
      <c r="W3" s="171" t="s">
        <v>11</v>
      </c>
      <c r="X3" s="171"/>
      <c r="Y3" s="171"/>
      <c r="Z3" s="171" t="s">
        <v>12</v>
      </c>
      <c r="AA3" s="171"/>
      <c r="AB3" s="171"/>
    </row>
    <row r="4" spans="1:32" s="33" customFormat="1" ht="19.55" customHeight="1" x14ac:dyDescent="0.25">
      <c r="A4" s="181"/>
      <c r="B4" s="172" t="s">
        <v>15</v>
      </c>
      <c r="C4" s="172" t="s">
        <v>63</v>
      </c>
      <c r="D4" s="173" t="s">
        <v>2</v>
      </c>
      <c r="E4" s="172" t="s">
        <v>15</v>
      </c>
      <c r="F4" s="172" t="s">
        <v>63</v>
      </c>
      <c r="G4" s="173" t="s">
        <v>2</v>
      </c>
      <c r="H4" s="172" t="s">
        <v>15</v>
      </c>
      <c r="I4" s="172" t="s">
        <v>63</v>
      </c>
      <c r="J4" s="173" t="s">
        <v>2</v>
      </c>
      <c r="K4" s="172" t="s">
        <v>15</v>
      </c>
      <c r="L4" s="172" t="s">
        <v>63</v>
      </c>
      <c r="M4" s="173" t="s">
        <v>2</v>
      </c>
      <c r="N4" s="172" t="s">
        <v>15</v>
      </c>
      <c r="O4" s="172" t="s">
        <v>63</v>
      </c>
      <c r="P4" s="173" t="s">
        <v>2</v>
      </c>
      <c r="Q4" s="172" t="s">
        <v>15</v>
      </c>
      <c r="R4" s="172" t="s">
        <v>63</v>
      </c>
      <c r="S4" s="173" t="s">
        <v>2</v>
      </c>
      <c r="T4" s="172" t="s">
        <v>15</v>
      </c>
      <c r="U4" s="172" t="s">
        <v>63</v>
      </c>
      <c r="V4" s="173" t="s">
        <v>2</v>
      </c>
      <c r="W4" s="172" t="s">
        <v>15</v>
      </c>
      <c r="X4" s="172" t="s">
        <v>63</v>
      </c>
      <c r="Y4" s="173" t="s">
        <v>2</v>
      </c>
      <c r="Z4" s="172" t="s">
        <v>15</v>
      </c>
      <c r="AA4" s="172" t="s">
        <v>63</v>
      </c>
      <c r="AB4" s="173" t="s">
        <v>2</v>
      </c>
    </row>
    <row r="5" spans="1:32" s="33" customFormat="1" ht="15.8" customHeight="1" x14ac:dyDescent="0.25">
      <c r="A5" s="181"/>
      <c r="B5" s="172"/>
      <c r="C5" s="172"/>
      <c r="D5" s="173"/>
      <c r="E5" s="172"/>
      <c r="F5" s="172"/>
      <c r="G5" s="173"/>
      <c r="H5" s="172"/>
      <c r="I5" s="172"/>
      <c r="J5" s="173"/>
      <c r="K5" s="172"/>
      <c r="L5" s="172"/>
      <c r="M5" s="173"/>
      <c r="N5" s="172"/>
      <c r="O5" s="172"/>
      <c r="P5" s="173"/>
      <c r="Q5" s="172"/>
      <c r="R5" s="172"/>
      <c r="S5" s="173"/>
      <c r="T5" s="172"/>
      <c r="U5" s="172"/>
      <c r="V5" s="173"/>
      <c r="W5" s="172"/>
      <c r="X5" s="172"/>
      <c r="Y5" s="173"/>
      <c r="Z5" s="172"/>
      <c r="AA5" s="172"/>
      <c r="AB5" s="173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355</v>
      </c>
      <c r="C7" s="35">
        <f>SUM(C8:C35)</f>
        <v>357</v>
      </c>
      <c r="D7" s="36">
        <f>IF(ISERROR(C7*100/B7),"-",(C7*100/B7))</f>
        <v>100.56338028169014</v>
      </c>
      <c r="E7" s="35">
        <f>SUM(E8:E35)</f>
        <v>189</v>
      </c>
      <c r="F7" s="35">
        <f>SUM(F8:F35)</f>
        <v>188</v>
      </c>
      <c r="G7" s="36">
        <f>IF(ISERROR(F7*100/E7),"-",(F7*100/E7))</f>
        <v>99.470899470899468</v>
      </c>
      <c r="H7" s="35">
        <f>SUM(H8:H35)</f>
        <v>45</v>
      </c>
      <c r="I7" s="35">
        <f>SUM(I8:I35)</f>
        <v>46</v>
      </c>
      <c r="J7" s="36">
        <f>IF(ISERROR(I7*100/H7),"-",(I7*100/H7))</f>
        <v>102.22222222222223</v>
      </c>
      <c r="K7" s="35">
        <f>SUM(K8:K35)</f>
        <v>7</v>
      </c>
      <c r="L7" s="35">
        <f>SUM(L8:L35)</f>
        <v>13</v>
      </c>
      <c r="M7" s="36">
        <f>IF(ISERROR(L7*100/K7),"-",(L7*100/K7))</f>
        <v>185.71428571428572</v>
      </c>
      <c r="N7" s="35">
        <f>SUM(N8:N35)</f>
        <v>2</v>
      </c>
      <c r="O7" s="35">
        <f>SUM(O8:O35)</f>
        <v>1</v>
      </c>
      <c r="P7" s="36">
        <f>IF(ISERROR(O7*100/N7),"-",(O7*100/N7))</f>
        <v>50</v>
      </c>
      <c r="Q7" s="35">
        <f>SUM(Q8:Q35)</f>
        <v>156</v>
      </c>
      <c r="R7" s="35">
        <f>SUM(R8:R35)</f>
        <v>143</v>
      </c>
      <c r="S7" s="36">
        <f>IF(ISERROR(R7*100/Q7),"-",(R7*100/Q7))</f>
        <v>91.666666666666671</v>
      </c>
      <c r="T7" s="35">
        <f>SUM(T8:T35)</f>
        <v>232</v>
      </c>
      <c r="U7" s="35">
        <f>SUM(U8:U35)</f>
        <v>54</v>
      </c>
      <c r="V7" s="36">
        <f>IF(ISERROR(U7*100/T7),"-",(U7*100/T7))</f>
        <v>23.275862068965516</v>
      </c>
      <c r="W7" s="35">
        <f>SUM(W8:W35)</f>
        <v>82</v>
      </c>
      <c r="X7" s="35">
        <f>SUM(X8:X35)</f>
        <v>46</v>
      </c>
      <c r="Y7" s="36">
        <f>IF(ISERROR(X7*100/W7),"-",(X7*100/W7))</f>
        <v>56.097560975609753</v>
      </c>
      <c r="Z7" s="35">
        <f>SUM(Z8:Z35)</f>
        <v>64</v>
      </c>
      <c r="AA7" s="35">
        <f>SUM(AA8:AA35)</f>
        <v>38</v>
      </c>
      <c r="AB7" s="36">
        <f>IF(ISERROR(AA7*100/Z7),"-",(AA7*100/Z7))</f>
        <v>59.375</v>
      </c>
      <c r="AC7" s="37"/>
      <c r="AF7" s="42"/>
    </row>
    <row r="8" spans="1:32" s="42" customFormat="1" ht="17" customHeight="1" x14ac:dyDescent="0.25">
      <c r="A8" s="61" t="s">
        <v>35</v>
      </c>
      <c r="B8" s="39">
        <v>185</v>
      </c>
      <c r="C8" s="39">
        <v>217</v>
      </c>
      <c r="D8" s="36">
        <f>IF(ISERROR(C8*100/B8),"-",(C8*100/B8))</f>
        <v>117.29729729729729</v>
      </c>
      <c r="E8" s="39">
        <v>98</v>
      </c>
      <c r="F8" s="39">
        <v>117</v>
      </c>
      <c r="G8" s="40">
        <f>IF(ISERROR(F8*100/E8),"-",(F8*100/E8))</f>
        <v>119.38775510204081</v>
      </c>
      <c r="H8" s="39">
        <v>21</v>
      </c>
      <c r="I8" s="39">
        <v>23</v>
      </c>
      <c r="J8" s="40">
        <f>IF(ISERROR(I8*100/H8),"-",(I8*100/H8))</f>
        <v>109.52380952380952</v>
      </c>
      <c r="K8" s="39">
        <v>3</v>
      </c>
      <c r="L8" s="39">
        <v>8</v>
      </c>
      <c r="M8" s="40">
        <f>IF(ISERROR(L8*100/K8),"-",(L8*100/K8))</f>
        <v>266.66666666666669</v>
      </c>
      <c r="N8" s="39">
        <v>1</v>
      </c>
      <c r="O8" s="39">
        <v>1</v>
      </c>
      <c r="P8" s="40">
        <f>IF(ISERROR(O8*100/N8),"-",(O8*100/N8))</f>
        <v>100</v>
      </c>
      <c r="Q8" s="39">
        <v>76</v>
      </c>
      <c r="R8" s="60">
        <v>91</v>
      </c>
      <c r="S8" s="40">
        <f>IF(ISERROR(R8*100/Q8),"-",(R8*100/Q8))</f>
        <v>119.73684210526316</v>
      </c>
      <c r="T8" s="39">
        <v>138</v>
      </c>
      <c r="U8" s="60">
        <v>42</v>
      </c>
      <c r="V8" s="40">
        <f>IF(ISERROR(U8*100/T8),"-",(U8*100/T8))</f>
        <v>30.434782608695652</v>
      </c>
      <c r="W8" s="39">
        <v>51</v>
      </c>
      <c r="X8" s="60">
        <v>38</v>
      </c>
      <c r="Y8" s="40">
        <f>IF(ISERROR(X8*100/W8),"-",(X8*100/W8))</f>
        <v>74.509803921568633</v>
      </c>
      <c r="Z8" s="39">
        <v>43</v>
      </c>
      <c r="AA8" s="60">
        <v>30</v>
      </c>
      <c r="AB8" s="40">
        <f>IF(ISERROR(AA8*100/Z8),"-",(AA8*100/Z8))</f>
        <v>69.767441860465112</v>
      </c>
      <c r="AC8" s="37"/>
      <c r="AD8" s="41"/>
    </row>
    <row r="9" spans="1:32" s="43" customFormat="1" ht="17" customHeight="1" x14ac:dyDescent="0.25">
      <c r="A9" s="61" t="s">
        <v>36</v>
      </c>
      <c r="B9" s="39">
        <v>7</v>
      </c>
      <c r="C9" s="39">
        <v>6</v>
      </c>
      <c r="D9" s="36">
        <f t="shared" ref="D9:D35" si="0">IF(ISERROR(C9*100/B9),"-",(C9*100/B9))</f>
        <v>85.714285714285708</v>
      </c>
      <c r="E9" s="39">
        <v>3</v>
      </c>
      <c r="F9" s="39">
        <v>4</v>
      </c>
      <c r="G9" s="40">
        <f t="shared" ref="G9:G35" si="1">IF(ISERROR(F9*100/E9),"-",(F9*100/E9))</f>
        <v>133.33333333333334</v>
      </c>
      <c r="H9" s="39">
        <v>0</v>
      </c>
      <c r="I9" s="39">
        <v>2</v>
      </c>
      <c r="J9" s="40" t="str">
        <f t="shared" ref="J9:J35" si="2">IF(ISERROR(I9*100/H9),"-",(I9*100/H9))</f>
        <v>-</v>
      </c>
      <c r="K9" s="39">
        <v>0</v>
      </c>
      <c r="L9" s="39">
        <v>1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3</v>
      </c>
      <c r="R9" s="60">
        <v>2</v>
      </c>
      <c r="S9" s="40">
        <f t="shared" ref="S9:S35" si="5">IF(ISERROR(R9*100/Q9),"-",(R9*100/Q9))</f>
        <v>66.666666666666671</v>
      </c>
      <c r="T9" s="39">
        <v>5</v>
      </c>
      <c r="U9" s="60">
        <v>0</v>
      </c>
      <c r="V9" s="40">
        <f t="shared" ref="V9:V35" si="6">IF(ISERROR(U9*100/T9),"-",(U9*100/T9))</f>
        <v>0</v>
      </c>
      <c r="W9" s="39">
        <v>2</v>
      </c>
      <c r="X9" s="60">
        <v>0</v>
      </c>
      <c r="Y9" s="40">
        <f t="shared" ref="Y9:Y35" si="7">IF(ISERROR(X9*100/W9),"-",(X9*100/W9))</f>
        <v>0</v>
      </c>
      <c r="Z9" s="39">
        <v>1</v>
      </c>
      <c r="AA9" s="60">
        <v>0</v>
      </c>
      <c r="AB9" s="40">
        <f t="shared" ref="AB9:AB35" si="8">IF(ISERROR(AA9*100/Z9),"-",(AA9*100/Z9))</f>
        <v>0</v>
      </c>
      <c r="AC9" s="37"/>
      <c r="AD9" s="41"/>
    </row>
    <row r="10" spans="1:32" s="42" customFormat="1" ht="17" customHeight="1" x14ac:dyDescent="0.25">
      <c r="A10" s="61" t="s">
        <v>37</v>
      </c>
      <c r="B10" s="39">
        <v>2</v>
      </c>
      <c r="C10" s="39">
        <v>3</v>
      </c>
      <c r="D10" s="36">
        <f t="shared" si="0"/>
        <v>150</v>
      </c>
      <c r="E10" s="39">
        <v>1</v>
      </c>
      <c r="F10" s="39">
        <v>2</v>
      </c>
      <c r="G10" s="40">
        <f t="shared" si="1"/>
        <v>200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1</v>
      </c>
      <c r="R10" s="60">
        <v>2</v>
      </c>
      <c r="S10" s="40">
        <f t="shared" si="5"/>
        <v>200</v>
      </c>
      <c r="T10" s="39">
        <v>2</v>
      </c>
      <c r="U10" s="60">
        <v>0</v>
      </c>
      <c r="V10" s="40">
        <f t="shared" si="6"/>
        <v>0</v>
      </c>
      <c r="W10" s="39">
        <v>1</v>
      </c>
      <c r="X10" s="60">
        <v>0</v>
      </c>
      <c r="Y10" s="40">
        <f t="shared" si="7"/>
        <v>0</v>
      </c>
      <c r="Z10" s="39">
        <v>0</v>
      </c>
      <c r="AA10" s="60">
        <v>0</v>
      </c>
      <c r="AB10" s="40" t="str">
        <f t="shared" si="8"/>
        <v>-</v>
      </c>
      <c r="AC10" s="37"/>
      <c r="AD10" s="41"/>
    </row>
    <row r="11" spans="1:32" s="42" customFormat="1" ht="17" customHeight="1" x14ac:dyDescent="0.25">
      <c r="A11" s="61" t="s">
        <v>38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1</v>
      </c>
      <c r="I11" s="39">
        <v>0</v>
      </c>
      <c r="J11" s="40">
        <f t="shared" si="2"/>
        <v>0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1</v>
      </c>
      <c r="R11" s="60">
        <v>0</v>
      </c>
      <c r="S11" s="40">
        <f t="shared" si="5"/>
        <v>0</v>
      </c>
      <c r="T11" s="39">
        <v>0</v>
      </c>
      <c r="U11" s="60">
        <v>0</v>
      </c>
      <c r="V11" s="40" t="str">
        <f t="shared" si="6"/>
        <v>-</v>
      </c>
      <c r="W11" s="39">
        <v>0</v>
      </c>
      <c r="X11" s="60">
        <v>0</v>
      </c>
      <c r="Y11" s="40" t="str">
        <f t="shared" si="7"/>
        <v>-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7" customHeight="1" x14ac:dyDescent="0.25">
      <c r="A12" s="61" t="s">
        <v>39</v>
      </c>
      <c r="B12" s="39">
        <v>7</v>
      </c>
      <c r="C12" s="39">
        <v>5</v>
      </c>
      <c r="D12" s="36">
        <f t="shared" si="0"/>
        <v>71.428571428571431</v>
      </c>
      <c r="E12" s="39">
        <v>6</v>
      </c>
      <c r="F12" s="39">
        <v>3</v>
      </c>
      <c r="G12" s="40">
        <f t="shared" si="1"/>
        <v>50</v>
      </c>
      <c r="H12" s="39">
        <v>1</v>
      </c>
      <c r="I12" s="39">
        <v>1</v>
      </c>
      <c r="J12" s="40">
        <f t="shared" si="2"/>
        <v>100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tr">
        <f t="shared" si="4"/>
        <v>-</v>
      </c>
      <c r="Q12" s="39">
        <v>4</v>
      </c>
      <c r="R12" s="60">
        <v>2</v>
      </c>
      <c r="S12" s="40">
        <f t="shared" si="5"/>
        <v>50</v>
      </c>
      <c r="T12" s="39">
        <v>3</v>
      </c>
      <c r="U12" s="60">
        <v>1</v>
      </c>
      <c r="V12" s="40">
        <f t="shared" si="6"/>
        <v>33.333333333333336</v>
      </c>
      <c r="W12" s="39">
        <v>2</v>
      </c>
      <c r="X12" s="60">
        <v>0</v>
      </c>
      <c r="Y12" s="40">
        <f t="shared" si="7"/>
        <v>0</v>
      </c>
      <c r="Z12" s="39">
        <v>2</v>
      </c>
      <c r="AA12" s="60">
        <v>0</v>
      </c>
      <c r="AB12" s="40">
        <f t="shared" si="8"/>
        <v>0</v>
      </c>
      <c r="AC12" s="37"/>
      <c r="AD12" s="41"/>
    </row>
    <row r="13" spans="1:32" s="42" customFormat="1" ht="17" customHeight="1" x14ac:dyDescent="0.25">
      <c r="A13" s="61" t="s">
        <v>40</v>
      </c>
      <c r="B13" s="39">
        <v>1</v>
      </c>
      <c r="C13" s="39">
        <v>4</v>
      </c>
      <c r="D13" s="36">
        <f t="shared" si="0"/>
        <v>400</v>
      </c>
      <c r="E13" s="39">
        <v>0</v>
      </c>
      <c r="F13" s="39">
        <v>3</v>
      </c>
      <c r="G13" s="40" t="str">
        <f t="shared" si="1"/>
        <v>-</v>
      </c>
      <c r="H13" s="39">
        <v>0</v>
      </c>
      <c r="I13" s="39">
        <v>1</v>
      </c>
      <c r="J13" s="40" t="str">
        <f t="shared" si="2"/>
        <v>-</v>
      </c>
      <c r="K13" s="39">
        <v>0</v>
      </c>
      <c r="L13" s="39">
        <v>1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0</v>
      </c>
      <c r="R13" s="60">
        <v>3</v>
      </c>
      <c r="S13" s="40" t="str">
        <f t="shared" si="5"/>
        <v>-</v>
      </c>
      <c r="T13" s="39">
        <v>1</v>
      </c>
      <c r="U13" s="60">
        <v>1</v>
      </c>
      <c r="V13" s="40">
        <f t="shared" si="6"/>
        <v>100</v>
      </c>
      <c r="W13" s="39">
        <v>0</v>
      </c>
      <c r="X13" s="60">
        <v>1</v>
      </c>
      <c r="Y13" s="40" t="str">
        <f t="shared" si="7"/>
        <v>-</v>
      </c>
      <c r="Z13" s="39">
        <v>0</v>
      </c>
      <c r="AA13" s="60">
        <v>1</v>
      </c>
      <c r="AB13" s="40" t="str">
        <f t="shared" si="8"/>
        <v>-</v>
      </c>
      <c r="AC13" s="37"/>
      <c r="AD13" s="41"/>
    </row>
    <row r="14" spans="1:32" s="42" customFormat="1" ht="17" customHeight="1" x14ac:dyDescent="0.25">
      <c r="A14" s="61" t="s">
        <v>41</v>
      </c>
      <c r="B14" s="39">
        <v>11</v>
      </c>
      <c r="C14" s="39">
        <v>9</v>
      </c>
      <c r="D14" s="36">
        <f t="shared" si="0"/>
        <v>81.818181818181813</v>
      </c>
      <c r="E14" s="39">
        <v>10</v>
      </c>
      <c r="F14" s="39">
        <v>7</v>
      </c>
      <c r="G14" s="40">
        <f t="shared" si="1"/>
        <v>70</v>
      </c>
      <c r="H14" s="39">
        <v>0</v>
      </c>
      <c r="I14" s="39">
        <v>3</v>
      </c>
      <c r="J14" s="40" t="str">
        <f t="shared" si="2"/>
        <v>-</v>
      </c>
      <c r="K14" s="39">
        <v>0</v>
      </c>
      <c r="L14" s="39">
        <v>1</v>
      </c>
      <c r="M14" s="40" t="str">
        <f t="shared" si="3"/>
        <v>-</v>
      </c>
      <c r="N14" s="39">
        <v>1</v>
      </c>
      <c r="O14" s="39">
        <v>0</v>
      </c>
      <c r="P14" s="40">
        <f t="shared" si="4"/>
        <v>0</v>
      </c>
      <c r="Q14" s="39">
        <v>10</v>
      </c>
      <c r="R14" s="60">
        <v>7</v>
      </c>
      <c r="S14" s="40">
        <f t="shared" si="5"/>
        <v>70</v>
      </c>
      <c r="T14" s="39">
        <v>6</v>
      </c>
      <c r="U14" s="60">
        <v>0</v>
      </c>
      <c r="V14" s="40">
        <f t="shared" si="6"/>
        <v>0</v>
      </c>
      <c r="W14" s="39">
        <v>5</v>
      </c>
      <c r="X14" s="60">
        <v>0</v>
      </c>
      <c r="Y14" s="40">
        <f t="shared" si="7"/>
        <v>0</v>
      </c>
      <c r="Z14" s="39">
        <v>4</v>
      </c>
      <c r="AA14" s="60">
        <v>0</v>
      </c>
      <c r="AB14" s="40">
        <f t="shared" si="8"/>
        <v>0</v>
      </c>
      <c r="AC14" s="37"/>
      <c r="AD14" s="41"/>
    </row>
    <row r="15" spans="1:32" s="42" customFormat="1" ht="17" customHeight="1" x14ac:dyDescent="0.25">
      <c r="A15" s="61" t="s">
        <v>42</v>
      </c>
      <c r="B15" s="39">
        <v>36</v>
      </c>
      <c r="C15" s="39">
        <v>32</v>
      </c>
      <c r="D15" s="36">
        <f t="shared" si="0"/>
        <v>88.888888888888886</v>
      </c>
      <c r="E15" s="39">
        <v>12</v>
      </c>
      <c r="F15" s="39">
        <v>10</v>
      </c>
      <c r="G15" s="40">
        <f t="shared" si="1"/>
        <v>83.333333333333329</v>
      </c>
      <c r="H15" s="39">
        <v>4</v>
      </c>
      <c r="I15" s="39">
        <v>2</v>
      </c>
      <c r="J15" s="40">
        <f t="shared" si="2"/>
        <v>50</v>
      </c>
      <c r="K15" s="39">
        <v>1</v>
      </c>
      <c r="L15" s="39">
        <v>0</v>
      </c>
      <c r="M15" s="40">
        <f t="shared" si="3"/>
        <v>0</v>
      </c>
      <c r="N15" s="39">
        <v>0</v>
      </c>
      <c r="O15" s="39">
        <v>0</v>
      </c>
      <c r="P15" s="40" t="str">
        <f t="shared" si="4"/>
        <v>-</v>
      </c>
      <c r="Q15" s="39">
        <v>9</v>
      </c>
      <c r="R15" s="60">
        <v>7</v>
      </c>
      <c r="S15" s="40">
        <f t="shared" si="5"/>
        <v>77.777777777777771</v>
      </c>
      <c r="T15" s="39">
        <v>26</v>
      </c>
      <c r="U15" s="60">
        <v>1</v>
      </c>
      <c r="V15" s="40">
        <f t="shared" si="6"/>
        <v>3.8461538461538463</v>
      </c>
      <c r="W15" s="39">
        <v>5</v>
      </c>
      <c r="X15" s="60">
        <v>1</v>
      </c>
      <c r="Y15" s="40">
        <f t="shared" si="7"/>
        <v>20</v>
      </c>
      <c r="Z15" s="39">
        <v>5</v>
      </c>
      <c r="AA15" s="60">
        <v>1</v>
      </c>
      <c r="AB15" s="40">
        <f t="shared" si="8"/>
        <v>20</v>
      </c>
      <c r="AC15" s="37"/>
      <c r="AD15" s="41"/>
    </row>
    <row r="16" spans="1:32" s="42" customFormat="1" ht="17" customHeight="1" x14ac:dyDescent="0.25">
      <c r="A16" s="61" t="s">
        <v>43</v>
      </c>
      <c r="B16" s="39">
        <v>18</v>
      </c>
      <c r="C16" s="39">
        <v>12</v>
      </c>
      <c r="D16" s="36">
        <f t="shared" si="0"/>
        <v>66.666666666666671</v>
      </c>
      <c r="E16" s="39">
        <v>9</v>
      </c>
      <c r="F16" s="39">
        <v>6</v>
      </c>
      <c r="G16" s="40">
        <f t="shared" si="1"/>
        <v>66.666666666666671</v>
      </c>
      <c r="H16" s="39">
        <v>5</v>
      </c>
      <c r="I16" s="39">
        <v>4</v>
      </c>
      <c r="J16" s="40">
        <f t="shared" si="2"/>
        <v>80</v>
      </c>
      <c r="K16" s="39">
        <v>0</v>
      </c>
      <c r="L16" s="39">
        <v>0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9</v>
      </c>
      <c r="R16" s="60">
        <v>3</v>
      </c>
      <c r="S16" s="40">
        <f t="shared" si="5"/>
        <v>33.333333333333336</v>
      </c>
      <c r="T16" s="39">
        <v>8</v>
      </c>
      <c r="U16" s="60">
        <v>0</v>
      </c>
      <c r="V16" s="40">
        <f t="shared" si="6"/>
        <v>0</v>
      </c>
      <c r="W16" s="39">
        <v>1</v>
      </c>
      <c r="X16" s="60">
        <v>0</v>
      </c>
      <c r="Y16" s="40">
        <f t="shared" si="7"/>
        <v>0</v>
      </c>
      <c r="Z16" s="39">
        <v>1</v>
      </c>
      <c r="AA16" s="60">
        <v>0</v>
      </c>
      <c r="AB16" s="40">
        <f t="shared" si="8"/>
        <v>0</v>
      </c>
      <c r="AC16" s="37"/>
      <c r="AD16" s="41"/>
    </row>
    <row r="17" spans="1:30" s="42" customFormat="1" ht="17" customHeight="1" x14ac:dyDescent="0.25">
      <c r="A17" s="61" t="s">
        <v>44</v>
      </c>
      <c r="B17" s="39">
        <v>10</v>
      </c>
      <c r="C17" s="39">
        <v>11</v>
      </c>
      <c r="D17" s="36">
        <f t="shared" si="0"/>
        <v>110</v>
      </c>
      <c r="E17" s="39">
        <v>2</v>
      </c>
      <c r="F17" s="39">
        <v>4</v>
      </c>
      <c r="G17" s="40">
        <f t="shared" si="1"/>
        <v>200</v>
      </c>
      <c r="H17" s="39">
        <v>2</v>
      </c>
      <c r="I17" s="39">
        <v>2</v>
      </c>
      <c r="J17" s="40">
        <f t="shared" si="2"/>
        <v>100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1</v>
      </c>
      <c r="R17" s="60">
        <v>2</v>
      </c>
      <c r="S17" s="40">
        <f t="shared" si="5"/>
        <v>200</v>
      </c>
      <c r="T17" s="39">
        <v>7</v>
      </c>
      <c r="U17" s="60">
        <v>0</v>
      </c>
      <c r="V17" s="40">
        <f t="shared" si="6"/>
        <v>0</v>
      </c>
      <c r="W17" s="39">
        <v>1</v>
      </c>
      <c r="X17" s="60">
        <v>0</v>
      </c>
      <c r="Y17" s="40">
        <f t="shared" si="7"/>
        <v>0</v>
      </c>
      <c r="Z17" s="39">
        <v>1</v>
      </c>
      <c r="AA17" s="60">
        <v>0</v>
      </c>
      <c r="AB17" s="40">
        <f t="shared" si="8"/>
        <v>0</v>
      </c>
      <c r="AC17" s="37"/>
      <c r="AD17" s="41"/>
    </row>
    <row r="18" spans="1:30" s="42" customFormat="1" ht="17" customHeight="1" x14ac:dyDescent="0.25">
      <c r="A18" s="61" t="s">
        <v>45</v>
      </c>
      <c r="B18" s="39">
        <v>12</v>
      </c>
      <c r="C18" s="39">
        <v>4</v>
      </c>
      <c r="D18" s="36">
        <f t="shared" si="0"/>
        <v>33.333333333333336</v>
      </c>
      <c r="E18" s="39">
        <v>5</v>
      </c>
      <c r="F18" s="39">
        <v>3</v>
      </c>
      <c r="G18" s="40">
        <f t="shared" si="1"/>
        <v>60</v>
      </c>
      <c r="H18" s="39">
        <v>0</v>
      </c>
      <c r="I18" s="39">
        <v>2</v>
      </c>
      <c r="J18" s="40" t="str">
        <f t="shared" si="2"/>
        <v>-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5</v>
      </c>
      <c r="R18" s="60">
        <v>2</v>
      </c>
      <c r="S18" s="40">
        <f t="shared" si="5"/>
        <v>40</v>
      </c>
      <c r="T18" s="39">
        <v>4</v>
      </c>
      <c r="U18" s="60">
        <v>0</v>
      </c>
      <c r="V18" s="40">
        <f t="shared" si="6"/>
        <v>0</v>
      </c>
      <c r="W18" s="39">
        <v>4</v>
      </c>
      <c r="X18" s="60">
        <v>0</v>
      </c>
      <c r="Y18" s="40">
        <f t="shared" si="7"/>
        <v>0</v>
      </c>
      <c r="Z18" s="39">
        <v>1</v>
      </c>
      <c r="AA18" s="60">
        <v>0</v>
      </c>
      <c r="AB18" s="40">
        <f t="shared" si="8"/>
        <v>0</v>
      </c>
      <c r="AC18" s="37"/>
      <c r="AD18" s="41"/>
    </row>
    <row r="19" spans="1:30" s="42" customFormat="1" ht="17" customHeight="1" x14ac:dyDescent="0.25">
      <c r="A19" s="61" t="s">
        <v>46</v>
      </c>
      <c r="B19" s="39">
        <v>7</v>
      </c>
      <c r="C19" s="39">
        <v>5</v>
      </c>
      <c r="D19" s="36">
        <f t="shared" si="0"/>
        <v>71.428571428571431</v>
      </c>
      <c r="E19" s="39">
        <v>5</v>
      </c>
      <c r="F19" s="39">
        <v>3</v>
      </c>
      <c r="G19" s="40">
        <f t="shared" si="1"/>
        <v>60</v>
      </c>
      <c r="H19" s="39">
        <v>2</v>
      </c>
      <c r="I19" s="39">
        <v>0</v>
      </c>
      <c r="J19" s="40">
        <f t="shared" si="2"/>
        <v>0</v>
      </c>
      <c r="K19" s="39">
        <v>1</v>
      </c>
      <c r="L19" s="39">
        <v>0</v>
      </c>
      <c r="M19" s="40">
        <f t="shared" si="3"/>
        <v>0</v>
      </c>
      <c r="N19" s="39">
        <v>0</v>
      </c>
      <c r="O19" s="39">
        <v>0</v>
      </c>
      <c r="P19" s="40" t="str">
        <f t="shared" si="4"/>
        <v>-</v>
      </c>
      <c r="Q19" s="39">
        <v>4</v>
      </c>
      <c r="R19" s="60">
        <v>2</v>
      </c>
      <c r="S19" s="40">
        <f t="shared" si="5"/>
        <v>50</v>
      </c>
      <c r="T19" s="39">
        <v>4</v>
      </c>
      <c r="U19" s="60">
        <v>4</v>
      </c>
      <c r="V19" s="40">
        <f t="shared" si="6"/>
        <v>100</v>
      </c>
      <c r="W19" s="39">
        <v>2</v>
      </c>
      <c r="X19" s="60">
        <v>2</v>
      </c>
      <c r="Y19" s="40">
        <f t="shared" si="7"/>
        <v>100</v>
      </c>
      <c r="Z19" s="39">
        <v>2</v>
      </c>
      <c r="AA19" s="60">
        <v>2</v>
      </c>
      <c r="AB19" s="40">
        <f t="shared" si="8"/>
        <v>100</v>
      </c>
      <c r="AC19" s="37"/>
      <c r="AD19" s="41"/>
    </row>
    <row r="20" spans="1:30" s="42" customFormat="1" ht="17" customHeight="1" x14ac:dyDescent="0.25">
      <c r="A20" s="61" t="s">
        <v>47</v>
      </c>
      <c r="B20" s="39">
        <v>5</v>
      </c>
      <c r="C20" s="39">
        <v>3</v>
      </c>
      <c r="D20" s="36">
        <f t="shared" si="0"/>
        <v>60</v>
      </c>
      <c r="E20" s="39">
        <v>3</v>
      </c>
      <c r="F20" s="39">
        <v>1</v>
      </c>
      <c r="G20" s="40">
        <f t="shared" si="1"/>
        <v>33.333333333333336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2</v>
      </c>
      <c r="R20" s="60">
        <v>0</v>
      </c>
      <c r="S20" s="40">
        <f t="shared" si="5"/>
        <v>0</v>
      </c>
      <c r="T20" s="39">
        <v>3</v>
      </c>
      <c r="U20" s="60">
        <v>0</v>
      </c>
      <c r="V20" s="40">
        <f t="shared" si="6"/>
        <v>0</v>
      </c>
      <c r="W20" s="39">
        <v>1</v>
      </c>
      <c r="X20" s="60">
        <v>0</v>
      </c>
      <c r="Y20" s="40">
        <f t="shared" si="7"/>
        <v>0</v>
      </c>
      <c r="Z20" s="39">
        <v>0</v>
      </c>
      <c r="AA20" s="60">
        <v>0</v>
      </c>
      <c r="AB20" s="40" t="str">
        <f t="shared" si="8"/>
        <v>-</v>
      </c>
      <c r="AC20" s="37"/>
      <c r="AD20" s="41"/>
    </row>
    <row r="21" spans="1:30" s="42" customFormat="1" ht="17" customHeight="1" x14ac:dyDescent="0.25">
      <c r="A21" s="61" t="s">
        <v>48</v>
      </c>
      <c r="B21" s="39">
        <v>4</v>
      </c>
      <c r="C21" s="39">
        <v>4</v>
      </c>
      <c r="D21" s="36">
        <f t="shared" si="0"/>
        <v>100</v>
      </c>
      <c r="E21" s="39">
        <v>2</v>
      </c>
      <c r="F21" s="39">
        <v>2</v>
      </c>
      <c r="G21" s="40">
        <f t="shared" si="1"/>
        <v>100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2</v>
      </c>
      <c r="R21" s="60">
        <v>1</v>
      </c>
      <c r="S21" s="40">
        <f t="shared" si="5"/>
        <v>50</v>
      </c>
      <c r="T21" s="39">
        <v>2</v>
      </c>
      <c r="U21" s="60">
        <v>0</v>
      </c>
      <c r="V21" s="40">
        <f t="shared" si="6"/>
        <v>0</v>
      </c>
      <c r="W21" s="39">
        <v>0</v>
      </c>
      <c r="X21" s="60">
        <v>0</v>
      </c>
      <c r="Y21" s="40" t="str">
        <f t="shared" si="7"/>
        <v>-</v>
      </c>
      <c r="Z21" s="39">
        <v>0</v>
      </c>
      <c r="AA21" s="60">
        <v>0</v>
      </c>
      <c r="AB21" s="40" t="str">
        <f t="shared" si="8"/>
        <v>-</v>
      </c>
      <c r="AC21" s="37"/>
      <c r="AD21" s="41"/>
    </row>
    <row r="22" spans="1:30" s="42" customFormat="1" ht="17" customHeight="1" x14ac:dyDescent="0.25">
      <c r="A22" s="61" t="s">
        <v>49</v>
      </c>
      <c r="B22" s="39">
        <v>3</v>
      </c>
      <c r="C22" s="39">
        <v>4</v>
      </c>
      <c r="D22" s="36">
        <f t="shared" si="0"/>
        <v>133.33333333333334</v>
      </c>
      <c r="E22" s="39">
        <v>3</v>
      </c>
      <c r="F22" s="39">
        <v>4</v>
      </c>
      <c r="G22" s="40">
        <f t="shared" si="1"/>
        <v>133.33333333333334</v>
      </c>
      <c r="H22" s="39">
        <v>1</v>
      </c>
      <c r="I22" s="39">
        <v>1</v>
      </c>
      <c r="J22" s="40">
        <f t="shared" si="2"/>
        <v>100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3</v>
      </c>
      <c r="R22" s="60">
        <v>4</v>
      </c>
      <c r="S22" s="40">
        <f t="shared" si="5"/>
        <v>133.33333333333334</v>
      </c>
      <c r="T22" s="39">
        <v>0</v>
      </c>
      <c r="U22" s="60">
        <v>1</v>
      </c>
      <c r="V22" s="40" t="str">
        <f t="shared" si="6"/>
        <v>-</v>
      </c>
      <c r="W22" s="39">
        <v>0</v>
      </c>
      <c r="X22" s="60">
        <v>1</v>
      </c>
      <c r="Y22" s="40" t="str">
        <f t="shared" si="7"/>
        <v>-</v>
      </c>
      <c r="Z22" s="39">
        <v>0</v>
      </c>
      <c r="AA22" s="60">
        <v>1</v>
      </c>
      <c r="AB22" s="40" t="str">
        <f t="shared" si="8"/>
        <v>-</v>
      </c>
      <c r="AC22" s="37"/>
      <c r="AD22" s="41"/>
    </row>
    <row r="23" spans="1:30" s="42" customFormat="1" ht="17" customHeight="1" x14ac:dyDescent="0.25">
      <c r="A23" s="61" t="s">
        <v>50</v>
      </c>
      <c r="B23" s="39">
        <v>6</v>
      </c>
      <c r="C23" s="39">
        <v>4</v>
      </c>
      <c r="D23" s="36">
        <f t="shared" si="0"/>
        <v>66.666666666666671</v>
      </c>
      <c r="E23" s="39">
        <v>5</v>
      </c>
      <c r="F23" s="39">
        <v>3</v>
      </c>
      <c r="G23" s="40">
        <f t="shared" si="1"/>
        <v>60</v>
      </c>
      <c r="H23" s="39">
        <v>1</v>
      </c>
      <c r="I23" s="39">
        <v>1</v>
      </c>
      <c r="J23" s="40">
        <f t="shared" si="2"/>
        <v>100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5</v>
      </c>
      <c r="R23" s="60">
        <v>2</v>
      </c>
      <c r="S23" s="40">
        <f t="shared" si="5"/>
        <v>40</v>
      </c>
      <c r="T23" s="39">
        <v>2</v>
      </c>
      <c r="U23" s="60">
        <v>0</v>
      </c>
      <c r="V23" s="40">
        <f t="shared" si="6"/>
        <v>0</v>
      </c>
      <c r="W23" s="39">
        <v>1</v>
      </c>
      <c r="X23" s="60">
        <v>0</v>
      </c>
      <c r="Y23" s="40">
        <f t="shared" si="7"/>
        <v>0</v>
      </c>
      <c r="Z23" s="39">
        <v>0</v>
      </c>
      <c r="AA23" s="60">
        <v>0</v>
      </c>
      <c r="AB23" s="40" t="str">
        <f t="shared" si="8"/>
        <v>-</v>
      </c>
      <c r="AC23" s="37"/>
      <c r="AD23" s="41"/>
    </row>
    <row r="24" spans="1:30" s="42" customFormat="1" ht="17" customHeight="1" x14ac:dyDescent="0.25">
      <c r="A24" s="61" t="s">
        <v>51</v>
      </c>
      <c r="B24" s="39">
        <v>5</v>
      </c>
      <c r="C24" s="39">
        <v>5</v>
      </c>
      <c r="D24" s="36">
        <f t="shared" si="0"/>
        <v>100</v>
      </c>
      <c r="E24" s="39">
        <v>5</v>
      </c>
      <c r="F24" s="39">
        <v>5</v>
      </c>
      <c r="G24" s="40">
        <f t="shared" si="1"/>
        <v>100</v>
      </c>
      <c r="H24" s="39">
        <v>2</v>
      </c>
      <c r="I24" s="39">
        <v>3</v>
      </c>
      <c r="J24" s="40">
        <f t="shared" si="2"/>
        <v>150</v>
      </c>
      <c r="K24" s="39">
        <v>0</v>
      </c>
      <c r="L24" s="39">
        <v>2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4</v>
      </c>
      <c r="R24" s="60">
        <v>5</v>
      </c>
      <c r="S24" s="40">
        <f t="shared" si="5"/>
        <v>125</v>
      </c>
      <c r="T24" s="39">
        <v>1</v>
      </c>
      <c r="U24" s="60">
        <v>0</v>
      </c>
      <c r="V24" s="40">
        <f t="shared" si="6"/>
        <v>0</v>
      </c>
      <c r="W24" s="39">
        <v>1</v>
      </c>
      <c r="X24" s="60">
        <v>0</v>
      </c>
      <c r="Y24" s="40">
        <f t="shared" si="7"/>
        <v>0</v>
      </c>
      <c r="Z24" s="39">
        <v>1</v>
      </c>
      <c r="AA24" s="60">
        <v>0</v>
      </c>
      <c r="AB24" s="40">
        <f t="shared" si="8"/>
        <v>0</v>
      </c>
      <c r="AC24" s="37"/>
      <c r="AD24" s="41"/>
    </row>
    <row r="25" spans="1:30" s="42" customFormat="1" ht="17" customHeight="1" x14ac:dyDescent="0.25">
      <c r="A25" s="61" t="s">
        <v>52</v>
      </c>
      <c r="B25" s="39">
        <v>3</v>
      </c>
      <c r="C25" s="39">
        <v>2</v>
      </c>
      <c r="D25" s="36">
        <f t="shared" si="0"/>
        <v>66.666666666666671</v>
      </c>
      <c r="E25" s="39">
        <v>1</v>
      </c>
      <c r="F25" s="39">
        <v>0</v>
      </c>
      <c r="G25" s="40">
        <f t="shared" si="1"/>
        <v>0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1</v>
      </c>
      <c r="R25" s="60">
        <v>0</v>
      </c>
      <c r="S25" s="40">
        <f t="shared" si="5"/>
        <v>0</v>
      </c>
      <c r="T25" s="39">
        <v>2</v>
      </c>
      <c r="U25" s="60">
        <v>0</v>
      </c>
      <c r="V25" s="40">
        <f t="shared" si="6"/>
        <v>0</v>
      </c>
      <c r="W25" s="39">
        <v>0</v>
      </c>
      <c r="X25" s="60">
        <v>0</v>
      </c>
      <c r="Y25" s="40" t="str">
        <f t="shared" si="7"/>
        <v>-</v>
      </c>
      <c r="Z25" s="39">
        <v>0</v>
      </c>
      <c r="AA25" s="60">
        <v>0</v>
      </c>
      <c r="AB25" s="40" t="str">
        <f t="shared" si="8"/>
        <v>-</v>
      </c>
      <c r="AC25" s="37"/>
      <c r="AD25" s="41"/>
    </row>
    <row r="26" spans="1:30" s="42" customFormat="1" ht="17" customHeight="1" x14ac:dyDescent="0.25">
      <c r="A26" s="61" t="s">
        <v>53</v>
      </c>
      <c r="B26" s="39">
        <v>6</v>
      </c>
      <c r="C26" s="39">
        <v>4</v>
      </c>
      <c r="D26" s="36">
        <f t="shared" si="0"/>
        <v>66.666666666666671</v>
      </c>
      <c r="E26" s="39">
        <v>5</v>
      </c>
      <c r="F26" s="39">
        <v>3</v>
      </c>
      <c r="G26" s="40">
        <f t="shared" si="1"/>
        <v>60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4</v>
      </c>
      <c r="R26" s="60">
        <v>2</v>
      </c>
      <c r="S26" s="40">
        <f t="shared" si="5"/>
        <v>50</v>
      </c>
      <c r="T26" s="39">
        <v>3</v>
      </c>
      <c r="U26" s="60">
        <v>0</v>
      </c>
      <c r="V26" s="40">
        <f t="shared" si="6"/>
        <v>0</v>
      </c>
      <c r="W26" s="39">
        <v>2</v>
      </c>
      <c r="X26" s="60">
        <v>0</v>
      </c>
      <c r="Y26" s="40">
        <f t="shared" si="7"/>
        <v>0</v>
      </c>
      <c r="Z26" s="39">
        <v>1</v>
      </c>
      <c r="AA26" s="60">
        <v>0</v>
      </c>
      <c r="AB26" s="40">
        <f t="shared" si="8"/>
        <v>0</v>
      </c>
      <c r="AC26" s="37"/>
      <c r="AD26" s="41"/>
    </row>
    <row r="27" spans="1:30" s="42" customFormat="1" ht="17" customHeight="1" x14ac:dyDescent="0.25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7" customHeight="1" x14ac:dyDescent="0.25">
      <c r="A28" s="61" t="s">
        <v>55</v>
      </c>
      <c r="B28" s="39">
        <v>0</v>
      </c>
      <c r="C28" s="39">
        <v>0</v>
      </c>
      <c r="D28" s="36" t="str">
        <f t="shared" si="0"/>
        <v>-</v>
      </c>
      <c r="E28" s="39">
        <v>0</v>
      </c>
      <c r="F28" s="39">
        <v>0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0</v>
      </c>
      <c r="S28" s="40" t="str">
        <f t="shared" si="5"/>
        <v>-</v>
      </c>
      <c r="T28" s="39">
        <v>0</v>
      </c>
      <c r="U28" s="60">
        <v>0</v>
      </c>
      <c r="V28" s="40" t="str">
        <f t="shared" si="6"/>
        <v>-</v>
      </c>
      <c r="W28" s="39">
        <v>0</v>
      </c>
      <c r="X28" s="60">
        <v>0</v>
      </c>
      <c r="Y28" s="40" t="str">
        <f t="shared" si="7"/>
        <v>-</v>
      </c>
      <c r="Z28" s="39">
        <v>0</v>
      </c>
      <c r="AA28" s="60">
        <v>0</v>
      </c>
      <c r="AB28" s="40" t="str">
        <f t="shared" si="8"/>
        <v>-</v>
      </c>
      <c r="AC28" s="37"/>
      <c r="AD28" s="41"/>
    </row>
    <row r="29" spans="1:30" s="42" customFormat="1" ht="17" customHeight="1" x14ac:dyDescent="0.25">
      <c r="A29" s="61" t="s">
        <v>56</v>
      </c>
      <c r="B29" s="39">
        <v>14</v>
      </c>
      <c r="C29" s="39">
        <v>11</v>
      </c>
      <c r="D29" s="36">
        <f t="shared" si="0"/>
        <v>78.571428571428569</v>
      </c>
      <c r="E29" s="39">
        <v>7</v>
      </c>
      <c r="F29" s="39">
        <v>3</v>
      </c>
      <c r="G29" s="40">
        <f t="shared" si="1"/>
        <v>42.857142857142854</v>
      </c>
      <c r="H29" s="39">
        <v>2</v>
      </c>
      <c r="I29" s="39">
        <v>0</v>
      </c>
      <c r="J29" s="40">
        <f t="shared" si="2"/>
        <v>0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6</v>
      </c>
      <c r="R29" s="60">
        <v>2</v>
      </c>
      <c r="S29" s="40">
        <f t="shared" si="5"/>
        <v>33.333333333333336</v>
      </c>
      <c r="T29" s="39">
        <v>9</v>
      </c>
      <c r="U29" s="60">
        <v>1</v>
      </c>
      <c r="V29" s="40">
        <f t="shared" si="6"/>
        <v>11.111111111111111</v>
      </c>
      <c r="W29" s="39">
        <v>2</v>
      </c>
      <c r="X29" s="60">
        <v>1</v>
      </c>
      <c r="Y29" s="40">
        <f t="shared" si="7"/>
        <v>50</v>
      </c>
      <c r="Z29" s="39">
        <v>2</v>
      </c>
      <c r="AA29" s="60">
        <v>1</v>
      </c>
      <c r="AB29" s="40">
        <f t="shared" si="8"/>
        <v>50</v>
      </c>
      <c r="AC29" s="37"/>
      <c r="AD29" s="41"/>
    </row>
    <row r="30" spans="1:30" s="42" customFormat="1" ht="17" customHeight="1" x14ac:dyDescent="0.25">
      <c r="A30" s="61" t="s">
        <v>57</v>
      </c>
      <c r="B30" s="39">
        <v>1</v>
      </c>
      <c r="C30" s="39">
        <v>0</v>
      </c>
      <c r="D30" s="36">
        <f t="shared" si="0"/>
        <v>0</v>
      </c>
      <c r="E30" s="39">
        <v>1</v>
      </c>
      <c r="F30" s="39">
        <v>0</v>
      </c>
      <c r="G30" s="40">
        <f t="shared" si="1"/>
        <v>0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1</v>
      </c>
      <c r="R30" s="60">
        <v>0</v>
      </c>
      <c r="S30" s="40">
        <f t="shared" si="5"/>
        <v>0</v>
      </c>
      <c r="T30" s="39">
        <v>0</v>
      </c>
      <c r="U30" s="60">
        <v>0</v>
      </c>
      <c r="V30" s="40" t="str">
        <f t="shared" si="6"/>
        <v>-</v>
      </c>
      <c r="W30" s="39">
        <v>0</v>
      </c>
      <c r="X30" s="60">
        <v>0</v>
      </c>
      <c r="Y30" s="40" t="str">
        <f t="shared" si="7"/>
        <v>-</v>
      </c>
      <c r="Z30" s="39">
        <v>0</v>
      </c>
      <c r="AA30" s="60">
        <v>0</v>
      </c>
      <c r="AB30" s="40" t="str">
        <f t="shared" si="8"/>
        <v>-</v>
      </c>
      <c r="AC30" s="37"/>
      <c r="AD30" s="41"/>
    </row>
    <row r="31" spans="1:30" s="42" customFormat="1" ht="17" customHeight="1" x14ac:dyDescent="0.25">
      <c r="A31" s="61" t="s">
        <v>58</v>
      </c>
      <c r="B31" s="39">
        <v>1</v>
      </c>
      <c r="C31" s="39">
        <v>2</v>
      </c>
      <c r="D31" s="36">
        <f t="shared" si="0"/>
        <v>200</v>
      </c>
      <c r="E31" s="39">
        <v>0</v>
      </c>
      <c r="F31" s="39">
        <v>0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0</v>
      </c>
      <c r="S31" s="40" t="str">
        <f t="shared" si="5"/>
        <v>-</v>
      </c>
      <c r="T31" s="39">
        <v>1</v>
      </c>
      <c r="U31" s="60">
        <v>1</v>
      </c>
      <c r="V31" s="40">
        <f t="shared" si="6"/>
        <v>100</v>
      </c>
      <c r="W31" s="39">
        <v>0</v>
      </c>
      <c r="X31" s="60">
        <v>0</v>
      </c>
      <c r="Y31" s="40" t="str">
        <f t="shared" si="7"/>
        <v>-</v>
      </c>
      <c r="Z31" s="39">
        <v>0</v>
      </c>
      <c r="AA31" s="60">
        <v>0</v>
      </c>
      <c r="AB31" s="40" t="str">
        <f t="shared" si="8"/>
        <v>-</v>
      </c>
      <c r="AC31" s="37"/>
      <c r="AD31" s="41"/>
    </row>
    <row r="32" spans="1:30" s="42" customFormat="1" ht="17" customHeight="1" x14ac:dyDescent="0.25">
      <c r="A32" s="61" t="s">
        <v>59</v>
      </c>
      <c r="B32" s="39">
        <v>3</v>
      </c>
      <c r="C32" s="39">
        <v>6</v>
      </c>
      <c r="D32" s="36">
        <f t="shared" si="0"/>
        <v>200</v>
      </c>
      <c r="E32" s="39">
        <v>0</v>
      </c>
      <c r="F32" s="39">
        <v>3</v>
      </c>
      <c r="G32" s="40" t="str">
        <f t="shared" si="1"/>
        <v>-</v>
      </c>
      <c r="H32" s="39">
        <v>0</v>
      </c>
      <c r="I32" s="39">
        <v>1</v>
      </c>
      <c r="J32" s="40" t="str">
        <f t="shared" si="2"/>
        <v>-</v>
      </c>
      <c r="K32" s="39">
        <v>0</v>
      </c>
      <c r="L32" s="39">
        <v>0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0</v>
      </c>
      <c r="R32" s="60">
        <v>2</v>
      </c>
      <c r="S32" s="40" t="str">
        <f t="shared" si="5"/>
        <v>-</v>
      </c>
      <c r="T32" s="39">
        <v>3</v>
      </c>
      <c r="U32" s="60">
        <v>0</v>
      </c>
      <c r="V32" s="40">
        <f t="shared" si="6"/>
        <v>0</v>
      </c>
      <c r="W32" s="39">
        <v>0</v>
      </c>
      <c r="X32" s="60">
        <v>0</v>
      </c>
      <c r="Y32" s="40" t="str">
        <f t="shared" si="7"/>
        <v>-</v>
      </c>
      <c r="Z32" s="39">
        <v>0</v>
      </c>
      <c r="AA32" s="60">
        <v>0</v>
      </c>
      <c r="AB32" s="40" t="str">
        <f t="shared" si="8"/>
        <v>-</v>
      </c>
      <c r="AC32" s="37"/>
      <c r="AD32" s="41"/>
    </row>
    <row r="33" spans="1:30" s="42" customFormat="1" ht="17" customHeight="1" x14ac:dyDescent="0.25">
      <c r="A33" s="61" t="s">
        <v>60</v>
      </c>
      <c r="B33" s="39">
        <v>2</v>
      </c>
      <c r="C33" s="39">
        <v>1</v>
      </c>
      <c r="D33" s="36">
        <f t="shared" si="0"/>
        <v>50</v>
      </c>
      <c r="E33" s="39">
        <v>2</v>
      </c>
      <c r="F33" s="39">
        <v>1</v>
      </c>
      <c r="G33" s="40">
        <f t="shared" si="1"/>
        <v>50</v>
      </c>
      <c r="H33" s="39">
        <v>1</v>
      </c>
      <c r="I33" s="39">
        <v>0</v>
      </c>
      <c r="J33" s="40">
        <f t="shared" si="2"/>
        <v>0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2</v>
      </c>
      <c r="R33" s="60">
        <v>1</v>
      </c>
      <c r="S33" s="40">
        <f t="shared" si="5"/>
        <v>50</v>
      </c>
      <c r="T33" s="39">
        <v>1</v>
      </c>
      <c r="U33" s="60">
        <v>1</v>
      </c>
      <c r="V33" s="40">
        <f t="shared" si="6"/>
        <v>100</v>
      </c>
      <c r="W33" s="39">
        <v>1</v>
      </c>
      <c r="X33" s="60">
        <v>1</v>
      </c>
      <c r="Y33" s="40">
        <f t="shared" si="7"/>
        <v>100</v>
      </c>
      <c r="Z33" s="39">
        <v>0</v>
      </c>
      <c r="AA33" s="60">
        <v>1</v>
      </c>
      <c r="AB33" s="40" t="str">
        <f t="shared" si="8"/>
        <v>-</v>
      </c>
      <c r="AC33" s="37"/>
      <c r="AD33" s="41"/>
    </row>
    <row r="34" spans="1:30" s="42" customFormat="1" ht="17" customHeight="1" x14ac:dyDescent="0.25">
      <c r="A34" s="61" t="s">
        <v>61</v>
      </c>
      <c r="B34" s="39">
        <v>3</v>
      </c>
      <c r="C34" s="39">
        <v>2</v>
      </c>
      <c r="D34" s="36">
        <f t="shared" si="0"/>
        <v>66.666666666666671</v>
      </c>
      <c r="E34" s="39">
        <v>1</v>
      </c>
      <c r="F34" s="39">
        <v>1</v>
      </c>
      <c r="G34" s="40">
        <f t="shared" si="1"/>
        <v>100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1</v>
      </c>
      <c r="R34" s="60">
        <v>1</v>
      </c>
      <c r="S34" s="40">
        <f t="shared" si="5"/>
        <v>100</v>
      </c>
      <c r="T34" s="39">
        <v>1</v>
      </c>
      <c r="U34" s="60">
        <v>1</v>
      </c>
      <c r="V34" s="40">
        <f t="shared" si="6"/>
        <v>100</v>
      </c>
      <c r="W34" s="39">
        <v>0</v>
      </c>
      <c r="X34" s="60">
        <v>1</v>
      </c>
      <c r="Y34" s="40" t="str">
        <f t="shared" si="7"/>
        <v>-</v>
      </c>
      <c r="Z34" s="39">
        <v>0</v>
      </c>
      <c r="AA34" s="60">
        <v>1</v>
      </c>
      <c r="AB34" s="40" t="str">
        <f t="shared" si="8"/>
        <v>-</v>
      </c>
      <c r="AC34" s="37"/>
      <c r="AD34" s="41"/>
    </row>
    <row r="35" spans="1:30" s="42" customFormat="1" ht="17" customHeight="1" x14ac:dyDescent="0.25">
      <c r="A35" s="61" t="s">
        <v>62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2</v>
      </c>
      <c r="R35" s="60">
        <v>0</v>
      </c>
      <c r="S35" s="40">
        <f t="shared" si="5"/>
        <v>0</v>
      </c>
      <c r="T35" s="39">
        <v>0</v>
      </c>
      <c r="U35" s="60">
        <v>0</v>
      </c>
      <c r="V35" s="40" t="str">
        <f t="shared" si="6"/>
        <v>-</v>
      </c>
      <c r="W35" s="39">
        <v>0</v>
      </c>
      <c r="X35" s="60">
        <v>0</v>
      </c>
      <c r="Y35" s="40" t="str">
        <f t="shared" si="7"/>
        <v>-</v>
      </c>
      <c r="Z35" s="39">
        <v>0</v>
      </c>
      <c r="AA35" s="60">
        <v>0</v>
      </c>
      <c r="AB35" s="40" t="str">
        <f t="shared" si="8"/>
        <v>-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topLeftCell="A7" zoomScale="80" zoomScaleNormal="70" zoomScaleSheetLayoutView="80" workbookViewId="0">
      <selection activeCell="B15" sqref="B15:C16"/>
    </sheetView>
  </sheetViews>
  <sheetFormatPr defaultColWidth="8" defaultRowHeight="13.6" x14ac:dyDescent="0.25"/>
  <cols>
    <col min="1" max="1" width="60.125" style="3" customWidth="1"/>
    <col min="2" max="3" width="16.125" style="3" customWidth="1"/>
    <col min="4" max="4" width="11" style="3" customWidth="1"/>
    <col min="5" max="5" width="11.625" style="3" customWidth="1"/>
    <col min="6" max="16384" width="8" style="3"/>
  </cols>
  <sheetData>
    <row r="1" spans="1:11" ht="27" customHeight="1" x14ac:dyDescent="0.25">
      <c r="A1" s="168" t="s">
        <v>65</v>
      </c>
      <c r="B1" s="168"/>
      <c r="C1" s="168"/>
      <c r="D1" s="168"/>
      <c r="E1" s="168"/>
    </row>
    <row r="2" spans="1:11" ht="23.3" customHeight="1" x14ac:dyDescent="0.25">
      <c r="A2" s="168" t="s">
        <v>24</v>
      </c>
      <c r="B2" s="168"/>
      <c r="C2" s="168"/>
      <c r="D2" s="168"/>
      <c r="E2" s="168"/>
    </row>
    <row r="3" spans="1:11" ht="5.95" customHeight="1" x14ac:dyDescent="0.3">
      <c r="A3" s="26"/>
    </row>
    <row r="4" spans="1:11" s="4" customFormat="1" ht="23.3" customHeight="1" x14ac:dyDescent="0.25">
      <c r="A4" s="165"/>
      <c r="B4" s="169" t="s">
        <v>72</v>
      </c>
      <c r="C4" s="169" t="s">
        <v>73</v>
      </c>
      <c r="D4" s="186" t="s">
        <v>1</v>
      </c>
      <c r="E4" s="187"/>
    </row>
    <row r="5" spans="1:11" s="4" customFormat="1" ht="32.299999999999997" customHeight="1" x14ac:dyDescent="0.25">
      <c r="A5" s="165"/>
      <c r="B5" s="170"/>
      <c r="C5" s="170"/>
      <c r="D5" s="5" t="s">
        <v>2</v>
      </c>
      <c r="E5" s="6" t="s">
        <v>26</v>
      </c>
    </row>
    <row r="6" spans="1:11" s="9" customFormat="1" ht="15.8" customHeight="1" x14ac:dyDescent="0.25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6" customHeight="1" x14ac:dyDescent="0.25">
      <c r="A7" s="10" t="s">
        <v>27</v>
      </c>
      <c r="B7" s="82">
        <f>'10-молодь-ЦЗ'!B7</f>
        <v>52660</v>
      </c>
      <c r="C7" s="82">
        <f>'10-молодь-ЦЗ'!C7</f>
        <v>50104</v>
      </c>
      <c r="D7" s="11">
        <f>C7*100/B7</f>
        <v>95.146221040638054</v>
      </c>
      <c r="E7" s="90">
        <f>C7-B7</f>
        <v>-2556</v>
      </c>
      <c r="K7" s="13"/>
    </row>
    <row r="8" spans="1:11" s="4" customFormat="1" ht="31.6" customHeight="1" x14ac:dyDescent="0.25">
      <c r="A8" s="10" t="s">
        <v>28</v>
      </c>
      <c r="B8" s="82">
        <f>'10-молодь-ЦЗ'!E7</f>
        <v>20949</v>
      </c>
      <c r="C8" s="82">
        <f>'10-молодь-ЦЗ'!F7</f>
        <v>21917</v>
      </c>
      <c r="D8" s="11">
        <f t="shared" ref="D8:D12" si="0">C8*100/B8</f>
        <v>104.620745620316</v>
      </c>
      <c r="E8" s="90">
        <f t="shared" ref="E8:E12" si="1">C8-B8</f>
        <v>968</v>
      </c>
      <c r="K8" s="13"/>
    </row>
    <row r="9" spans="1:11" s="4" customFormat="1" ht="54.7" customHeight="1" x14ac:dyDescent="0.25">
      <c r="A9" s="14" t="s">
        <v>29</v>
      </c>
      <c r="B9" s="82">
        <f>'10-молодь-ЦЗ'!H7</f>
        <v>7168</v>
      </c>
      <c r="C9" s="82">
        <f>'10-молодь-ЦЗ'!I7</f>
        <v>7018</v>
      </c>
      <c r="D9" s="11">
        <f t="shared" si="0"/>
        <v>97.907366071428569</v>
      </c>
      <c r="E9" s="90">
        <f t="shared" si="1"/>
        <v>-150</v>
      </c>
      <c r="K9" s="13"/>
    </row>
    <row r="10" spans="1:11" s="4" customFormat="1" ht="35.35" customHeight="1" x14ac:dyDescent="0.25">
      <c r="A10" s="15" t="s">
        <v>30</v>
      </c>
      <c r="B10" s="82">
        <f>'10-молодь-ЦЗ'!K7</f>
        <v>1404</v>
      </c>
      <c r="C10" s="82">
        <f>'10-молодь-ЦЗ'!L7</f>
        <v>1205</v>
      </c>
      <c r="D10" s="12">
        <f t="shared" si="0"/>
        <v>85.826210826210826</v>
      </c>
      <c r="E10" s="90">
        <f t="shared" si="1"/>
        <v>-199</v>
      </c>
      <c r="K10" s="13"/>
    </row>
    <row r="11" spans="1:11" s="4" customFormat="1" ht="45.7" customHeight="1" x14ac:dyDescent="0.25">
      <c r="A11" s="15" t="s">
        <v>20</v>
      </c>
      <c r="B11" s="82">
        <f>'10-молодь-ЦЗ'!N7</f>
        <v>237</v>
      </c>
      <c r="C11" s="82">
        <f>'10-молодь-ЦЗ'!O7</f>
        <v>122</v>
      </c>
      <c r="D11" s="12">
        <f t="shared" si="0"/>
        <v>51.47679324894515</v>
      </c>
      <c r="E11" s="90">
        <f t="shared" si="1"/>
        <v>-115</v>
      </c>
      <c r="K11" s="13"/>
    </row>
    <row r="12" spans="1:11" s="4" customFormat="1" ht="55.55" customHeight="1" x14ac:dyDescent="0.25">
      <c r="A12" s="15" t="s">
        <v>31</v>
      </c>
      <c r="B12" s="82">
        <f>'10-молодь-ЦЗ'!Q7</f>
        <v>16772</v>
      </c>
      <c r="C12" s="82">
        <f>'10-молодь-ЦЗ'!R7</f>
        <v>16268</v>
      </c>
      <c r="D12" s="12">
        <f t="shared" si="0"/>
        <v>96.994991652754592</v>
      </c>
      <c r="E12" s="90">
        <f t="shared" si="1"/>
        <v>-504</v>
      </c>
      <c r="K12" s="13"/>
    </row>
    <row r="13" spans="1:11" s="4" customFormat="1" ht="12.75" customHeight="1" x14ac:dyDescent="0.25">
      <c r="A13" s="159" t="s">
        <v>4</v>
      </c>
      <c r="B13" s="160"/>
      <c r="C13" s="160"/>
      <c r="D13" s="160"/>
      <c r="E13" s="160"/>
      <c r="K13" s="13"/>
    </row>
    <row r="14" spans="1:11" s="4" customFormat="1" ht="14.95" customHeight="1" x14ac:dyDescent="0.25">
      <c r="A14" s="161"/>
      <c r="B14" s="162"/>
      <c r="C14" s="162"/>
      <c r="D14" s="162"/>
      <c r="E14" s="162"/>
      <c r="K14" s="13"/>
    </row>
    <row r="15" spans="1:11" s="4" customFormat="1" ht="20.25" customHeight="1" x14ac:dyDescent="0.25">
      <c r="A15" s="163" t="s">
        <v>0</v>
      </c>
      <c r="B15" s="165" t="s">
        <v>74</v>
      </c>
      <c r="C15" s="165" t="s">
        <v>75</v>
      </c>
      <c r="D15" s="186" t="s">
        <v>1</v>
      </c>
      <c r="E15" s="187"/>
      <c r="K15" s="13"/>
    </row>
    <row r="16" spans="1:11" ht="35.35" customHeight="1" x14ac:dyDescent="0.25">
      <c r="A16" s="164"/>
      <c r="B16" s="165"/>
      <c r="C16" s="165"/>
      <c r="D16" s="5" t="s">
        <v>2</v>
      </c>
      <c r="E16" s="6" t="s">
        <v>26</v>
      </c>
      <c r="K16" s="13"/>
    </row>
    <row r="17" spans="1:11" ht="21.25" customHeight="1" x14ac:dyDescent="0.25">
      <c r="A17" s="10" t="s">
        <v>32</v>
      </c>
      <c r="B17" s="82">
        <f>'10-молодь-ЦЗ'!T7</f>
        <v>37021</v>
      </c>
      <c r="C17" s="82">
        <f>'10-молодь-ЦЗ'!U7</f>
        <v>7070</v>
      </c>
      <c r="D17" s="17">
        <f t="shared" ref="D17:D19" si="2">C17*100/B17</f>
        <v>19.09726911752789</v>
      </c>
      <c r="E17" s="90">
        <f t="shared" ref="E17:E19" si="3">C17-B17</f>
        <v>-29951</v>
      </c>
      <c r="K17" s="13"/>
    </row>
    <row r="18" spans="1:11" ht="21.25" customHeight="1" x14ac:dyDescent="0.25">
      <c r="A18" s="1" t="s">
        <v>28</v>
      </c>
      <c r="B18" s="82">
        <f>'10-молодь-ЦЗ'!W7</f>
        <v>10334</v>
      </c>
      <c r="C18" s="82">
        <f>'10-молодь-ЦЗ'!X7</f>
        <v>4835</v>
      </c>
      <c r="D18" s="17">
        <f t="shared" si="2"/>
        <v>46.787304044900331</v>
      </c>
      <c r="E18" s="90">
        <f t="shared" si="3"/>
        <v>-5499</v>
      </c>
      <c r="K18" s="13"/>
    </row>
    <row r="19" spans="1:11" ht="21.25" customHeight="1" x14ac:dyDescent="0.25">
      <c r="A19" s="1" t="s">
        <v>33</v>
      </c>
      <c r="B19" s="82">
        <f>'10-молодь-ЦЗ'!Z7</f>
        <v>8860</v>
      </c>
      <c r="C19" s="82">
        <f>'10-молодь-ЦЗ'!AA7</f>
        <v>3935</v>
      </c>
      <c r="D19" s="17">
        <f t="shared" si="2"/>
        <v>44.413092550790068</v>
      </c>
      <c r="E19" s="90">
        <f t="shared" si="3"/>
        <v>-4925</v>
      </c>
      <c r="K19" s="1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2021-10-13T11:45:33Z</cp:lastPrinted>
  <dcterms:created xsi:type="dcterms:W3CDTF">2020-12-10T10:35:03Z</dcterms:created>
  <dcterms:modified xsi:type="dcterms:W3CDTF">2021-10-13T11:58:17Z</dcterms:modified>
</cp:coreProperties>
</file>