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activeTab="4"/>
  </bookViews>
  <sheets>
    <sheet name="1(5%квота)" sheetId="23" r:id="rId1"/>
    <sheet name="2(5%квота-ЦЗ)" sheetId="39" r:id="rId2"/>
    <sheet name="3(неповносправні)" sheetId="42" r:id="rId3"/>
    <sheet name="4(неповносправні-ЦЗ)" sheetId="48" r:id="rId4"/>
    <sheet name="5-АТО" sheetId="24" r:id="rId5"/>
    <sheet name="6-(АТО-ЦЗ)" sheetId="49" r:id="rId6"/>
    <sheet name="7-ВПО" sheetId="43" r:id="rId7"/>
    <sheet name="8-ВПО-ЦЗ" sheetId="50" r:id="rId8"/>
    <sheet name="9-молодь" sheetId="40" r:id="rId9"/>
    <sheet name="10-молодь-ЦЗ" sheetId="51" r:id="rId10"/>
    <sheet name="!!11-ґендер" sheetId="59" r:id="rId11"/>
    <sheet name="!!12-жінки" sheetId="60" r:id="rId12"/>
    <sheet name="!!13-чоловіки" sheetId="62" r:id="rId13"/>
    <sheet name="11-ґендер" sheetId="25" state="hidden" r:id="rId14"/>
    <sheet name="12-жінки-ЦЗ" sheetId="54" state="hidden" r:id="rId15"/>
    <sheet name="13-чоловіки-ЦЗ" sheetId="55" state="hidden" r:id="rId16"/>
    <sheet name="14-місце проживання" sheetId="45" r:id="rId17"/>
    <sheet name="15-місто-ЦЗ" sheetId="57" r:id="rId18"/>
    <sheet name="16-село-ЦЗ" sheetId="58" r:id="rId19"/>
    <sheet name="УСЬОГО" sheetId="56" state="hidden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10">#REF!</definedName>
    <definedName name="_firstRow" localSheetId="11">#REF!</definedName>
    <definedName name="_firstRow" localSheetId="12">#REF!</definedName>
    <definedName name="_firstRow" localSheetId="9">#REF!</definedName>
    <definedName name="_firstRow" localSheetId="13">#REF!</definedName>
    <definedName name="_firstRow" localSheetId="14">#REF!</definedName>
    <definedName name="_firstRow" localSheetId="15">#REF!</definedName>
    <definedName name="_firstRow" localSheetId="16">#REF!</definedName>
    <definedName name="_firstRow" localSheetId="17">#REF!</definedName>
    <definedName name="_firstRow" localSheetId="18">#REF!</definedName>
    <definedName name="_firstRow" localSheetId="2">#REF!</definedName>
    <definedName name="_firstRow" localSheetId="3">#REF!</definedName>
    <definedName name="_firstRow" localSheetId="4">#REF!</definedName>
    <definedName name="_firstRow" localSheetId="5">#REF!</definedName>
    <definedName name="_firstRow" localSheetId="6">#REF!</definedName>
    <definedName name="_firstRow" localSheetId="7">#REF!</definedName>
    <definedName name="_firstRow" localSheetId="8">#REF!</definedName>
    <definedName name="_firstRow" localSheetId="19">#REF!</definedName>
    <definedName name="_firstRow">#REF!</definedName>
    <definedName name="_lastColumn" localSheetId="10">#REF!</definedName>
    <definedName name="_lastColumn" localSheetId="11">#REF!</definedName>
    <definedName name="_lastColumn" localSheetId="12">#REF!</definedName>
    <definedName name="_lastColumn" localSheetId="9">#REF!</definedName>
    <definedName name="_lastColumn" localSheetId="13">#REF!</definedName>
    <definedName name="_lastColumn" localSheetId="14">#REF!</definedName>
    <definedName name="_lastColumn" localSheetId="15">#REF!</definedName>
    <definedName name="_lastColumn" localSheetId="16">#REF!</definedName>
    <definedName name="_lastColumn" localSheetId="17">#REF!</definedName>
    <definedName name="_lastColumn" localSheetId="18">#REF!</definedName>
    <definedName name="_lastColumn" localSheetId="2">#REF!</definedName>
    <definedName name="_lastColumn" localSheetId="3">#REF!</definedName>
    <definedName name="_lastColumn" localSheetId="4">#REF!</definedName>
    <definedName name="_lastColumn" localSheetId="5">#REF!</definedName>
    <definedName name="_lastColumn" localSheetId="6">#REF!</definedName>
    <definedName name="_lastColumn" localSheetId="7">#REF!</definedName>
    <definedName name="_lastColumn" localSheetId="8">#REF!</definedName>
    <definedName name="_lastColumn" localSheetId="19">#REF!</definedName>
    <definedName name="_lastColumn">#REF!</definedName>
    <definedName name="_T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10">'[1]Sheet1 (3)'!#REF!</definedName>
    <definedName name="date.e" localSheetId="11">'[2]Sheet1 (3)'!#REF!</definedName>
    <definedName name="date.e" localSheetId="12">'[2]Sheet1 (3)'!#REF!</definedName>
    <definedName name="date.e" localSheetId="0">'[2]Sheet1 (3)'!#REF!</definedName>
    <definedName name="date.e" localSheetId="9">'[2]Sheet1 (3)'!#REF!</definedName>
    <definedName name="date.e" localSheetId="13">'[2]Sheet1 (3)'!#REF!</definedName>
    <definedName name="date.e" localSheetId="14">'[2]Sheet1 (3)'!#REF!</definedName>
    <definedName name="date.e" localSheetId="15">'[2]Sheet1 (3)'!#REF!</definedName>
    <definedName name="date.e" localSheetId="16">'[2]Sheet1 (3)'!#REF!</definedName>
    <definedName name="date.e" localSheetId="17">'[2]Sheet1 (3)'!#REF!</definedName>
    <definedName name="date.e" localSheetId="18">'[2]Sheet1 (3)'!#REF!</definedName>
    <definedName name="date.e" localSheetId="2">'[2]Sheet1 (3)'!#REF!</definedName>
    <definedName name="date.e" localSheetId="3">'[2]Sheet1 (3)'!#REF!</definedName>
    <definedName name="date.e" localSheetId="4">'[2]Sheet1 (3)'!#REF!</definedName>
    <definedName name="date.e" localSheetId="5">'[2]Sheet1 (3)'!#REF!</definedName>
    <definedName name="date.e" localSheetId="6">'[2]Sheet1 (3)'!#REF!</definedName>
    <definedName name="date.e" localSheetId="7">'[2]Sheet1 (3)'!#REF!</definedName>
    <definedName name="date.e" localSheetId="8">'[2]Sheet1 (3)'!#REF!</definedName>
    <definedName name="date.e" localSheetId="19">'[2]Sheet1 (3)'!#REF!</definedName>
    <definedName name="date.e">'[2]Sheet1 (3)'!#REF!</definedName>
    <definedName name="date_b" localSheetId="10">#REF!</definedName>
    <definedName name="date_b" localSheetId="11">#REF!</definedName>
    <definedName name="date_b" localSheetId="12">#REF!</definedName>
    <definedName name="date_b" localSheetId="0">#REF!</definedName>
    <definedName name="date_b" localSheetId="9">#REF!</definedName>
    <definedName name="date_b" localSheetId="13">#REF!</definedName>
    <definedName name="date_b" localSheetId="14">#REF!</definedName>
    <definedName name="date_b" localSheetId="15">#REF!</definedName>
    <definedName name="date_b" localSheetId="16">#REF!</definedName>
    <definedName name="date_b" localSheetId="17">#REF!</definedName>
    <definedName name="date_b" localSheetId="18">#REF!</definedName>
    <definedName name="date_b" localSheetId="2">#REF!</definedName>
    <definedName name="date_b" localSheetId="3">#REF!</definedName>
    <definedName name="date_b" localSheetId="4">#REF!</definedName>
    <definedName name="date_b" localSheetId="5">#REF!</definedName>
    <definedName name="date_b" localSheetId="6">#REF!</definedName>
    <definedName name="date_b" localSheetId="7">#REF!</definedName>
    <definedName name="date_b" localSheetId="8">#REF!</definedName>
    <definedName name="date_b" localSheetId="19">#REF!</definedName>
    <definedName name="date_b">#REF!</definedName>
    <definedName name="date_e" localSheetId="10">'[1]Sheet1 (2)'!#REF!</definedName>
    <definedName name="date_e" localSheetId="11">'[2]Sheet1 (2)'!#REF!</definedName>
    <definedName name="date_e" localSheetId="12">'[2]Sheet1 (2)'!#REF!</definedName>
    <definedName name="date_e" localSheetId="0">'[2]Sheet1 (2)'!#REF!</definedName>
    <definedName name="date_e" localSheetId="9">'[2]Sheet1 (2)'!#REF!</definedName>
    <definedName name="date_e" localSheetId="13">'[2]Sheet1 (2)'!#REF!</definedName>
    <definedName name="date_e" localSheetId="14">'[2]Sheet1 (2)'!#REF!</definedName>
    <definedName name="date_e" localSheetId="15">'[2]Sheet1 (2)'!#REF!</definedName>
    <definedName name="date_e" localSheetId="16">'[2]Sheet1 (2)'!#REF!</definedName>
    <definedName name="date_e" localSheetId="17">'[2]Sheet1 (2)'!#REF!</definedName>
    <definedName name="date_e" localSheetId="18">'[2]Sheet1 (2)'!#REF!</definedName>
    <definedName name="date_e" localSheetId="2">'[2]Sheet1 (2)'!#REF!</definedName>
    <definedName name="date_e" localSheetId="3">'[2]Sheet1 (2)'!#REF!</definedName>
    <definedName name="date_e" localSheetId="4">'[2]Sheet1 (2)'!#REF!</definedName>
    <definedName name="date_e" localSheetId="5">'[2]Sheet1 (2)'!#REF!</definedName>
    <definedName name="date_e" localSheetId="6">'[2]Sheet1 (2)'!#REF!</definedName>
    <definedName name="date_e" localSheetId="7">'[2]Sheet1 (2)'!#REF!</definedName>
    <definedName name="date_e" localSheetId="8">'[2]Sheet1 (2)'!#REF!</definedName>
    <definedName name="date_e" localSheetId="19">'[2]Sheet1 (2)'!#REF!</definedName>
    <definedName name="date_e">'[2]Sheet1 (2)'!#REF!</definedName>
    <definedName name="Excel_BuiltIn_Print_Area_1" localSheetId="10">#REF!</definedName>
    <definedName name="Excel_BuiltIn_Print_Area_1" localSheetId="11">#REF!</definedName>
    <definedName name="Excel_BuiltIn_Print_Area_1" localSheetId="12">#REF!</definedName>
    <definedName name="Excel_BuiltIn_Print_Area_1" localSheetId="9">#REF!</definedName>
    <definedName name="Excel_BuiltIn_Print_Area_1" localSheetId="13">#REF!</definedName>
    <definedName name="Excel_BuiltIn_Print_Area_1" localSheetId="14">#REF!</definedName>
    <definedName name="Excel_BuiltIn_Print_Area_1" localSheetId="15">#REF!</definedName>
    <definedName name="Excel_BuiltIn_Print_Area_1" localSheetId="16">#REF!</definedName>
    <definedName name="Excel_BuiltIn_Print_Area_1" localSheetId="17">#REF!</definedName>
    <definedName name="Excel_BuiltIn_Print_Area_1" localSheetId="18">#REF!</definedName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 localSheetId="19">#REF!</definedName>
    <definedName name="Excel_BuiltIn_Print_Area_1">#REF!</definedName>
    <definedName name="fgh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 localSheetId="10">[3]Sheet3!$A$3</definedName>
    <definedName name="hjj" localSheetId="11">[4]Sheet3!$A$3</definedName>
    <definedName name="hjj" localSheetId="12">[4]Sheet3!$A$3</definedName>
    <definedName name="hjj">[5]Sheet3!$A$3</definedName>
    <definedName name="hl_0" localSheetId="10">#REF!</definedName>
    <definedName name="hl_0" localSheetId="11">#REF!</definedName>
    <definedName name="hl_0" localSheetId="12">#REF!</definedName>
    <definedName name="hl_0" localSheetId="9">#REF!</definedName>
    <definedName name="hl_0" localSheetId="13">#REF!</definedName>
    <definedName name="hl_0" localSheetId="14">#REF!</definedName>
    <definedName name="hl_0" localSheetId="15">#REF!</definedName>
    <definedName name="hl_0" localSheetId="16">#REF!</definedName>
    <definedName name="hl_0" localSheetId="17">#REF!</definedName>
    <definedName name="hl_0" localSheetId="18">#REF!</definedName>
    <definedName name="hl_0" localSheetId="2">#REF!</definedName>
    <definedName name="hl_0" localSheetId="3">#REF!</definedName>
    <definedName name="hl_0" localSheetId="4">#REF!</definedName>
    <definedName name="hl_0" localSheetId="5">#REF!</definedName>
    <definedName name="hl_0" localSheetId="6">#REF!</definedName>
    <definedName name="hl_0" localSheetId="7">#REF!</definedName>
    <definedName name="hl_0" localSheetId="8">#REF!</definedName>
    <definedName name="hl_0" localSheetId="19">#REF!</definedName>
    <definedName name="hl_0">#REF!</definedName>
    <definedName name="hn_0" localSheetId="10">#REF!</definedName>
    <definedName name="hn_0" localSheetId="11">#REF!</definedName>
    <definedName name="hn_0" localSheetId="12">#REF!</definedName>
    <definedName name="hn_0" localSheetId="9">#REF!</definedName>
    <definedName name="hn_0" localSheetId="13">#REF!</definedName>
    <definedName name="hn_0" localSheetId="14">#REF!</definedName>
    <definedName name="hn_0" localSheetId="15">#REF!</definedName>
    <definedName name="hn_0" localSheetId="16">#REF!</definedName>
    <definedName name="hn_0" localSheetId="17">#REF!</definedName>
    <definedName name="hn_0" localSheetId="18">#REF!</definedName>
    <definedName name="hn_0" localSheetId="2">#REF!</definedName>
    <definedName name="hn_0" localSheetId="3">#REF!</definedName>
    <definedName name="hn_0" localSheetId="4">#REF!</definedName>
    <definedName name="hn_0" localSheetId="5">#REF!</definedName>
    <definedName name="hn_0" localSheetId="6">#REF!</definedName>
    <definedName name="hn_0" localSheetId="7">#REF!</definedName>
    <definedName name="hn_0" localSheetId="8">#REF!</definedName>
    <definedName name="hn_0" localSheetId="19">#REF!</definedName>
    <definedName name="hn_0">#REF!</definedName>
    <definedName name="ikkop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3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2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4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6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8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10">'[1]Sheet1 (2)'!#REF!</definedName>
    <definedName name="lcz" localSheetId="11">'[2]Sheet1 (2)'!#REF!</definedName>
    <definedName name="lcz" localSheetId="12">'[2]Sheet1 (2)'!#REF!</definedName>
    <definedName name="lcz" localSheetId="0">'[2]Sheet1 (2)'!#REF!</definedName>
    <definedName name="lcz" localSheetId="9">'[2]Sheet1 (2)'!#REF!</definedName>
    <definedName name="lcz" localSheetId="13">'[2]Sheet1 (2)'!#REF!</definedName>
    <definedName name="lcz" localSheetId="14">'[2]Sheet1 (2)'!#REF!</definedName>
    <definedName name="lcz" localSheetId="15">'[2]Sheet1 (2)'!#REF!</definedName>
    <definedName name="lcz" localSheetId="16">'[2]Sheet1 (2)'!#REF!</definedName>
    <definedName name="lcz" localSheetId="17">'[2]Sheet1 (2)'!#REF!</definedName>
    <definedName name="lcz" localSheetId="18">'[2]Sheet1 (2)'!#REF!</definedName>
    <definedName name="lcz" localSheetId="2">'[2]Sheet1 (2)'!#REF!</definedName>
    <definedName name="lcz" localSheetId="3">'[2]Sheet1 (2)'!#REF!</definedName>
    <definedName name="lcz" localSheetId="4">'[2]Sheet1 (2)'!#REF!</definedName>
    <definedName name="lcz" localSheetId="5">'[2]Sheet1 (2)'!#REF!</definedName>
    <definedName name="lcz" localSheetId="6">'[2]Sheet1 (2)'!#REF!</definedName>
    <definedName name="lcz" localSheetId="7">'[2]Sheet1 (2)'!#REF!</definedName>
    <definedName name="lcz" localSheetId="8">'[2]Sheet1 (2)'!#REF!</definedName>
    <definedName name="lcz" localSheetId="19">'[2]Sheet1 (2)'!#REF!</definedName>
    <definedName name="lcz">'[2]Sheet1 (2)'!#REF!</definedName>
    <definedName name="name_cz" localSheetId="10">#REF!</definedName>
    <definedName name="name_cz" localSheetId="11">#REF!</definedName>
    <definedName name="name_cz" localSheetId="12">#REF!</definedName>
    <definedName name="name_cz" localSheetId="0">#REF!</definedName>
    <definedName name="name_cz" localSheetId="9">#REF!</definedName>
    <definedName name="name_cz" localSheetId="13">#REF!</definedName>
    <definedName name="name_cz" localSheetId="14">#REF!</definedName>
    <definedName name="name_cz" localSheetId="15">#REF!</definedName>
    <definedName name="name_cz" localSheetId="16">#REF!</definedName>
    <definedName name="name_cz" localSheetId="17">#REF!</definedName>
    <definedName name="name_cz" localSheetId="18">#REF!</definedName>
    <definedName name="name_cz" localSheetId="2">#REF!</definedName>
    <definedName name="name_cz" localSheetId="3">#REF!</definedName>
    <definedName name="name_cz" localSheetId="4">#REF!</definedName>
    <definedName name="name_cz" localSheetId="5">#REF!</definedName>
    <definedName name="name_cz" localSheetId="6">#REF!</definedName>
    <definedName name="name_cz" localSheetId="7">#REF!</definedName>
    <definedName name="name_cz" localSheetId="8">#REF!</definedName>
    <definedName name="name_cz" localSheetId="19">#REF!</definedName>
    <definedName name="name_cz">#REF!</definedName>
    <definedName name="name_period" localSheetId="10">#REF!</definedName>
    <definedName name="name_period" localSheetId="11">#REF!</definedName>
    <definedName name="name_period" localSheetId="12">#REF!</definedName>
    <definedName name="name_period" localSheetId="0">#REF!</definedName>
    <definedName name="name_period" localSheetId="9">#REF!</definedName>
    <definedName name="name_period" localSheetId="13">#REF!</definedName>
    <definedName name="name_period" localSheetId="14">#REF!</definedName>
    <definedName name="name_period" localSheetId="15">#REF!</definedName>
    <definedName name="name_period" localSheetId="16">#REF!</definedName>
    <definedName name="name_period" localSheetId="17">#REF!</definedName>
    <definedName name="name_period" localSheetId="18">#REF!</definedName>
    <definedName name="name_period" localSheetId="2">#REF!</definedName>
    <definedName name="name_period" localSheetId="3">#REF!</definedName>
    <definedName name="name_period" localSheetId="4">#REF!</definedName>
    <definedName name="name_period" localSheetId="5">#REF!</definedName>
    <definedName name="name_period" localSheetId="6">#REF!</definedName>
    <definedName name="name_period" localSheetId="7">#REF!</definedName>
    <definedName name="name_period" localSheetId="8">#REF!</definedName>
    <definedName name="name_period" localSheetId="19">#REF!</definedName>
    <definedName name="name_period">#REF!</definedName>
    <definedName name="pyear" localSheetId="10">#REF!</definedName>
    <definedName name="pyear" localSheetId="11">#REF!</definedName>
    <definedName name="pyear" localSheetId="12">#REF!</definedName>
    <definedName name="pyear" localSheetId="0">#REF!</definedName>
    <definedName name="pyear" localSheetId="9">#REF!</definedName>
    <definedName name="pyear" localSheetId="13">#REF!</definedName>
    <definedName name="pyear" localSheetId="14">#REF!</definedName>
    <definedName name="pyear" localSheetId="15">#REF!</definedName>
    <definedName name="pyear" localSheetId="16">#REF!</definedName>
    <definedName name="pyear" localSheetId="17">#REF!</definedName>
    <definedName name="pyear" localSheetId="18">#REF!</definedName>
    <definedName name="pyear" localSheetId="2">#REF!</definedName>
    <definedName name="pyear" localSheetId="3">#REF!</definedName>
    <definedName name="pyear" localSheetId="4">#REF!</definedName>
    <definedName name="pyear" localSheetId="5">#REF!</definedName>
    <definedName name="pyear" localSheetId="6">#REF!</definedName>
    <definedName name="pyear" localSheetId="7">#REF!</definedName>
    <definedName name="pyear" localSheetId="8">#REF!</definedName>
    <definedName name="pyear" localSheetId="19">#REF!</definedName>
    <definedName name="pyear">#REF!</definedName>
    <definedName name="s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9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пр" localSheetId="12">#REF!</definedName>
    <definedName name="апр" localSheetId="9">#REF!</definedName>
    <definedName name="апр" localSheetId="14">#REF!</definedName>
    <definedName name="апр" localSheetId="15">#REF!</definedName>
    <definedName name="апр" localSheetId="17">#REF!</definedName>
    <definedName name="апр" localSheetId="18">#REF!</definedName>
    <definedName name="апр" localSheetId="2">#REF!</definedName>
    <definedName name="апр" localSheetId="3">#REF!</definedName>
    <definedName name="апр" localSheetId="5">#REF!</definedName>
    <definedName name="апр" localSheetId="6">#REF!</definedName>
    <definedName name="апр" localSheetId="7">#REF!</definedName>
    <definedName name="апр" localSheetId="8">#REF!</definedName>
    <definedName name="апр" localSheetId="19">#REF!</definedName>
    <definedName name="апр">#REF!</definedName>
    <definedName name="вспомаг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фтф" localSheetId="12">#REF!</definedName>
    <definedName name="дфтф" localSheetId="9">#REF!</definedName>
    <definedName name="дфтф" localSheetId="14">#REF!</definedName>
    <definedName name="дфтф" localSheetId="15">#REF!</definedName>
    <definedName name="дфтф" localSheetId="17">#REF!</definedName>
    <definedName name="дфтф" localSheetId="18">#REF!</definedName>
    <definedName name="дфтф" localSheetId="2">#REF!</definedName>
    <definedName name="дфтф" localSheetId="3">#REF!</definedName>
    <definedName name="дфтф" localSheetId="5">#REF!</definedName>
    <definedName name="дфтф" localSheetId="6">#REF!</definedName>
    <definedName name="дфтф" localSheetId="7">#REF!</definedName>
    <definedName name="дфтф" localSheetId="8">#REF!</definedName>
    <definedName name="дфтф" localSheetId="19">#REF!</definedName>
    <definedName name="дфтф">#REF!</definedName>
    <definedName name="ж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10">'!!11-ґендер'!$A:$A</definedName>
    <definedName name="_xlnm.Print_Titles" localSheetId="11">'!!12-жінки'!$A:$A</definedName>
    <definedName name="_xlnm.Print_Titles" localSheetId="12">'!!13-чоловіки'!$A:$A</definedName>
    <definedName name="_xlnm.Print_Titles" localSheetId="9">'10-молодь-ЦЗ'!$A:$A</definedName>
    <definedName name="_xlnm.Print_Titles" localSheetId="14">'12-жінки-ЦЗ'!$A:$A</definedName>
    <definedName name="_xlnm.Print_Titles" localSheetId="15">'13-чоловіки-ЦЗ'!$A:$A</definedName>
    <definedName name="_xlnm.Print_Titles" localSheetId="17">'15-місто-ЦЗ'!$A:$A</definedName>
    <definedName name="_xlnm.Print_Titles" localSheetId="18">'16-село-ЦЗ'!$A:$A</definedName>
    <definedName name="_xlnm.Print_Titles" localSheetId="1">'2(5%квота-ЦЗ)'!$A:$A</definedName>
    <definedName name="_xlnm.Print_Titles" localSheetId="3">'4(неповносправні-ЦЗ)'!$A:$A</definedName>
    <definedName name="_xlnm.Print_Titles" localSheetId="5">'6-(АТО-ЦЗ)'!$A:$A</definedName>
    <definedName name="_xlnm.Print_Titles" localSheetId="7">'8-ВПО-ЦЗ'!$A:$A</definedName>
    <definedName name="_xlnm.Print_Titles" localSheetId="19">УСЬОГО!$A:$A</definedName>
    <definedName name="Зайнят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лпдаж" localSheetId="12">#REF!</definedName>
    <definedName name="лпдаж" localSheetId="9">#REF!</definedName>
    <definedName name="лпдаж" localSheetId="14">#REF!</definedName>
    <definedName name="лпдаж" localSheetId="15">#REF!</definedName>
    <definedName name="лпдаж" localSheetId="17">#REF!</definedName>
    <definedName name="лпдаж" localSheetId="18">#REF!</definedName>
    <definedName name="лпдаж" localSheetId="2">#REF!</definedName>
    <definedName name="лпдаж" localSheetId="3">#REF!</definedName>
    <definedName name="лпдаж" localSheetId="5">#REF!</definedName>
    <definedName name="лпдаж" localSheetId="6">#REF!</definedName>
    <definedName name="лпдаж" localSheetId="7">#REF!</definedName>
    <definedName name="лпдаж" localSheetId="8">#REF!</definedName>
    <definedName name="лпдаж" localSheetId="19">#REF!</definedName>
    <definedName name="лпдаж">#REF!</definedName>
    <definedName name="_xlnm.Print_Area" localSheetId="10">'!!11-ґендер'!$A$1:$D$20</definedName>
    <definedName name="_xlnm.Print_Area" localSheetId="11">'!!12-жінки'!$A$1:$K$35</definedName>
    <definedName name="_xlnm.Print_Area" localSheetId="12">'!!13-чоловіки'!$A$1:$K$35</definedName>
    <definedName name="_xlnm.Print_Area" localSheetId="0">'1(5%квота)'!$A$1:$E$19</definedName>
    <definedName name="_xlnm.Print_Area" localSheetId="9">'10-молодь-ЦЗ'!$A$1:$AB$36</definedName>
    <definedName name="_xlnm.Print_Area" localSheetId="13">'11-ґендер'!$A$1:$I$20</definedName>
    <definedName name="_xlnm.Print_Area" localSheetId="14">'12-жінки-ЦЗ'!$A$1:$AB$39</definedName>
    <definedName name="_xlnm.Print_Area" localSheetId="15">'13-чоловіки-ЦЗ'!$A$1:$AB$36</definedName>
    <definedName name="_xlnm.Print_Area" localSheetId="16">'14-місце проживання'!$A$1:$I$21</definedName>
    <definedName name="_xlnm.Print_Area" localSheetId="17">'15-місто-ЦЗ'!$A$1:$AB$36</definedName>
    <definedName name="_xlnm.Print_Area" localSheetId="18">'16-село-ЦЗ'!$A$1:$AB$36</definedName>
    <definedName name="_xlnm.Print_Area" localSheetId="1">'2(5%квота-ЦЗ)'!$A$1:$AB$36</definedName>
    <definedName name="_xlnm.Print_Area" localSheetId="2">'3(неповносправні)'!$A$1:$E$18</definedName>
    <definedName name="_xlnm.Print_Area" localSheetId="3">'4(неповносправні-ЦЗ)'!$A$1:$AB$36</definedName>
    <definedName name="_xlnm.Print_Area" localSheetId="4">'5-АТО'!$A$1:$E$18</definedName>
    <definedName name="_xlnm.Print_Area" localSheetId="5">'6-(АТО-ЦЗ)'!$A$1:$AB$36</definedName>
    <definedName name="_xlnm.Print_Area" localSheetId="6">'7-ВПО'!$A$1:$E$19</definedName>
    <definedName name="_xlnm.Print_Area" localSheetId="7">'8-ВПО-ЦЗ'!$A$1:$AB$36</definedName>
    <definedName name="_xlnm.Print_Area" localSheetId="8">'9-молодь'!$A$1:$E$20</definedName>
    <definedName name="_xlnm.Print_Area" localSheetId="19">УСЬОГО!$A$1:$AE$35</definedName>
    <definedName name="олд" localSheetId="10">'[2]Sheet1 (3)'!#REF!</definedName>
    <definedName name="олд" localSheetId="11">'[2]Sheet1 (3)'!#REF!</definedName>
    <definedName name="олд" localSheetId="12">'[2]Sheet1 (3)'!#REF!</definedName>
    <definedName name="олд" localSheetId="9">'[2]Sheet1 (3)'!#REF!</definedName>
    <definedName name="олд" localSheetId="13">'[2]Sheet1 (3)'!#REF!</definedName>
    <definedName name="олд" localSheetId="14">'[2]Sheet1 (3)'!#REF!</definedName>
    <definedName name="олд" localSheetId="15">'[2]Sheet1 (3)'!#REF!</definedName>
    <definedName name="олд" localSheetId="16">'[2]Sheet1 (3)'!#REF!</definedName>
    <definedName name="олд" localSheetId="17">'[2]Sheet1 (3)'!#REF!</definedName>
    <definedName name="олд" localSheetId="18">'[2]Sheet1 (3)'!#REF!</definedName>
    <definedName name="олд" localSheetId="2">'[2]Sheet1 (3)'!#REF!</definedName>
    <definedName name="олд" localSheetId="3">'[2]Sheet1 (3)'!#REF!</definedName>
    <definedName name="олд" localSheetId="4">'[2]Sheet1 (3)'!#REF!</definedName>
    <definedName name="олд" localSheetId="5">'[2]Sheet1 (3)'!#REF!</definedName>
    <definedName name="олд" localSheetId="6">'[2]Sheet1 (3)'!#REF!</definedName>
    <definedName name="олд" localSheetId="7">'[2]Sheet1 (3)'!#REF!</definedName>
    <definedName name="олд" localSheetId="8">'[2]Sheet1 (3)'!#REF!</definedName>
    <definedName name="олд" localSheetId="19">'[2]Sheet1 (3)'!#REF!</definedName>
    <definedName name="олд">'[2]Sheet1 (3)'!#REF!</definedName>
    <definedName name="оплад" localSheetId="12">'[1]Sheet1 (2)'!#REF!</definedName>
    <definedName name="оплад" localSheetId="9">'[1]Sheet1 (2)'!#REF!</definedName>
    <definedName name="оплад" localSheetId="14">'[1]Sheet1 (2)'!#REF!</definedName>
    <definedName name="оплад" localSheetId="15">'[1]Sheet1 (2)'!#REF!</definedName>
    <definedName name="оплад" localSheetId="17">'[1]Sheet1 (2)'!#REF!</definedName>
    <definedName name="оплад" localSheetId="18">'[1]Sheet1 (2)'!#REF!</definedName>
    <definedName name="оплад" localSheetId="2">'[1]Sheet1 (2)'!#REF!</definedName>
    <definedName name="оплад" localSheetId="3">'[1]Sheet1 (2)'!#REF!</definedName>
    <definedName name="оплад" localSheetId="5">'[1]Sheet1 (2)'!#REF!</definedName>
    <definedName name="оплад" localSheetId="6">'[1]Sheet1 (2)'!#REF!</definedName>
    <definedName name="оплад" localSheetId="7">'[1]Sheet1 (2)'!#REF!</definedName>
    <definedName name="оплад" localSheetId="8">'[1]Sheet1 (2)'!#REF!</definedName>
    <definedName name="оплад" localSheetId="19">'[1]Sheet1 (2)'!#REF!</definedName>
    <definedName name="оплад">'[1]Sheet1 (2)'!#REF!</definedName>
    <definedName name="паовжф" localSheetId="12">#REF!</definedName>
    <definedName name="паовжф" localSheetId="9">#REF!</definedName>
    <definedName name="паовжф" localSheetId="14">#REF!</definedName>
    <definedName name="паовжф" localSheetId="15">#REF!</definedName>
    <definedName name="паовжф" localSheetId="17">#REF!</definedName>
    <definedName name="паовжф" localSheetId="18">#REF!</definedName>
    <definedName name="паовжф" localSheetId="2">#REF!</definedName>
    <definedName name="паовжф" localSheetId="3">#REF!</definedName>
    <definedName name="паовжф" localSheetId="5">#REF!</definedName>
    <definedName name="паовжф" localSheetId="6">#REF!</definedName>
    <definedName name="паовжф" localSheetId="7">#REF!</definedName>
    <definedName name="паовжф" localSheetId="8">#REF!</definedName>
    <definedName name="паовжф" localSheetId="19">#REF!</definedName>
    <definedName name="паовжф">#REF!</definedName>
    <definedName name="пар" localSheetId="12">#REF!</definedName>
    <definedName name="пар" localSheetId="9">#REF!</definedName>
    <definedName name="пар" localSheetId="14">#REF!</definedName>
    <definedName name="пар" localSheetId="15">#REF!</definedName>
    <definedName name="пар" localSheetId="17">#REF!</definedName>
    <definedName name="пар" localSheetId="18">#REF!</definedName>
    <definedName name="пар" localSheetId="2">#REF!</definedName>
    <definedName name="пар" localSheetId="3">#REF!</definedName>
    <definedName name="пар" localSheetId="5">#REF!</definedName>
    <definedName name="пар" localSheetId="6">#REF!</definedName>
    <definedName name="пар" localSheetId="7">#REF!</definedName>
    <definedName name="пар" localSheetId="8">#REF!</definedName>
    <definedName name="пар" localSheetId="19">#REF!</definedName>
    <definedName name="пар">#REF!</definedName>
    <definedName name="плдаж" localSheetId="12">#REF!</definedName>
    <definedName name="плдаж" localSheetId="9">#REF!</definedName>
    <definedName name="плдаж" localSheetId="14">#REF!</definedName>
    <definedName name="плдаж" localSheetId="15">#REF!</definedName>
    <definedName name="плдаж" localSheetId="17">#REF!</definedName>
    <definedName name="плдаж" localSheetId="18">#REF!</definedName>
    <definedName name="плдаж" localSheetId="2">#REF!</definedName>
    <definedName name="плдаж" localSheetId="3">#REF!</definedName>
    <definedName name="плдаж" localSheetId="5">#REF!</definedName>
    <definedName name="плдаж" localSheetId="6">#REF!</definedName>
    <definedName name="плдаж" localSheetId="7">#REF!</definedName>
    <definedName name="плдаж" localSheetId="8">#REF!</definedName>
    <definedName name="плдаж" localSheetId="19">#REF!</definedName>
    <definedName name="плдаж">#REF!</definedName>
    <definedName name="плдажп" localSheetId="12">#REF!</definedName>
    <definedName name="плдажп" localSheetId="9">#REF!</definedName>
    <definedName name="плдажп" localSheetId="14">#REF!</definedName>
    <definedName name="плдажп" localSheetId="15">#REF!</definedName>
    <definedName name="плдажп" localSheetId="17">#REF!</definedName>
    <definedName name="плдажп" localSheetId="18">#REF!</definedName>
    <definedName name="плдажп" localSheetId="2">#REF!</definedName>
    <definedName name="плдажп" localSheetId="3">#REF!</definedName>
    <definedName name="плдажп" localSheetId="5">#REF!</definedName>
    <definedName name="плдажп" localSheetId="6">#REF!</definedName>
    <definedName name="плдажп" localSheetId="7">#REF!</definedName>
    <definedName name="плдажп" localSheetId="8">#REF!</definedName>
    <definedName name="плдажп" localSheetId="19">#REF!</definedName>
    <definedName name="плдажп">#REF!</definedName>
    <definedName name="пп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раовл" localSheetId="12">'[1]Sheet1 (3)'!#REF!</definedName>
    <definedName name="праовл" localSheetId="9">'[1]Sheet1 (3)'!#REF!</definedName>
    <definedName name="праовл" localSheetId="14">'[1]Sheet1 (3)'!#REF!</definedName>
    <definedName name="праовл" localSheetId="15">'[1]Sheet1 (3)'!#REF!</definedName>
    <definedName name="праовл" localSheetId="17">'[1]Sheet1 (3)'!#REF!</definedName>
    <definedName name="праовл" localSheetId="18">'[1]Sheet1 (3)'!#REF!</definedName>
    <definedName name="праовл" localSheetId="2">'[1]Sheet1 (3)'!#REF!</definedName>
    <definedName name="праовл" localSheetId="3">'[1]Sheet1 (3)'!#REF!</definedName>
    <definedName name="праовл" localSheetId="5">'[1]Sheet1 (3)'!#REF!</definedName>
    <definedName name="праовл" localSheetId="6">'[1]Sheet1 (3)'!#REF!</definedName>
    <definedName name="праовл" localSheetId="7">'[1]Sheet1 (3)'!#REF!</definedName>
    <definedName name="праовл" localSheetId="8">'[1]Sheet1 (3)'!#REF!</definedName>
    <definedName name="праовл" localSheetId="19">'[1]Sheet1 (3)'!#REF!</definedName>
    <definedName name="праовл">'[1]Sheet1 (3)'!#REF!</definedName>
    <definedName name="проавлф" localSheetId="12">#REF!</definedName>
    <definedName name="проавлф" localSheetId="9">#REF!</definedName>
    <definedName name="проавлф" localSheetId="14">#REF!</definedName>
    <definedName name="проавлф" localSheetId="15">#REF!</definedName>
    <definedName name="проавлф" localSheetId="17">#REF!</definedName>
    <definedName name="проавлф" localSheetId="18">#REF!</definedName>
    <definedName name="проавлф" localSheetId="2">#REF!</definedName>
    <definedName name="проавлф" localSheetId="3">#REF!</definedName>
    <definedName name="проавлф" localSheetId="5">#REF!</definedName>
    <definedName name="проавлф" localSheetId="6">#REF!</definedName>
    <definedName name="проавлф" localSheetId="7">#REF!</definedName>
    <definedName name="проавлф" localSheetId="8">#REF!</definedName>
    <definedName name="проавлф" localSheetId="19">#REF!</definedName>
    <definedName name="проавлф">#REF!</definedName>
    <definedName name="рпа" localSheetId="12">#REF!</definedName>
    <definedName name="рпа" localSheetId="9">#REF!</definedName>
    <definedName name="рпа" localSheetId="14">#REF!</definedName>
    <definedName name="рпа" localSheetId="15">#REF!</definedName>
    <definedName name="рпа" localSheetId="17">#REF!</definedName>
    <definedName name="рпа" localSheetId="18">#REF!</definedName>
    <definedName name="рпа" localSheetId="2">#REF!</definedName>
    <definedName name="рпа" localSheetId="3">#REF!</definedName>
    <definedName name="рпа" localSheetId="5">#REF!</definedName>
    <definedName name="рпа" localSheetId="6">#REF!</definedName>
    <definedName name="рпа" localSheetId="7">#REF!</definedName>
    <definedName name="рпа" localSheetId="8">#REF!</definedName>
    <definedName name="рпа" localSheetId="19">#REF!</definedName>
    <definedName name="рпа">#REF!</definedName>
    <definedName name="РР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рр" localSheetId="12">'[1]Sheet1 (2)'!#REF!</definedName>
    <definedName name="рррр" localSheetId="9">'[1]Sheet1 (2)'!#REF!</definedName>
    <definedName name="рррр" localSheetId="14">'[1]Sheet1 (2)'!#REF!</definedName>
    <definedName name="рррр" localSheetId="15">'[1]Sheet1 (2)'!#REF!</definedName>
    <definedName name="рррр" localSheetId="17">'[1]Sheet1 (2)'!#REF!</definedName>
    <definedName name="рррр" localSheetId="18">'[1]Sheet1 (2)'!#REF!</definedName>
    <definedName name="рррр" localSheetId="2">'[1]Sheet1 (2)'!#REF!</definedName>
    <definedName name="рррр" localSheetId="3">'[1]Sheet1 (2)'!#REF!</definedName>
    <definedName name="рррр" localSheetId="5">'[1]Sheet1 (2)'!#REF!</definedName>
    <definedName name="рррр" localSheetId="6">'[1]Sheet1 (2)'!#REF!</definedName>
    <definedName name="рррр" localSheetId="7">'[1]Sheet1 (2)'!#REF!</definedName>
    <definedName name="рррр" localSheetId="8">'[1]Sheet1 (2)'!#REF!</definedName>
    <definedName name="рррр" localSheetId="19">'[1]Sheet1 (2)'!#REF!</definedName>
    <definedName name="рррр">'[1]Sheet1 (2)'!#REF!</definedName>
    <definedName name="ррррау" localSheetId="12">'[2]Sheet1 (3)'!#REF!</definedName>
    <definedName name="ррррау" localSheetId="9">'[2]Sheet1 (3)'!#REF!</definedName>
    <definedName name="ррррау" localSheetId="14">'[2]Sheet1 (3)'!#REF!</definedName>
    <definedName name="ррррау" localSheetId="15">'[2]Sheet1 (3)'!#REF!</definedName>
    <definedName name="ррррау" localSheetId="17">'[2]Sheet1 (3)'!#REF!</definedName>
    <definedName name="ррррау" localSheetId="18">'[2]Sheet1 (3)'!#REF!</definedName>
    <definedName name="ррррау" localSheetId="2">'[2]Sheet1 (3)'!#REF!</definedName>
    <definedName name="ррррау" localSheetId="3">'[2]Sheet1 (3)'!#REF!</definedName>
    <definedName name="ррррау" localSheetId="5">'[2]Sheet1 (3)'!#REF!</definedName>
    <definedName name="ррррау" localSheetId="6">'[2]Sheet1 (3)'!#REF!</definedName>
    <definedName name="ррррау" localSheetId="7">'[2]Sheet1 (3)'!#REF!</definedName>
    <definedName name="ррррау" localSheetId="8">'[2]Sheet1 (3)'!#REF!</definedName>
    <definedName name="ррррау" localSheetId="19">'[2]Sheet1 (3)'!#REF!</definedName>
    <definedName name="ррррау">'[2]Sheet1 (3)'!#REF!</definedName>
    <definedName name="СВОД_27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 localSheetId="10">[6]Sheet3!$A$2</definedName>
    <definedName name="ц" localSheetId="11">[7]Sheet3!$A$2</definedName>
    <definedName name="ц" localSheetId="12">[7]Sheet3!$A$2</definedName>
    <definedName name="ц">[8]Sheet3!$A$2</definedName>
    <definedName name="чпаро" localSheetId="1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3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6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50" l="1"/>
  <c r="P26" i="58"/>
  <c r="M11" i="58"/>
  <c r="AB32" i="50" l="1"/>
  <c r="AB31" i="50"/>
  <c r="AB30" i="50"/>
  <c r="AB28" i="50"/>
  <c r="AB27" i="50"/>
  <c r="AB26" i="50"/>
  <c r="AB25" i="50"/>
  <c r="AB24" i="50"/>
  <c r="AB23" i="50"/>
  <c r="AB21" i="50"/>
  <c r="AB20" i="50"/>
  <c r="AB18" i="50"/>
  <c r="AB17" i="50"/>
  <c r="AB16" i="50"/>
  <c r="AB14" i="50"/>
  <c r="AB12" i="50"/>
  <c r="AB11" i="50"/>
  <c r="AB10" i="50"/>
  <c r="Y32" i="50"/>
  <c r="Y31" i="50"/>
  <c r="Y30" i="50"/>
  <c r="Y28" i="50"/>
  <c r="Y27" i="50"/>
  <c r="Y26" i="50"/>
  <c r="Y25" i="50"/>
  <c r="Y24" i="50"/>
  <c r="Y23" i="50"/>
  <c r="Y21" i="50"/>
  <c r="Y20" i="50"/>
  <c r="Y18" i="50"/>
  <c r="Y17" i="50"/>
  <c r="Y16" i="50"/>
  <c r="Y14" i="50"/>
  <c r="Y12" i="50"/>
  <c r="Y11" i="50"/>
  <c r="Y10" i="50"/>
  <c r="S31" i="50"/>
  <c r="S30" i="50"/>
  <c r="S28" i="50"/>
  <c r="S27" i="50"/>
  <c r="S25" i="50"/>
  <c r="S20" i="50"/>
  <c r="J31" i="50"/>
  <c r="J30" i="50"/>
  <c r="J29" i="50"/>
  <c r="J28" i="50"/>
  <c r="J27" i="50"/>
  <c r="J26" i="50"/>
  <c r="J25" i="50"/>
  <c r="J21" i="50"/>
  <c r="J20" i="50"/>
  <c r="J19" i="50"/>
  <c r="J11" i="50"/>
  <c r="G31" i="50"/>
  <c r="G30" i="50"/>
  <c r="G28" i="50"/>
  <c r="G25" i="50"/>
  <c r="J21" i="49"/>
  <c r="J22" i="49"/>
  <c r="M20" i="48"/>
  <c r="M21" i="48"/>
  <c r="M22" i="48"/>
  <c r="M23" i="48"/>
  <c r="M24" i="48"/>
  <c r="M26" i="48"/>
  <c r="AB9" i="50"/>
  <c r="Y9" i="50"/>
  <c r="S11" i="50"/>
  <c r="J33" i="50"/>
  <c r="J10" i="50"/>
  <c r="G11" i="50"/>
  <c r="P25" i="58" l="1"/>
  <c r="C8" i="57"/>
  <c r="E8" i="57"/>
  <c r="F8" i="57"/>
  <c r="C9" i="57"/>
  <c r="E9" i="57"/>
  <c r="F9" i="57"/>
  <c r="C10" i="57"/>
  <c r="E10" i="57"/>
  <c r="F10" i="57"/>
  <c r="C11" i="57"/>
  <c r="E11" i="57"/>
  <c r="F11" i="57"/>
  <c r="C12" i="57"/>
  <c r="E12" i="57"/>
  <c r="F12" i="57"/>
  <c r="C13" i="57"/>
  <c r="E13" i="57"/>
  <c r="F13" i="57"/>
  <c r="C14" i="57"/>
  <c r="E14" i="57"/>
  <c r="F14" i="57"/>
  <c r="C15" i="57"/>
  <c r="E15" i="57"/>
  <c r="F15" i="57"/>
  <c r="C16" i="57"/>
  <c r="E16" i="57"/>
  <c r="F16" i="57"/>
  <c r="C17" i="57"/>
  <c r="E17" i="57"/>
  <c r="F17" i="57"/>
  <c r="C18" i="57"/>
  <c r="E18" i="57"/>
  <c r="F18" i="57"/>
  <c r="C19" i="57"/>
  <c r="E19" i="57"/>
  <c r="F19" i="57"/>
  <c r="C20" i="57"/>
  <c r="E20" i="57"/>
  <c r="F20" i="57"/>
  <c r="C21" i="57"/>
  <c r="E21" i="57"/>
  <c r="F21" i="57"/>
  <c r="C22" i="57"/>
  <c r="E22" i="57"/>
  <c r="F22" i="57"/>
  <c r="C23" i="57"/>
  <c r="E23" i="57"/>
  <c r="F23" i="57"/>
  <c r="C24" i="57"/>
  <c r="E24" i="57"/>
  <c r="F24" i="57"/>
  <c r="C25" i="57"/>
  <c r="E25" i="57"/>
  <c r="F25" i="57"/>
  <c r="C26" i="57"/>
  <c r="E26" i="57"/>
  <c r="F26" i="57"/>
  <c r="C27" i="57"/>
  <c r="E27" i="57"/>
  <c r="F27" i="57"/>
  <c r="C28" i="57"/>
  <c r="E28" i="57"/>
  <c r="F28" i="57"/>
  <c r="C29" i="57"/>
  <c r="E29" i="57"/>
  <c r="F29" i="57"/>
  <c r="C30" i="57"/>
  <c r="E30" i="57"/>
  <c r="F30" i="57"/>
  <c r="C31" i="57"/>
  <c r="E31" i="57"/>
  <c r="F31" i="57"/>
  <c r="C32" i="57"/>
  <c r="E32" i="57"/>
  <c r="F32" i="57"/>
  <c r="C33" i="57"/>
  <c r="E33" i="57"/>
  <c r="F33" i="57"/>
  <c r="C34" i="57"/>
  <c r="E34" i="57"/>
  <c r="F34" i="57"/>
  <c r="C35" i="57"/>
  <c r="E35" i="57"/>
  <c r="F35" i="57"/>
  <c r="H8" i="57"/>
  <c r="I8" i="57"/>
  <c r="H9" i="57"/>
  <c r="I9" i="57"/>
  <c r="H10" i="57"/>
  <c r="I10" i="57"/>
  <c r="H11" i="57"/>
  <c r="I11" i="57"/>
  <c r="H12" i="57"/>
  <c r="I12" i="57"/>
  <c r="H13" i="57"/>
  <c r="I13" i="57"/>
  <c r="H14" i="57"/>
  <c r="I14" i="57"/>
  <c r="H15" i="57"/>
  <c r="I15" i="57"/>
  <c r="H16" i="57"/>
  <c r="I16" i="57"/>
  <c r="H17" i="57"/>
  <c r="I17" i="57"/>
  <c r="H18" i="57"/>
  <c r="I18" i="57"/>
  <c r="H19" i="57"/>
  <c r="I19" i="57"/>
  <c r="H20" i="57"/>
  <c r="I20" i="57"/>
  <c r="H21" i="57"/>
  <c r="I21" i="57"/>
  <c r="H22" i="57"/>
  <c r="I22" i="57"/>
  <c r="H23" i="57"/>
  <c r="I23" i="57"/>
  <c r="H24" i="57"/>
  <c r="I24" i="57"/>
  <c r="H25" i="57"/>
  <c r="I25" i="57"/>
  <c r="H26" i="57"/>
  <c r="I26" i="57"/>
  <c r="H27" i="57"/>
  <c r="I27" i="57"/>
  <c r="H28" i="57"/>
  <c r="I28" i="57"/>
  <c r="H29" i="57"/>
  <c r="I29" i="57"/>
  <c r="H30" i="57"/>
  <c r="I30" i="57"/>
  <c r="H31" i="57"/>
  <c r="I31" i="57"/>
  <c r="H32" i="57"/>
  <c r="I32" i="57"/>
  <c r="H33" i="57"/>
  <c r="I33" i="57"/>
  <c r="H34" i="57"/>
  <c r="I34" i="57"/>
  <c r="H35" i="57"/>
  <c r="I35" i="57"/>
  <c r="K8" i="57"/>
  <c r="L8" i="57"/>
  <c r="K9" i="57"/>
  <c r="L9" i="57"/>
  <c r="K10" i="57"/>
  <c r="L10" i="57"/>
  <c r="K11" i="57"/>
  <c r="L11" i="57"/>
  <c r="K12" i="57"/>
  <c r="L12" i="57"/>
  <c r="K13" i="57"/>
  <c r="L13" i="57"/>
  <c r="K14" i="57"/>
  <c r="L14" i="57"/>
  <c r="K15" i="57"/>
  <c r="L15" i="57"/>
  <c r="K16" i="57"/>
  <c r="L16" i="57"/>
  <c r="K17" i="57"/>
  <c r="L17" i="57"/>
  <c r="K18" i="57"/>
  <c r="L18" i="57"/>
  <c r="K19" i="57"/>
  <c r="L19" i="57"/>
  <c r="K20" i="57"/>
  <c r="L20" i="57"/>
  <c r="K21" i="57"/>
  <c r="L21" i="57"/>
  <c r="K22" i="57"/>
  <c r="L22" i="57"/>
  <c r="K23" i="57"/>
  <c r="L23" i="57"/>
  <c r="K24" i="57"/>
  <c r="L24" i="57"/>
  <c r="K25" i="57"/>
  <c r="L25" i="57"/>
  <c r="K26" i="57"/>
  <c r="L26" i="57"/>
  <c r="K27" i="57"/>
  <c r="L27" i="57"/>
  <c r="K28" i="57"/>
  <c r="L28" i="57"/>
  <c r="K29" i="57"/>
  <c r="L29" i="57"/>
  <c r="K30" i="57"/>
  <c r="L30" i="57"/>
  <c r="K31" i="57"/>
  <c r="L31" i="57"/>
  <c r="K32" i="57"/>
  <c r="L32" i="57"/>
  <c r="K33" i="57"/>
  <c r="L33" i="57"/>
  <c r="K34" i="57"/>
  <c r="L34" i="57"/>
  <c r="K35" i="57"/>
  <c r="L35" i="57"/>
  <c r="N8" i="57"/>
  <c r="O8" i="57"/>
  <c r="N9" i="57"/>
  <c r="O9" i="57"/>
  <c r="N10" i="57"/>
  <c r="O10" i="57"/>
  <c r="N11" i="57"/>
  <c r="O11" i="57"/>
  <c r="N12" i="57"/>
  <c r="O12" i="57"/>
  <c r="N13" i="57"/>
  <c r="O13" i="57"/>
  <c r="N14" i="57"/>
  <c r="O14" i="57"/>
  <c r="N15" i="57"/>
  <c r="O15" i="57"/>
  <c r="N16" i="57"/>
  <c r="O16" i="57"/>
  <c r="N17" i="57"/>
  <c r="O17" i="57"/>
  <c r="N18" i="57"/>
  <c r="O18" i="57"/>
  <c r="N19" i="57"/>
  <c r="O19" i="57"/>
  <c r="N20" i="57"/>
  <c r="O20" i="57"/>
  <c r="N21" i="57"/>
  <c r="O21" i="57"/>
  <c r="N22" i="57"/>
  <c r="O22" i="57"/>
  <c r="N23" i="57"/>
  <c r="O23" i="57"/>
  <c r="N24" i="57"/>
  <c r="O24" i="57"/>
  <c r="N25" i="57"/>
  <c r="O25" i="57"/>
  <c r="N26" i="57"/>
  <c r="O26" i="57"/>
  <c r="N27" i="57"/>
  <c r="O27" i="57"/>
  <c r="N28" i="57"/>
  <c r="O28" i="57"/>
  <c r="N29" i="57"/>
  <c r="O29" i="57"/>
  <c r="N30" i="57"/>
  <c r="O30" i="57"/>
  <c r="N31" i="57"/>
  <c r="O31" i="57"/>
  <c r="N32" i="57"/>
  <c r="O32" i="57"/>
  <c r="N33" i="57"/>
  <c r="O33" i="57"/>
  <c r="N34" i="57"/>
  <c r="O34" i="57"/>
  <c r="N35" i="57"/>
  <c r="O35" i="57"/>
  <c r="Q8" i="57"/>
  <c r="R8" i="57"/>
  <c r="Q9" i="57"/>
  <c r="R9" i="57"/>
  <c r="Q10" i="57"/>
  <c r="R10" i="57"/>
  <c r="Q11" i="57"/>
  <c r="R11" i="57"/>
  <c r="Q12" i="57"/>
  <c r="R12" i="57"/>
  <c r="Q13" i="57"/>
  <c r="R13" i="57"/>
  <c r="Q14" i="57"/>
  <c r="R14" i="57"/>
  <c r="Q15" i="57"/>
  <c r="R15" i="57"/>
  <c r="Q16" i="57"/>
  <c r="R16" i="57"/>
  <c r="Q17" i="57"/>
  <c r="R17" i="57"/>
  <c r="Q18" i="57"/>
  <c r="R18" i="57"/>
  <c r="Q19" i="57"/>
  <c r="R19" i="57"/>
  <c r="Q20" i="57"/>
  <c r="R20" i="57"/>
  <c r="Q21" i="57"/>
  <c r="R21" i="57"/>
  <c r="Q22" i="57"/>
  <c r="R22" i="57"/>
  <c r="Q23" i="57"/>
  <c r="R23" i="57"/>
  <c r="Q24" i="57"/>
  <c r="R24" i="57"/>
  <c r="Q25" i="57"/>
  <c r="R25" i="57"/>
  <c r="Q26" i="57"/>
  <c r="R26" i="57"/>
  <c r="Q27" i="57"/>
  <c r="R27" i="57"/>
  <c r="Q28" i="57"/>
  <c r="R28" i="57"/>
  <c r="Q29" i="57"/>
  <c r="R29" i="57"/>
  <c r="Q30" i="57"/>
  <c r="R30" i="57"/>
  <c r="Q31" i="57"/>
  <c r="R31" i="57"/>
  <c r="Q32" i="57"/>
  <c r="R32" i="57"/>
  <c r="Q33" i="57"/>
  <c r="R33" i="57"/>
  <c r="Q34" i="57"/>
  <c r="R34" i="57"/>
  <c r="Q35" i="57"/>
  <c r="R35" i="57"/>
  <c r="U8" i="57"/>
  <c r="W8" i="57"/>
  <c r="X8" i="57"/>
  <c r="U9" i="57"/>
  <c r="W9" i="57"/>
  <c r="X9" i="57"/>
  <c r="U10" i="57"/>
  <c r="W10" i="57"/>
  <c r="X10" i="57"/>
  <c r="U11" i="57"/>
  <c r="W11" i="57"/>
  <c r="X11" i="57"/>
  <c r="U12" i="57"/>
  <c r="W12" i="57"/>
  <c r="X12" i="57"/>
  <c r="U13" i="57"/>
  <c r="W13" i="57"/>
  <c r="X13" i="57"/>
  <c r="U14" i="57"/>
  <c r="W14" i="57"/>
  <c r="X14" i="57"/>
  <c r="U15" i="57"/>
  <c r="W15" i="57"/>
  <c r="X15" i="57"/>
  <c r="U16" i="57"/>
  <c r="W16" i="57"/>
  <c r="X16" i="57"/>
  <c r="U17" i="57"/>
  <c r="W17" i="57"/>
  <c r="X17" i="57"/>
  <c r="U18" i="57"/>
  <c r="W18" i="57"/>
  <c r="X18" i="57"/>
  <c r="U19" i="57"/>
  <c r="W19" i="57"/>
  <c r="X19" i="57"/>
  <c r="U20" i="57"/>
  <c r="W20" i="57"/>
  <c r="X20" i="57"/>
  <c r="U21" i="57"/>
  <c r="W21" i="57"/>
  <c r="X21" i="57"/>
  <c r="U22" i="57"/>
  <c r="W22" i="57"/>
  <c r="X22" i="57"/>
  <c r="U23" i="57"/>
  <c r="W23" i="57"/>
  <c r="X23" i="57"/>
  <c r="U24" i="57"/>
  <c r="W24" i="57"/>
  <c r="X24" i="57"/>
  <c r="U25" i="57"/>
  <c r="W25" i="57"/>
  <c r="X25" i="57"/>
  <c r="U26" i="57"/>
  <c r="W26" i="57"/>
  <c r="X26" i="57"/>
  <c r="U27" i="57"/>
  <c r="W27" i="57"/>
  <c r="X27" i="57"/>
  <c r="U28" i="57"/>
  <c r="W28" i="57"/>
  <c r="X28" i="57"/>
  <c r="U29" i="57"/>
  <c r="W29" i="57"/>
  <c r="X29" i="57"/>
  <c r="U30" i="57"/>
  <c r="W30" i="57"/>
  <c r="X30" i="57"/>
  <c r="U31" i="57"/>
  <c r="W31" i="57"/>
  <c r="X31" i="57"/>
  <c r="U32" i="57"/>
  <c r="W32" i="57"/>
  <c r="X32" i="57"/>
  <c r="U33" i="57"/>
  <c r="W33" i="57"/>
  <c r="X33" i="57"/>
  <c r="U34" i="57"/>
  <c r="W34" i="57"/>
  <c r="X34" i="57"/>
  <c r="U35" i="57"/>
  <c r="W35" i="57"/>
  <c r="X35" i="57"/>
  <c r="Z8" i="57"/>
  <c r="AA8" i="57"/>
  <c r="Z9" i="57"/>
  <c r="AA9" i="57"/>
  <c r="Z10" i="57"/>
  <c r="AA10" i="57"/>
  <c r="Z11" i="57"/>
  <c r="AA11" i="57"/>
  <c r="Z12" i="57"/>
  <c r="AA12" i="57"/>
  <c r="Z13" i="57"/>
  <c r="AA13" i="57"/>
  <c r="Z14" i="57"/>
  <c r="AA14" i="57"/>
  <c r="Z15" i="57"/>
  <c r="AA15" i="57"/>
  <c r="Z16" i="57"/>
  <c r="AA16" i="57"/>
  <c r="Z17" i="57"/>
  <c r="AA17" i="57"/>
  <c r="Z18" i="57"/>
  <c r="AA18" i="57"/>
  <c r="Z19" i="57"/>
  <c r="AA19" i="57"/>
  <c r="Z20" i="57"/>
  <c r="AA20" i="57"/>
  <c r="Z21" i="57"/>
  <c r="AA21" i="57"/>
  <c r="Z22" i="57"/>
  <c r="AA22" i="57"/>
  <c r="Z23" i="57"/>
  <c r="AA23" i="57"/>
  <c r="Z24" i="57"/>
  <c r="AA24" i="57"/>
  <c r="Z25" i="57"/>
  <c r="AA25" i="57"/>
  <c r="Z26" i="57"/>
  <c r="AA26" i="57"/>
  <c r="Z27" i="57"/>
  <c r="AA27" i="57"/>
  <c r="Z28" i="57"/>
  <c r="AA28" i="57"/>
  <c r="Z29" i="57"/>
  <c r="AA29" i="57"/>
  <c r="Z30" i="57"/>
  <c r="AA30" i="57"/>
  <c r="Z31" i="57"/>
  <c r="AA31" i="57"/>
  <c r="Z32" i="57"/>
  <c r="AA32" i="57"/>
  <c r="Z33" i="57"/>
  <c r="AA33" i="57"/>
  <c r="Z34" i="57"/>
  <c r="AA34" i="57"/>
  <c r="Z35" i="57"/>
  <c r="AA35" i="57"/>
  <c r="M9" i="50"/>
  <c r="M10" i="50"/>
  <c r="M11" i="50"/>
  <c r="M12" i="50"/>
  <c r="M13" i="50"/>
  <c r="M14" i="50"/>
  <c r="M15" i="50"/>
  <c r="M16" i="50"/>
  <c r="M17" i="50"/>
  <c r="M18" i="50"/>
  <c r="M19" i="50"/>
  <c r="M20" i="50"/>
  <c r="M21" i="50"/>
  <c r="M22" i="50"/>
  <c r="M23" i="50"/>
  <c r="M24" i="50"/>
  <c r="M25" i="50"/>
  <c r="M26" i="50"/>
  <c r="M27" i="50"/>
  <c r="M28" i="50"/>
  <c r="M29" i="50"/>
  <c r="M30" i="50"/>
  <c r="M31" i="50"/>
  <c r="M32" i="50"/>
  <c r="M33" i="50"/>
  <c r="J34" i="50"/>
  <c r="M34" i="50"/>
  <c r="G35" i="50"/>
  <c r="J35" i="50"/>
  <c r="M35" i="50"/>
  <c r="Y35" i="50"/>
  <c r="S35" i="50"/>
  <c r="G8" i="49" l="1"/>
  <c r="J8" i="49"/>
  <c r="M8" i="49"/>
  <c r="G9" i="49"/>
  <c r="J9" i="49"/>
  <c r="M9" i="49"/>
  <c r="G10" i="49"/>
  <c r="J10" i="49"/>
  <c r="M10" i="49"/>
  <c r="G11" i="49"/>
  <c r="J11" i="49"/>
  <c r="M11" i="49"/>
  <c r="G12" i="49"/>
  <c r="J12" i="49"/>
  <c r="M12" i="49"/>
  <c r="G13" i="49"/>
  <c r="J13" i="49"/>
  <c r="M13" i="49"/>
  <c r="G14" i="49"/>
  <c r="J14" i="49"/>
  <c r="M14" i="49"/>
  <c r="G15" i="49"/>
  <c r="J15" i="49"/>
  <c r="M15" i="49"/>
  <c r="G16" i="49"/>
  <c r="J16" i="49"/>
  <c r="M16" i="49"/>
  <c r="G17" i="49"/>
  <c r="J17" i="49"/>
  <c r="M17" i="49"/>
  <c r="G18" i="49"/>
  <c r="J18" i="49"/>
  <c r="M18" i="49"/>
  <c r="G19" i="49"/>
  <c r="J19" i="49"/>
  <c r="M19" i="49"/>
  <c r="G20" i="49"/>
  <c r="J20" i="49"/>
  <c r="M20" i="49"/>
  <c r="G21" i="49"/>
  <c r="M21" i="49"/>
  <c r="G22" i="49"/>
  <c r="M22" i="49"/>
  <c r="G23" i="49"/>
  <c r="J23" i="49"/>
  <c r="M23" i="49"/>
  <c r="G24" i="49"/>
  <c r="J24" i="49"/>
  <c r="M24" i="49"/>
  <c r="G25" i="49"/>
  <c r="J25" i="49"/>
  <c r="M25" i="49"/>
  <c r="G26" i="49"/>
  <c r="J26" i="49"/>
  <c r="M26" i="49"/>
  <c r="G27" i="49"/>
  <c r="J27" i="49"/>
  <c r="M27" i="49"/>
  <c r="G28" i="49"/>
  <c r="J28" i="49"/>
  <c r="M28" i="49"/>
  <c r="G29" i="49"/>
  <c r="J29" i="49"/>
  <c r="M29" i="49"/>
  <c r="G30" i="49"/>
  <c r="J30" i="49"/>
  <c r="M30" i="49"/>
  <c r="G31" i="49"/>
  <c r="J31" i="49"/>
  <c r="M31" i="49"/>
  <c r="G32" i="49"/>
  <c r="J32" i="49"/>
  <c r="M32" i="49"/>
  <c r="G33" i="49"/>
  <c r="J33" i="49"/>
  <c r="M33" i="49"/>
  <c r="G34" i="49"/>
  <c r="J34" i="49"/>
  <c r="M34" i="49"/>
  <c r="G35" i="49"/>
  <c r="J35" i="49"/>
  <c r="M35" i="49"/>
  <c r="M35" i="58" l="1"/>
  <c r="M34" i="58"/>
  <c r="M33" i="58"/>
  <c r="M32" i="58"/>
  <c r="M31" i="58"/>
  <c r="M30" i="58"/>
  <c r="M29" i="58"/>
  <c r="M28" i="58"/>
  <c r="M27" i="58"/>
  <c r="M26" i="58"/>
  <c r="M25" i="58"/>
  <c r="M24" i="58"/>
  <c r="M23" i="58"/>
  <c r="M22" i="58"/>
  <c r="M21" i="58"/>
  <c r="M20" i="58"/>
  <c r="M19" i="58"/>
  <c r="M18" i="58"/>
  <c r="M17" i="58"/>
  <c r="M16" i="58"/>
  <c r="M15" i="58"/>
  <c r="M14" i="58"/>
  <c r="M13" i="58"/>
  <c r="M12" i="58"/>
  <c r="M10" i="58"/>
  <c r="M9" i="58"/>
  <c r="M8" i="58"/>
  <c r="J35" i="58"/>
  <c r="J34" i="58"/>
  <c r="J33" i="58"/>
  <c r="J32" i="58"/>
  <c r="J31" i="58"/>
  <c r="J30" i="58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35" i="51"/>
  <c r="J34" i="51"/>
  <c r="J33" i="51"/>
  <c r="J32" i="51"/>
  <c r="J31" i="51"/>
  <c r="J30" i="51"/>
  <c r="J29" i="51"/>
  <c r="J28" i="51"/>
  <c r="J27" i="51"/>
  <c r="J26" i="51"/>
  <c r="J25" i="51"/>
  <c r="J24" i="51"/>
  <c r="J23" i="51"/>
  <c r="J22" i="51"/>
  <c r="J21" i="51"/>
  <c r="J20" i="51"/>
  <c r="J19" i="51"/>
  <c r="J18" i="51"/>
  <c r="J17" i="51"/>
  <c r="J16" i="51"/>
  <c r="J15" i="51"/>
  <c r="J14" i="51"/>
  <c r="J13" i="51"/>
  <c r="J12" i="51"/>
  <c r="J11" i="51"/>
  <c r="J10" i="51"/>
  <c r="J9" i="51"/>
  <c r="J8" i="51"/>
  <c r="M35" i="51"/>
  <c r="M34" i="51"/>
  <c r="M33" i="51"/>
  <c r="M32" i="51"/>
  <c r="M31" i="51"/>
  <c r="M30" i="51"/>
  <c r="M29" i="51"/>
  <c r="M28" i="51"/>
  <c r="M27" i="51"/>
  <c r="M26" i="51"/>
  <c r="M25" i="51"/>
  <c r="M24" i="51"/>
  <c r="M23" i="51"/>
  <c r="M22" i="51"/>
  <c r="M21" i="51"/>
  <c r="M20" i="51"/>
  <c r="M19" i="51"/>
  <c r="M18" i="51"/>
  <c r="M17" i="51"/>
  <c r="M16" i="51"/>
  <c r="M15" i="51"/>
  <c r="M14" i="51"/>
  <c r="M13" i="51"/>
  <c r="M12" i="51"/>
  <c r="M11" i="51"/>
  <c r="M10" i="51"/>
  <c r="M9" i="51"/>
  <c r="M8" i="51"/>
  <c r="M35" i="39"/>
  <c r="M34" i="39"/>
  <c r="M33" i="39"/>
  <c r="M32" i="39"/>
  <c r="M31" i="39"/>
  <c r="M30" i="39"/>
  <c r="M29" i="39"/>
  <c r="M28" i="39"/>
  <c r="M27" i="39"/>
  <c r="M26" i="39"/>
  <c r="M25" i="39"/>
  <c r="M24" i="39"/>
  <c r="M23" i="39"/>
  <c r="M22" i="39"/>
  <c r="M21" i="39"/>
  <c r="M20" i="39"/>
  <c r="M19" i="39"/>
  <c r="M18" i="39"/>
  <c r="M17" i="39"/>
  <c r="M16" i="39"/>
  <c r="M15" i="39"/>
  <c r="M14" i="39"/>
  <c r="M13" i="39"/>
  <c r="M12" i="39"/>
  <c r="M11" i="39"/>
  <c r="M10" i="39"/>
  <c r="M9" i="39"/>
  <c r="M8" i="39"/>
  <c r="M35" i="48"/>
  <c r="M34" i="48"/>
  <c r="M33" i="48"/>
  <c r="M32" i="48"/>
  <c r="M31" i="48"/>
  <c r="M30" i="48"/>
  <c r="M29" i="48"/>
  <c r="M28" i="48"/>
  <c r="M27" i="48"/>
  <c r="M19" i="48"/>
  <c r="M18" i="48"/>
  <c r="M17" i="48"/>
  <c r="M16" i="48"/>
  <c r="M15" i="48"/>
  <c r="M14" i="48"/>
  <c r="M13" i="48"/>
  <c r="M12" i="48"/>
  <c r="M11" i="48"/>
  <c r="M10" i="48"/>
  <c r="M8" i="48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8" i="39"/>
  <c r="J35" i="48"/>
  <c r="J34" i="48"/>
  <c r="J33" i="48"/>
  <c r="J32" i="48"/>
  <c r="J31" i="48"/>
  <c r="J30" i="48"/>
  <c r="J29" i="48"/>
  <c r="J28" i="48"/>
  <c r="J27" i="48"/>
  <c r="J26" i="48"/>
  <c r="J25" i="48"/>
  <c r="J24" i="48"/>
  <c r="J23" i="48"/>
  <c r="J22" i="48"/>
  <c r="J21" i="48"/>
  <c r="J20" i="48"/>
  <c r="J19" i="48"/>
  <c r="J18" i="48"/>
  <c r="J17" i="48"/>
  <c r="J16" i="48"/>
  <c r="J15" i="48"/>
  <c r="J14" i="48"/>
  <c r="J13" i="48"/>
  <c r="J12" i="48"/>
  <c r="J11" i="48"/>
  <c r="J9" i="48"/>
  <c r="J8" i="48"/>
  <c r="AA9" i="54"/>
  <c r="AA10" i="54"/>
  <c r="AA11" i="54"/>
  <c r="AA12" i="54"/>
  <c r="AA13" i="54"/>
  <c r="AA14" i="54"/>
  <c r="AA15" i="54"/>
  <c r="AA16" i="54"/>
  <c r="AA17" i="54"/>
  <c r="AA18" i="54"/>
  <c r="AA19" i="54"/>
  <c r="AA20" i="54"/>
  <c r="AA21" i="54"/>
  <c r="AA22" i="54"/>
  <c r="AA23" i="54"/>
  <c r="AA24" i="54"/>
  <c r="AA25" i="54"/>
  <c r="AA26" i="54"/>
  <c r="AA27" i="54"/>
  <c r="AA28" i="54"/>
  <c r="AA29" i="54"/>
  <c r="AA30" i="54"/>
  <c r="AA31" i="54"/>
  <c r="AA32" i="54"/>
  <c r="AA33" i="54"/>
  <c r="AA34" i="54"/>
  <c r="AA35" i="54"/>
  <c r="AA8" i="54"/>
  <c r="X9" i="54"/>
  <c r="X10" i="54"/>
  <c r="X11" i="54"/>
  <c r="X12" i="54"/>
  <c r="X13" i="54"/>
  <c r="X14" i="54"/>
  <c r="X15" i="54"/>
  <c r="X16" i="54"/>
  <c r="X17" i="54"/>
  <c r="X18" i="54"/>
  <c r="X19" i="54"/>
  <c r="X20" i="54"/>
  <c r="X21" i="54"/>
  <c r="X22" i="54"/>
  <c r="X23" i="54"/>
  <c r="X24" i="54"/>
  <c r="X25" i="54"/>
  <c r="X26" i="54"/>
  <c r="X27" i="54"/>
  <c r="X28" i="54"/>
  <c r="X29" i="54"/>
  <c r="X30" i="54"/>
  <c r="X31" i="54"/>
  <c r="X32" i="54"/>
  <c r="X33" i="54"/>
  <c r="X34" i="54"/>
  <c r="X35" i="54"/>
  <c r="X8" i="54"/>
  <c r="U9" i="54"/>
  <c r="U10" i="54"/>
  <c r="U11" i="54"/>
  <c r="U12" i="54"/>
  <c r="U13" i="54"/>
  <c r="U14" i="54"/>
  <c r="U15" i="54"/>
  <c r="U16" i="54"/>
  <c r="U17" i="54"/>
  <c r="U18" i="54"/>
  <c r="U19" i="54"/>
  <c r="U20" i="54"/>
  <c r="U21" i="54"/>
  <c r="U22" i="54"/>
  <c r="U23" i="54"/>
  <c r="U24" i="54"/>
  <c r="U25" i="54"/>
  <c r="U26" i="54"/>
  <c r="U27" i="54"/>
  <c r="U28" i="54"/>
  <c r="U29" i="54"/>
  <c r="U30" i="54"/>
  <c r="U31" i="54"/>
  <c r="U32" i="54"/>
  <c r="U33" i="54"/>
  <c r="U34" i="54"/>
  <c r="U35" i="54"/>
  <c r="U8" i="54"/>
  <c r="R9" i="54"/>
  <c r="R10" i="54"/>
  <c r="R11" i="54"/>
  <c r="R12" i="54"/>
  <c r="R13" i="54"/>
  <c r="R14" i="54"/>
  <c r="R15" i="54"/>
  <c r="R16" i="54"/>
  <c r="R17" i="54"/>
  <c r="R18" i="54"/>
  <c r="R19" i="54"/>
  <c r="R20" i="54"/>
  <c r="R21" i="54"/>
  <c r="R22" i="54"/>
  <c r="R23" i="54"/>
  <c r="R24" i="54"/>
  <c r="R25" i="54"/>
  <c r="R26" i="54"/>
  <c r="R27" i="54"/>
  <c r="R28" i="54"/>
  <c r="R29" i="54"/>
  <c r="R30" i="54"/>
  <c r="R31" i="54"/>
  <c r="R32" i="54"/>
  <c r="R33" i="54"/>
  <c r="R34" i="54"/>
  <c r="R35" i="54"/>
  <c r="R8" i="54"/>
  <c r="O9" i="54"/>
  <c r="O10" i="54"/>
  <c r="O11" i="54"/>
  <c r="O12" i="54"/>
  <c r="O13" i="54"/>
  <c r="O14" i="54"/>
  <c r="O15" i="54"/>
  <c r="O16" i="54"/>
  <c r="O17" i="54"/>
  <c r="O18" i="54"/>
  <c r="O19" i="54"/>
  <c r="O20" i="54"/>
  <c r="O21" i="54"/>
  <c r="O22" i="54"/>
  <c r="O23" i="54"/>
  <c r="O24" i="54"/>
  <c r="O25" i="54"/>
  <c r="O26" i="54"/>
  <c r="O27" i="54"/>
  <c r="O28" i="54"/>
  <c r="O29" i="54"/>
  <c r="O30" i="54"/>
  <c r="O31" i="54"/>
  <c r="O32" i="54"/>
  <c r="O33" i="54"/>
  <c r="O34" i="54"/>
  <c r="O35" i="54"/>
  <c r="O8" i="54"/>
  <c r="L9" i="54"/>
  <c r="M9" i="54" s="1"/>
  <c r="L10" i="54"/>
  <c r="M10" i="54" s="1"/>
  <c r="L11" i="54"/>
  <c r="M11" i="54" s="1"/>
  <c r="L12" i="54"/>
  <c r="M12" i="54" s="1"/>
  <c r="L13" i="54"/>
  <c r="M13" i="54" s="1"/>
  <c r="L14" i="54"/>
  <c r="M14" i="54" s="1"/>
  <c r="L15" i="54"/>
  <c r="M15" i="54" s="1"/>
  <c r="L16" i="54"/>
  <c r="M16" i="54" s="1"/>
  <c r="L17" i="54"/>
  <c r="M17" i="54" s="1"/>
  <c r="L18" i="54"/>
  <c r="M18" i="54" s="1"/>
  <c r="L19" i="54"/>
  <c r="M19" i="54" s="1"/>
  <c r="L20" i="54"/>
  <c r="M20" i="54" s="1"/>
  <c r="L21" i="54"/>
  <c r="M21" i="54" s="1"/>
  <c r="L22" i="54"/>
  <c r="M22" i="54" s="1"/>
  <c r="L23" i="54"/>
  <c r="M23" i="54" s="1"/>
  <c r="L24" i="54"/>
  <c r="M24" i="54" s="1"/>
  <c r="L25" i="54"/>
  <c r="M25" i="54" s="1"/>
  <c r="L26" i="54"/>
  <c r="M26" i="54" s="1"/>
  <c r="L27" i="54"/>
  <c r="M27" i="54" s="1"/>
  <c r="L28" i="54"/>
  <c r="M28" i="54" s="1"/>
  <c r="L29" i="54"/>
  <c r="M29" i="54" s="1"/>
  <c r="L30" i="54"/>
  <c r="M30" i="54" s="1"/>
  <c r="L31" i="54"/>
  <c r="M31" i="54" s="1"/>
  <c r="L32" i="54"/>
  <c r="M32" i="54" s="1"/>
  <c r="L33" i="54"/>
  <c r="M33" i="54" s="1"/>
  <c r="L34" i="54"/>
  <c r="M34" i="54" s="1"/>
  <c r="L35" i="54"/>
  <c r="M35" i="54" s="1"/>
  <c r="L8" i="54"/>
  <c r="I9" i="54"/>
  <c r="I10" i="54"/>
  <c r="I11" i="54"/>
  <c r="I12" i="54"/>
  <c r="I13" i="54"/>
  <c r="I14" i="54"/>
  <c r="I15" i="54"/>
  <c r="I16" i="54"/>
  <c r="I17" i="54"/>
  <c r="I18" i="54"/>
  <c r="I19" i="54"/>
  <c r="I20" i="54"/>
  <c r="I21" i="54"/>
  <c r="I22" i="54"/>
  <c r="I23" i="54"/>
  <c r="I24" i="54"/>
  <c r="I25" i="54"/>
  <c r="I26" i="54"/>
  <c r="I27" i="54"/>
  <c r="I28" i="54"/>
  <c r="I29" i="54"/>
  <c r="I30" i="54"/>
  <c r="I31" i="54"/>
  <c r="I32" i="54"/>
  <c r="I33" i="54"/>
  <c r="I34" i="54"/>
  <c r="I35" i="54"/>
  <c r="I8" i="54"/>
  <c r="F9" i="54"/>
  <c r="F10" i="54"/>
  <c r="F11" i="54"/>
  <c r="F12" i="54"/>
  <c r="F13" i="54"/>
  <c r="F14" i="54"/>
  <c r="F15" i="54"/>
  <c r="F16" i="54"/>
  <c r="F17" i="54"/>
  <c r="F18" i="54"/>
  <c r="F19" i="54"/>
  <c r="F20" i="54"/>
  <c r="F21" i="54"/>
  <c r="F22" i="54"/>
  <c r="F23" i="54"/>
  <c r="F24" i="54"/>
  <c r="F25" i="54"/>
  <c r="F26" i="54"/>
  <c r="F27" i="54"/>
  <c r="F28" i="54"/>
  <c r="F29" i="54"/>
  <c r="F30" i="54"/>
  <c r="F31" i="54"/>
  <c r="F32" i="54"/>
  <c r="F33" i="54"/>
  <c r="F34" i="54"/>
  <c r="F35" i="54"/>
  <c r="F8" i="54"/>
  <c r="C9" i="54"/>
  <c r="C10" i="54"/>
  <c r="C11" i="54"/>
  <c r="C12" i="54"/>
  <c r="C13" i="54"/>
  <c r="C14" i="54"/>
  <c r="C15" i="54"/>
  <c r="C16" i="54"/>
  <c r="C17" i="54"/>
  <c r="C18" i="54"/>
  <c r="C19" i="54"/>
  <c r="C20" i="54"/>
  <c r="C21" i="54"/>
  <c r="C22" i="54"/>
  <c r="C23" i="54"/>
  <c r="C24" i="54"/>
  <c r="C25" i="54"/>
  <c r="C26" i="54"/>
  <c r="C27" i="54"/>
  <c r="C28" i="54"/>
  <c r="C29" i="54"/>
  <c r="C30" i="54"/>
  <c r="C31" i="54"/>
  <c r="C32" i="54"/>
  <c r="C33" i="54"/>
  <c r="C34" i="54"/>
  <c r="C35" i="54"/>
  <c r="C8" i="54"/>
  <c r="B8" i="57"/>
  <c r="D8" i="57" s="1"/>
  <c r="B9" i="57"/>
  <c r="D9" i="57" s="1"/>
  <c r="B10" i="57"/>
  <c r="D10" i="57" s="1"/>
  <c r="B11" i="57"/>
  <c r="D11" i="57" s="1"/>
  <c r="B12" i="57"/>
  <c r="D12" i="57" s="1"/>
  <c r="B13" i="57"/>
  <c r="D13" i="57" s="1"/>
  <c r="B14" i="57"/>
  <c r="D14" i="57" s="1"/>
  <c r="B15" i="57"/>
  <c r="D15" i="57" s="1"/>
  <c r="B16" i="57"/>
  <c r="D16" i="57" s="1"/>
  <c r="B17" i="57"/>
  <c r="D17" i="57" s="1"/>
  <c r="B18" i="57"/>
  <c r="D18" i="57" s="1"/>
  <c r="B19" i="57"/>
  <c r="D19" i="57" s="1"/>
  <c r="B20" i="57"/>
  <c r="D20" i="57" s="1"/>
  <c r="B21" i="57"/>
  <c r="D21" i="57" s="1"/>
  <c r="B22" i="57"/>
  <c r="D22" i="57" s="1"/>
  <c r="B23" i="57"/>
  <c r="D23" i="57" s="1"/>
  <c r="B24" i="57"/>
  <c r="D24" i="57" s="1"/>
  <c r="B25" i="57"/>
  <c r="D25" i="57" s="1"/>
  <c r="B26" i="57"/>
  <c r="D26" i="57" s="1"/>
  <c r="B27" i="57"/>
  <c r="D27" i="57" s="1"/>
  <c r="B28" i="57"/>
  <c r="D28" i="57" s="1"/>
  <c r="B29" i="57"/>
  <c r="D29" i="57" s="1"/>
  <c r="B30" i="57"/>
  <c r="D30" i="57" s="1"/>
  <c r="B31" i="57"/>
  <c r="D31" i="57" s="1"/>
  <c r="B32" i="57"/>
  <c r="D32" i="57" s="1"/>
  <c r="B33" i="57"/>
  <c r="D33" i="57" s="1"/>
  <c r="B34" i="57"/>
  <c r="D34" i="57" s="1"/>
  <c r="B35" i="57"/>
  <c r="D35" i="57" s="1"/>
  <c r="M15" i="57"/>
  <c r="M19" i="57"/>
  <c r="M23" i="57"/>
  <c r="M27" i="57"/>
  <c r="M31" i="57"/>
  <c r="M35" i="57"/>
  <c r="T8" i="57"/>
  <c r="V8" i="57" s="1"/>
  <c r="T9" i="57"/>
  <c r="V9" i="57" s="1"/>
  <c r="T10" i="57"/>
  <c r="V10" i="57" s="1"/>
  <c r="T11" i="57"/>
  <c r="V11" i="57" s="1"/>
  <c r="T12" i="57"/>
  <c r="V12" i="57" s="1"/>
  <c r="T13" i="57"/>
  <c r="V13" i="57" s="1"/>
  <c r="T14" i="57"/>
  <c r="V14" i="57" s="1"/>
  <c r="T15" i="57"/>
  <c r="V15" i="57" s="1"/>
  <c r="T16" i="57"/>
  <c r="V16" i="57" s="1"/>
  <c r="T17" i="57"/>
  <c r="V17" i="57" s="1"/>
  <c r="T18" i="57"/>
  <c r="V18" i="57" s="1"/>
  <c r="T19" i="57"/>
  <c r="V19" i="57" s="1"/>
  <c r="T20" i="57"/>
  <c r="V20" i="57" s="1"/>
  <c r="T21" i="57"/>
  <c r="V21" i="57" s="1"/>
  <c r="T22" i="57"/>
  <c r="V22" i="57" s="1"/>
  <c r="T23" i="57"/>
  <c r="V23" i="57" s="1"/>
  <c r="T24" i="57"/>
  <c r="V24" i="57" s="1"/>
  <c r="T25" i="57"/>
  <c r="V25" i="57" s="1"/>
  <c r="T26" i="57"/>
  <c r="V26" i="57" s="1"/>
  <c r="T27" i="57"/>
  <c r="V27" i="57" s="1"/>
  <c r="T28" i="57"/>
  <c r="V28" i="57" s="1"/>
  <c r="T29" i="57"/>
  <c r="V29" i="57" s="1"/>
  <c r="T30" i="57"/>
  <c r="V30" i="57" s="1"/>
  <c r="T31" i="57"/>
  <c r="V31" i="57" s="1"/>
  <c r="T32" i="57"/>
  <c r="V32" i="57" s="1"/>
  <c r="T33" i="57"/>
  <c r="V33" i="57" s="1"/>
  <c r="T34" i="57"/>
  <c r="V34" i="57" s="1"/>
  <c r="T35" i="57"/>
  <c r="V35" i="57" s="1"/>
  <c r="M34" i="57" l="1"/>
  <c r="M30" i="57"/>
  <c r="M26" i="57"/>
  <c r="M22" i="57"/>
  <c r="M18" i="57"/>
  <c r="M14" i="57"/>
  <c r="M10" i="57"/>
  <c r="M11" i="57"/>
  <c r="M33" i="57"/>
  <c r="M29" i="57"/>
  <c r="M25" i="57"/>
  <c r="M21" i="57"/>
  <c r="M17" i="57"/>
  <c r="M13" i="57"/>
  <c r="M9" i="57"/>
  <c r="M32" i="57"/>
  <c r="M28" i="57"/>
  <c r="M24" i="57"/>
  <c r="M20" i="57"/>
  <c r="M16" i="57"/>
  <c r="M12" i="57"/>
  <c r="M8" i="57"/>
  <c r="P11" i="57"/>
  <c r="K9" i="62"/>
  <c r="K10" i="62"/>
  <c r="K11" i="62"/>
  <c r="K12" i="62"/>
  <c r="K13" i="62"/>
  <c r="K14" i="62"/>
  <c r="K15" i="62"/>
  <c r="K16" i="62"/>
  <c r="K17" i="62"/>
  <c r="K18" i="62"/>
  <c r="K19" i="62"/>
  <c r="K20" i="62"/>
  <c r="K21" i="62"/>
  <c r="K22" i="62"/>
  <c r="K23" i="62"/>
  <c r="K24" i="62"/>
  <c r="K25" i="62"/>
  <c r="K26" i="62"/>
  <c r="K27" i="62"/>
  <c r="K28" i="62"/>
  <c r="K29" i="62"/>
  <c r="K30" i="62"/>
  <c r="K31" i="62"/>
  <c r="K32" i="62"/>
  <c r="K33" i="62"/>
  <c r="K34" i="62"/>
  <c r="K35" i="62"/>
  <c r="K8" i="62"/>
  <c r="J9" i="62"/>
  <c r="J10" i="62"/>
  <c r="J11" i="62"/>
  <c r="J12" i="62"/>
  <c r="J13" i="62"/>
  <c r="J14" i="62"/>
  <c r="J15" i="62"/>
  <c r="J16" i="62"/>
  <c r="J17" i="62"/>
  <c r="J18" i="62"/>
  <c r="J19" i="62"/>
  <c r="J20" i="62"/>
  <c r="J21" i="62"/>
  <c r="J22" i="62"/>
  <c r="J23" i="62"/>
  <c r="J24" i="62"/>
  <c r="J25" i="62"/>
  <c r="J26" i="62"/>
  <c r="J27" i="62"/>
  <c r="J28" i="62"/>
  <c r="J29" i="62"/>
  <c r="J30" i="62"/>
  <c r="J31" i="62"/>
  <c r="J32" i="62"/>
  <c r="J33" i="62"/>
  <c r="J34" i="62"/>
  <c r="J35" i="62"/>
  <c r="J8" i="62"/>
  <c r="I9" i="62"/>
  <c r="I10" i="62"/>
  <c r="I11" i="62"/>
  <c r="I12" i="62"/>
  <c r="I13" i="62"/>
  <c r="I14" i="62"/>
  <c r="I15" i="62"/>
  <c r="I16" i="62"/>
  <c r="I17" i="62"/>
  <c r="I18" i="62"/>
  <c r="I19" i="62"/>
  <c r="I20" i="62"/>
  <c r="I21" i="62"/>
  <c r="I22" i="62"/>
  <c r="I23" i="62"/>
  <c r="I24" i="62"/>
  <c r="I25" i="62"/>
  <c r="I26" i="62"/>
  <c r="I27" i="62"/>
  <c r="I28" i="62"/>
  <c r="I29" i="62"/>
  <c r="I30" i="62"/>
  <c r="I31" i="62"/>
  <c r="I32" i="62"/>
  <c r="I33" i="62"/>
  <c r="I34" i="62"/>
  <c r="I35" i="62"/>
  <c r="I8" i="62"/>
  <c r="H9" i="62"/>
  <c r="H10" i="62"/>
  <c r="H11" i="62"/>
  <c r="H12" i="62"/>
  <c r="H13" i="62"/>
  <c r="H14" i="62"/>
  <c r="H15" i="62"/>
  <c r="H16" i="62"/>
  <c r="H17" i="62"/>
  <c r="H18" i="62"/>
  <c r="H19" i="62"/>
  <c r="H20" i="62"/>
  <c r="H21" i="62"/>
  <c r="H22" i="62"/>
  <c r="H23" i="62"/>
  <c r="H24" i="62"/>
  <c r="H25" i="62"/>
  <c r="H26" i="62"/>
  <c r="H27" i="62"/>
  <c r="H28" i="62"/>
  <c r="H29" i="62"/>
  <c r="H30" i="62"/>
  <c r="H31" i="62"/>
  <c r="H32" i="62"/>
  <c r="H33" i="62"/>
  <c r="H34" i="62"/>
  <c r="H35" i="62"/>
  <c r="H8" i="62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26" i="62"/>
  <c r="G27" i="62"/>
  <c r="G28" i="62"/>
  <c r="G29" i="62"/>
  <c r="G30" i="62"/>
  <c r="G31" i="62"/>
  <c r="G32" i="62"/>
  <c r="G33" i="62"/>
  <c r="G34" i="62"/>
  <c r="G35" i="62"/>
  <c r="G8" i="62"/>
  <c r="F9" i="62"/>
  <c r="F10" i="62"/>
  <c r="F11" i="62"/>
  <c r="F12" i="62"/>
  <c r="F13" i="62"/>
  <c r="F14" i="62"/>
  <c r="F15" i="62"/>
  <c r="F16" i="62"/>
  <c r="F17" i="62"/>
  <c r="F18" i="62"/>
  <c r="F19" i="62"/>
  <c r="F20" i="62"/>
  <c r="F21" i="62"/>
  <c r="F22" i="62"/>
  <c r="F23" i="62"/>
  <c r="F24" i="62"/>
  <c r="F25" i="62"/>
  <c r="F26" i="62"/>
  <c r="F27" i="62"/>
  <c r="F28" i="62"/>
  <c r="F29" i="62"/>
  <c r="F30" i="62"/>
  <c r="F31" i="62"/>
  <c r="F32" i="62"/>
  <c r="F33" i="62"/>
  <c r="F34" i="62"/>
  <c r="F35" i="62"/>
  <c r="F8" i="62"/>
  <c r="E9" i="62"/>
  <c r="E10" i="62"/>
  <c r="E11" i="62"/>
  <c r="E12" i="62"/>
  <c r="E13" i="62"/>
  <c r="E14" i="62"/>
  <c r="E15" i="62"/>
  <c r="E16" i="62"/>
  <c r="E17" i="62"/>
  <c r="E18" i="62"/>
  <c r="E19" i="62"/>
  <c r="E20" i="62"/>
  <c r="E21" i="62"/>
  <c r="E22" i="62"/>
  <c r="E23" i="62"/>
  <c r="E24" i="62"/>
  <c r="E25" i="62"/>
  <c r="E26" i="62"/>
  <c r="E27" i="62"/>
  <c r="E28" i="62"/>
  <c r="E29" i="62"/>
  <c r="E30" i="62"/>
  <c r="E31" i="62"/>
  <c r="E32" i="62"/>
  <c r="E33" i="62"/>
  <c r="E34" i="62"/>
  <c r="E35" i="62"/>
  <c r="E8" i="62"/>
  <c r="D9" i="62"/>
  <c r="D10" i="62"/>
  <c r="D11" i="62"/>
  <c r="D12" i="62"/>
  <c r="D13" i="62"/>
  <c r="D14" i="62"/>
  <c r="D15" i="62"/>
  <c r="D16" i="62"/>
  <c r="D17" i="62"/>
  <c r="D18" i="62"/>
  <c r="D19" i="62"/>
  <c r="D20" i="62"/>
  <c r="D21" i="62"/>
  <c r="D22" i="62"/>
  <c r="D23" i="62"/>
  <c r="D24" i="62"/>
  <c r="D25" i="62"/>
  <c r="D26" i="62"/>
  <c r="D27" i="62"/>
  <c r="D28" i="62"/>
  <c r="D29" i="62"/>
  <c r="D30" i="62"/>
  <c r="D31" i="62"/>
  <c r="D32" i="62"/>
  <c r="D33" i="62"/>
  <c r="D34" i="62"/>
  <c r="D35" i="62"/>
  <c r="D8" i="62"/>
  <c r="C9" i="62"/>
  <c r="C10" i="62"/>
  <c r="C11" i="62"/>
  <c r="C12" i="62"/>
  <c r="C13" i="62"/>
  <c r="C14" i="62"/>
  <c r="C15" i="62"/>
  <c r="C16" i="62"/>
  <c r="C17" i="62"/>
  <c r="C18" i="62"/>
  <c r="C19" i="62"/>
  <c r="C20" i="62"/>
  <c r="C21" i="62"/>
  <c r="C22" i="62"/>
  <c r="C23" i="62"/>
  <c r="C24" i="62"/>
  <c r="C25" i="62"/>
  <c r="C26" i="62"/>
  <c r="C27" i="62"/>
  <c r="C28" i="62"/>
  <c r="C29" i="62"/>
  <c r="C30" i="62"/>
  <c r="C31" i="62"/>
  <c r="C32" i="62"/>
  <c r="C33" i="62"/>
  <c r="C34" i="62"/>
  <c r="C35" i="62"/>
  <c r="C8" i="62"/>
  <c r="B9" i="62"/>
  <c r="B10" i="62"/>
  <c r="B11" i="62"/>
  <c r="B12" i="62"/>
  <c r="B13" i="62"/>
  <c r="B14" i="62"/>
  <c r="B15" i="62"/>
  <c r="B16" i="62"/>
  <c r="B17" i="62"/>
  <c r="B18" i="62"/>
  <c r="B19" i="62"/>
  <c r="B20" i="62"/>
  <c r="B21" i="62"/>
  <c r="B22" i="62"/>
  <c r="B23" i="62"/>
  <c r="B24" i="62"/>
  <c r="B25" i="62"/>
  <c r="B26" i="62"/>
  <c r="B27" i="62"/>
  <c r="B28" i="62"/>
  <c r="B29" i="62"/>
  <c r="B30" i="62"/>
  <c r="B31" i="62"/>
  <c r="B32" i="62"/>
  <c r="B33" i="62"/>
  <c r="B34" i="62"/>
  <c r="B35" i="62"/>
  <c r="B8" i="62"/>
  <c r="M35" i="56" l="1"/>
  <c r="M34" i="56"/>
  <c r="M33" i="56"/>
  <c r="M32" i="56"/>
  <c r="M31" i="56"/>
  <c r="M30" i="56"/>
  <c r="M29" i="56"/>
  <c r="M28" i="56"/>
  <c r="M27" i="56"/>
  <c r="M26" i="56"/>
  <c r="M25" i="56"/>
  <c r="M24" i="56"/>
  <c r="M23" i="56"/>
  <c r="M22" i="56"/>
  <c r="M21" i="56"/>
  <c r="M20" i="56"/>
  <c r="M19" i="56"/>
  <c r="M18" i="56"/>
  <c r="M17" i="56"/>
  <c r="M16" i="56"/>
  <c r="M15" i="56"/>
  <c r="M14" i="56"/>
  <c r="M13" i="56"/>
  <c r="M12" i="56"/>
  <c r="M11" i="56"/>
  <c r="M10" i="56"/>
  <c r="M9" i="56"/>
  <c r="M8" i="56"/>
  <c r="L7" i="56"/>
  <c r="K7" i="56"/>
  <c r="K7" i="62"/>
  <c r="D20" i="59" s="1"/>
  <c r="J7" i="62"/>
  <c r="D19" i="59" s="1"/>
  <c r="I7" i="62"/>
  <c r="D18" i="59" s="1"/>
  <c r="H7" i="62"/>
  <c r="D13" i="59" s="1"/>
  <c r="G7" i="62"/>
  <c r="D12" i="59" s="1"/>
  <c r="F7" i="62"/>
  <c r="D11" i="59" s="1"/>
  <c r="E7" i="62"/>
  <c r="D7" i="62"/>
  <c r="D10" i="59" s="1"/>
  <c r="C7" i="62"/>
  <c r="D9" i="59" s="1"/>
  <c r="B7" i="62"/>
  <c r="D8" i="59" s="1"/>
  <c r="C7" i="60"/>
  <c r="C9" i="59" s="1"/>
  <c r="D7" i="60"/>
  <c r="C10" i="59" s="1"/>
  <c r="E7" i="60"/>
  <c r="F7" i="60"/>
  <c r="C11" i="59" s="1"/>
  <c r="G7" i="60"/>
  <c r="C12" i="59" s="1"/>
  <c r="H7" i="60"/>
  <c r="C13" i="59" s="1"/>
  <c r="I7" i="60"/>
  <c r="C18" i="59" s="1"/>
  <c r="J7" i="60"/>
  <c r="C19" i="59" s="1"/>
  <c r="K7" i="60"/>
  <c r="C20" i="59" s="1"/>
  <c r="B7" i="60"/>
  <c r="C8" i="59" s="1"/>
  <c r="B20" i="59" l="1"/>
  <c r="B18" i="59"/>
  <c r="B12" i="59"/>
  <c r="B11" i="59"/>
  <c r="B10" i="59"/>
  <c r="M7" i="56"/>
  <c r="B19" i="59"/>
  <c r="B13" i="59"/>
  <c r="B9" i="59"/>
  <c r="B8" i="59"/>
  <c r="P9" i="39" l="1"/>
  <c r="P10" i="39"/>
  <c r="P11" i="39"/>
  <c r="P12" i="39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P29" i="39"/>
  <c r="P30" i="39"/>
  <c r="P31" i="39"/>
  <c r="P32" i="39"/>
  <c r="P33" i="39"/>
  <c r="P34" i="39"/>
  <c r="P35" i="39"/>
  <c r="P8" i="39"/>
  <c r="J10" i="48" l="1"/>
  <c r="P35" i="48" l="1"/>
  <c r="P34" i="48"/>
  <c r="P33" i="48"/>
  <c r="P32" i="48"/>
  <c r="P31" i="48"/>
  <c r="P30" i="48"/>
  <c r="P29" i="48"/>
  <c r="P28" i="48"/>
  <c r="P27" i="48"/>
  <c r="P26" i="48"/>
  <c r="P25" i="48"/>
  <c r="P24" i="48"/>
  <c r="P23" i="48"/>
  <c r="P22" i="48"/>
  <c r="P21" i="48"/>
  <c r="P20" i="48"/>
  <c r="P19" i="48"/>
  <c r="P18" i="48"/>
  <c r="P17" i="48"/>
  <c r="P16" i="48"/>
  <c r="P15" i="48"/>
  <c r="P14" i="48"/>
  <c r="P13" i="48"/>
  <c r="P12" i="48"/>
  <c r="P11" i="48"/>
  <c r="P10" i="48"/>
  <c r="P9" i="48"/>
  <c r="P8" i="48"/>
  <c r="M9" i="48"/>
  <c r="B8" i="55" l="1"/>
  <c r="C8" i="55"/>
  <c r="B9" i="55"/>
  <c r="C9" i="55"/>
  <c r="B10" i="55"/>
  <c r="C10" i="55"/>
  <c r="B11" i="55"/>
  <c r="C11" i="55"/>
  <c r="B12" i="55"/>
  <c r="C12" i="55"/>
  <c r="B13" i="55"/>
  <c r="C13" i="55"/>
  <c r="B14" i="55"/>
  <c r="C14" i="55"/>
  <c r="B15" i="55"/>
  <c r="C15" i="55"/>
  <c r="B16" i="55"/>
  <c r="C16" i="55"/>
  <c r="B17" i="55"/>
  <c r="C17" i="55"/>
  <c r="B18" i="55"/>
  <c r="C18" i="55"/>
  <c r="B19" i="55"/>
  <c r="C19" i="55"/>
  <c r="B20" i="55"/>
  <c r="C20" i="55"/>
  <c r="B21" i="55"/>
  <c r="C21" i="55"/>
  <c r="B22" i="55"/>
  <c r="C22" i="55"/>
  <c r="B23" i="55"/>
  <c r="C23" i="55"/>
  <c r="B24" i="55"/>
  <c r="C24" i="55"/>
  <c r="B25" i="55"/>
  <c r="C25" i="55"/>
  <c r="B26" i="55"/>
  <c r="C26" i="55"/>
  <c r="B27" i="55"/>
  <c r="C27" i="55"/>
  <c r="B28" i="55"/>
  <c r="C28" i="55"/>
  <c r="B29" i="55"/>
  <c r="C29" i="55"/>
  <c r="B30" i="55"/>
  <c r="C30" i="55"/>
  <c r="B31" i="55"/>
  <c r="C31" i="55"/>
  <c r="B32" i="55"/>
  <c r="C32" i="55"/>
  <c r="B33" i="55"/>
  <c r="C33" i="55"/>
  <c r="B34" i="55"/>
  <c r="C34" i="55"/>
  <c r="B35" i="55"/>
  <c r="C35" i="55"/>
  <c r="E8" i="55"/>
  <c r="F8" i="55"/>
  <c r="E9" i="55"/>
  <c r="F9" i="55"/>
  <c r="E10" i="55"/>
  <c r="F10" i="55"/>
  <c r="E11" i="55"/>
  <c r="F11" i="55"/>
  <c r="E12" i="55"/>
  <c r="F12" i="55"/>
  <c r="E13" i="55"/>
  <c r="F13" i="55"/>
  <c r="E14" i="55"/>
  <c r="F14" i="55"/>
  <c r="E15" i="55"/>
  <c r="F15" i="55"/>
  <c r="E16" i="55"/>
  <c r="F16" i="55"/>
  <c r="E17" i="55"/>
  <c r="F17" i="55"/>
  <c r="E18" i="55"/>
  <c r="F18" i="55"/>
  <c r="E19" i="55"/>
  <c r="F19" i="55"/>
  <c r="E20" i="55"/>
  <c r="F20" i="55"/>
  <c r="E21" i="55"/>
  <c r="F21" i="55"/>
  <c r="E22" i="55"/>
  <c r="F22" i="55"/>
  <c r="E23" i="55"/>
  <c r="F23" i="55"/>
  <c r="E24" i="55"/>
  <c r="F24" i="55"/>
  <c r="E25" i="55"/>
  <c r="F25" i="55"/>
  <c r="E26" i="55"/>
  <c r="F26" i="55"/>
  <c r="E27" i="55"/>
  <c r="F27" i="55"/>
  <c r="E28" i="55"/>
  <c r="F28" i="55"/>
  <c r="E29" i="55"/>
  <c r="F29" i="55"/>
  <c r="E30" i="55"/>
  <c r="F30" i="55"/>
  <c r="E31" i="55"/>
  <c r="F31" i="55"/>
  <c r="E32" i="55"/>
  <c r="F32" i="55"/>
  <c r="E33" i="55"/>
  <c r="F33" i="55"/>
  <c r="E34" i="55"/>
  <c r="F34" i="55"/>
  <c r="E35" i="55"/>
  <c r="F35" i="55"/>
  <c r="H8" i="55"/>
  <c r="I8" i="55"/>
  <c r="H9" i="55"/>
  <c r="I9" i="55"/>
  <c r="H10" i="55"/>
  <c r="I10" i="55"/>
  <c r="H11" i="55"/>
  <c r="I11" i="55"/>
  <c r="H12" i="55"/>
  <c r="I12" i="55"/>
  <c r="H13" i="55"/>
  <c r="I13" i="55"/>
  <c r="H14" i="55"/>
  <c r="I14" i="55"/>
  <c r="H15" i="55"/>
  <c r="I15" i="55"/>
  <c r="H16" i="55"/>
  <c r="I16" i="55"/>
  <c r="H17" i="55"/>
  <c r="I17" i="55"/>
  <c r="H18" i="55"/>
  <c r="I18" i="55"/>
  <c r="H19" i="55"/>
  <c r="I19" i="55"/>
  <c r="H20" i="55"/>
  <c r="I20" i="55"/>
  <c r="H21" i="55"/>
  <c r="I21" i="55"/>
  <c r="H22" i="55"/>
  <c r="I22" i="55"/>
  <c r="H23" i="55"/>
  <c r="I23" i="55"/>
  <c r="H24" i="55"/>
  <c r="I24" i="55"/>
  <c r="H25" i="55"/>
  <c r="I25" i="55"/>
  <c r="H26" i="55"/>
  <c r="I26" i="55"/>
  <c r="H27" i="55"/>
  <c r="I27" i="55"/>
  <c r="H28" i="55"/>
  <c r="I28" i="55"/>
  <c r="H29" i="55"/>
  <c r="I29" i="55"/>
  <c r="H30" i="55"/>
  <c r="I30" i="55"/>
  <c r="H31" i="55"/>
  <c r="I31" i="55"/>
  <c r="H32" i="55"/>
  <c r="I32" i="55"/>
  <c r="H33" i="55"/>
  <c r="I33" i="55"/>
  <c r="H34" i="55"/>
  <c r="I34" i="55"/>
  <c r="H35" i="55"/>
  <c r="I35" i="55"/>
  <c r="K8" i="55"/>
  <c r="L8" i="55"/>
  <c r="K9" i="55"/>
  <c r="L9" i="55"/>
  <c r="K10" i="55"/>
  <c r="L10" i="55"/>
  <c r="K11" i="55"/>
  <c r="L11" i="55"/>
  <c r="K12" i="55"/>
  <c r="L12" i="55"/>
  <c r="K13" i="55"/>
  <c r="L13" i="55"/>
  <c r="K14" i="55"/>
  <c r="L14" i="55"/>
  <c r="K15" i="55"/>
  <c r="L15" i="55"/>
  <c r="K16" i="55"/>
  <c r="L16" i="55"/>
  <c r="K17" i="55"/>
  <c r="L17" i="55"/>
  <c r="K18" i="55"/>
  <c r="L18" i="55"/>
  <c r="K19" i="55"/>
  <c r="L19" i="55"/>
  <c r="K20" i="55"/>
  <c r="L20" i="55"/>
  <c r="K21" i="55"/>
  <c r="L21" i="55"/>
  <c r="K22" i="55"/>
  <c r="L22" i="55"/>
  <c r="K23" i="55"/>
  <c r="L23" i="55"/>
  <c r="K24" i="55"/>
  <c r="L24" i="55"/>
  <c r="K25" i="55"/>
  <c r="L25" i="55"/>
  <c r="K26" i="55"/>
  <c r="L26" i="55"/>
  <c r="K27" i="55"/>
  <c r="L27" i="55"/>
  <c r="K28" i="55"/>
  <c r="L28" i="55"/>
  <c r="K29" i="55"/>
  <c r="L29" i="55"/>
  <c r="K30" i="55"/>
  <c r="L30" i="55"/>
  <c r="K31" i="55"/>
  <c r="L31" i="55"/>
  <c r="K32" i="55"/>
  <c r="L32" i="55"/>
  <c r="K33" i="55"/>
  <c r="L33" i="55"/>
  <c r="K34" i="55"/>
  <c r="L34" i="55"/>
  <c r="K35" i="55"/>
  <c r="L35" i="55"/>
  <c r="N8" i="55"/>
  <c r="O8" i="55"/>
  <c r="N9" i="55"/>
  <c r="O9" i="55"/>
  <c r="N10" i="55"/>
  <c r="O10" i="55"/>
  <c r="N11" i="55"/>
  <c r="O11" i="55"/>
  <c r="N12" i="55"/>
  <c r="O12" i="55"/>
  <c r="N13" i="55"/>
  <c r="O13" i="55"/>
  <c r="N14" i="55"/>
  <c r="O14" i="55"/>
  <c r="N15" i="55"/>
  <c r="O15" i="55"/>
  <c r="N16" i="55"/>
  <c r="O16" i="55"/>
  <c r="N17" i="55"/>
  <c r="O17" i="55"/>
  <c r="N18" i="55"/>
  <c r="O18" i="55"/>
  <c r="N19" i="55"/>
  <c r="O19" i="55"/>
  <c r="N20" i="55"/>
  <c r="O20" i="55"/>
  <c r="N21" i="55"/>
  <c r="O21" i="55"/>
  <c r="N22" i="55"/>
  <c r="O22" i="55"/>
  <c r="N23" i="55"/>
  <c r="O23" i="55"/>
  <c r="N24" i="55"/>
  <c r="O24" i="55"/>
  <c r="N25" i="55"/>
  <c r="O25" i="55"/>
  <c r="N26" i="55"/>
  <c r="O26" i="55"/>
  <c r="N27" i="55"/>
  <c r="O27" i="55"/>
  <c r="N28" i="55"/>
  <c r="O28" i="55"/>
  <c r="N29" i="55"/>
  <c r="O29" i="55"/>
  <c r="N30" i="55"/>
  <c r="O30" i="55"/>
  <c r="N31" i="55"/>
  <c r="O31" i="55"/>
  <c r="N32" i="55"/>
  <c r="O32" i="55"/>
  <c r="N33" i="55"/>
  <c r="O33" i="55"/>
  <c r="N34" i="55"/>
  <c r="O34" i="55"/>
  <c r="N35" i="55"/>
  <c r="O35" i="55"/>
  <c r="Q8" i="55"/>
  <c r="R8" i="55"/>
  <c r="Q9" i="55"/>
  <c r="R9" i="55"/>
  <c r="Q10" i="55"/>
  <c r="R10" i="55"/>
  <c r="Q11" i="55"/>
  <c r="R11" i="55"/>
  <c r="Q12" i="55"/>
  <c r="R12" i="55"/>
  <c r="Q13" i="55"/>
  <c r="R13" i="55"/>
  <c r="Q14" i="55"/>
  <c r="R14" i="55"/>
  <c r="Q15" i="55"/>
  <c r="R15" i="55"/>
  <c r="Q16" i="55"/>
  <c r="R16" i="55"/>
  <c r="Q17" i="55"/>
  <c r="R17" i="55"/>
  <c r="Q18" i="55"/>
  <c r="R18" i="55"/>
  <c r="Q19" i="55"/>
  <c r="R19" i="55"/>
  <c r="Q20" i="55"/>
  <c r="R20" i="55"/>
  <c r="Q21" i="55"/>
  <c r="R21" i="55"/>
  <c r="Q22" i="55"/>
  <c r="R22" i="55"/>
  <c r="Q23" i="55"/>
  <c r="R23" i="55"/>
  <c r="Q24" i="55"/>
  <c r="R24" i="55"/>
  <c r="Q25" i="55"/>
  <c r="R25" i="55"/>
  <c r="Q26" i="55"/>
  <c r="R26" i="55"/>
  <c r="Q27" i="55"/>
  <c r="R27" i="55"/>
  <c r="Q28" i="55"/>
  <c r="R28" i="55"/>
  <c r="Q29" i="55"/>
  <c r="R29" i="55"/>
  <c r="Q30" i="55"/>
  <c r="R30" i="55"/>
  <c r="Q31" i="55"/>
  <c r="R31" i="55"/>
  <c r="Q32" i="55"/>
  <c r="R32" i="55"/>
  <c r="Q33" i="55"/>
  <c r="R33" i="55"/>
  <c r="Q34" i="55"/>
  <c r="R34" i="55"/>
  <c r="Q35" i="55"/>
  <c r="R35" i="55"/>
  <c r="T8" i="55"/>
  <c r="U8" i="55"/>
  <c r="T9" i="55"/>
  <c r="U9" i="55"/>
  <c r="T10" i="55"/>
  <c r="U10" i="55"/>
  <c r="T11" i="55"/>
  <c r="U11" i="55"/>
  <c r="T12" i="55"/>
  <c r="U12" i="55"/>
  <c r="T13" i="55"/>
  <c r="U13" i="55"/>
  <c r="T14" i="55"/>
  <c r="U14" i="55"/>
  <c r="T15" i="55"/>
  <c r="U15" i="55"/>
  <c r="T16" i="55"/>
  <c r="U16" i="55"/>
  <c r="T17" i="55"/>
  <c r="U17" i="55"/>
  <c r="T18" i="55"/>
  <c r="U18" i="55"/>
  <c r="T19" i="55"/>
  <c r="U19" i="55"/>
  <c r="T20" i="55"/>
  <c r="U20" i="55"/>
  <c r="T21" i="55"/>
  <c r="U21" i="55"/>
  <c r="T22" i="55"/>
  <c r="U22" i="55"/>
  <c r="T23" i="55"/>
  <c r="U23" i="55"/>
  <c r="T24" i="55"/>
  <c r="U24" i="55"/>
  <c r="T25" i="55"/>
  <c r="U25" i="55"/>
  <c r="T26" i="55"/>
  <c r="U26" i="55"/>
  <c r="T27" i="55"/>
  <c r="U27" i="55"/>
  <c r="T28" i="55"/>
  <c r="U28" i="55"/>
  <c r="T29" i="55"/>
  <c r="U29" i="55"/>
  <c r="T30" i="55"/>
  <c r="U30" i="55"/>
  <c r="T31" i="55"/>
  <c r="U31" i="55"/>
  <c r="T32" i="55"/>
  <c r="U32" i="55"/>
  <c r="T33" i="55"/>
  <c r="U33" i="55"/>
  <c r="T34" i="55"/>
  <c r="U34" i="55"/>
  <c r="T35" i="55"/>
  <c r="U35" i="55"/>
  <c r="W8" i="55"/>
  <c r="X8" i="55"/>
  <c r="W9" i="55"/>
  <c r="X9" i="55"/>
  <c r="W10" i="55"/>
  <c r="X10" i="55"/>
  <c r="W11" i="55"/>
  <c r="X11" i="55"/>
  <c r="W12" i="55"/>
  <c r="X12" i="55"/>
  <c r="W13" i="55"/>
  <c r="X13" i="55"/>
  <c r="W14" i="55"/>
  <c r="X14" i="55"/>
  <c r="W15" i="55"/>
  <c r="X15" i="55"/>
  <c r="W16" i="55"/>
  <c r="X16" i="55"/>
  <c r="W17" i="55"/>
  <c r="X17" i="55"/>
  <c r="W18" i="55"/>
  <c r="X18" i="55"/>
  <c r="W19" i="55"/>
  <c r="X19" i="55"/>
  <c r="W20" i="55"/>
  <c r="X20" i="55"/>
  <c r="W21" i="55"/>
  <c r="X21" i="55"/>
  <c r="W22" i="55"/>
  <c r="X22" i="55"/>
  <c r="W23" i="55"/>
  <c r="X23" i="55"/>
  <c r="W24" i="55"/>
  <c r="X24" i="55"/>
  <c r="W25" i="55"/>
  <c r="X25" i="55"/>
  <c r="W26" i="55"/>
  <c r="X26" i="55"/>
  <c r="W27" i="55"/>
  <c r="X27" i="55"/>
  <c r="W28" i="55"/>
  <c r="X28" i="55"/>
  <c r="W29" i="55"/>
  <c r="X29" i="55"/>
  <c r="W30" i="55"/>
  <c r="X30" i="55"/>
  <c r="W31" i="55"/>
  <c r="X31" i="55"/>
  <c r="W32" i="55"/>
  <c r="X32" i="55"/>
  <c r="W33" i="55"/>
  <c r="X33" i="55"/>
  <c r="W34" i="55"/>
  <c r="X34" i="55"/>
  <c r="W35" i="55"/>
  <c r="X35" i="55"/>
  <c r="Z8" i="55"/>
  <c r="AA8" i="55"/>
  <c r="Z9" i="55"/>
  <c r="AA9" i="55"/>
  <c r="Z10" i="55"/>
  <c r="AA10" i="55"/>
  <c r="Z11" i="55"/>
  <c r="AA11" i="55"/>
  <c r="Z12" i="55"/>
  <c r="AA12" i="55"/>
  <c r="Z13" i="55"/>
  <c r="AA13" i="55"/>
  <c r="Z14" i="55"/>
  <c r="AA14" i="55"/>
  <c r="Z15" i="55"/>
  <c r="AA15" i="55"/>
  <c r="Z16" i="55"/>
  <c r="AA16" i="55"/>
  <c r="Z17" i="55"/>
  <c r="AA17" i="55"/>
  <c r="Z18" i="55"/>
  <c r="AA18" i="55"/>
  <c r="Z19" i="55"/>
  <c r="AA19" i="55"/>
  <c r="Z20" i="55"/>
  <c r="AA20" i="55"/>
  <c r="Z21" i="55"/>
  <c r="AA21" i="55"/>
  <c r="Z22" i="55"/>
  <c r="AA22" i="55"/>
  <c r="Z23" i="55"/>
  <c r="AA23" i="55"/>
  <c r="Z24" i="55"/>
  <c r="AA24" i="55"/>
  <c r="Z25" i="55"/>
  <c r="AA25" i="55"/>
  <c r="Z26" i="55"/>
  <c r="AA26" i="55"/>
  <c r="Z27" i="55"/>
  <c r="AA27" i="55"/>
  <c r="Z28" i="55"/>
  <c r="AA28" i="55"/>
  <c r="Z29" i="55"/>
  <c r="AA29" i="55"/>
  <c r="Z30" i="55"/>
  <c r="AA30" i="55"/>
  <c r="Z31" i="55"/>
  <c r="AA31" i="55"/>
  <c r="Z32" i="55"/>
  <c r="AA32" i="55"/>
  <c r="Z33" i="55"/>
  <c r="AA33" i="55"/>
  <c r="Z34" i="55"/>
  <c r="AA34" i="55"/>
  <c r="Z35" i="55"/>
  <c r="AA35" i="55"/>
  <c r="S10" i="56" l="1"/>
  <c r="S11" i="56"/>
  <c r="S12" i="56"/>
  <c r="S13" i="56"/>
  <c r="S14" i="56"/>
  <c r="S15" i="56"/>
  <c r="S16" i="56"/>
  <c r="S17" i="56"/>
  <c r="S18" i="56"/>
  <c r="S19" i="56"/>
  <c r="S20" i="56"/>
  <c r="S21" i="56"/>
  <c r="S22" i="56"/>
  <c r="S23" i="56"/>
  <c r="S24" i="56"/>
  <c r="S25" i="56"/>
  <c r="S26" i="56"/>
  <c r="S27" i="56"/>
  <c r="S28" i="56"/>
  <c r="S29" i="56"/>
  <c r="S30" i="56"/>
  <c r="S31" i="56"/>
  <c r="S32" i="56"/>
  <c r="S33" i="56"/>
  <c r="S34" i="56"/>
  <c r="S35" i="56"/>
  <c r="S9" i="56"/>
  <c r="S8" i="56"/>
  <c r="AB35" i="49" l="1"/>
  <c r="AB34" i="49"/>
  <c r="AB33" i="49"/>
  <c r="AB32" i="49"/>
  <c r="AB31" i="49"/>
  <c r="AB30" i="49"/>
  <c r="AB29" i="49"/>
  <c r="AB28" i="49"/>
  <c r="AB27" i="49"/>
  <c r="AB26" i="49"/>
  <c r="AB25" i="49"/>
  <c r="AB24" i="49"/>
  <c r="AB23" i="49"/>
  <c r="AB22" i="49"/>
  <c r="AB21" i="49"/>
  <c r="AB20" i="49"/>
  <c r="AB19" i="49"/>
  <c r="AB18" i="49"/>
  <c r="AB17" i="49"/>
  <c r="AB16" i="49"/>
  <c r="AB15" i="49"/>
  <c r="AB14" i="49"/>
  <c r="AB13" i="49"/>
  <c r="AB12" i="49"/>
  <c r="AB11" i="49"/>
  <c r="AB10" i="49"/>
  <c r="AB9" i="49"/>
  <c r="AB8" i="49"/>
  <c r="Y35" i="49"/>
  <c r="Y34" i="49"/>
  <c r="Y33" i="49"/>
  <c r="Y32" i="49"/>
  <c r="Y31" i="49"/>
  <c r="Y30" i="49"/>
  <c r="Y29" i="49"/>
  <c r="Y28" i="49"/>
  <c r="Y27" i="49"/>
  <c r="Y26" i="49"/>
  <c r="Y25" i="49"/>
  <c r="Y24" i="49"/>
  <c r="Y23" i="49"/>
  <c r="Y22" i="49"/>
  <c r="Y21" i="49"/>
  <c r="Y20" i="49"/>
  <c r="Y19" i="49"/>
  <c r="Y18" i="49"/>
  <c r="Y17" i="49"/>
  <c r="Y16" i="49"/>
  <c r="Y15" i="49"/>
  <c r="Y14" i="49"/>
  <c r="Y13" i="49"/>
  <c r="Y12" i="49"/>
  <c r="Y11" i="49"/>
  <c r="Y10" i="49"/>
  <c r="Y9" i="49"/>
  <c r="Y8" i="49"/>
  <c r="S35" i="49"/>
  <c r="S34" i="49"/>
  <c r="S33" i="49"/>
  <c r="S32" i="49"/>
  <c r="S31" i="49"/>
  <c r="S30" i="49"/>
  <c r="S29" i="49"/>
  <c r="S28" i="49"/>
  <c r="S27" i="49"/>
  <c r="S26" i="49"/>
  <c r="S25" i="49"/>
  <c r="S24" i="49"/>
  <c r="S23" i="49"/>
  <c r="S22" i="49"/>
  <c r="S21" i="49"/>
  <c r="S20" i="49"/>
  <c r="S19" i="49"/>
  <c r="S18" i="49"/>
  <c r="S17" i="49"/>
  <c r="S16" i="49"/>
  <c r="S15" i="49"/>
  <c r="S14" i="49"/>
  <c r="S13" i="49"/>
  <c r="S12" i="49"/>
  <c r="S11" i="49"/>
  <c r="S10" i="49"/>
  <c r="S9" i="49"/>
  <c r="S8" i="49"/>
  <c r="P35" i="49"/>
  <c r="P34" i="49"/>
  <c r="P33" i="49"/>
  <c r="P32" i="49"/>
  <c r="P31" i="49"/>
  <c r="P30" i="49"/>
  <c r="P29" i="49"/>
  <c r="P28" i="49"/>
  <c r="P27" i="49"/>
  <c r="P26" i="49"/>
  <c r="P25" i="49"/>
  <c r="P24" i="49"/>
  <c r="P23" i="49"/>
  <c r="P22" i="49"/>
  <c r="P21" i="49"/>
  <c r="P20" i="49"/>
  <c r="P19" i="49"/>
  <c r="P18" i="49"/>
  <c r="P17" i="49"/>
  <c r="P16" i="49"/>
  <c r="P15" i="49"/>
  <c r="P14" i="49"/>
  <c r="P13" i="49"/>
  <c r="P12" i="49"/>
  <c r="P11" i="49"/>
  <c r="P10" i="49"/>
  <c r="P9" i="49"/>
  <c r="P8" i="49"/>
  <c r="AB35" i="50"/>
  <c r="P35" i="50"/>
  <c r="P34" i="50"/>
  <c r="P33" i="50"/>
  <c r="P32" i="50"/>
  <c r="P31" i="50"/>
  <c r="P30" i="50"/>
  <c r="P29" i="50"/>
  <c r="P28" i="50"/>
  <c r="P27" i="50"/>
  <c r="P26" i="50"/>
  <c r="P25" i="50"/>
  <c r="P24" i="50"/>
  <c r="P23" i="50"/>
  <c r="P22" i="50"/>
  <c r="P21" i="50"/>
  <c r="P20" i="50"/>
  <c r="P19" i="50"/>
  <c r="P18" i="50"/>
  <c r="P17" i="50"/>
  <c r="P16" i="50"/>
  <c r="P15" i="50"/>
  <c r="P14" i="50"/>
  <c r="P13" i="50"/>
  <c r="P12" i="50"/>
  <c r="P11" i="50"/>
  <c r="P10" i="50"/>
  <c r="P9" i="50"/>
  <c r="P8" i="50"/>
  <c r="P35" i="51" l="1"/>
  <c r="P34" i="51"/>
  <c r="P33" i="51"/>
  <c r="P32" i="51"/>
  <c r="P31" i="51"/>
  <c r="P30" i="51"/>
  <c r="P29" i="51"/>
  <c r="P28" i="51"/>
  <c r="P27" i="51"/>
  <c r="P26" i="51"/>
  <c r="P25" i="51"/>
  <c r="P24" i="51"/>
  <c r="P23" i="51"/>
  <c r="P22" i="51"/>
  <c r="P21" i="51"/>
  <c r="P20" i="51"/>
  <c r="P19" i="51"/>
  <c r="P18" i="51"/>
  <c r="P17" i="51"/>
  <c r="P16" i="51"/>
  <c r="P15" i="51"/>
  <c r="P14" i="51"/>
  <c r="P13" i="51"/>
  <c r="P12" i="51"/>
  <c r="P11" i="51"/>
  <c r="P10" i="51"/>
  <c r="P9" i="51"/>
  <c r="P8" i="51"/>
  <c r="P35" i="58"/>
  <c r="P34" i="58"/>
  <c r="P33" i="58"/>
  <c r="P32" i="58"/>
  <c r="P31" i="58"/>
  <c r="P30" i="58"/>
  <c r="P29" i="58"/>
  <c r="P28" i="58"/>
  <c r="P27" i="58"/>
  <c r="P24" i="58"/>
  <c r="P23" i="58"/>
  <c r="P22" i="58"/>
  <c r="P21" i="58"/>
  <c r="P20" i="58"/>
  <c r="P19" i="58"/>
  <c r="P18" i="58"/>
  <c r="P17" i="58"/>
  <c r="P16" i="58"/>
  <c r="P15" i="58"/>
  <c r="P14" i="58"/>
  <c r="P13" i="58"/>
  <c r="P12" i="58"/>
  <c r="P11" i="58"/>
  <c r="P10" i="58"/>
  <c r="P9" i="58"/>
  <c r="P8" i="58"/>
  <c r="P35" i="54"/>
  <c r="P34" i="54"/>
  <c r="P33" i="54"/>
  <c r="P32" i="54"/>
  <c r="P31" i="54"/>
  <c r="P30" i="54"/>
  <c r="P29" i="54"/>
  <c r="P28" i="54"/>
  <c r="P27" i="54"/>
  <c r="P26" i="54"/>
  <c r="P25" i="54"/>
  <c r="P24" i="54"/>
  <c r="P23" i="54"/>
  <c r="P22" i="54"/>
  <c r="P21" i="54"/>
  <c r="P20" i="54"/>
  <c r="P19" i="54"/>
  <c r="P18" i="54"/>
  <c r="P17" i="54"/>
  <c r="P16" i="54"/>
  <c r="P15" i="54"/>
  <c r="P14" i="54"/>
  <c r="P13" i="54"/>
  <c r="P12" i="54"/>
  <c r="P11" i="54"/>
  <c r="P10" i="54"/>
  <c r="P9" i="54"/>
  <c r="P8" i="54"/>
  <c r="AB35" i="54" l="1"/>
  <c r="AB34" i="54"/>
  <c r="AB33" i="54"/>
  <c r="AB32" i="54"/>
  <c r="AB31" i="54"/>
  <c r="AB30" i="54"/>
  <c r="AB29" i="54"/>
  <c r="AB28" i="54"/>
  <c r="AB27" i="54"/>
  <c r="AB26" i="54"/>
  <c r="AB25" i="54"/>
  <c r="AB24" i="54"/>
  <c r="AB23" i="54"/>
  <c r="AB22" i="54"/>
  <c r="AB21" i="54"/>
  <c r="AB20" i="54"/>
  <c r="AB19" i="54"/>
  <c r="AB18" i="54"/>
  <c r="AB17" i="54"/>
  <c r="AB16" i="54"/>
  <c r="AB15" i="54"/>
  <c r="AB14" i="54"/>
  <c r="AB13" i="54"/>
  <c r="AB12" i="54"/>
  <c r="AB11" i="54"/>
  <c r="AB10" i="54"/>
  <c r="AB9" i="54"/>
  <c r="AB8" i="54"/>
  <c r="Y35" i="54"/>
  <c r="Y34" i="54"/>
  <c r="Y33" i="54"/>
  <c r="Y32" i="54"/>
  <c r="Y31" i="54"/>
  <c r="Y30" i="54"/>
  <c r="Y29" i="54"/>
  <c r="Y28" i="54"/>
  <c r="Y27" i="54"/>
  <c r="Y26" i="54"/>
  <c r="Y25" i="54"/>
  <c r="Y24" i="54"/>
  <c r="Y23" i="54"/>
  <c r="Y22" i="54"/>
  <c r="Y21" i="54"/>
  <c r="Y20" i="54"/>
  <c r="Y19" i="54"/>
  <c r="Y18" i="54"/>
  <c r="Y17" i="54"/>
  <c r="Y16" i="54"/>
  <c r="Y15" i="54"/>
  <c r="Y14" i="54"/>
  <c r="Y13" i="54"/>
  <c r="Y12" i="54"/>
  <c r="Y11" i="54"/>
  <c r="Y10" i="54"/>
  <c r="Y9" i="54"/>
  <c r="Y8" i="54"/>
  <c r="V35" i="54"/>
  <c r="V34" i="54"/>
  <c r="V33" i="54"/>
  <c r="V32" i="54"/>
  <c r="V31" i="54"/>
  <c r="V30" i="54"/>
  <c r="V29" i="54"/>
  <c r="V28" i="54"/>
  <c r="V27" i="54"/>
  <c r="V26" i="54"/>
  <c r="V25" i="54"/>
  <c r="V24" i="54"/>
  <c r="V23" i="54"/>
  <c r="V22" i="54"/>
  <c r="V21" i="54"/>
  <c r="V20" i="54"/>
  <c r="V19" i="54"/>
  <c r="V18" i="54"/>
  <c r="V17" i="54"/>
  <c r="V16" i="54"/>
  <c r="V15" i="54"/>
  <c r="V14" i="54"/>
  <c r="V13" i="54"/>
  <c r="V12" i="54"/>
  <c r="V11" i="54"/>
  <c r="V10" i="54"/>
  <c r="V9" i="54"/>
  <c r="V8" i="54"/>
  <c r="S35" i="54"/>
  <c r="S34" i="54"/>
  <c r="S33" i="54"/>
  <c r="S32" i="54"/>
  <c r="S31" i="54"/>
  <c r="S30" i="54"/>
  <c r="S29" i="54"/>
  <c r="S28" i="54"/>
  <c r="S27" i="54"/>
  <c r="S26" i="54"/>
  <c r="S25" i="54"/>
  <c r="S24" i="54"/>
  <c r="S23" i="54"/>
  <c r="S22" i="54"/>
  <c r="S21" i="54"/>
  <c r="S20" i="54"/>
  <c r="S19" i="54"/>
  <c r="S18" i="54"/>
  <c r="S17" i="54"/>
  <c r="S16" i="54"/>
  <c r="S15" i="54"/>
  <c r="S14" i="54"/>
  <c r="S13" i="54"/>
  <c r="S12" i="54"/>
  <c r="S11" i="54"/>
  <c r="S10" i="54"/>
  <c r="S9" i="54"/>
  <c r="S8" i="54"/>
  <c r="M8" i="54"/>
  <c r="J35" i="54"/>
  <c r="J34" i="54"/>
  <c r="J33" i="54"/>
  <c r="J32" i="54"/>
  <c r="J31" i="54"/>
  <c r="J30" i="54"/>
  <c r="J29" i="54"/>
  <c r="J28" i="54"/>
  <c r="J27" i="54"/>
  <c r="J26" i="54"/>
  <c r="J25" i="54"/>
  <c r="J24" i="54"/>
  <c r="J23" i="54"/>
  <c r="J22" i="54"/>
  <c r="J21" i="54"/>
  <c r="J20" i="54"/>
  <c r="J19" i="54"/>
  <c r="J18" i="54"/>
  <c r="J17" i="54"/>
  <c r="J16" i="54"/>
  <c r="J15" i="54"/>
  <c r="J14" i="54"/>
  <c r="J13" i="54"/>
  <c r="J12" i="54"/>
  <c r="J11" i="54"/>
  <c r="J10" i="54"/>
  <c r="J9" i="54"/>
  <c r="J8" i="54"/>
  <c r="G35" i="54"/>
  <c r="G34" i="54"/>
  <c r="G33" i="54"/>
  <c r="G32" i="54"/>
  <c r="G31" i="54"/>
  <c r="G30" i="54"/>
  <c r="G29" i="54"/>
  <c r="G28" i="54"/>
  <c r="G27" i="54"/>
  <c r="G26" i="54"/>
  <c r="G25" i="54"/>
  <c r="G24" i="54"/>
  <c r="G23" i="54"/>
  <c r="G22" i="54"/>
  <c r="G21" i="54"/>
  <c r="G20" i="54"/>
  <c r="G19" i="54"/>
  <c r="G18" i="54"/>
  <c r="G17" i="54"/>
  <c r="G16" i="54"/>
  <c r="G15" i="54"/>
  <c r="G14" i="54"/>
  <c r="G13" i="54"/>
  <c r="G12" i="54"/>
  <c r="G11" i="54"/>
  <c r="G10" i="54"/>
  <c r="G9" i="54"/>
  <c r="G8" i="54"/>
  <c r="D8" i="54"/>
  <c r="D9" i="54"/>
  <c r="D10" i="54"/>
  <c r="D11" i="54"/>
  <c r="D12" i="54"/>
  <c r="D13" i="54"/>
  <c r="D14" i="54"/>
  <c r="D15" i="54"/>
  <c r="D16" i="54"/>
  <c r="D17" i="54"/>
  <c r="D18" i="54"/>
  <c r="D19" i="54"/>
  <c r="D20" i="54"/>
  <c r="D21" i="54"/>
  <c r="D22" i="54"/>
  <c r="D23" i="54"/>
  <c r="D24" i="54"/>
  <c r="D25" i="54"/>
  <c r="D26" i="54"/>
  <c r="D27" i="54"/>
  <c r="D28" i="54"/>
  <c r="D29" i="54"/>
  <c r="D30" i="54"/>
  <c r="D31" i="54"/>
  <c r="D32" i="54"/>
  <c r="D33" i="54"/>
  <c r="D34" i="54"/>
  <c r="D35" i="54"/>
  <c r="AB35" i="51"/>
  <c r="AB34" i="51"/>
  <c r="AB33" i="51"/>
  <c r="AB32" i="51"/>
  <c r="AB31" i="51"/>
  <c r="AB30" i="51"/>
  <c r="AB29" i="51"/>
  <c r="AB28" i="51"/>
  <c r="AB27" i="51"/>
  <c r="AB26" i="51"/>
  <c r="AB25" i="51"/>
  <c r="AB24" i="51"/>
  <c r="AB23" i="51"/>
  <c r="AB22" i="51"/>
  <c r="AB21" i="51"/>
  <c r="AB20" i="51"/>
  <c r="AB19" i="51"/>
  <c r="AB18" i="51"/>
  <c r="AB17" i="51"/>
  <c r="AB16" i="51"/>
  <c r="AB15" i="51"/>
  <c r="AB14" i="51"/>
  <c r="AB13" i="51"/>
  <c r="AB12" i="51"/>
  <c r="AB11" i="51"/>
  <c r="AB10" i="51"/>
  <c r="AB9" i="51"/>
  <c r="AB8" i="51"/>
  <c r="Y35" i="51"/>
  <c r="Y34" i="51"/>
  <c r="Y33" i="51"/>
  <c r="Y32" i="51"/>
  <c r="Y31" i="51"/>
  <c r="Y30" i="51"/>
  <c r="Y29" i="51"/>
  <c r="Y28" i="51"/>
  <c r="Y27" i="51"/>
  <c r="Y26" i="51"/>
  <c r="Y25" i="51"/>
  <c r="Y24" i="51"/>
  <c r="Y23" i="51"/>
  <c r="Y22" i="51"/>
  <c r="Y21" i="51"/>
  <c r="Y20" i="51"/>
  <c r="Y19" i="51"/>
  <c r="Y18" i="51"/>
  <c r="Y17" i="51"/>
  <c r="Y16" i="51"/>
  <c r="Y15" i="51"/>
  <c r="Y14" i="51"/>
  <c r="Y13" i="51"/>
  <c r="Y12" i="51"/>
  <c r="Y11" i="51"/>
  <c r="Y10" i="51"/>
  <c r="Y9" i="51"/>
  <c r="Y8" i="51"/>
  <c r="S35" i="51"/>
  <c r="S34" i="51"/>
  <c r="S33" i="51"/>
  <c r="S32" i="51"/>
  <c r="S31" i="51"/>
  <c r="S30" i="51"/>
  <c r="S29" i="51"/>
  <c r="S28" i="51"/>
  <c r="S27" i="51"/>
  <c r="S26" i="51"/>
  <c r="S25" i="51"/>
  <c r="S24" i="51"/>
  <c r="S23" i="51"/>
  <c r="S22" i="51"/>
  <c r="S21" i="51"/>
  <c r="S20" i="51"/>
  <c r="S19" i="51"/>
  <c r="S18" i="51"/>
  <c r="S17" i="51"/>
  <c r="S16" i="51"/>
  <c r="S15" i="51"/>
  <c r="S14" i="51"/>
  <c r="S13" i="51"/>
  <c r="S12" i="51"/>
  <c r="S11" i="51"/>
  <c r="S10" i="51"/>
  <c r="S9" i="51"/>
  <c r="S8" i="51"/>
  <c r="G8" i="51"/>
  <c r="G9" i="51"/>
  <c r="G10" i="51"/>
  <c r="G11" i="51"/>
  <c r="G12" i="51"/>
  <c r="G13" i="51"/>
  <c r="G14" i="51"/>
  <c r="G15" i="51"/>
  <c r="G16" i="51"/>
  <c r="G17" i="51"/>
  <c r="G18" i="51"/>
  <c r="G19" i="51"/>
  <c r="G20" i="51"/>
  <c r="G21" i="51"/>
  <c r="G22" i="51"/>
  <c r="G23" i="51"/>
  <c r="G24" i="51"/>
  <c r="G25" i="51"/>
  <c r="G26" i="51"/>
  <c r="G27" i="51"/>
  <c r="G28" i="51"/>
  <c r="G29" i="51"/>
  <c r="G30" i="51"/>
  <c r="G31" i="51"/>
  <c r="G32" i="51"/>
  <c r="G33" i="51"/>
  <c r="G34" i="51"/>
  <c r="G35" i="51"/>
  <c r="R7" i="57" l="1"/>
  <c r="Q7" i="57"/>
  <c r="B13" i="45" s="1"/>
  <c r="N7" i="57"/>
  <c r="B12" i="45" s="1"/>
  <c r="L7" i="57"/>
  <c r="H7" i="57"/>
  <c r="B10" i="45" s="1"/>
  <c r="F7" i="57"/>
  <c r="E7" i="57"/>
  <c r="B9" i="45" s="1"/>
  <c r="AB35" i="58"/>
  <c r="Y35" i="58"/>
  <c r="S35" i="58"/>
  <c r="G35" i="58"/>
  <c r="AB34" i="58"/>
  <c r="Y34" i="58"/>
  <c r="S34" i="58"/>
  <c r="G34" i="58"/>
  <c r="AB33" i="58"/>
  <c r="Y33" i="58"/>
  <c r="S33" i="58"/>
  <c r="G33" i="58"/>
  <c r="AB32" i="58"/>
  <c r="Y32" i="58"/>
  <c r="S32" i="58"/>
  <c r="G32" i="58"/>
  <c r="AB31" i="58"/>
  <c r="Y31" i="58"/>
  <c r="S31" i="58"/>
  <c r="G31" i="58"/>
  <c r="AB30" i="58"/>
  <c r="Y30" i="58"/>
  <c r="S30" i="58"/>
  <c r="G30" i="58"/>
  <c r="AB29" i="58"/>
  <c r="Y29" i="58"/>
  <c r="S29" i="58"/>
  <c r="G29" i="58"/>
  <c r="AB28" i="58"/>
  <c r="Y28" i="58"/>
  <c r="S28" i="58"/>
  <c r="G28" i="58"/>
  <c r="AB27" i="58"/>
  <c r="Y27" i="58"/>
  <c r="S27" i="58"/>
  <c r="G27" i="58"/>
  <c r="AB26" i="58"/>
  <c r="Y26" i="58"/>
  <c r="S26" i="58"/>
  <c r="G26" i="58"/>
  <c r="AB25" i="58"/>
  <c r="Y25" i="58"/>
  <c r="S25" i="58"/>
  <c r="G25" i="58"/>
  <c r="AB24" i="58"/>
  <c r="Y24" i="58"/>
  <c r="S24" i="58"/>
  <c r="G24" i="58"/>
  <c r="AB23" i="58"/>
  <c r="Y23" i="58"/>
  <c r="S23" i="58"/>
  <c r="G23" i="58"/>
  <c r="AB22" i="58"/>
  <c r="Y22" i="58"/>
  <c r="S22" i="58"/>
  <c r="G22" i="58"/>
  <c r="AB21" i="58"/>
  <c r="Y21" i="58"/>
  <c r="S21" i="58"/>
  <c r="G21" i="58"/>
  <c r="AB20" i="58"/>
  <c r="Y20" i="58"/>
  <c r="S20" i="58"/>
  <c r="G20" i="58"/>
  <c r="AB19" i="58"/>
  <c r="Y19" i="58"/>
  <c r="S19" i="58"/>
  <c r="G19" i="58"/>
  <c r="AB18" i="58"/>
  <c r="Y18" i="58"/>
  <c r="S18" i="58"/>
  <c r="G18" i="58"/>
  <c r="AB17" i="58"/>
  <c r="Y17" i="58"/>
  <c r="S17" i="58"/>
  <c r="G17" i="58"/>
  <c r="AB16" i="58"/>
  <c r="Y16" i="58"/>
  <c r="S16" i="58"/>
  <c r="G16" i="58"/>
  <c r="AB15" i="58"/>
  <c r="Y15" i="58"/>
  <c r="S15" i="58"/>
  <c r="G15" i="58"/>
  <c r="AB14" i="58"/>
  <c r="Y14" i="58"/>
  <c r="S14" i="58"/>
  <c r="G14" i="58"/>
  <c r="AB13" i="58"/>
  <c r="Y13" i="58"/>
  <c r="S13" i="58"/>
  <c r="G13" i="58"/>
  <c r="AB12" i="58"/>
  <c r="Y12" i="58"/>
  <c r="S12" i="58"/>
  <c r="G12" i="58"/>
  <c r="AB11" i="58"/>
  <c r="Y11" i="58"/>
  <c r="S11" i="58"/>
  <c r="G11" i="58"/>
  <c r="AB10" i="58"/>
  <c r="Y10" i="58"/>
  <c r="S10" i="58"/>
  <c r="G10" i="58"/>
  <c r="AB9" i="58"/>
  <c r="Y9" i="58"/>
  <c r="S9" i="58"/>
  <c r="G9" i="58"/>
  <c r="AB8" i="58"/>
  <c r="Y8" i="58"/>
  <c r="S8" i="58"/>
  <c r="G8" i="58"/>
  <c r="AA7" i="58"/>
  <c r="Z7" i="58"/>
  <c r="F20" i="45" s="1"/>
  <c r="X7" i="58"/>
  <c r="G19" i="45" s="1"/>
  <c r="W7" i="58"/>
  <c r="U7" i="58"/>
  <c r="T7" i="58"/>
  <c r="R7" i="58"/>
  <c r="G13" i="45" s="1"/>
  <c r="Q7" i="58"/>
  <c r="O7" i="58"/>
  <c r="G12" i="45" s="1"/>
  <c r="N7" i="58"/>
  <c r="F12" i="45" s="1"/>
  <c r="L7" i="58"/>
  <c r="G11" i="45" s="1"/>
  <c r="K7" i="58"/>
  <c r="I7" i="58"/>
  <c r="G10" i="45" s="1"/>
  <c r="H7" i="58"/>
  <c r="F10" i="45" s="1"/>
  <c r="F7" i="58"/>
  <c r="G9" i="45" s="1"/>
  <c r="E7" i="58"/>
  <c r="C7" i="58"/>
  <c r="G8" i="45" s="1"/>
  <c r="B7" i="58"/>
  <c r="S35" i="57"/>
  <c r="S27" i="57"/>
  <c r="R7" i="55"/>
  <c r="Q7" i="55"/>
  <c r="F13" i="25" s="1"/>
  <c r="N7" i="55"/>
  <c r="K7" i="55"/>
  <c r="F11" i="25" s="1"/>
  <c r="I7" i="55"/>
  <c r="G10" i="25" s="1"/>
  <c r="H7" i="55"/>
  <c r="F7" i="55"/>
  <c r="D16" i="55"/>
  <c r="D18" i="55"/>
  <c r="D20" i="55"/>
  <c r="D24" i="55"/>
  <c r="D26" i="55"/>
  <c r="D27" i="55"/>
  <c r="D29" i="55"/>
  <c r="D30" i="55"/>
  <c r="D32" i="55"/>
  <c r="D35" i="55"/>
  <c r="D8" i="55"/>
  <c r="AE35" i="56"/>
  <c r="AB35" i="56"/>
  <c r="Y35" i="56"/>
  <c r="V35" i="56"/>
  <c r="P35" i="56"/>
  <c r="J35" i="56"/>
  <c r="G35" i="56"/>
  <c r="D35" i="56"/>
  <c r="AE34" i="56"/>
  <c r="AB34" i="56"/>
  <c r="Y34" i="56"/>
  <c r="V34" i="56"/>
  <c r="P34" i="56"/>
  <c r="J34" i="56"/>
  <c r="G34" i="56"/>
  <c r="D34" i="56"/>
  <c r="AE33" i="56"/>
  <c r="AB33" i="56"/>
  <c r="Y33" i="56"/>
  <c r="V33" i="56"/>
  <c r="P33" i="56"/>
  <c r="J33" i="56"/>
  <c r="G33" i="56"/>
  <c r="D33" i="56"/>
  <c r="AE32" i="56"/>
  <c r="AB32" i="56"/>
  <c r="Y32" i="56"/>
  <c r="V32" i="56"/>
  <c r="P32" i="56"/>
  <c r="J32" i="56"/>
  <c r="G32" i="56"/>
  <c r="D32" i="56"/>
  <c r="AE31" i="56"/>
  <c r="AB31" i="56"/>
  <c r="Y31" i="56"/>
  <c r="V31" i="56"/>
  <c r="P31" i="56"/>
  <c r="J31" i="56"/>
  <c r="G31" i="56"/>
  <c r="D31" i="56"/>
  <c r="AE30" i="56"/>
  <c r="AB30" i="56"/>
  <c r="Y30" i="56"/>
  <c r="V30" i="56"/>
  <c r="P30" i="56"/>
  <c r="J30" i="56"/>
  <c r="G30" i="56"/>
  <c r="D30" i="56"/>
  <c r="AE29" i="56"/>
  <c r="AB29" i="56"/>
  <c r="Y29" i="56"/>
  <c r="V29" i="56"/>
  <c r="P29" i="56"/>
  <c r="J29" i="56"/>
  <c r="G29" i="56"/>
  <c r="D29" i="56"/>
  <c r="AE28" i="56"/>
  <c r="AB28" i="56"/>
  <c r="Y28" i="56"/>
  <c r="V28" i="56"/>
  <c r="P28" i="56"/>
  <c r="J28" i="56"/>
  <c r="G28" i="56"/>
  <c r="D28" i="56"/>
  <c r="AE27" i="56"/>
  <c r="AB27" i="56"/>
  <c r="Y27" i="56"/>
  <c r="V27" i="56"/>
  <c r="P27" i="56"/>
  <c r="J27" i="56"/>
  <c r="G27" i="56"/>
  <c r="D27" i="56"/>
  <c r="AE26" i="56"/>
  <c r="AB26" i="56"/>
  <c r="Y26" i="56"/>
  <c r="V26" i="56"/>
  <c r="P26" i="56"/>
  <c r="J26" i="56"/>
  <c r="G26" i="56"/>
  <c r="D26" i="56"/>
  <c r="AE25" i="56"/>
  <c r="AB25" i="56"/>
  <c r="Y25" i="56"/>
  <c r="V25" i="56"/>
  <c r="P25" i="56"/>
  <c r="J25" i="56"/>
  <c r="G25" i="56"/>
  <c r="D25" i="56"/>
  <c r="AE24" i="56"/>
  <c r="AB24" i="56"/>
  <c r="Y24" i="56"/>
  <c r="V24" i="56"/>
  <c r="P24" i="56"/>
  <c r="J24" i="56"/>
  <c r="G24" i="56"/>
  <c r="D24" i="56"/>
  <c r="AE23" i="56"/>
  <c r="AB23" i="56"/>
  <c r="Y23" i="56"/>
  <c r="V23" i="56"/>
  <c r="P23" i="56"/>
  <c r="J23" i="56"/>
  <c r="G23" i="56"/>
  <c r="D23" i="56"/>
  <c r="AE22" i="56"/>
  <c r="AB22" i="56"/>
  <c r="Y22" i="56"/>
  <c r="V22" i="56"/>
  <c r="P22" i="56"/>
  <c r="J22" i="56"/>
  <c r="G22" i="56"/>
  <c r="D22" i="56"/>
  <c r="AE21" i="56"/>
  <c r="AB21" i="56"/>
  <c r="Y21" i="56"/>
  <c r="V21" i="56"/>
  <c r="P21" i="56"/>
  <c r="J21" i="56"/>
  <c r="G21" i="56"/>
  <c r="D21" i="56"/>
  <c r="AE20" i="56"/>
  <c r="AB20" i="56"/>
  <c r="Y20" i="56"/>
  <c r="V20" i="56"/>
  <c r="P20" i="56"/>
  <c r="J20" i="56"/>
  <c r="G20" i="56"/>
  <c r="D20" i="56"/>
  <c r="AE19" i="56"/>
  <c r="AB19" i="56"/>
  <c r="Y19" i="56"/>
  <c r="V19" i="56"/>
  <c r="P19" i="56"/>
  <c r="J19" i="56"/>
  <c r="G19" i="56"/>
  <c r="D19" i="56"/>
  <c r="AE18" i="56"/>
  <c r="AB18" i="56"/>
  <c r="Y18" i="56"/>
  <c r="V18" i="56"/>
  <c r="P18" i="56"/>
  <c r="J18" i="56"/>
  <c r="G18" i="56"/>
  <c r="D18" i="56"/>
  <c r="AE17" i="56"/>
  <c r="AB17" i="56"/>
  <c r="Y17" i="56"/>
  <c r="V17" i="56"/>
  <c r="P17" i="56"/>
  <c r="J17" i="56"/>
  <c r="G17" i="56"/>
  <c r="D17" i="56"/>
  <c r="AE16" i="56"/>
  <c r="AB16" i="56"/>
  <c r="Y16" i="56"/>
  <c r="V16" i="56"/>
  <c r="P16" i="56"/>
  <c r="J16" i="56"/>
  <c r="G16" i="56"/>
  <c r="D16" i="56"/>
  <c r="AE15" i="56"/>
  <c r="AB15" i="56"/>
  <c r="Y15" i="56"/>
  <c r="V15" i="56"/>
  <c r="P15" i="56"/>
  <c r="J15" i="56"/>
  <c r="G15" i="56"/>
  <c r="D15" i="56"/>
  <c r="AE14" i="56"/>
  <c r="AB14" i="56"/>
  <c r="Y14" i="56"/>
  <c r="V14" i="56"/>
  <c r="P14" i="56"/>
  <c r="J14" i="56"/>
  <c r="G14" i="56"/>
  <c r="D14" i="56"/>
  <c r="AE13" i="56"/>
  <c r="AB13" i="56"/>
  <c r="Y13" i="56"/>
  <c r="V13" i="56"/>
  <c r="P13" i="56"/>
  <c r="J13" i="56"/>
  <c r="G13" i="56"/>
  <c r="D13" i="56"/>
  <c r="AE12" i="56"/>
  <c r="AB12" i="56"/>
  <c r="Y12" i="56"/>
  <c r="V12" i="56"/>
  <c r="P12" i="56"/>
  <c r="J12" i="56"/>
  <c r="G12" i="56"/>
  <c r="D12" i="56"/>
  <c r="AE11" i="56"/>
  <c r="AB11" i="56"/>
  <c r="Y11" i="56"/>
  <c r="V11" i="56"/>
  <c r="P11" i="56"/>
  <c r="J11" i="56"/>
  <c r="G11" i="56"/>
  <c r="D11" i="56"/>
  <c r="AE10" i="56"/>
  <c r="AB10" i="56"/>
  <c r="Y10" i="56"/>
  <c r="V10" i="56"/>
  <c r="P10" i="56"/>
  <c r="J10" i="56"/>
  <c r="G10" i="56"/>
  <c r="D10" i="56"/>
  <c r="AE9" i="56"/>
  <c r="AB9" i="56"/>
  <c r="Y9" i="56"/>
  <c r="V9" i="56"/>
  <c r="P9" i="56"/>
  <c r="J9" i="56"/>
  <c r="G9" i="56"/>
  <c r="D9" i="56"/>
  <c r="AE8" i="56"/>
  <c r="AB8" i="56"/>
  <c r="Y8" i="56"/>
  <c r="V8" i="56"/>
  <c r="P8" i="56"/>
  <c r="J8" i="56"/>
  <c r="G8" i="56"/>
  <c r="D8" i="56"/>
  <c r="AD7" i="56"/>
  <c r="AC7" i="56"/>
  <c r="AA7" i="56"/>
  <c r="Z7" i="56"/>
  <c r="X7" i="56"/>
  <c r="W7" i="56"/>
  <c r="U7" i="56"/>
  <c r="T7" i="56"/>
  <c r="R7" i="56"/>
  <c r="Q7" i="56"/>
  <c r="O7" i="56"/>
  <c r="N7" i="56"/>
  <c r="I7" i="56"/>
  <c r="H7" i="56"/>
  <c r="F7" i="56"/>
  <c r="E7" i="56"/>
  <c r="C7" i="56"/>
  <c r="B7" i="56"/>
  <c r="V35" i="55"/>
  <c r="AB33" i="55"/>
  <c r="V33" i="55"/>
  <c r="V32" i="55"/>
  <c r="V31" i="55"/>
  <c r="D31" i="55"/>
  <c r="AB29" i="55"/>
  <c r="V28" i="55"/>
  <c r="V27" i="55"/>
  <c r="V26" i="55"/>
  <c r="Y25" i="55"/>
  <c r="V24" i="55"/>
  <c r="V22" i="55"/>
  <c r="D22" i="55"/>
  <c r="AB21" i="55"/>
  <c r="V21" i="55"/>
  <c r="D21" i="55"/>
  <c r="V20" i="55"/>
  <c r="D19" i="55"/>
  <c r="AB18" i="55"/>
  <c r="V18" i="55"/>
  <c r="Y15" i="55"/>
  <c r="AB14" i="55"/>
  <c r="D14" i="55"/>
  <c r="V11" i="55"/>
  <c r="D10" i="55"/>
  <c r="D9" i="55"/>
  <c r="S8" i="55"/>
  <c r="AA7" i="55"/>
  <c r="Z7" i="55"/>
  <c r="F20" i="25" s="1"/>
  <c r="X7" i="55"/>
  <c r="W7" i="55"/>
  <c r="F19" i="25" s="1"/>
  <c r="U7" i="55"/>
  <c r="G18" i="25" s="1"/>
  <c r="O7" i="55"/>
  <c r="G12" i="25" s="1"/>
  <c r="AA7" i="54"/>
  <c r="C20" i="25" s="1"/>
  <c r="Z7" i="54"/>
  <c r="X7" i="54"/>
  <c r="C19" i="25" s="1"/>
  <c r="W7" i="54"/>
  <c r="B19" i="25" s="1"/>
  <c r="U7" i="54"/>
  <c r="C18" i="25" s="1"/>
  <c r="T7" i="54"/>
  <c r="R7" i="54"/>
  <c r="C13" i="25" s="1"/>
  <c r="Q7" i="54"/>
  <c r="B13" i="25" s="1"/>
  <c r="O7" i="54"/>
  <c r="N7" i="54"/>
  <c r="B12" i="25" s="1"/>
  <c r="L7" i="54"/>
  <c r="K7" i="54"/>
  <c r="B11" i="25" s="1"/>
  <c r="I7" i="54"/>
  <c r="C10" i="25" s="1"/>
  <c r="H7" i="54"/>
  <c r="B10" i="25" s="1"/>
  <c r="F7" i="54"/>
  <c r="E7" i="54"/>
  <c r="B9" i="25" s="1"/>
  <c r="C7" i="54"/>
  <c r="C8" i="25" s="1"/>
  <c r="B7" i="54"/>
  <c r="AA7" i="51"/>
  <c r="C19" i="40" s="1"/>
  <c r="Z7" i="51"/>
  <c r="X7" i="51"/>
  <c r="C18" i="40" s="1"/>
  <c r="W7" i="51"/>
  <c r="B18" i="40" s="1"/>
  <c r="U7" i="51"/>
  <c r="C17" i="40" s="1"/>
  <c r="T7" i="51"/>
  <c r="R7" i="51"/>
  <c r="Q7" i="51"/>
  <c r="B12" i="40" s="1"/>
  <c r="O7" i="51"/>
  <c r="N7" i="51"/>
  <c r="L7" i="51"/>
  <c r="K7" i="51"/>
  <c r="B10" i="40" s="1"/>
  <c r="I7" i="51"/>
  <c r="C9" i="40" s="1"/>
  <c r="H7" i="51"/>
  <c r="F7" i="51"/>
  <c r="E7" i="51"/>
  <c r="B8" i="40" s="1"/>
  <c r="C7" i="51"/>
  <c r="C7" i="40" s="1"/>
  <c r="B7" i="51"/>
  <c r="W7" i="57" l="1"/>
  <c r="B19" i="45" s="1"/>
  <c r="Z7" i="57"/>
  <c r="B20" i="45" s="1"/>
  <c r="X7" i="57"/>
  <c r="AA7" i="57"/>
  <c r="C20" i="45" s="1"/>
  <c r="AB10" i="57"/>
  <c r="AB13" i="57"/>
  <c r="M13" i="55"/>
  <c r="M17" i="55"/>
  <c r="M21" i="55"/>
  <c r="M22" i="55"/>
  <c r="M31" i="55"/>
  <c r="AB19" i="57"/>
  <c r="AB30" i="57"/>
  <c r="AB31" i="57"/>
  <c r="AB16" i="57"/>
  <c r="AB23" i="57"/>
  <c r="AB29" i="57"/>
  <c r="S10" i="55"/>
  <c r="S20" i="55"/>
  <c r="S21" i="55"/>
  <c r="S26" i="55"/>
  <c r="S27" i="55"/>
  <c r="S32" i="55"/>
  <c r="S33" i="55"/>
  <c r="Y13" i="55"/>
  <c r="Y19" i="55"/>
  <c r="Y33" i="55"/>
  <c r="V8" i="55"/>
  <c r="V9" i="55"/>
  <c r="V14" i="55"/>
  <c r="V17" i="55"/>
  <c r="V19" i="55"/>
  <c r="V23" i="55"/>
  <c r="V25" i="55"/>
  <c r="V29" i="55"/>
  <c r="V30" i="55"/>
  <c r="V34" i="55"/>
  <c r="AB14" i="57"/>
  <c r="AB17" i="57"/>
  <c r="AB20" i="57"/>
  <c r="AB26" i="57"/>
  <c r="AB34" i="57"/>
  <c r="AB35" i="57"/>
  <c r="Y21" i="57"/>
  <c r="J27" i="57"/>
  <c r="Y9" i="55"/>
  <c r="Y11" i="55"/>
  <c r="Y17" i="55"/>
  <c r="Y21" i="55"/>
  <c r="Y23" i="55"/>
  <c r="Y27" i="55"/>
  <c r="Y29" i="55"/>
  <c r="Y31" i="55"/>
  <c r="D34" i="55"/>
  <c r="D28" i="55"/>
  <c r="D12" i="55"/>
  <c r="T7" i="55"/>
  <c r="V7" i="55" s="1"/>
  <c r="B7" i="55"/>
  <c r="M15" i="55"/>
  <c r="M25" i="55"/>
  <c r="S15" i="55"/>
  <c r="S19" i="55"/>
  <c r="S29" i="55"/>
  <c r="S30" i="55"/>
  <c r="S31" i="55"/>
  <c r="V10" i="55"/>
  <c r="J27" i="55"/>
  <c r="J30" i="55"/>
  <c r="J33" i="55"/>
  <c r="T7" i="57"/>
  <c r="AB8" i="57"/>
  <c r="Y12" i="57"/>
  <c r="Y15" i="57"/>
  <c r="Y18" i="57"/>
  <c r="Y22" i="57"/>
  <c r="Y24" i="57"/>
  <c r="Y25" i="57"/>
  <c r="Y27" i="57"/>
  <c r="Y28" i="57"/>
  <c r="Y32" i="57"/>
  <c r="Y33" i="57"/>
  <c r="P9" i="57"/>
  <c r="P10" i="57"/>
  <c r="P12" i="57"/>
  <c r="P13" i="57"/>
  <c r="P14" i="57"/>
  <c r="P15" i="57"/>
  <c r="P16" i="57"/>
  <c r="P17" i="57"/>
  <c r="P18" i="57"/>
  <c r="P19" i="57"/>
  <c r="P20" i="57"/>
  <c r="P21" i="57"/>
  <c r="P22" i="57"/>
  <c r="P23" i="57"/>
  <c r="P24" i="57"/>
  <c r="P25" i="57"/>
  <c r="P26" i="57"/>
  <c r="P27" i="57"/>
  <c r="P28" i="57"/>
  <c r="P29" i="57"/>
  <c r="P30" i="57"/>
  <c r="P31" i="57"/>
  <c r="P32" i="57"/>
  <c r="P33" i="57"/>
  <c r="P34" i="57"/>
  <c r="P35" i="57"/>
  <c r="G32" i="57"/>
  <c r="M8" i="55"/>
  <c r="M11" i="55"/>
  <c r="M12" i="55"/>
  <c r="M14" i="55"/>
  <c r="M16" i="55"/>
  <c r="M18" i="55"/>
  <c r="M19" i="55"/>
  <c r="M20" i="55"/>
  <c r="M23" i="55"/>
  <c r="M24" i="55"/>
  <c r="M26" i="55"/>
  <c r="M27" i="55"/>
  <c r="M28" i="55"/>
  <c r="M29" i="55"/>
  <c r="M32" i="55"/>
  <c r="G17" i="55"/>
  <c r="G35" i="55"/>
  <c r="S11" i="55"/>
  <c r="S12" i="55"/>
  <c r="S13" i="55"/>
  <c r="S14" i="55"/>
  <c r="S16" i="55"/>
  <c r="S17" i="55"/>
  <c r="S18" i="55"/>
  <c r="S22" i="55"/>
  <c r="S23" i="55"/>
  <c r="S24" i="55"/>
  <c r="S25" i="55"/>
  <c r="S28" i="55"/>
  <c r="S34" i="55"/>
  <c r="S35" i="55"/>
  <c r="S9" i="55"/>
  <c r="S28" i="57"/>
  <c r="AB13" i="55"/>
  <c r="V12" i="55"/>
  <c r="M33" i="55"/>
  <c r="M35" i="55"/>
  <c r="D33" i="55"/>
  <c r="D25" i="55"/>
  <c r="D23" i="55"/>
  <c r="D17" i="55"/>
  <c r="D15" i="55"/>
  <c r="D13" i="55"/>
  <c r="D11" i="55"/>
  <c r="AB11" i="57"/>
  <c r="P8" i="55"/>
  <c r="P9" i="55"/>
  <c r="P10" i="55"/>
  <c r="P11" i="55"/>
  <c r="P12" i="55"/>
  <c r="P13" i="55"/>
  <c r="P14" i="55"/>
  <c r="P15" i="55"/>
  <c r="P16" i="55"/>
  <c r="P17" i="55"/>
  <c r="P18" i="55"/>
  <c r="P19" i="55"/>
  <c r="P20" i="55"/>
  <c r="P21" i="55"/>
  <c r="P22" i="55"/>
  <c r="P23" i="55"/>
  <c r="P24" i="55"/>
  <c r="P25" i="55"/>
  <c r="P26" i="55"/>
  <c r="P27" i="55"/>
  <c r="P28" i="55"/>
  <c r="P29" i="55"/>
  <c r="P30" i="55"/>
  <c r="P31" i="55"/>
  <c r="P32" i="55"/>
  <c r="P33" i="55"/>
  <c r="P34" i="55"/>
  <c r="P35" i="55"/>
  <c r="C7" i="55"/>
  <c r="G8" i="25" s="1"/>
  <c r="C11" i="40"/>
  <c r="P7" i="51"/>
  <c r="B7" i="57"/>
  <c r="O7" i="57"/>
  <c r="P7" i="57" s="1"/>
  <c r="P8" i="57"/>
  <c r="AB7" i="51"/>
  <c r="J7" i="51"/>
  <c r="D7" i="51"/>
  <c r="V7" i="51"/>
  <c r="L7" i="55"/>
  <c r="G11" i="25" s="1"/>
  <c r="I11" i="25" s="1"/>
  <c r="G25" i="55"/>
  <c r="G29" i="55"/>
  <c r="G33" i="55"/>
  <c r="S8" i="57"/>
  <c r="J11" i="55"/>
  <c r="J20" i="55"/>
  <c r="J21" i="55"/>
  <c r="J29" i="55"/>
  <c r="J32" i="55"/>
  <c r="J35" i="55"/>
  <c r="G9" i="55"/>
  <c r="AB9" i="57"/>
  <c r="J18" i="57"/>
  <c r="J22" i="57"/>
  <c r="J23" i="57"/>
  <c r="J24" i="57"/>
  <c r="J26" i="57"/>
  <c r="J28" i="57"/>
  <c r="J29" i="57"/>
  <c r="J30" i="57"/>
  <c r="J31" i="57"/>
  <c r="J32" i="57"/>
  <c r="J33" i="57"/>
  <c r="J34" i="57"/>
  <c r="J35" i="57"/>
  <c r="G12" i="57"/>
  <c r="G16" i="57"/>
  <c r="G22" i="57"/>
  <c r="P7" i="56"/>
  <c r="V7" i="56"/>
  <c r="Y8" i="57"/>
  <c r="Y9" i="57"/>
  <c r="Y10" i="57"/>
  <c r="Y11" i="57"/>
  <c r="Y13" i="57"/>
  <c r="Y14" i="57"/>
  <c r="Y16" i="57"/>
  <c r="Y17" i="57"/>
  <c r="Y19" i="57"/>
  <c r="Y20" i="57"/>
  <c r="Y23" i="57"/>
  <c r="Y26" i="57"/>
  <c r="Y29" i="57"/>
  <c r="Y30" i="57"/>
  <c r="Y31" i="57"/>
  <c r="Y34" i="57"/>
  <c r="J9" i="55"/>
  <c r="J10" i="55"/>
  <c r="J12" i="55"/>
  <c r="J15" i="55"/>
  <c r="J17" i="55"/>
  <c r="J18" i="55"/>
  <c r="J22" i="55"/>
  <c r="J24" i="55"/>
  <c r="J34" i="55"/>
  <c r="G13" i="55"/>
  <c r="G21" i="55"/>
  <c r="S21" i="57"/>
  <c r="S25" i="57"/>
  <c r="S26" i="57"/>
  <c r="S33" i="57"/>
  <c r="S34" i="57"/>
  <c r="G18" i="57"/>
  <c r="G20" i="57"/>
  <c r="G24" i="57"/>
  <c r="G26" i="57"/>
  <c r="G28" i="57"/>
  <c r="G30" i="57"/>
  <c r="G34" i="57"/>
  <c r="G35" i="57"/>
  <c r="AB12" i="57"/>
  <c r="AB15" i="57"/>
  <c r="AB18" i="57"/>
  <c r="AB21" i="57"/>
  <c r="AB22" i="57"/>
  <c r="AB24" i="57"/>
  <c r="AB25" i="57"/>
  <c r="AB27" i="57"/>
  <c r="AB28" i="57"/>
  <c r="AB32" i="57"/>
  <c r="AB33" i="57"/>
  <c r="Y35" i="57"/>
  <c r="J13" i="55"/>
  <c r="J14" i="55"/>
  <c r="J16" i="55"/>
  <c r="J19" i="55"/>
  <c r="J23" i="55"/>
  <c r="J25" i="55"/>
  <c r="J26" i="55"/>
  <c r="J28" i="55"/>
  <c r="J31" i="55"/>
  <c r="V13" i="55"/>
  <c r="V15" i="55"/>
  <c r="V16" i="55"/>
  <c r="Y26" i="55"/>
  <c r="Y28" i="55"/>
  <c r="Y30" i="55"/>
  <c r="Y32" i="55"/>
  <c r="Y34" i="55"/>
  <c r="Y35" i="55"/>
  <c r="D7" i="54"/>
  <c r="J7" i="54"/>
  <c r="P7" i="54"/>
  <c r="V7" i="54"/>
  <c r="AB7" i="54"/>
  <c r="D19" i="25"/>
  <c r="E19" i="25"/>
  <c r="B9" i="40"/>
  <c r="D9" i="40" s="1"/>
  <c r="B11" i="40"/>
  <c r="B19" i="40"/>
  <c r="E19" i="40" s="1"/>
  <c r="D10" i="25"/>
  <c r="B20" i="25"/>
  <c r="D20" i="25" s="1"/>
  <c r="C12" i="25"/>
  <c r="G7" i="51"/>
  <c r="M7" i="51"/>
  <c r="S7" i="51"/>
  <c r="Y7" i="51"/>
  <c r="C12" i="40"/>
  <c r="D12" i="40" s="1"/>
  <c r="C10" i="40"/>
  <c r="E10" i="40" s="1"/>
  <c r="C8" i="40"/>
  <c r="D8" i="40" s="1"/>
  <c r="G7" i="54"/>
  <c r="M7" i="54"/>
  <c r="S7" i="54"/>
  <c r="Y7" i="54"/>
  <c r="D13" i="25"/>
  <c r="C11" i="25"/>
  <c r="C9" i="25"/>
  <c r="AB17" i="55"/>
  <c r="AB22" i="55"/>
  <c r="AB25" i="55"/>
  <c r="AB26" i="55"/>
  <c r="AB30" i="55"/>
  <c r="AB34" i="55"/>
  <c r="G7" i="58"/>
  <c r="S7" i="58"/>
  <c r="Y7" i="58"/>
  <c r="G8" i="57"/>
  <c r="J8" i="57"/>
  <c r="J9" i="57"/>
  <c r="J10" i="57"/>
  <c r="J11" i="57"/>
  <c r="J12" i="57"/>
  <c r="J13" i="57"/>
  <c r="J14" i="57"/>
  <c r="J15" i="57"/>
  <c r="J16" i="57"/>
  <c r="J17" i="57"/>
  <c r="J19" i="57"/>
  <c r="J20" i="57"/>
  <c r="J21" i="57"/>
  <c r="J25" i="57"/>
  <c r="F13" i="45"/>
  <c r="H13" i="45" s="1"/>
  <c r="AB7" i="58"/>
  <c r="V7" i="58"/>
  <c r="S10" i="57"/>
  <c r="S11" i="57"/>
  <c r="S12" i="57"/>
  <c r="S13" i="57"/>
  <c r="S14" i="57"/>
  <c r="S20" i="57"/>
  <c r="S22" i="57"/>
  <c r="S24" i="57"/>
  <c r="S29" i="57"/>
  <c r="S30" i="57"/>
  <c r="S31" i="57"/>
  <c r="S32" i="57"/>
  <c r="U7" i="57"/>
  <c r="G18" i="45"/>
  <c r="G20" i="45"/>
  <c r="H20" i="45" s="1"/>
  <c r="F19" i="45"/>
  <c r="I19" i="45" s="1"/>
  <c r="H12" i="45"/>
  <c r="I12" i="45"/>
  <c r="P7" i="58"/>
  <c r="M7" i="58"/>
  <c r="F11" i="45"/>
  <c r="I10" i="45"/>
  <c r="J7" i="58"/>
  <c r="F9" i="45"/>
  <c r="G10" i="57"/>
  <c r="G14" i="57"/>
  <c r="D7" i="58"/>
  <c r="S7" i="55"/>
  <c r="S7" i="57"/>
  <c r="S9" i="57"/>
  <c r="S15" i="57"/>
  <c r="S16" i="57"/>
  <c r="S17" i="57"/>
  <c r="S18" i="57"/>
  <c r="S19" i="57"/>
  <c r="S23" i="57"/>
  <c r="Y7" i="56"/>
  <c r="I7" i="57"/>
  <c r="C10" i="45" s="1"/>
  <c r="D10" i="45" s="1"/>
  <c r="AE7" i="56"/>
  <c r="AB9" i="55"/>
  <c r="AB10" i="55"/>
  <c r="AB7" i="55"/>
  <c r="AB8" i="55"/>
  <c r="AB11" i="55"/>
  <c r="AB12" i="55"/>
  <c r="AB15" i="55"/>
  <c r="AB16" i="55"/>
  <c r="AB19" i="55"/>
  <c r="AB20" i="55"/>
  <c r="AB23" i="55"/>
  <c r="AB24" i="55"/>
  <c r="AB27" i="55"/>
  <c r="AB28" i="55"/>
  <c r="AB31" i="55"/>
  <c r="AB32" i="55"/>
  <c r="AB35" i="55"/>
  <c r="Y7" i="55"/>
  <c r="AB7" i="56"/>
  <c r="Y8" i="55"/>
  <c r="Y10" i="55"/>
  <c r="Y12" i="55"/>
  <c r="Y14" i="55"/>
  <c r="Y16" i="55"/>
  <c r="Y18" i="55"/>
  <c r="Y20" i="55"/>
  <c r="Y22" i="55"/>
  <c r="Y24" i="55"/>
  <c r="P7" i="55"/>
  <c r="S7" i="56"/>
  <c r="K7" i="57"/>
  <c r="B11" i="45" s="1"/>
  <c r="J7" i="55"/>
  <c r="J7" i="56"/>
  <c r="J8" i="55"/>
  <c r="D7" i="56"/>
  <c r="G8" i="55"/>
  <c r="G10" i="55"/>
  <c r="G11" i="55"/>
  <c r="G12" i="55"/>
  <c r="G14" i="55"/>
  <c r="G15" i="55"/>
  <c r="G16" i="55"/>
  <c r="G18" i="55"/>
  <c r="G19" i="55"/>
  <c r="G20" i="55"/>
  <c r="G22" i="55"/>
  <c r="G23" i="55"/>
  <c r="G24" i="55"/>
  <c r="G26" i="55"/>
  <c r="G27" i="55"/>
  <c r="G28" i="55"/>
  <c r="G30" i="55"/>
  <c r="G31" i="55"/>
  <c r="G32" i="55"/>
  <c r="G34" i="55"/>
  <c r="G9" i="57"/>
  <c r="G11" i="57"/>
  <c r="G13" i="57"/>
  <c r="G15" i="57"/>
  <c r="G17" i="57"/>
  <c r="G19" i="57"/>
  <c r="G21" i="57"/>
  <c r="G23" i="57"/>
  <c r="G25" i="57"/>
  <c r="G27" i="57"/>
  <c r="G29" i="57"/>
  <c r="G31" i="57"/>
  <c r="G33" i="57"/>
  <c r="G7" i="57"/>
  <c r="E7" i="55"/>
  <c r="F9" i="25" s="1"/>
  <c r="G7" i="56"/>
  <c r="C19" i="45"/>
  <c r="C13" i="45"/>
  <c r="E13" i="45" s="1"/>
  <c r="C11" i="45"/>
  <c r="C9" i="45"/>
  <c r="E9" i="45" s="1"/>
  <c r="C7" i="57"/>
  <c r="C8" i="45" s="1"/>
  <c r="H10" i="45"/>
  <c r="G20" i="25"/>
  <c r="H20" i="25" s="1"/>
  <c r="G19" i="25"/>
  <c r="I19" i="25" s="1"/>
  <c r="G13" i="25"/>
  <c r="I13" i="25" s="1"/>
  <c r="F12" i="25"/>
  <c r="I12" i="25" s="1"/>
  <c r="F10" i="25"/>
  <c r="I10" i="25" s="1"/>
  <c r="G9" i="25"/>
  <c r="E18" i="40"/>
  <c r="D18" i="40"/>
  <c r="AA7" i="50"/>
  <c r="Z7" i="50"/>
  <c r="X7" i="50"/>
  <c r="W7" i="50"/>
  <c r="U7" i="50"/>
  <c r="T7" i="50"/>
  <c r="R7" i="50"/>
  <c r="Q7" i="50"/>
  <c r="O7" i="50"/>
  <c r="N7" i="50"/>
  <c r="L7" i="50"/>
  <c r="K7" i="50"/>
  <c r="I7" i="50"/>
  <c r="H7" i="50"/>
  <c r="F7" i="50"/>
  <c r="E7" i="50"/>
  <c r="C7" i="50"/>
  <c r="B7" i="50"/>
  <c r="AA7" i="49"/>
  <c r="Z7" i="49"/>
  <c r="B17" i="24" s="1"/>
  <c r="X7" i="49"/>
  <c r="W7" i="49"/>
  <c r="U7" i="49"/>
  <c r="T7" i="49"/>
  <c r="R7" i="49"/>
  <c r="Q7" i="49"/>
  <c r="O7" i="49"/>
  <c r="N7" i="49"/>
  <c r="B9" i="24" s="1"/>
  <c r="L7" i="49"/>
  <c r="K7" i="49"/>
  <c r="I7" i="49"/>
  <c r="H7" i="49"/>
  <c r="B7" i="24" s="1"/>
  <c r="F7" i="49"/>
  <c r="E7" i="49"/>
  <c r="C7" i="49"/>
  <c r="B7" i="49"/>
  <c r="AB35" i="48"/>
  <c r="Y35" i="48"/>
  <c r="S35" i="48"/>
  <c r="G35" i="48"/>
  <c r="AB34" i="48"/>
  <c r="Y34" i="48"/>
  <c r="S34" i="48"/>
  <c r="G34" i="48"/>
  <c r="AB33" i="48"/>
  <c r="Y33" i="48"/>
  <c r="S33" i="48"/>
  <c r="G33" i="48"/>
  <c r="AB32" i="48"/>
  <c r="Y32" i="48"/>
  <c r="S32" i="48"/>
  <c r="G32" i="48"/>
  <c r="AB31" i="48"/>
  <c r="Y31" i="48"/>
  <c r="S31" i="48"/>
  <c r="G31" i="48"/>
  <c r="AB30" i="48"/>
  <c r="Y30" i="48"/>
  <c r="S30" i="48"/>
  <c r="G30" i="48"/>
  <c r="AB29" i="48"/>
  <c r="Y29" i="48"/>
  <c r="S29" i="48"/>
  <c r="G29" i="48"/>
  <c r="AB28" i="48"/>
  <c r="Y28" i="48"/>
  <c r="S28" i="48"/>
  <c r="G28" i="48"/>
  <c r="AB27" i="48"/>
  <c r="Y27" i="48"/>
  <c r="S27" i="48"/>
  <c r="G27" i="48"/>
  <c r="AB26" i="48"/>
  <c r="Y26" i="48"/>
  <c r="S26" i="48"/>
  <c r="G26" i="48"/>
  <c r="AB25" i="48"/>
  <c r="Y25" i="48"/>
  <c r="S25" i="48"/>
  <c r="G25" i="48"/>
  <c r="AB24" i="48"/>
  <c r="Y24" i="48"/>
  <c r="S24" i="48"/>
  <c r="G24" i="48"/>
  <c r="AB23" i="48"/>
  <c r="Y23" i="48"/>
  <c r="S23" i="48"/>
  <c r="G23" i="48"/>
  <c r="AB22" i="48"/>
  <c r="Y22" i="48"/>
  <c r="S22" i="48"/>
  <c r="G22" i="48"/>
  <c r="AB21" i="48"/>
  <c r="Y21" i="48"/>
  <c r="S21" i="48"/>
  <c r="G21" i="48"/>
  <c r="AB20" i="48"/>
  <c r="Y20" i="48"/>
  <c r="S20" i="48"/>
  <c r="G20" i="48"/>
  <c r="AB19" i="48"/>
  <c r="Y19" i="48"/>
  <c r="S19" i="48"/>
  <c r="G19" i="48"/>
  <c r="AB18" i="48"/>
  <c r="Y18" i="48"/>
  <c r="S18" i="48"/>
  <c r="G18" i="48"/>
  <c r="AB17" i="48"/>
  <c r="Y17" i="48"/>
  <c r="S17" i="48"/>
  <c r="G17" i="48"/>
  <c r="AB16" i="48"/>
  <c r="Y16" i="48"/>
  <c r="S16" i="48"/>
  <c r="G16" i="48"/>
  <c r="AB15" i="48"/>
  <c r="Y15" i="48"/>
  <c r="S15" i="48"/>
  <c r="G15" i="48"/>
  <c r="AB14" i="48"/>
  <c r="Y14" i="48"/>
  <c r="S14" i="48"/>
  <c r="G14" i="48"/>
  <c r="AB13" i="48"/>
  <c r="Y13" i="48"/>
  <c r="S13" i="48"/>
  <c r="G13" i="48"/>
  <c r="AB12" i="48"/>
  <c r="Y12" i="48"/>
  <c r="S12" i="48"/>
  <c r="G12" i="48"/>
  <c r="AB11" i="48"/>
  <c r="Y11" i="48"/>
  <c r="S11" i="48"/>
  <c r="G11" i="48"/>
  <c r="Y10" i="48"/>
  <c r="S10" i="48"/>
  <c r="G10" i="48"/>
  <c r="AB9" i="48"/>
  <c r="Y9" i="48"/>
  <c r="S9" i="48"/>
  <c r="G9" i="48"/>
  <c r="AB8" i="48"/>
  <c r="Y8" i="48"/>
  <c r="S8" i="48"/>
  <c r="G8" i="48"/>
  <c r="AA7" i="48"/>
  <c r="C17" i="42" s="1"/>
  <c r="Z7" i="48"/>
  <c r="X7" i="48"/>
  <c r="C16" i="42" s="1"/>
  <c r="W7" i="48"/>
  <c r="B16" i="42" s="1"/>
  <c r="U7" i="48"/>
  <c r="C15" i="42" s="1"/>
  <c r="T7" i="48"/>
  <c r="R7" i="48"/>
  <c r="C10" i="42" s="1"/>
  <c r="Q7" i="48"/>
  <c r="B10" i="42" s="1"/>
  <c r="O7" i="48"/>
  <c r="N7" i="48"/>
  <c r="L7" i="48"/>
  <c r="K7" i="48"/>
  <c r="B8" i="42" s="1"/>
  <c r="I7" i="48"/>
  <c r="C7" i="42" s="1"/>
  <c r="H7" i="48"/>
  <c r="F7" i="48"/>
  <c r="E7" i="48"/>
  <c r="B6" i="42" s="1"/>
  <c r="C7" i="48"/>
  <c r="C5" i="42" s="1"/>
  <c r="B7" i="48"/>
  <c r="AB35" i="39"/>
  <c r="AB34" i="39"/>
  <c r="AB33" i="39"/>
  <c r="AB32" i="39"/>
  <c r="AB31" i="39"/>
  <c r="AB30" i="39"/>
  <c r="AB29" i="39"/>
  <c r="AB28" i="39"/>
  <c r="AB27" i="39"/>
  <c r="AB26" i="39"/>
  <c r="AB25" i="39"/>
  <c r="AB24" i="39"/>
  <c r="AB23" i="39"/>
  <c r="AB22" i="39"/>
  <c r="AB21" i="39"/>
  <c r="AB20" i="39"/>
  <c r="AB19" i="39"/>
  <c r="AB18" i="39"/>
  <c r="AB17" i="39"/>
  <c r="AB16" i="39"/>
  <c r="AB15" i="39"/>
  <c r="AB14" i="39"/>
  <c r="AB13" i="39"/>
  <c r="AB12" i="39"/>
  <c r="AB11" i="39"/>
  <c r="AB10" i="39"/>
  <c r="AB9" i="39"/>
  <c r="AB8" i="39"/>
  <c r="Y35" i="39"/>
  <c r="Y34" i="39"/>
  <c r="Y33" i="39"/>
  <c r="Y32" i="39"/>
  <c r="Y31" i="39"/>
  <c r="Y30" i="39"/>
  <c r="Y29" i="39"/>
  <c r="Y28" i="39"/>
  <c r="Y27" i="39"/>
  <c r="Y26" i="39"/>
  <c r="Y25" i="39"/>
  <c r="Y24" i="39"/>
  <c r="Y23" i="39"/>
  <c r="Y22" i="39"/>
  <c r="Y21" i="39"/>
  <c r="Y20" i="39"/>
  <c r="Y19" i="39"/>
  <c r="Y18" i="39"/>
  <c r="Y17" i="39"/>
  <c r="Y16" i="39"/>
  <c r="Y15" i="39"/>
  <c r="Y14" i="39"/>
  <c r="Y13" i="39"/>
  <c r="Y12" i="39"/>
  <c r="Y11" i="39"/>
  <c r="Y10" i="39"/>
  <c r="Y9" i="39"/>
  <c r="Y8" i="39"/>
  <c r="S35" i="39"/>
  <c r="S34" i="39"/>
  <c r="S33" i="39"/>
  <c r="S32" i="39"/>
  <c r="S31" i="39"/>
  <c r="S30" i="39"/>
  <c r="S29" i="39"/>
  <c r="S28" i="39"/>
  <c r="S27" i="39"/>
  <c r="S26" i="39"/>
  <c r="S25" i="39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G35" i="39"/>
  <c r="G34" i="39"/>
  <c r="G33" i="39"/>
  <c r="G32" i="39"/>
  <c r="G31" i="39"/>
  <c r="G30" i="39"/>
  <c r="G29" i="39"/>
  <c r="G28" i="39"/>
  <c r="G27" i="39"/>
  <c r="G26" i="39"/>
  <c r="G25" i="39"/>
  <c r="G24" i="39"/>
  <c r="G23" i="39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AA7" i="39"/>
  <c r="C18" i="23" s="1"/>
  <c r="Z7" i="39"/>
  <c r="B18" i="23" s="1"/>
  <c r="X7" i="39"/>
  <c r="C17" i="23" s="1"/>
  <c r="W7" i="39"/>
  <c r="B17" i="23" s="1"/>
  <c r="U7" i="39"/>
  <c r="C16" i="23" s="1"/>
  <c r="T7" i="39"/>
  <c r="R7" i="39"/>
  <c r="C11" i="23" s="1"/>
  <c r="Q7" i="39"/>
  <c r="B11" i="23" s="1"/>
  <c r="O7" i="39"/>
  <c r="C10" i="23" s="1"/>
  <c r="N7" i="39"/>
  <c r="L7" i="39"/>
  <c r="C9" i="23" s="1"/>
  <c r="K7" i="39"/>
  <c r="B9" i="23" s="1"/>
  <c r="I7" i="39"/>
  <c r="C8" i="23" s="1"/>
  <c r="H7" i="39"/>
  <c r="F7" i="39"/>
  <c r="C7" i="23" s="1"/>
  <c r="E7" i="39"/>
  <c r="B7" i="23" s="1"/>
  <c r="C7" i="39"/>
  <c r="C6" i="23" s="1"/>
  <c r="B7" i="39"/>
  <c r="D18" i="43" l="1"/>
  <c r="D8" i="43"/>
  <c r="D7" i="43"/>
  <c r="B9" i="43"/>
  <c r="D9" i="43"/>
  <c r="D17" i="43"/>
  <c r="B17" i="43"/>
  <c r="B11" i="43"/>
  <c r="D11" i="43"/>
  <c r="B8" i="43"/>
  <c r="B7" i="43"/>
  <c r="Y7" i="57"/>
  <c r="P7" i="48"/>
  <c r="D20" i="45"/>
  <c r="E9" i="40"/>
  <c r="M7" i="55"/>
  <c r="E19" i="45"/>
  <c r="D19" i="45"/>
  <c r="AB7" i="57"/>
  <c r="J7" i="57"/>
  <c r="E11" i="40"/>
  <c r="C12" i="45"/>
  <c r="D12" i="45" s="1"/>
  <c r="D10" i="40"/>
  <c r="I20" i="45"/>
  <c r="E8" i="40"/>
  <c r="V7" i="57"/>
  <c r="C18" i="45"/>
  <c r="M7" i="57"/>
  <c r="D19" i="40"/>
  <c r="D11" i="40"/>
  <c r="D7" i="55"/>
  <c r="D7" i="49"/>
  <c r="C6" i="24"/>
  <c r="G7" i="49"/>
  <c r="J7" i="49"/>
  <c r="C8" i="24"/>
  <c r="M7" i="49"/>
  <c r="P7" i="49"/>
  <c r="C10" i="24"/>
  <c r="S7" i="49"/>
  <c r="V7" i="49"/>
  <c r="C16" i="24"/>
  <c r="Y7" i="49"/>
  <c r="AB7" i="49"/>
  <c r="C6" i="43"/>
  <c r="D7" i="50"/>
  <c r="C8" i="43"/>
  <c r="C10" i="43"/>
  <c r="P7" i="50"/>
  <c r="D10" i="43" s="1"/>
  <c r="C16" i="43"/>
  <c r="V7" i="50"/>
  <c r="C18" i="43"/>
  <c r="P7" i="39"/>
  <c r="J7" i="39"/>
  <c r="E12" i="40"/>
  <c r="I13" i="45"/>
  <c r="D7" i="48"/>
  <c r="D9" i="45"/>
  <c r="H19" i="45"/>
  <c r="I9" i="25"/>
  <c r="V7" i="48"/>
  <c r="AB7" i="48"/>
  <c r="D16" i="42"/>
  <c r="J7" i="48"/>
  <c r="E16" i="42"/>
  <c r="B7" i="42"/>
  <c r="E7" i="42" s="1"/>
  <c r="B9" i="42"/>
  <c r="B17" i="42"/>
  <c r="D17" i="42" s="1"/>
  <c r="C9" i="42"/>
  <c r="B6" i="24"/>
  <c r="B8" i="24"/>
  <c r="B10" i="24"/>
  <c r="B16" i="24"/>
  <c r="C17" i="24"/>
  <c r="D17" i="24" s="1"/>
  <c r="C15" i="24"/>
  <c r="D11" i="25"/>
  <c r="E11" i="25"/>
  <c r="E20" i="25"/>
  <c r="E10" i="25"/>
  <c r="E13" i="25"/>
  <c r="G7" i="48"/>
  <c r="M7" i="48"/>
  <c r="S7" i="48"/>
  <c r="Y7" i="48"/>
  <c r="D10" i="42"/>
  <c r="C8" i="42"/>
  <c r="E8" i="42" s="1"/>
  <c r="C6" i="42"/>
  <c r="E6" i="42" s="1"/>
  <c r="C9" i="24"/>
  <c r="D9" i="24" s="1"/>
  <c r="C7" i="24"/>
  <c r="D7" i="24" s="1"/>
  <c r="C5" i="24"/>
  <c r="H9" i="25"/>
  <c r="D9" i="25"/>
  <c r="E9" i="25"/>
  <c r="D12" i="25"/>
  <c r="E12" i="25"/>
  <c r="E20" i="45"/>
  <c r="E11" i="45"/>
  <c r="I11" i="45"/>
  <c r="H11" i="45"/>
  <c r="H9" i="45"/>
  <c r="I9" i="45"/>
  <c r="B18" i="43"/>
  <c r="C17" i="43"/>
  <c r="C11" i="43"/>
  <c r="C9" i="43"/>
  <c r="B10" i="43"/>
  <c r="C7" i="43"/>
  <c r="S7" i="39"/>
  <c r="D11" i="23"/>
  <c r="E11" i="23"/>
  <c r="AB7" i="39"/>
  <c r="D18" i="23"/>
  <c r="V7" i="39"/>
  <c r="E17" i="23"/>
  <c r="Y7" i="39"/>
  <c r="B10" i="23"/>
  <c r="E10" i="23" s="1"/>
  <c r="E9" i="23"/>
  <c r="M7" i="39"/>
  <c r="B8" i="23"/>
  <c r="E8" i="23" s="1"/>
  <c r="E7" i="23"/>
  <c r="G7" i="39"/>
  <c r="H13" i="25"/>
  <c r="D13" i="45"/>
  <c r="H12" i="25"/>
  <c r="H10" i="25"/>
  <c r="G7" i="55"/>
  <c r="D11" i="45"/>
  <c r="E10" i="45"/>
  <c r="D7" i="57"/>
  <c r="I20" i="25"/>
  <c r="H19" i="25"/>
  <c r="H11" i="25"/>
  <c r="D17" i="23"/>
  <c r="E18" i="23"/>
  <c r="D9" i="23"/>
  <c r="D7" i="23"/>
  <c r="D7" i="39"/>
  <c r="E9" i="43" l="1"/>
  <c r="E8" i="43"/>
  <c r="D9" i="42"/>
  <c r="E17" i="24"/>
  <c r="D6" i="24"/>
  <c r="D8" i="24"/>
  <c r="D16" i="24"/>
  <c r="E12" i="45"/>
  <c r="D10" i="24"/>
  <c r="D10" i="23"/>
  <c r="E9" i="42"/>
  <c r="E11" i="43"/>
  <c r="E9" i="24"/>
  <c r="D8" i="42"/>
  <c r="E16" i="24"/>
  <c r="E8" i="24"/>
  <c r="E17" i="42"/>
  <c r="D7" i="42"/>
  <c r="E7" i="24"/>
  <c r="D6" i="42"/>
  <c r="E10" i="24"/>
  <c r="E6" i="24"/>
  <c r="E10" i="42"/>
  <c r="E18" i="43"/>
  <c r="E17" i="43"/>
  <c r="E10" i="43"/>
  <c r="E7" i="43"/>
  <c r="D8" i="23"/>
</calcChain>
</file>

<file path=xl/sharedStrings.xml><?xml version="1.0" encoding="utf-8"?>
<sst xmlns="http://schemas.openxmlformats.org/spreadsheetml/2006/main" count="1164" uniqueCount="184">
  <si>
    <t>Показник</t>
  </si>
  <si>
    <t>зміна значення</t>
  </si>
  <si>
    <t>%</t>
  </si>
  <si>
    <t>А</t>
  </si>
  <si>
    <t>Станом на:</t>
  </si>
  <si>
    <t>Жінки</t>
  </si>
  <si>
    <t>Чоловіки</t>
  </si>
  <si>
    <t>особи</t>
  </si>
  <si>
    <t>Кількість безробітних, охоплених профорієнтаційними послугами</t>
  </si>
  <si>
    <t>Проходили                                         професійне навчання</t>
  </si>
  <si>
    <t>Всього брали участь у громадських роботах та інших роботах тимчасового характеру</t>
  </si>
  <si>
    <t>Мали статус безробітного                         на кінець періоду</t>
  </si>
  <si>
    <t>з них, отримують допомогу по безробіттю</t>
  </si>
  <si>
    <t>Всього отримали роботу                          (у т.ч. до набуття статусу безробітного)</t>
  </si>
  <si>
    <t>Продовження таблиці</t>
  </si>
  <si>
    <t>2020</t>
  </si>
  <si>
    <t>Отримували послуги на кінець періоду</t>
  </si>
  <si>
    <t>(за місцем проживання)</t>
  </si>
  <si>
    <t>Мешканці міських поселень</t>
  </si>
  <si>
    <t xml:space="preserve">Мешканці сільської місцевості </t>
  </si>
  <si>
    <t>Брали участь у громадських та інших роботах тимчасового характеру, осіб</t>
  </si>
  <si>
    <t xml:space="preserve">Отримували послуги </t>
  </si>
  <si>
    <t>з них, мали статус безробітного</t>
  </si>
  <si>
    <r>
      <t xml:space="preserve"> </t>
    </r>
    <r>
      <rPr>
        <b/>
        <u/>
        <sz val="19"/>
        <rFont val="Times New Roman"/>
        <family val="1"/>
        <charset val="204"/>
      </rPr>
      <t>молоді у віці до 35 років</t>
    </r>
  </si>
  <si>
    <r>
      <t>Надання послуг Львівською обласною службою зайнятості особам,                                                                         що</t>
    </r>
    <r>
      <rPr>
        <b/>
        <u/>
        <sz val="19"/>
        <rFont val="Times New Roman"/>
        <family val="1"/>
        <charset val="204"/>
      </rPr>
      <t xml:space="preserve"> мають додаткові гарантії у сприянні працевлаштуванн</t>
    </r>
    <r>
      <rPr>
        <b/>
        <sz val="19"/>
        <rFont val="Times New Roman"/>
        <family val="1"/>
        <charset val="204"/>
      </rPr>
      <t xml:space="preserve">ю                                                            </t>
    </r>
    <r>
      <rPr>
        <sz val="19"/>
        <rFont val="Times New Roman"/>
        <family val="1"/>
        <charset val="204"/>
      </rPr>
      <t>(відповідно до статті 14 ЗУ "Про зайнятіть населення")</t>
    </r>
  </si>
  <si>
    <t xml:space="preserve"> + (-)                             осіб</t>
  </si>
  <si>
    <t>Отримували послуги,осіб</t>
  </si>
  <si>
    <t>Мали статус безробітного, осіб</t>
  </si>
  <si>
    <t>Всього отримали роботу (у т.ч. до набуття статусу безробітного), осіб</t>
  </si>
  <si>
    <t>Проходили професійне навчання, осіб</t>
  </si>
  <si>
    <t>Кількість безробітних, охоплених профорієнтаційними послугами, осіб</t>
  </si>
  <si>
    <t>Отримували послуги,  осіб</t>
  </si>
  <si>
    <t>Отримували допомогу з безробіття, осіб</t>
  </si>
  <si>
    <t>Львівська область</t>
  </si>
  <si>
    <t>Львівський МЦЗ</t>
  </si>
  <si>
    <t>Бориславська МФ ЛОЦЗ</t>
  </si>
  <si>
    <t>Моршинська МФ ЛОЦЗ</t>
  </si>
  <si>
    <t>Новороздільська МФ ЛОЦЗ</t>
  </si>
  <si>
    <t>Новояворівська МФ ЛОЦЗ</t>
  </si>
  <si>
    <t>Стебницька МФ ЛОЦЗ</t>
  </si>
  <si>
    <t>Трускавецька МФ ЛОЦЗ</t>
  </si>
  <si>
    <t>Червоноградська МФ ЛОЦЗ</t>
  </si>
  <si>
    <t>Дрогобицький МРЦЗ</t>
  </si>
  <si>
    <t>Самбірський МРЦЗ</t>
  </si>
  <si>
    <t>Стрийський МРЦЗ</t>
  </si>
  <si>
    <t>Бродівська РФ ЛОЦЗ</t>
  </si>
  <si>
    <t>Буська РФ ЛОЦЗ</t>
  </si>
  <si>
    <t>Городоцька РФ ЛОЦЗ</t>
  </si>
  <si>
    <t>Жидачівська РФ ЛОЦЗ</t>
  </si>
  <si>
    <t>Жовківська РФ ЛОЦЗ</t>
  </si>
  <si>
    <t>Золочівська РФ ЛОЦЗ</t>
  </si>
  <si>
    <t>Кам'янка-Бузька РФ ЛОЦЗ</t>
  </si>
  <si>
    <t>Миколаївська РФ ЛОЦЗ</t>
  </si>
  <si>
    <t>Мостиська РФ ЛОЦЗ</t>
  </si>
  <si>
    <t>Перемишлянська  РФ ЛОЦЗ</t>
  </si>
  <si>
    <t>Пустомитівська РФ ЛОЦЗ</t>
  </si>
  <si>
    <t>Радехівська РФ ЛОЦЗ</t>
  </si>
  <si>
    <t>Сколівська РФ ЛОЦЗ</t>
  </si>
  <si>
    <t>Сокальська РФ ЛОЦЗ</t>
  </si>
  <si>
    <t>Старосамбірська РФ ЛОЦЗ</t>
  </si>
  <si>
    <t>Турківська РФ ЛОЦЗ</t>
  </si>
  <si>
    <t>Яворівська РФ ЛОЦЗ</t>
  </si>
  <si>
    <t>2021</t>
  </si>
  <si>
    <r>
      <t xml:space="preserve">Надання послуг Львівською обласною службою зайнятості                                                                               </t>
    </r>
    <r>
      <rPr>
        <b/>
        <u/>
        <sz val="19"/>
        <rFont val="Times New Roman"/>
        <family val="1"/>
        <charset val="204"/>
      </rPr>
      <t xml:space="preserve"> внутрішньо переміщеним особам, </t>
    </r>
    <r>
      <rPr>
        <b/>
        <sz val="19"/>
        <rFont val="Times New Roman"/>
        <family val="1"/>
        <charset val="204"/>
      </rPr>
      <t>що отримали довідку про взяття на облік</t>
    </r>
  </si>
  <si>
    <t xml:space="preserve">Надання послуг Львівською обласною службою зайнятості </t>
  </si>
  <si>
    <t>Надання послуг Львівською обласною службою зайнятості громадянам</t>
  </si>
  <si>
    <r>
      <t xml:space="preserve"> </t>
    </r>
    <r>
      <rPr>
        <b/>
        <u/>
        <sz val="19"/>
        <rFont val="Times New Roman"/>
        <family val="1"/>
        <charset val="204"/>
      </rPr>
      <t>(за ґендерною ознакою)</t>
    </r>
  </si>
  <si>
    <t>-</t>
  </si>
  <si>
    <t xml:space="preserve">           </t>
  </si>
  <si>
    <r>
      <t>Надання послуг Львівською обласною службою зайнятості громадянам</t>
    </r>
    <r>
      <rPr>
        <b/>
        <u/>
        <sz val="19"/>
        <rFont val="Times New Roman"/>
        <family val="1"/>
        <charset val="204"/>
      </rPr>
      <t xml:space="preserve">                    з числа військовослужбовців, які брали участь в антитерористичній операції  </t>
    </r>
    <r>
      <rPr>
        <b/>
        <sz val="19"/>
        <rFont val="Times New Roman"/>
        <family val="1"/>
        <charset val="204"/>
      </rPr>
      <t>(операції об'єднаних сил)</t>
    </r>
  </si>
  <si>
    <r>
      <t xml:space="preserve">Надання послуг Львівською обласною службою зайнятості                                               </t>
    </r>
    <r>
      <rPr>
        <b/>
        <u/>
        <sz val="19"/>
        <rFont val="Times New Roman"/>
        <family val="1"/>
        <charset val="204"/>
      </rPr>
      <t>особам з інвалідністю</t>
    </r>
  </si>
  <si>
    <r>
      <t xml:space="preserve"> </t>
    </r>
    <r>
      <rPr>
        <b/>
        <u/>
        <sz val="19"/>
        <rFont val="Times New Roman"/>
        <family val="1"/>
        <charset val="204"/>
      </rPr>
      <t>(за гендерною ознакою)</t>
    </r>
  </si>
  <si>
    <t>Усього</t>
  </si>
  <si>
    <t>з них:</t>
  </si>
  <si>
    <t>жінки</t>
  </si>
  <si>
    <t>чоловіки</t>
  </si>
  <si>
    <t>(осіб)</t>
  </si>
  <si>
    <t>Мали статус безробітного                                     протягом періоду</t>
  </si>
  <si>
    <t xml:space="preserve">Всього отримали роботу </t>
  </si>
  <si>
    <t>Чисельність працевлаш-тованих безробітних</t>
  </si>
  <si>
    <t>Проходили проф-навчання</t>
  </si>
  <si>
    <t>Всього брали участь у громадських та інших роботах тимчасового характеру</t>
  </si>
  <si>
    <t>Мають статус безробітного на кінець періоду</t>
  </si>
  <si>
    <t>осіб</t>
  </si>
  <si>
    <t>Отримували послуги</t>
  </si>
  <si>
    <t>Мали статус безробітного</t>
  </si>
  <si>
    <t>Всього отримали роботу</t>
  </si>
  <si>
    <t>Проходили професійне навчання</t>
  </si>
  <si>
    <t>Брали участь у громадських та інших роботах тимчасового характеру</t>
  </si>
  <si>
    <t>Отримували допомогу по безробіттю</t>
  </si>
  <si>
    <t>Отримували послуги,  осіб*</t>
  </si>
  <si>
    <t>х</t>
  </si>
  <si>
    <r>
      <t xml:space="preserve">* У зв’язку із набранням чинності </t>
    </r>
    <r>
      <rPr>
        <b/>
        <sz val="12"/>
        <rFont val="Times New Roman"/>
        <family val="1"/>
        <charset val="204"/>
      </rPr>
      <t>постанови Кабінету Міністрів України від 10.03.2021 № 191</t>
    </r>
    <r>
      <rPr>
        <sz val="12"/>
        <rFont val="Times New Roman"/>
        <family val="1"/>
        <charset val="204"/>
      </rPr>
      <t xml:space="preserve">,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перебувають на обліку станом на кінець звітного періоду, </t>
    </r>
    <r>
      <rPr>
        <b/>
        <sz val="12"/>
        <rFont val="Times New Roman"/>
        <family val="1"/>
        <charset val="204"/>
      </rPr>
      <t>не можуть бути порівнянні з відповідними даними минулого року</t>
    </r>
  </si>
  <si>
    <t>2022</t>
  </si>
  <si>
    <t>2022*</t>
  </si>
  <si>
    <t>Отримували послуги *</t>
  </si>
  <si>
    <r>
      <t xml:space="preserve">* У зв’язку із набранням чинності </t>
    </r>
    <r>
      <rPr>
        <b/>
        <sz val="11"/>
        <rFont val="Times New Roman Cyr"/>
        <charset val="204"/>
      </rPr>
      <t>постанови Кабінету Міністрів України від 10.03.2021 № 191</t>
    </r>
    <r>
      <rPr>
        <sz val="11"/>
        <rFont val="Times New Roman Cyr"/>
        <charset val="204"/>
      </rPr>
      <t xml:space="preserve">,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перебувають на обліку станом на кінець звітного періоду, </t>
    </r>
    <r>
      <rPr>
        <b/>
        <sz val="11"/>
        <rFont val="Times New Roman Cyr"/>
        <charset val="204"/>
      </rPr>
      <t>не можуть бути порівнянні з відповідними даними минулого року</t>
    </r>
  </si>
  <si>
    <t>Отримували послуги,осіб*</t>
  </si>
  <si>
    <t>Отримували послуги на кінець періоду*</t>
  </si>
  <si>
    <r>
      <t xml:space="preserve">* У зв’язку із набранням чинності </t>
    </r>
    <r>
      <rPr>
        <b/>
        <sz val="12"/>
        <rFont val="Times New Roman"/>
        <family val="1"/>
        <charset val="204"/>
      </rPr>
      <t>постанови Кабінету Міністрів України від 10.03.2021 № 191</t>
    </r>
    <r>
      <rPr>
        <sz val="12"/>
        <rFont val="Times New Roman"/>
        <family val="1"/>
        <charset val="204"/>
      </rPr>
      <t xml:space="preserve">,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перебувають на обліку станом на кінець звітного періоду, </t>
    </r>
    <r>
      <rPr>
        <b/>
        <sz val="12"/>
        <rFont val="Times New Roman"/>
        <family val="1"/>
        <charset val="204"/>
      </rPr>
      <t>не можуть бути порівняні з відповідними даними минулого року</t>
    </r>
  </si>
  <si>
    <r>
      <t xml:space="preserve">* У зв’язку із набранням чинності </t>
    </r>
    <r>
      <rPr>
        <b/>
        <sz val="11"/>
        <rFont val="Times New Roman Cyr"/>
        <charset val="204"/>
      </rPr>
      <t>постанови Кабінету Міністрів України від 10.03.2021 № 191</t>
    </r>
    <r>
      <rPr>
        <sz val="11"/>
        <rFont val="Times New Roman Cyr"/>
        <charset val="204"/>
      </rPr>
      <t xml:space="preserve">, якою передбачено, зокрема,  припинення обліку громадян у разі не звернення особою за послугами до центру зайнятості протягом 60 календарних днів, дані щодо кількості громадян, які перебувають на обліку станом на кінець звітного періоду, </t>
    </r>
    <r>
      <rPr>
        <b/>
        <sz val="11"/>
        <rFont val="Times New Roman Cyr"/>
        <charset val="204"/>
      </rPr>
      <t>не можуть бути порівняні з відповідними даними минулого року</t>
    </r>
  </si>
  <si>
    <t xml:space="preserve"> </t>
  </si>
  <si>
    <t>Станом на 01.08.2022:</t>
  </si>
  <si>
    <t>січень - вересень 2021 року</t>
  </si>
  <si>
    <t>січень - вересень 2022 року</t>
  </si>
  <si>
    <t xml:space="preserve">  1 жовтня 2021 р.</t>
  </si>
  <si>
    <t xml:space="preserve">  1 жовтня 2022 р.</t>
  </si>
  <si>
    <r>
      <t xml:space="preserve">    Надання послуг Львівською обласною службою зайнятості</t>
    </r>
    <r>
      <rPr>
        <b/>
        <u/>
        <sz val="16"/>
        <rFont val="Times New Roman Cyr"/>
        <family val="1"/>
        <charset val="204"/>
      </rPr>
      <t xml:space="preserve"> особам, що мають додаткові гарантії у сприянні працевлаштуванню</t>
    </r>
    <r>
      <rPr>
        <b/>
        <sz val="16"/>
        <rFont val="Times New Roman Cyr"/>
        <family val="1"/>
        <charset val="204"/>
      </rPr>
      <t xml:space="preserve"> у січні-вересні 2021-2022 рр.                                                                   </t>
    </r>
    <r>
      <rPr>
        <b/>
        <i/>
        <sz val="16"/>
        <rFont val="Times New Roman Cyr"/>
        <family val="1"/>
        <charset val="204"/>
      </rPr>
      <t xml:space="preserve"> </t>
    </r>
    <r>
      <rPr>
        <i/>
        <sz val="16"/>
        <rFont val="Times New Roman Cyr"/>
        <family val="1"/>
        <charset val="204"/>
      </rPr>
      <t>(відповідно до статті 14  ЗУ "Про зайнятіть населення")</t>
    </r>
    <r>
      <rPr>
        <b/>
        <i/>
        <sz val="16"/>
        <rFont val="Times New Roman Cyr"/>
        <family val="1"/>
        <charset val="204"/>
      </rPr>
      <t xml:space="preserve">  </t>
    </r>
  </si>
  <si>
    <r>
      <t xml:space="preserve">  Надання послугЛьвівською обласною службою зайнятості                                                                               </t>
    </r>
    <r>
      <rPr>
        <b/>
        <u/>
        <sz val="16"/>
        <rFont val="Times New Roman Cyr"/>
        <charset val="204"/>
      </rPr>
      <t>особам з інвалідністю</t>
    </r>
    <r>
      <rPr>
        <b/>
        <sz val="16"/>
        <rFont val="Times New Roman Cyr"/>
        <family val="1"/>
        <charset val="204"/>
      </rPr>
      <t xml:space="preserve"> у січні-вересні 2021-2022 рр.</t>
    </r>
  </si>
  <si>
    <r>
      <t xml:space="preserve">Надання послуг Львівською обласною службою зайнятості особам
</t>
    </r>
    <r>
      <rPr>
        <b/>
        <sz val="16"/>
        <rFont val="Times New Roman Cyr"/>
        <charset val="204"/>
      </rPr>
      <t xml:space="preserve">з числа військовослужбовців, які брали участь в антитерористичній операції                                                                  </t>
    </r>
    <r>
      <rPr>
        <b/>
        <sz val="16"/>
        <rFont val="Times New Roman Cyr"/>
        <family val="1"/>
        <charset val="204"/>
      </rPr>
      <t xml:space="preserve"> (операції об'єднаних сил) у січні-вересні 2021-2022 рр.</t>
    </r>
  </si>
  <si>
    <r>
      <t xml:space="preserve">Надання послуг Львівською обласною службою зайнятості </t>
    </r>
    <r>
      <rPr>
        <b/>
        <u/>
        <sz val="16"/>
        <rFont val="Times New Roman Cyr"/>
        <charset val="204"/>
      </rPr>
      <t>внутрішньо переміщеним особам</t>
    </r>
    <r>
      <rPr>
        <b/>
        <sz val="16"/>
        <rFont val="Times New Roman Cyr"/>
        <family val="1"/>
        <charset val="204"/>
      </rPr>
      <t xml:space="preserve">, що отримали довідку  про взяття на облік,  у  січні-вересні 2021-2022 рр.                                                                     </t>
    </r>
  </si>
  <si>
    <r>
      <t xml:space="preserve">Надання послуг Львівською обласною службою зайнятості </t>
    </r>
    <r>
      <rPr>
        <b/>
        <u/>
        <sz val="16"/>
        <rFont val="Times New Roman Cyr"/>
        <charset val="204"/>
      </rPr>
      <t>молоді у віці до 35 років</t>
    </r>
    <r>
      <rPr>
        <b/>
        <sz val="16"/>
        <rFont val="Times New Roman Cyr"/>
        <family val="1"/>
        <charset val="204"/>
      </rPr>
      <t xml:space="preserve">
у січні-вересні 2021-2022 рр.</t>
    </r>
  </si>
  <si>
    <r>
      <t xml:space="preserve">Надання послуг Львівської обласною службою зайнятості </t>
    </r>
    <r>
      <rPr>
        <b/>
        <sz val="16"/>
        <color rgb="FFFF0000"/>
        <rFont val="Times New Roman Cyr"/>
        <charset val="204"/>
      </rPr>
      <t>(УСЬОГО)</t>
    </r>
    <r>
      <rPr>
        <b/>
        <sz val="16"/>
        <rFont val="Times New Roman Cyr"/>
        <family val="1"/>
        <charset val="204"/>
      </rPr>
      <t xml:space="preserve">
у січні - вересні 2021 - 2022 рр.</t>
    </r>
  </si>
  <si>
    <r>
      <t xml:space="preserve">Надання послуг Львівською обласною службою зайнятості </t>
    </r>
    <r>
      <rPr>
        <b/>
        <u/>
        <sz val="16"/>
        <rFont val="Times New Roman Cyr"/>
        <charset val="204"/>
      </rPr>
      <t>жінкам</t>
    </r>
    <r>
      <rPr>
        <b/>
        <sz val="16"/>
        <rFont val="Times New Roman Cyr"/>
        <family val="1"/>
        <charset val="204"/>
      </rPr>
      <t xml:space="preserve">
у січні-вересні 2021 - 2022 рр.</t>
    </r>
  </si>
  <si>
    <t>Надання послуг Львівською обласною службою зайнятості чоловікам
у січні-вересні 2021 - 2022 рр.</t>
  </si>
  <si>
    <t>у січні - вересні 2022 року</t>
  </si>
  <si>
    <t>Надання послуг Львівською обласною службою зайнятості жінкам                                                                                                                                                                     у січні-вересні 2022 року</t>
  </si>
  <si>
    <t>Надання послуг Львівською обласною службою зайнятості чоловікам                                                                                                                                                                     у січні-вересні 2022 року</t>
  </si>
  <si>
    <r>
      <t xml:space="preserve">Надання послуг Львівською обласною службою зайнятості                                                                                                             особам з числа </t>
    </r>
    <r>
      <rPr>
        <b/>
        <u/>
        <sz val="16"/>
        <rFont val="Times New Roman Cyr"/>
        <charset val="204"/>
      </rPr>
      <t>мешканців міських поселень</t>
    </r>
    <r>
      <rPr>
        <b/>
        <sz val="16"/>
        <rFont val="Times New Roman Cyr"/>
        <family val="1"/>
        <charset val="204"/>
      </rPr>
      <t xml:space="preserve">
у січні - вересні 2021 - 2022 рр.</t>
    </r>
  </si>
  <si>
    <r>
      <t xml:space="preserve">Надання послуг Львівською обласною службою зайнятості                                                                                                             особам з числа </t>
    </r>
    <r>
      <rPr>
        <b/>
        <u/>
        <sz val="16"/>
        <rFont val="Times New Roman Cyr"/>
        <charset val="204"/>
      </rPr>
      <t>мешканців сільської місцевості</t>
    </r>
    <r>
      <rPr>
        <b/>
        <sz val="16"/>
        <rFont val="Times New Roman Cyr"/>
        <family val="1"/>
        <charset val="204"/>
      </rPr>
      <t xml:space="preserve">
у січні - вересні 2021 -2022 рр.</t>
    </r>
  </si>
  <si>
    <t>+15,2р.</t>
  </si>
  <si>
    <t>+8,6р.</t>
  </si>
  <si>
    <t>+24,8р.</t>
  </si>
  <si>
    <t>+31,5р.</t>
  </si>
  <si>
    <t>+13,7р.</t>
  </si>
  <si>
    <t>+10,7р.</t>
  </si>
  <si>
    <t>+15,3р.</t>
  </si>
  <si>
    <t>+17,2р.</t>
  </si>
  <si>
    <t>+31,3р.</t>
  </si>
  <si>
    <t>+33р.</t>
  </si>
  <si>
    <t>+38,7р.</t>
  </si>
  <si>
    <t>+29,7р.</t>
  </si>
  <si>
    <t>+35р.</t>
  </si>
  <si>
    <t>+19р.</t>
  </si>
  <si>
    <t>+13р.</t>
  </si>
  <si>
    <t>+19,7р.</t>
  </si>
  <si>
    <t>+11,4р.</t>
  </si>
  <si>
    <t>+14,3р.</t>
  </si>
  <si>
    <t>+12,3р.</t>
  </si>
  <si>
    <t>+82р.</t>
  </si>
  <si>
    <t>+50р.</t>
  </si>
  <si>
    <t>+18,9р.</t>
  </si>
  <si>
    <t>+10,0р.</t>
  </si>
  <si>
    <t>+11,5р.</t>
  </si>
  <si>
    <t>+20р.</t>
  </si>
  <si>
    <t>+28р.</t>
  </si>
  <si>
    <t>+4,3р.</t>
  </si>
  <si>
    <t>+45р.</t>
  </si>
  <si>
    <t>+21р.</t>
  </si>
  <si>
    <t>+12,5р.</t>
  </si>
  <si>
    <t>+27,5р.</t>
  </si>
  <si>
    <t>+29р.</t>
  </si>
  <si>
    <t>+10р.</t>
  </si>
  <si>
    <t>+7р.</t>
  </si>
  <si>
    <t>+5,5р.</t>
  </si>
  <si>
    <t>+4,6р.</t>
  </si>
  <si>
    <t>+19,2р.</t>
  </si>
  <si>
    <t>+10,2р.</t>
  </si>
  <si>
    <t>+49,5р.</t>
  </si>
  <si>
    <t>+20,5р.</t>
  </si>
  <si>
    <t>+24,4р.</t>
  </si>
  <si>
    <t>+62,3р.</t>
  </si>
  <si>
    <t>+65р.</t>
  </si>
  <si>
    <t>+56р.</t>
  </si>
  <si>
    <t>+44р.</t>
  </si>
  <si>
    <t>+38р.</t>
  </si>
  <si>
    <t>+12,8р.</t>
  </si>
  <si>
    <t>+29,5р.</t>
  </si>
  <si>
    <t>+21,5р.</t>
  </si>
  <si>
    <t>+18,5р.</t>
  </si>
  <si>
    <t>+17,4р.</t>
  </si>
  <si>
    <t>+6,6р.</t>
  </si>
  <si>
    <t>+8р.</t>
  </si>
  <si>
    <t>+18р.</t>
  </si>
  <si>
    <t>+14р.</t>
  </si>
  <si>
    <t>+22р.</t>
  </si>
  <si>
    <t>+32р.</t>
  </si>
  <si>
    <t>+23р.</t>
  </si>
  <si>
    <t>+18,2р.</t>
  </si>
  <si>
    <t>+6р.</t>
  </si>
  <si>
    <t>+12р.</t>
  </si>
  <si>
    <t>+30р.</t>
  </si>
  <si>
    <t>у 4р.</t>
  </si>
  <si>
    <t>у 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</si>
</sst>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\+#0;\-#0"/>
    <numFmt numFmtId="167" formatCode="#,##0_ ;[Red]\-#,##0\ "/>
    <numFmt numFmtId="168" formatCode="_-* #,##0_р_._-;\-* #,##0_р_._-;_-* &quot;-&quot;_р_._-;_-@_-"/>
    <numFmt numFmtId="169" formatCode="_-* #,##0.00_р_._-;\-* #,##0.00_р_._-;_-* &quot;-&quot;??_р_._-;_-@_-"/>
    <numFmt numFmtId="170" formatCode="_-* #,##0.00\ _₴_-;\-* #,##0.00\ _₴_-;_-* &quot;-&quot;??\ _₴_-;_-@_-"/>
    <numFmt numFmtId="171" formatCode="0_ ;[Red]\-0\ "/>
    <numFmt numFmtId="172" formatCode="General;;"/>
  </numFmts>
  <fonts count="9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9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sz val="8"/>
      <name val="Times New Roman Cyr"/>
      <family val="1"/>
      <charset val="204"/>
    </font>
    <font>
      <i/>
      <sz val="12"/>
      <name val="Times New Roman Cyr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charset val="204"/>
    </font>
    <font>
      <sz val="16"/>
      <color rgb="FFFF0000"/>
      <name val="Times New Roman"/>
      <family val="1"/>
      <charset val="204"/>
    </font>
    <font>
      <b/>
      <sz val="11"/>
      <name val="Times New Roman Cyr"/>
      <charset val="204"/>
    </font>
    <font>
      <sz val="12"/>
      <name val="Times New Roman Cyr"/>
    </font>
    <font>
      <b/>
      <sz val="18"/>
      <name val="Times New Roman Cyr"/>
      <family val="1"/>
      <charset val="204"/>
    </font>
    <font>
      <b/>
      <i/>
      <sz val="12"/>
      <name val="Times New Roman Cyr"/>
      <charset val="204"/>
    </font>
    <font>
      <b/>
      <sz val="11"/>
      <name val="Times New Roman Cyr"/>
      <family val="1"/>
      <charset val="204"/>
    </font>
    <font>
      <b/>
      <sz val="8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20"/>
      <name val="Times New Roman Cyr"/>
      <family val="1"/>
      <charset val="204"/>
    </font>
    <font>
      <sz val="9"/>
      <name val="Times New Roman Cyr"/>
      <charset val="204"/>
    </font>
    <font>
      <sz val="19"/>
      <name val="Times New Roman"/>
      <family val="1"/>
      <charset val="204"/>
    </font>
    <font>
      <b/>
      <u/>
      <sz val="19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 Cyr"/>
      <charset val="204"/>
    </font>
    <font>
      <b/>
      <u/>
      <sz val="16"/>
      <name val="Times New Roman Cyr"/>
      <charset val="204"/>
    </font>
    <font>
      <b/>
      <sz val="16"/>
      <name val="Times New Roman Cyr"/>
      <charset val="204"/>
    </font>
    <font>
      <b/>
      <u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sz val="11"/>
      <color rgb="FF003399"/>
      <name val="Times New Roman Cyr"/>
      <charset val="204"/>
    </font>
    <font>
      <b/>
      <sz val="11"/>
      <color rgb="FF003399"/>
      <name val="Times New Roman Cyr"/>
      <charset val="204"/>
    </font>
    <font>
      <sz val="11"/>
      <color rgb="FF003399"/>
      <name val="Times New Roman"/>
      <family val="1"/>
      <charset val="204"/>
    </font>
    <font>
      <sz val="10"/>
      <name val="Arial Cyr"/>
    </font>
    <font>
      <b/>
      <sz val="11"/>
      <color theme="3" tint="-0.499984740745262"/>
      <name val="Times New Roman Cyr"/>
      <charset val="204"/>
    </font>
    <font>
      <sz val="11"/>
      <color theme="3" tint="-0.499984740745262"/>
      <name val="Times New Roman Cyr"/>
      <charset val="204"/>
    </font>
    <font>
      <sz val="11"/>
      <color theme="3" tint="-0.499984740745262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i/>
      <u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name val="Times New Roman Cyr"/>
      <family val="1"/>
      <charset val="204"/>
    </font>
    <font>
      <b/>
      <sz val="12"/>
      <name val="Times New Roman Cyr"/>
      <charset val="204"/>
    </font>
    <font>
      <i/>
      <sz val="16"/>
      <color rgb="FFFF0000"/>
      <name val="Times New Roman"/>
      <family val="1"/>
      <charset val="204"/>
    </font>
    <font>
      <sz val="8"/>
      <name val="Arial Cyr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3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3" fillId="0" borderId="0"/>
    <xf numFmtId="0" fontId="9" fillId="0" borderId="0"/>
    <xf numFmtId="0" fontId="10" fillId="0" borderId="0"/>
    <xf numFmtId="0" fontId="47" fillId="0" borderId="0"/>
    <xf numFmtId="0" fontId="54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55" fillId="15" borderId="0" applyNumberFormat="0" applyBorder="0" applyAlignment="0" applyProtection="0"/>
    <xf numFmtId="0" fontId="55" fillId="5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4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22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55" fillId="23" borderId="0" applyNumberFormat="0" applyBorder="0" applyAlignment="0" applyProtection="0"/>
    <xf numFmtId="0" fontId="56" fillId="32" borderId="0" applyNumberFormat="0" applyBorder="0" applyAlignment="0" applyProtection="0"/>
    <xf numFmtId="0" fontId="57" fillId="16" borderId="14" applyNumberFormat="0" applyAlignment="0" applyProtection="0"/>
    <xf numFmtId="0" fontId="58" fillId="29" borderId="15" applyNumberFormat="0" applyAlignment="0" applyProtection="0"/>
    <xf numFmtId="0" fontId="59" fillId="0" borderId="0" applyNumberFormat="0" applyFill="0" applyBorder="0" applyAlignment="0" applyProtection="0"/>
    <xf numFmtId="0" fontId="60" fillId="8" borderId="0" applyNumberFormat="0" applyBorder="0" applyAlignment="0" applyProtection="0"/>
    <xf numFmtId="0" fontId="61" fillId="0" borderId="16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3" fillId="0" borderId="0" applyNumberFormat="0" applyFill="0" applyBorder="0" applyAlignment="0" applyProtection="0"/>
    <xf numFmtId="0" fontId="64" fillId="5" borderId="14" applyNumberFormat="0" applyAlignment="0" applyProtection="0"/>
    <xf numFmtId="0" fontId="65" fillId="0" borderId="19" applyNumberFormat="0" applyFill="0" applyAlignment="0" applyProtection="0"/>
    <xf numFmtId="0" fontId="66" fillId="17" borderId="0" applyNumberFormat="0" applyBorder="0" applyAlignment="0" applyProtection="0"/>
    <xf numFmtId="0" fontId="13" fillId="6" borderId="20" applyNumberFormat="0" applyFont="0" applyAlignment="0" applyProtection="0"/>
    <xf numFmtId="0" fontId="13" fillId="6" borderId="20" applyNumberFormat="0" applyFont="0" applyAlignment="0" applyProtection="0"/>
    <xf numFmtId="0" fontId="67" fillId="16" borderId="21" applyNumberFormat="0" applyAlignment="0" applyProtection="0"/>
    <xf numFmtId="0" fontId="68" fillId="0" borderId="0" applyNumberFormat="0" applyFill="0" applyBorder="0" applyAlignment="0" applyProtection="0"/>
    <xf numFmtId="0" fontId="69" fillId="0" borderId="22" applyNumberFormat="0" applyFill="0" applyAlignment="0" applyProtection="0"/>
    <xf numFmtId="0" fontId="70" fillId="0" borderId="0" applyNumberFormat="0" applyFill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36" borderId="0" applyNumberFormat="0" applyBorder="0" applyAlignment="0" applyProtection="0"/>
    <xf numFmtId="0" fontId="67" fillId="37" borderId="21" applyNumberFormat="0" applyAlignment="0" applyProtection="0"/>
    <xf numFmtId="0" fontId="57" fillId="37" borderId="14" applyNumberFormat="0" applyAlignment="0" applyProtection="0"/>
    <xf numFmtId="0" fontId="71" fillId="0" borderId="23" applyNumberFormat="0" applyFill="0" applyAlignment="0" applyProtection="0"/>
    <xf numFmtId="0" fontId="72" fillId="0" borderId="24" applyNumberFormat="0" applyFill="0" applyAlignment="0" applyProtection="0"/>
    <xf numFmtId="0" fontId="73" fillId="0" borderId="25" applyNumberFormat="0" applyFill="0" applyAlignment="0" applyProtection="0"/>
    <xf numFmtId="0" fontId="73" fillId="0" borderId="0" applyNumberFormat="0" applyFill="0" applyBorder="0" applyAlignment="0" applyProtection="0"/>
    <xf numFmtId="0" fontId="69" fillId="0" borderId="22" applyNumberFormat="0" applyFill="0" applyAlignment="0" applyProtection="0"/>
    <xf numFmtId="0" fontId="66" fillId="38" borderId="0" applyNumberFormat="0" applyBorder="0" applyAlignment="0" applyProtection="0"/>
    <xf numFmtId="0" fontId="9" fillId="0" borderId="0"/>
    <xf numFmtId="0" fontId="9" fillId="0" borderId="0"/>
    <xf numFmtId="0" fontId="56" fillId="10" borderId="0" applyNumberFormat="0" applyBorder="0" applyAlignment="0" applyProtection="0"/>
    <xf numFmtId="0" fontId="59" fillId="0" borderId="0" applyNumberFormat="0" applyFill="0" applyBorder="0" applyAlignment="0" applyProtection="0"/>
    <xf numFmtId="0" fontId="10" fillId="39" borderId="20" applyNumberFormat="0" applyFont="0" applyAlignment="0" applyProtection="0"/>
    <xf numFmtId="0" fontId="54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/>
    <xf numFmtId="0" fontId="86" fillId="0" borderId="0"/>
    <xf numFmtId="0" fontId="10" fillId="0" borderId="0"/>
  </cellStyleXfs>
  <cellXfs count="336">
    <xf numFmtId="0" fontId="0" fillId="0" borderId="0" xfId="0"/>
    <xf numFmtId="0" fontId="4" fillId="0" borderId="6" xfId="1" applyFont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1" fillId="0" borderId="0" xfId="7" applyFont="1"/>
    <xf numFmtId="0" fontId="1" fillId="0" borderId="0" xfId="8" applyFont="1" applyAlignment="1">
      <alignment vertical="center" wrapText="1"/>
    </xf>
    <xf numFmtId="0" fontId="12" fillId="0" borderId="6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wrapText="1"/>
    </xf>
    <xf numFmtId="0" fontId="3" fillId="0" borderId="6" xfId="8" applyFont="1" applyBorder="1" applyAlignment="1">
      <alignment horizontal="center" vertical="center" wrapText="1"/>
    </xf>
    <xf numFmtId="0" fontId="3" fillId="0" borderId="6" xfId="8" applyFont="1" applyFill="1" applyBorder="1" applyAlignment="1">
      <alignment horizontal="center" vertical="center" wrapText="1"/>
    </xf>
    <xf numFmtId="0" fontId="8" fillId="0" borderId="0" xfId="8" applyFont="1" applyAlignment="1">
      <alignment vertical="center" wrapText="1"/>
    </xf>
    <xf numFmtId="0" fontId="4" fillId="3" borderId="6" xfId="8" applyFont="1" applyFill="1" applyBorder="1" applyAlignment="1">
      <alignment vertical="center" wrapText="1"/>
    </xf>
    <xf numFmtId="164" fontId="5" fillId="2" borderId="6" xfId="7" applyNumberFormat="1" applyFont="1" applyFill="1" applyBorder="1" applyAlignment="1">
      <alignment horizontal="center" vertical="center" wrapText="1"/>
    </xf>
    <xf numFmtId="164" fontId="5" fillId="0" borderId="6" xfId="7" applyNumberFormat="1" applyFont="1" applyFill="1" applyBorder="1" applyAlignment="1">
      <alignment horizontal="center" vertical="center" wrapText="1"/>
    </xf>
    <xf numFmtId="164" fontId="8" fillId="0" borderId="0" xfId="8" applyNumberFormat="1" applyFont="1" applyAlignment="1">
      <alignment vertical="center" wrapText="1"/>
    </xf>
    <xf numFmtId="0" fontId="4" fillId="0" borderId="6" xfId="7" applyFont="1" applyBorder="1" applyAlignment="1">
      <alignment horizontal="left" vertical="center" wrapText="1"/>
    </xf>
    <xf numFmtId="0" fontId="4" fillId="0" borderId="6" xfId="8" applyFont="1" applyBorder="1" applyAlignment="1">
      <alignment vertical="center" wrapText="1"/>
    </xf>
    <xf numFmtId="165" fontId="5" fillId="0" borderId="6" xfId="1" applyNumberFormat="1" applyFont="1" applyFill="1" applyBorder="1" applyAlignment="1">
      <alignment horizontal="center" vertical="center"/>
    </xf>
    <xf numFmtId="165" fontId="5" fillId="0" borderId="6" xfId="9" applyNumberFormat="1" applyFont="1" applyFill="1" applyBorder="1" applyAlignment="1">
      <alignment horizontal="center" vertical="center"/>
    </xf>
    <xf numFmtId="0" fontId="11" fillId="0" borderId="0" xfId="7" applyFont="1" applyFill="1"/>
    <xf numFmtId="3" fontId="11" fillId="0" borderId="0" xfId="7" applyNumberFormat="1" applyFont="1" applyFill="1"/>
    <xf numFmtId="165" fontId="5" fillId="0" borderId="6" xfId="8" applyNumberFormat="1" applyFont="1" applyBorder="1" applyAlignment="1">
      <alignment horizontal="center" vertical="center" wrapText="1"/>
    </xf>
    <xf numFmtId="0" fontId="15" fillId="0" borderId="6" xfId="1" applyFont="1" applyFill="1" applyBorder="1" applyAlignment="1">
      <alignment horizontal="center" vertical="center"/>
    </xf>
    <xf numFmtId="165" fontId="5" fillId="2" borderId="6" xfId="7" applyNumberFormat="1" applyFont="1" applyFill="1" applyBorder="1" applyAlignment="1">
      <alignment horizontal="center" vertical="center"/>
    </xf>
    <xf numFmtId="0" fontId="23" fillId="0" borderId="0" xfId="8" applyFont="1" applyAlignment="1">
      <alignment vertical="center" wrapText="1"/>
    </xf>
    <xf numFmtId="0" fontId="23" fillId="0" borderId="0" xfId="7" applyFont="1"/>
    <xf numFmtId="165" fontId="23" fillId="0" borderId="0" xfId="8" applyNumberFormat="1" applyFont="1" applyAlignment="1">
      <alignment vertical="center" wrapText="1"/>
    </xf>
    <xf numFmtId="0" fontId="14" fillId="0" borderId="0" xfId="8" applyFont="1" applyFill="1" applyAlignment="1">
      <alignment horizontal="center" vertical="top" wrapText="1"/>
    </xf>
    <xf numFmtId="0" fontId="26" fillId="0" borderId="0" xfId="12" applyFont="1" applyFill="1" applyBorder="1" applyAlignment="1">
      <alignment vertical="top" wrapText="1"/>
    </xf>
    <xf numFmtId="0" fontId="20" fillId="0" borderId="0" xfId="12" applyFont="1" applyFill="1" applyBorder="1"/>
    <xf numFmtId="0" fontId="27" fillId="0" borderId="1" xfId="12" applyFont="1" applyFill="1" applyBorder="1" applyAlignment="1">
      <alignment horizontal="center" vertical="top"/>
    </xf>
    <xf numFmtId="0" fontId="27" fillId="0" borderId="0" xfId="12" applyFont="1" applyFill="1" applyBorder="1" applyAlignment="1">
      <alignment horizontal="center" vertical="top"/>
    </xf>
    <xf numFmtId="0" fontId="28" fillId="0" borderId="0" xfId="12" applyFont="1" applyFill="1" applyAlignment="1">
      <alignment vertical="top"/>
    </xf>
    <xf numFmtId="0" fontId="29" fillId="0" borderId="0" xfId="12" applyFont="1" applyFill="1" applyAlignment="1">
      <alignment horizontal="center" vertical="center" wrapText="1"/>
    </xf>
    <xf numFmtId="0" fontId="29" fillId="0" borderId="0" xfId="12" applyFont="1" applyFill="1" applyAlignment="1">
      <alignment vertical="center" wrapText="1"/>
    </xf>
    <xf numFmtId="0" fontId="24" fillId="0" borderId="3" xfId="12" applyFont="1" applyFill="1" applyBorder="1" applyAlignment="1">
      <alignment horizontal="left" vertical="center"/>
    </xf>
    <xf numFmtId="3" fontId="24" fillId="0" borderId="6" xfId="12" applyNumberFormat="1" applyFont="1" applyFill="1" applyBorder="1" applyAlignment="1">
      <alignment horizontal="center" vertical="center"/>
    </xf>
    <xf numFmtId="164" fontId="24" fillId="0" borderId="6" xfId="12" applyNumberFormat="1" applyFont="1" applyFill="1" applyBorder="1" applyAlignment="1">
      <alignment horizontal="center" vertical="center"/>
    </xf>
    <xf numFmtId="3" fontId="24" fillId="0" borderId="0" xfId="12" applyNumberFormat="1" applyFont="1" applyFill="1" applyAlignment="1">
      <alignment vertical="center"/>
    </xf>
    <xf numFmtId="0" fontId="24" fillId="0" borderId="0" xfId="12" applyFont="1" applyFill="1" applyAlignment="1">
      <alignment vertical="center"/>
    </xf>
    <xf numFmtId="3" fontId="22" fillId="0" borderId="6" xfId="12" applyNumberFormat="1" applyFont="1" applyFill="1" applyBorder="1" applyAlignment="1">
      <alignment horizontal="center" vertical="center"/>
    </xf>
    <xf numFmtId="164" fontId="22" fillId="0" borderId="6" xfId="12" applyNumberFormat="1" applyFont="1" applyFill="1" applyBorder="1" applyAlignment="1">
      <alignment horizontal="center" vertical="center"/>
    </xf>
    <xf numFmtId="3" fontId="22" fillId="0" borderId="0" xfId="12" applyNumberFormat="1" applyFont="1" applyFill="1"/>
    <xf numFmtId="0" fontId="22" fillId="0" borderId="0" xfId="12" applyFont="1" applyFill="1"/>
    <xf numFmtId="0" fontId="22" fillId="0" borderId="0" xfId="12" applyFont="1" applyFill="1" applyAlignment="1">
      <alignment horizontal="center" vertical="top"/>
    </xf>
    <xf numFmtId="0" fontId="28" fillId="0" borderId="0" xfId="12" applyFont="1" applyFill="1"/>
    <xf numFmtId="0" fontId="31" fillId="0" borderId="0" xfId="12" applyFont="1" applyFill="1"/>
    <xf numFmtId="0" fontId="21" fillId="0" borderId="0" xfId="14" applyFont="1" applyFill="1"/>
    <xf numFmtId="0" fontId="1" fillId="0" borderId="0" xfId="8" applyFont="1" applyFill="1" applyAlignment="1">
      <alignment vertical="center" wrapText="1"/>
    </xf>
    <xf numFmtId="0" fontId="33" fillId="0" borderId="0" xfId="12" applyFont="1" applyFill="1" applyBorder="1"/>
    <xf numFmtId="0" fontId="34" fillId="0" borderId="6" xfId="12" applyFont="1" applyFill="1" applyBorder="1" applyAlignment="1">
      <alignment horizontal="center" wrapText="1"/>
    </xf>
    <xf numFmtId="1" fontId="34" fillId="0" borderId="6" xfId="12" applyNumberFormat="1" applyFont="1" applyFill="1" applyBorder="1" applyAlignment="1">
      <alignment horizontal="center" wrapText="1"/>
    </xf>
    <xf numFmtId="0" fontId="34" fillId="0" borderId="0" xfId="12" applyFont="1" applyFill="1" applyAlignment="1">
      <alignment vertical="center" wrapText="1"/>
    </xf>
    <xf numFmtId="0" fontId="1" fillId="0" borderId="0" xfId="7" applyFont="1" applyFill="1"/>
    <xf numFmtId="0" fontId="8" fillId="0" borderId="0" xfId="8" applyFont="1" applyFill="1" applyAlignment="1">
      <alignment vertical="center" wrapText="1"/>
    </xf>
    <xf numFmtId="0" fontId="4" fillId="0" borderId="6" xfId="8" applyFont="1" applyFill="1" applyBorder="1" applyAlignment="1">
      <alignment vertical="center" wrapText="1"/>
    </xf>
    <xf numFmtId="0" fontId="17" fillId="0" borderId="0" xfId="8" applyFont="1" applyFill="1" applyAlignment="1">
      <alignment vertical="center" wrapText="1"/>
    </xf>
    <xf numFmtId="0" fontId="7" fillId="0" borderId="0" xfId="8" applyFont="1" applyFill="1" applyAlignment="1">
      <alignment vertical="center" wrapText="1"/>
    </xf>
    <xf numFmtId="0" fontId="4" fillId="0" borderId="6" xfId="7" applyFont="1" applyFill="1" applyBorder="1" applyAlignment="1">
      <alignment horizontal="left" vertical="center" wrapText="1"/>
    </xf>
    <xf numFmtId="0" fontId="7" fillId="0" borderId="0" xfId="7" applyFont="1" applyFill="1"/>
    <xf numFmtId="0" fontId="19" fillId="0" borderId="1" xfId="12" applyFont="1" applyFill="1" applyBorder="1" applyAlignment="1">
      <alignment vertical="top"/>
    </xf>
    <xf numFmtId="3" fontId="12" fillId="0" borderId="6" xfId="13" applyNumberFormat="1" applyFont="1" applyFill="1" applyBorder="1" applyAlignment="1">
      <alignment horizontal="center" vertical="center"/>
    </xf>
    <xf numFmtId="0" fontId="22" fillId="0" borderId="6" xfId="12" applyFont="1" applyFill="1" applyBorder="1" applyAlignment="1">
      <alignment horizontal="left" vertical="center"/>
    </xf>
    <xf numFmtId="0" fontId="14" fillId="0" borderId="0" xfId="7" applyFont="1" applyFill="1" applyAlignment="1">
      <alignment horizontal="center" vertical="top" wrapText="1"/>
    </xf>
    <xf numFmtId="0" fontId="2" fillId="0" borderId="0" xfId="8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center" vertical="center" wrapText="1"/>
    </xf>
    <xf numFmtId="164" fontId="6" fillId="0" borderId="0" xfId="7" applyNumberFormat="1" applyFont="1" applyFill="1" applyBorder="1" applyAlignment="1">
      <alignment horizontal="center" vertical="center" wrapText="1"/>
    </xf>
    <xf numFmtId="165" fontId="8" fillId="0" borderId="0" xfId="8" applyNumberFormat="1" applyFont="1" applyFill="1" applyAlignment="1">
      <alignment vertical="center" wrapText="1"/>
    </xf>
    <xf numFmtId="0" fontId="16" fillId="0" borderId="0" xfId="1" applyFont="1" applyFill="1" applyBorder="1" applyAlignment="1">
      <alignment horizontal="center" vertical="center" wrapText="1"/>
    </xf>
    <xf numFmtId="165" fontId="23" fillId="0" borderId="0" xfId="7" applyNumberFormat="1" applyFont="1"/>
    <xf numFmtId="164" fontId="6" fillId="0" borderId="0" xfId="9" applyNumberFormat="1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1" fontId="8" fillId="0" borderId="0" xfId="15" applyNumberFormat="1" applyFont="1" applyAlignment="1" applyProtection="1">
      <alignment horizontal="right" vertical="top"/>
      <protection locked="0"/>
    </xf>
    <xf numFmtId="3" fontId="4" fillId="0" borderId="6" xfId="7" applyNumberFormat="1" applyFont="1" applyFill="1" applyBorder="1" applyAlignment="1">
      <alignment horizontal="center" vertical="center" wrapText="1"/>
    </xf>
    <xf numFmtId="166" fontId="37" fillId="2" borderId="6" xfId="16" applyNumberFormat="1" applyFont="1" applyFill="1" applyBorder="1" applyAlignment="1">
      <alignment horizontal="center" vertical="center"/>
    </xf>
    <xf numFmtId="1" fontId="4" fillId="0" borderId="4" xfId="7" applyNumberFormat="1" applyFont="1" applyBorder="1" applyAlignment="1">
      <alignment horizontal="center" vertical="center" wrapText="1"/>
    </xf>
    <xf numFmtId="1" fontId="4" fillId="0" borderId="4" xfId="7" applyNumberFormat="1" applyFont="1" applyFill="1" applyBorder="1" applyAlignment="1">
      <alignment horizontal="center" vertical="center"/>
    </xf>
    <xf numFmtId="3" fontId="4" fillId="0" borderId="4" xfId="7" applyNumberFormat="1" applyFont="1" applyBorder="1" applyAlignment="1">
      <alignment horizontal="center" vertical="center" wrapText="1"/>
    </xf>
    <xf numFmtId="3" fontId="4" fillId="0" borderId="4" xfId="8" applyNumberFormat="1" applyFont="1" applyFill="1" applyBorder="1" applyAlignment="1">
      <alignment horizontal="center" vertical="center" wrapText="1"/>
    </xf>
    <xf numFmtId="1" fontId="4" fillId="0" borderId="6" xfId="8" applyNumberFormat="1" applyFont="1" applyFill="1" applyBorder="1" applyAlignment="1">
      <alignment horizontal="center" vertical="center" wrapText="1"/>
    </xf>
    <xf numFmtId="1" fontId="4" fillId="0" borderId="6" xfId="7" applyNumberFormat="1" applyFont="1" applyFill="1" applyBorder="1" applyAlignment="1">
      <alignment horizontal="center" vertical="center" wrapText="1"/>
    </xf>
    <xf numFmtId="3" fontId="4" fillId="0" borderId="6" xfId="8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0" fontId="27" fillId="2" borderId="1" xfId="12" applyFont="1" applyFill="1" applyBorder="1" applyAlignment="1">
      <alignment horizontal="center" vertical="top"/>
    </xf>
    <xf numFmtId="1" fontId="34" fillId="2" borderId="6" xfId="12" applyNumberFormat="1" applyFont="1" applyFill="1" applyBorder="1" applyAlignment="1">
      <alignment horizontal="center" wrapText="1"/>
    </xf>
    <xf numFmtId="3" fontId="24" fillId="2" borderId="6" xfId="12" applyNumberFormat="1" applyFont="1" applyFill="1" applyBorder="1" applyAlignment="1">
      <alignment horizontal="center" vertical="center"/>
    </xf>
    <xf numFmtId="3" fontId="22" fillId="2" borderId="6" xfId="12" applyNumberFormat="1" applyFont="1" applyFill="1" applyBorder="1" applyAlignment="1">
      <alignment horizontal="center" vertical="center"/>
    </xf>
    <xf numFmtId="0" fontId="31" fillId="2" borderId="0" xfId="12" applyFont="1" applyFill="1"/>
    <xf numFmtId="0" fontId="28" fillId="2" borderId="0" xfId="12" applyFont="1" applyFill="1"/>
    <xf numFmtId="166" fontId="5" fillId="2" borderId="6" xfId="16" applyNumberFormat="1" applyFont="1" applyFill="1" applyBorder="1" applyAlignment="1">
      <alignment horizontal="center" vertical="center"/>
    </xf>
    <xf numFmtId="164" fontId="22" fillId="0" borderId="6" xfId="12" quotePrefix="1" applyNumberFormat="1" applyFont="1" applyFill="1" applyBorder="1" applyAlignment="1">
      <alignment horizontal="center" vertical="center"/>
    </xf>
    <xf numFmtId="0" fontId="21" fillId="0" borderId="0" xfId="12" applyFont="1" applyFill="1"/>
    <xf numFmtId="0" fontId="30" fillId="0" borderId="0" xfId="12" applyFont="1" applyFill="1"/>
    <xf numFmtId="1" fontId="23" fillId="0" borderId="0" xfId="8" applyNumberFormat="1" applyFont="1" applyAlignment="1">
      <alignment vertical="center" wrapText="1"/>
    </xf>
    <xf numFmtId="1" fontId="23" fillId="0" borderId="0" xfId="7" applyNumberFormat="1" applyFont="1"/>
    <xf numFmtId="167" fontId="24" fillId="0" borderId="6" xfId="12" applyNumberFormat="1" applyFont="1" applyFill="1" applyBorder="1" applyAlignment="1">
      <alignment horizontal="center" vertical="center"/>
    </xf>
    <xf numFmtId="3" fontId="5" fillId="0" borderId="6" xfId="7" applyNumberFormat="1" applyFont="1" applyFill="1" applyBorder="1" applyAlignment="1">
      <alignment horizontal="center" vertical="center" wrapText="1"/>
    </xf>
    <xf numFmtId="3" fontId="4" fillId="2" borderId="6" xfId="7" applyNumberFormat="1" applyFont="1" applyFill="1" applyBorder="1" applyAlignment="1">
      <alignment horizontal="center" vertical="center" wrapText="1"/>
    </xf>
    <xf numFmtId="3" fontId="4" fillId="2" borderId="6" xfId="8" applyNumberFormat="1" applyFont="1" applyFill="1" applyBorder="1" applyAlignment="1">
      <alignment horizontal="center" vertical="center" wrapText="1"/>
    </xf>
    <xf numFmtId="167" fontId="44" fillId="0" borderId="6" xfId="12" applyNumberFormat="1" applyFont="1" applyFill="1" applyBorder="1" applyAlignment="1">
      <alignment horizontal="center" vertical="center"/>
    </xf>
    <xf numFmtId="164" fontId="45" fillId="0" borderId="6" xfId="12" applyNumberFormat="1" applyFont="1" applyFill="1" applyBorder="1" applyAlignment="1">
      <alignment horizontal="center" vertical="center"/>
    </xf>
    <xf numFmtId="164" fontId="44" fillId="0" borderId="6" xfId="12" applyNumberFormat="1" applyFont="1" applyFill="1" applyBorder="1" applyAlignment="1">
      <alignment horizontal="center" vertical="center"/>
    </xf>
    <xf numFmtId="167" fontId="46" fillId="0" borderId="6" xfId="13" applyNumberFormat="1" applyFont="1" applyFill="1" applyBorder="1" applyAlignment="1">
      <alignment horizontal="center" vertical="center"/>
    </xf>
    <xf numFmtId="164" fontId="44" fillId="0" borderId="6" xfId="12" quotePrefix="1" applyNumberFormat="1" applyFont="1" applyFill="1" applyBorder="1" applyAlignment="1">
      <alignment horizontal="center" vertical="center"/>
    </xf>
    <xf numFmtId="164" fontId="22" fillId="2" borderId="6" xfId="12" applyNumberFormat="1" applyFont="1" applyFill="1" applyBorder="1" applyAlignment="1">
      <alignment horizontal="center" vertical="center"/>
    </xf>
    <xf numFmtId="164" fontId="24" fillId="2" borderId="6" xfId="12" applyNumberFormat="1" applyFont="1" applyFill="1" applyBorder="1" applyAlignment="1">
      <alignment horizontal="center" vertical="center"/>
    </xf>
    <xf numFmtId="3" fontId="48" fillId="0" borderId="6" xfId="12" applyNumberFormat="1" applyFont="1" applyFill="1" applyBorder="1" applyAlignment="1">
      <alignment horizontal="center" vertical="center"/>
    </xf>
    <xf numFmtId="164" fontId="48" fillId="0" borderId="6" xfId="12" applyNumberFormat="1" applyFont="1" applyFill="1" applyBorder="1" applyAlignment="1">
      <alignment horizontal="center" vertical="center"/>
    </xf>
    <xf numFmtId="167" fontId="48" fillId="0" borderId="6" xfId="12" applyNumberFormat="1" applyFont="1" applyFill="1" applyBorder="1" applyAlignment="1">
      <alignment horizontal="center" vertical="center"/>
    </xf>
    <xf numFmtId="167" fontId="49" fillId="0" borderId="6" xfId="12" applyNumberFormat="1" applyFont="1" applyFill="1" applyBorder="1" applyAlignment="1">
      <alignment horizontal="center" vertical="center"/>
    </xf>
    <xf numFmtId="164" fontId="49" fillId="0" borderId="6" xfId="12" applyNumberFormat="1" applyFont="1" applyFill="1" applyBorder="1" applyAlignment="1">
      <alignment horizontal="center" vertical="center"/>
    </xf>
    <xf numFmtId="167" fontId="50" fillId="0" borderId="6" xfId="13" applyNumberFormat="1" applyFont="1" applyFill="1" applyBorder="1" applyAlignment="1">
      <alignment horizontal="center" vertical="center"/>
    </xf>
    <xf numFmtId="0" fontId="14" fillId="0" borderId="0" xfId="7" applyFont="1" applyAlignment="1">
      <alignment vertical="top" wrapText="1"/>
    </xf>
    <xf numFmtId="0" fontId="1" fillId="0" borderId="0" xfId="8" applyFont="1" applyBorder="1" applyAlignment="1">
      <alignment vertical="center" wrapText="1"/>
    </xf>
    <xf numFmtId="0" fontId="11" fillId="0" borderId="0" xfId="8" applyFont="1" applyFill="1" applyAlignment="1">
      <alignment vertical="center" wrapText="1"/>
    </xf>
    <xf numFmtId="0" fontId="17" fillId="0" borderId="0" xfId="8" applyFont="1" applyFill="1" applyAlignment="1">
      <alignment horizontal="right" vertical="center" wrapText="1"/>
    </xf>
    <xf numFmtId="0" fontId="52" fillId="0" borderId="0" xfId="8" applyFont="1" applyAlignment="1">
      <alignment vertical="center" wrapText="1"/>
    </xf>
    <xf numFmtId="49" fontId="2" fillId="0" borderId="6" xfId="7" applyNumberFormat="1" applyFont="1" applyBorder="1" applyAlignment="1">
      <alignment horizontal="center" vertical="center" wrapText="1"/>
    </xf>
    <xf numFmtId="49" fontId="2" fillId="0" borderId="2" xfId="7" applyNumberFormat="1" applyFont="1" applyBorder="1" applyAlignment="1">
      <alignment horizontal="center" vertical="center" wrapText="1"/>
    </xf>
    <xf numFmtId="164" fontId="1" fillId="0" borderId="0" xfId="8" applyNumberFormat="1" applyFont="1" applyAlignment="1">
      <alignment vertical="center" wrapText="1"/>
    </xf>
    <xf numFmtId="3" fontId="1" fillId="0" borderId="0" xfId="8" applyNumberFormat="1" applyFont="1" applyAlignment="1">
      <alignment vertical="center" wrapText="1"/>
    </xf>
    <xf numFmtId="0" fontId="2" fillId="0" borderId="6" xfId="9" applyFont="1" applyBorder="1" applyAlignment="1">
      <alignment vertical="center" wrapText="1"/>
    </xf>
    <xf numFmtId="1" fontId="1" fillId="0" borderId="0" xfId="6" applyNumberFormat="1" applyFont="1" applyFill="1" applyProtection="1">
      <protection locked="0"/>
    </xf>
    <xf numFmtId="1" fontId="74" fillId="0" borderId="1" xfId="6" applyNumberFormat="1" applyFont="1" applyFill="1" applyBorder="1" applyAlignment="1" applyProtection="1">
      <protection locked="0"/>
    </xf>
    <xf numFmtId="1" fontId="75" fillId="0" borderId="1" xfId="6" applyNumberFormat="1" applyFont="1" applyFill="1" applyBorder="1" applyAlignment="1" applyProtection="1">
      <alignment horizontal="center"/>
      <protection locked="0"/>
    </xf>
    <xf numFmtId="1" fontId="8" fillId="0" borderId="0" xfId="6" applyNumberFormat="1" applyFont="1" applyFill="1" applyAlignment="1" applyProtection="1">
      <alignment horizontal="right"/>
      <protection locked="0"/>
    </xf>
    <xf numFmtId="1" fontId="77" fillId="0" borderId="0" xfId="6" applyNumberFormat="1" applyFont="1" applyFill="1" applyProtection="1">
      <protection locked="0"/>
    </xf>
    <xf numFmtId="1" fontId="77" fillId="0" borderId="0" xfId="6" applyNumberFormat="1" applyFont="1" applyFill="1" applyBorder="1" applyAlignment="1" applyProtection="1">
      <protection locked="0"/>
    </xf>
    <xf numFmtId="1" fontId="78" fillId="0" borderId="6" xfId="6" applyNumberFormat="1" applyFont="1" applyFill="1" applyBorder="1" applyAlignment="1" applyProtection="1">
      <alignment horizontal="center"/>
    </xf>
    <xf numFmtId="1" fontId="78" fillId="0" borderId="0" xfId="6" applyNumberFormat="1" applyFont="1" applyFill="1" applyProtection="1">
      <protection locked="0"/>
    </xf>
    <xf numFmtId="0" fontId="79" fillId="0" borderId="6" xfId="6" applyNumberFormat="1" applyFont="1" applyFill="1" applyBorder="1" applyAlignment="1" applyProtection="1">
      <alignment horizontal="center" vertical="center" wrapText="1" shrinkToFit="1"/>
    </xf>
    <xf numFmtId="1" fontId="80" fillId="0" borderId="0" xfId="6" applyNumberFormat="1" applyFont="1" applyFill="1" applyBorder="1" applyAlignment="1" applyProtection="1">
      <alignment vertical="center"/>
      <protection locked="0"/>
    </xf>
    <xf numFmtId="0" fontId="3" fillId="0" borderId="6" xfId="107" applyFont="1" applyFill="1" applyBorder="1" applyAlignment="1">
      <alignment horizontal="left"/>
    </xf>
    <xf numFmtId="1" fontId="3" fillId="0" borderId="0" xfId="6" applyNumberFormat="1" applyFont="1" applyFill="1" applyBorder="1" applyAlignment="1" applyProtection="1">
      <alignment horizontal="right"/>
      <protection locked="0"/>
    </xf>
    <xf numFmtId="0" fontId="3" fillId="0" borderId="6" xfId="106" applyFont="1" applyFill="1" applyBorder="1" applyAlignment="1">
      <alignment horizontal="left"/>
    </xf>
    <xf numFmtId="0" fontId="3" fillId="0" borderId="6" xfId="106" applyFont="1" applyFill="1" applyBorder="1" applyAlignment="1">
      <alignment horizontal="left" wrapText="1"/>
    </xf>
    <xf numFmtId="1" fontId="3" fillId="2" borderId="0" xfId="6" applyNumberFormat="1" applyFont="1" applyFill="1" applyBorder="1" applyAlignment="1" applyProtection="1">
      <alignment horizontal="right"/>
      <protection locked="0"/>
    </xf>
    <xf numFmtId="1" fontId="3" fillId="0" borderId="0" xfId="6" applyNumberFormat="1" applyFont="1" applyFill="1" applyBorder="1" applyAlignment="1" applyProtection="1">
      <alignment horizontal="left" wrapText="1" shrinkToFit="1"/>
      <protection locked="0"/>
    </xf>
    <xf numFmtId="1" fontId="2" fillId="0" borderId="6" xfId="7" applyNumberFormat="1" applyFont="1" applyFill="1" applyBorder="1" applyAlignment="1">
      <alignment horizontal="center" vertical="center" wrapText="1"/>
    </xf>
    <xf numFmtId="0" fontId="2" fillId="3" borderId="6" xfId="8" applyFont="1" applyFill="1" applyBorder="1" applyAlignment="1">
      <alignment vertical="center" wrapText="1"/>
    </xf>
    <xf numFmtId="0" fontId="2" fillId="0" borderId="6" xfId="7" applyFont="1" applyBorder="1" applyAlignment="1">
      <alignment horizontal="left" vertical="center" wrapText="1"/>
    </xf>
    <xf numFmtId="0" fontId="2" fillId="0" borderId="6" xfId="8" applyFont="1" applyBorder="1" applyAlignment="1">
      <alignment vertical="center" wrapText="1"/>
    </xf>
    <xf numFmtId="1" fontId="2" fillId="0" borderId="6" xfId="7" applyNumberFormat="1" applyFont="1" applyBorder="1" applyAlignment="1">
      <alignment horizontal="center" vertical="center" wrapText="1"/>
    </xf>
    <xf numFmtId="1" fontId="2" fillId="0" borderId="2" xfId="7" applyNumberFormat="1" applyFont="1" applyBorder="1" applyAlignment="1">
      <alignment horizontal="center" vertical="center" wrapText="1"/>
    </xf>
    <xf numFmtId="1" fontId="2" fillId="0" borderId="6" xfId="9" applyNumberFormat="1" applyFont="1" applyFill="1" applyBorder="1" applyAlignment="1">
      <alignment horizontal="center" vertical="center" wrapText="1"/>
    </xf>
    <xf numFmtId="1" fontId="34" fillId="40" borderId="6" xfId="12" applyNumberFormat="1" applyFont="1" applyFill="1" applyBorder="1" applyAlignment="1">
      <alignment horizontal="center" wrapText="1"/>
    </xf>
    <xf numFmtId="3" fontId="24" fillId="40" borderId="6" xfId="12" applyNumberFormat="1" applyFont="1" applyFill="1" applyBorder="1" applyAlignment="1">
      <alignment horizontal="center" vertical="center"/>
    </xf>
    <xf numFmtId="164" fontId="24" fillId="40" borderId="6" xfId="12" applyNumberFormat="1" applyFont="1" applyFill="1" applyBorder="1" applyAlignment="1">
      <alignment horizontal="center" vertical="center"/>
    </xf>
    <xf numFmtId="164" fontId="22" fillId="40" borderId="6" xfId="12" applyNumberFormat="1" applyFont="1" applyFill="1" applyBorder="1" applyAlignment="1">
      <alignment horizontal="center" vertical="center"/>
    </xf>
    <xf numFmtId="3" fontId="22" fillId="0" borderId="2" xfId="12" applyNumberFormat="1" applyFont="1" applyFill="1" applyBorder="1" applyAlignment="1">
      <alignment horizontal="center" vertical="center"/>
    </xf>
    <xf numFmtId="0" fontId="19" fillId="0" borderId="0" xfId="12" applyFont="1" applyFill="1" applyBorder="1" applyAlignment="1">
      <alignment vertical="top"/>
    </xf>
    <xf numFmtId="0" fontId="34" fillId="0" borderId="32" xfId="12" applyFont="1" applyFill="1" applyBorder="1" applyAlignment="1">
      <alignment horizontal="center" wrapText="1"/>
    </xf>
    <xf numFmtId="1" fontId="34" fillId="0" borderId="33" xfId="12" applyNumberFormat="1" applyFont="1" applyFill="1" applyBorder="1" applyAlignment="1">
      <alignment horizontal="center" wrapText="1"/>
    </xf>
    <xf numFmtId="0" fontId="24" fillId="0" borderId="34" xfId="12" applyFont="1" applyFill="1" applyBorder="1" applyAlignment="1">
      <alignment horizontal="left" vertical="center"/>
    </xf>
    <xf numFmtId="0" fontId="22" fillId="0" borderId="32" xfId="12" applyFont="1" applyFill="1" applyBorder="1" applyAlignment="1">
      <alignment horizontal="left" vertical="center"/>
    </xf>
    <xf numFmtId="0" fontId="22" fillId="0" borderId="36" xfId="12" applyFont="1" applyFill="1" applyBorder="1" applyAlignment="1">
      <alignment horizontal="left" vertical="center"/>
    </xf>
    <xf numFmtId="3" fontId="22" fillId="0" borderId="13" xfId="12" applyNumberFormat="1" applyFont="1" applyFill="1" applyBorder="1" applyAlignment="1">
      <alignment horizontal="center" vertical="center"/>
    </xf>
    <xf numFmtId="1" fontId="34" fillId="41" borderId="6" xfId="12" applyNumberFormat="1" applyFont="1" applyFill="1" applyBorder="1" applyAlignment="1">
      <alignment horizontal="center" wrapText="1"/>
    </xf>
    <xf numFmtId="3" fontId="24" fillId="41" borderId="6" xfId="12" applyNumberFormat="1" applyFont="1" applyFill="1" applyBorder="1" applyAlignment="1">
      <alignment horizontal="center" vertical="center"/>
    </xf>
    <xf numFmtId="0" fontId="24" fillId="2" borderId="6" xfId="12" applyFont="1" applyFill="1" applyBorder="1" applyAlignment="1">
      <alignment horizontal="center" vertical="center" wrapText="1"/>
    </xf>
    <xf numFmtId="0" fontId="24" fillId="2" borderId="27" xfId="12" applyFont="1" applyFill="1" applyBorder="1" applyAlignment="1">
      <alignment horizontal="center" vertical="center" wrapText="1"/>
    </xf>
    <xf numFmtId="0" fontId="24" fillId="0" borderId="6" xfId="12" applyFont="1" applyFill="1" applyBorder="1" applyAlignment="1">
      <alignment horizontal="center" vertical="center" wrapText="1"/>
    </xf>
    <xf numFmtId="3" fontId="22" fillId="40" borderId="6" xfId="12" applyNumberFormat="1" applyFont="1" applyFill="1" applyBorder="1" applyAlignment="1">
      <alignment horizontal="center" vertical="center"/>
    </xf>
    <xf numFmtId="0" fontId="24" fillId="2" borderId="6" xfId="12" applyFont="1" applyFill="1" applyBorder="1" applyAlignment="1">
      <alignment vertical="center" wrapText="1"/>
    </xf>
    <xf numFmtId="0" fontId="24" fillId="2" borderId="27" xfId="12" applyFont="1" applyFill="1" applyBorder="1" applyAlignment="1">
      <alignment vertical="center" wrapText="1"/>
    </xf>
    <xf numFmtId="0" fontId="24" fillId="0" borderId="6" xfId="12" applyFont="1" applyFill="1" applyBorder="1" applyAlignment="1">
      <alignment vertical="center" wrapText="1"/>
    </xf>
    <xf numFmtId="3" fontId="24" fillId="42" borderId="6" xfId="12" applyNumberFormat="1" applyFont="1" applyFill="1" applyBorder="1" applyAlignment="1">
      <alignment horizontal="center" vertical="center"/>
    </xf>
    <xf numFmtId="164" fontId="24" fillId="42" borderId="6" xfId="12" applyNumberFormat="1" applyFont="1" applyFill="1" applyBorder="1" applyAlignment="1">
      <alignment horizontal="center" vertical="center"/>
    </xf>
    <xf numFmtId="3" fontId="22" fillId="42" borderId="6" xfId="12" applyNumberFormat="1" applyFont="1" applyFill="1" applyBorder="1" applyAlignment="1">
      <alignment horizontal="center" vertical="center"/>
    </xf>
    <xf numFmtId="164" fontId="22" fillId="42" borderId="6" xfId="12" applyNumberFormat="1" applyFont="1" applyFill="1" applyBorder="1" applyAlignment="1">
      <alignment horizontal="center" vertical="center"/>
    </xf>
    <xf numFmtId="3" fontId="22" fillId="42" borderId="13" xfId="12" applyNumberFormat="1" applyFont="1" applyFill="1" applyBorder="1" applyAlignment="1">
      <alignment horizontal="center" vertical="center"/>
    </xf>
    <xf numFmtId="164" fontId="24" fillId="42" borderId="13" xfId="12" applyNumberFormat="1" applyFont="1" applyFill="1" applyBorder="1" applyAlignment="1">
      <alignment horizontal="center" vertical="center"/>
    </xf>
    <xf numFmtId="164" fontId="22" fillId="42" borderId="13" xfId="12" applyNumberFormat="1" applyFont="1" applyFill="1" applyBorder="1" applyAlignment="1">
      <alignment horizontal="center" vertical="center"/>
    </xf>
    <xf numFmtId="3" fontId="12" fillId="0" borderId="13" xfId="13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164" fontId="22" fillId="0" borderId="13" xfId="12" applyNumberFormat="1" applyFont="1" applyFill="1" applyBorder="1" applyAlignment="1">
      <alignment horizontal="center" vertical="center"/>
    </xf>
    <xf numFmtId="165" fontId="12" fillId="0" borderId="5" xfId="17" applyNumberFormat="1" applyFont="1" applyFill="1" applyBorder="1" applyAlignment="1">
      <alignment horizontal="center" vertical="center"/>
    </xf>
    <xf numFmtId="1" fontId="8" fillId="0" borderId="0" xfId="15" applyNumberFormat="1" applyFont="1" applyFill="1" applyAlignment="1" applyProtection="1">
      <alignment horizontal="right" vertical="top"/>
      <protection locked="0"/>
    </xf>
    <xf numFmtId="164" fontId="24" fillId="0" borderId="33" xfId="12" applyNumberFormat="1" applyFont="1" applyFill="1" applyBorder="1" applyAlignment="1">
      <alignment horizontal="center" vertical="center"/>
    </xf>
    <xf numFmtId="164" fontId="22" fillId="0" borderId="35" xfId="12" applyNumberFormat="1" applyFont="1" applyFill="1" applyBorder="1" applyAlignment="1">
      <alignment horizontal="center" vertical="center"/>
    </xf>
    <xf numFmtId="164" fontId="22" fillId="0" borderId="37" xfId="12" applyNumberFormat="1" applyFont="1" applyFill="1" applyBorder="1" applyAlignment="1">
      <alignment horizontal="center" vertical="center"/>
    </xf>
    <xf numFmtId="0" fontId="84" fillId="2" borderId="6" xfId="12" applyFont="1" applyFill="1" applyBorder="1" applyAlignment="1">
      <alignment horizontal="center" vertical="center" wrapText="1"/>
    </xf>
    <xf numFmtId="49" fontId="24" fillId="0" borderId="6" xfId="12" applyNumberFormat="1" applyFont="1" applyFill="1" applyBorder="1" applyAlignment="1">
      <alignment horizontal="center" vertical="center"/>
    </xf>
    <xf numFmtId="49" fontId="22" fillId="0" borderId="6" xfId="12" applyNumberFormat="1" applyFont="1" applyFill="1" applyBorder="1" applyAlignment="1">
      <alignment horizontal="center" vertical="center"/>
    </xf>
    <xf numFmtId="171" fontId="79" fillId="0" borderId="6" xfId="6" applyNumberFormat="1" applyFont="1" applyFill="1" applyBorder="1" applyAlignment="1" applyProtection="1">
      <alignment horizontal="center" vertical="center" wrapText="1" shrinkToFit="1"/>
    </xf>
    <xf numFmtId="171" fontId="22" fillId="0" borderId="6" xfId="12" applyNumberFormat="1" applyFont="1" applyFill="1" applyBorder="1" applyAlignment="1">
      <alignment horizontal="center" vertical="center"/>
    </xf>
    <xf numFmtId="1" fontId="5" fillId="2" borderId="6" xfId="7" applyNumberFormat="1" applyFont="1" applyFill="1" applyBorder="1" applyAlignment="1">
      <alignment horizontal="center" vertical="center" wrapText="1"/>
    </xf>
    <xf numFmtId="165" fontId="5" fillId="2" borderId="6" xfId="7" applyNumberFormat="1" applyFont="1" applyFill="1" applyBorder="1" applyAlignment="1">
      <alignment horizontal="center" vertical="center" wrapText="1"/>
    </xf>
    <xf numFmtId="3" fontId="22" fillId="0" borderId="6" xfId="12" applyNumberFormat="1" applyFont="1" applyBorder="1" applyAlignment="1">
      <alignment horizontal="center" vertical="center"/>
    </xf>
    <xf numFmtId="0" fontId="28" fillId="0" borderId="0" xfId="12" applyFont="1" applyFill="1" applyBorder="1" applyAlignment="1">
      <alignment vertical="top"/>
    </xf>
    <xf numFmtId="0" fontId="29" fillId="0" borderId="0" xfId="12" applyFont="1" applyFill="1" applyBorder="1" applyAlignment="1">
      <alignment horizontal="center" vertical="center" wrapText="1"/>
    </xf>
    <xf numFmtId="0" fontId="29" fillId="0" borderId="0" xfId="12" applyFont="1" applyFill="1" applyBorder="1" applyAlignment="1">
      <alignment vertical="center" wrapText="1"/>
    </xf>
    <xf numFmtId="0" fontId="34" fillId="0" borderId="0" xfId="12" applyFont="1" applyFill="1" applyBorder="1" applyAlignment="1">
      <alignment vertical="center" wrapText="1"/>
    </xf>
    <xf numFmtId="3" fontId="24" fillId="0" borderId="0" xfId="12" applyNumberFormat="1" applyFont="1" applyFill="1" applyBorder="1" applyAlignment="1">
      <alignment vertical="center"/>
    </xf>
    <xf numFmtId="0" fontId="24" fillId="0" borderId="0" xfId="12" applyFont="1" applyFill="1" applyBorder="1" applyAlignment="1">
      <alignment vertical="center"/>
    </xf>
    <xf numFmtId="0" fontId="22" fillId="0" borderId="0" xfId="12" applyFont="1" applyFill="1" applyBorder="1"/>
    <xf numFmtId="3" fontId="22" fillId="0" borderId="0" xfId="12" applyNumberFormat="1" applyFont="1" applyFill="1" applyBorder="1" applyAlignment="1">
      <alignment vertical="center"/>
    </xf>
    <xf numFmtId="3" fontId="22" fillId="0" borderId="0" xfId="12" applyNumberFormat="1" applyFont="1" applyFill="1" applyBorder="1"/>
    <xf numFmtId="0" fontId="22" fillId="0" borderId="0" xfId="12" applyFont="1" applyFill="1" applyBorder="1" applyAlignment="1">
      <alignment horizontal="center" vertical="top"/>
    </xf>
    <xf numFmtId="0" fontId="30" fillId="0" borderId="0" xfId="12" applyFont="1" applyFill="1" applyBorder="1"/>
    <xf numFmtId="0" fontId="28" fillId="0" borderId="0" xfId="12" applyFont="1" applyFill="1" applyBorder="1"/>
    <xf numFmtId="0" fontId="24" fillId="0" borderId="6" xfId="12" applyFont="1" applyFill="1" applyBorder="1" applyAlignment="1">
      <alignment horizontal="left" vertical="center"/>
    </xf>
    <xf numFmtId="3" fontId="12" fillId="0" borderId="6" xfId="13" applyNumberFormat="1" applyFont="1" applyBorder="1" applyAlignment="1">
      <alignment horizontal="center" vertical="center"/>
    </xf>
    <xf numFmtId="3" fontId="22" fillId="40" borderId="3" xfId="12" applyNumberFormat="1" applyFont="1" applyFill="1" applyBorder="1" applyAlignment="1">
      <alignment horizontal="center" vertical="center"/>
    </xf>
    <xf numFmtId="3" fontId="24" fillId="0" borderId="2" xfId="12" applyNumberFormat="1" applyFont="1" applyFill="1" applyBorder="1" applyAlignment="1">
      <alignment horizontal="center" vertical="center"/>
    </xf>
    <xf numFmtId="172" fontId="3" fillId="2" borderId="6" xfId="115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116" applyFont="1" applyFill="1" applyBorder="1" applyAlignment="1" applyProtection="1">
      <alignment horizontal="center" vertical="center"/>
      <protection locked="0"/>
    </xf>
    <xf numFmtId="3" fontId="22" fillId="0" borderId="3" xfId="12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3" fillId="3" borderId="6" xfId="116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87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72" fontId="3" fillId="3" borderId="6" xfId="115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3" fontId="3" fillId="0" borderId="6" xfId="117" applyNumberFormat="1" applyFont="1" applyBorder="1" applyAlignment="1">
      <alignment horizontal="center" vertical="center"/>
    </xf>
    <xf numFmtId="3" fontId="88" fillId="0" borderId="6" xfId="117" applyNumberFormat="1" applyFont="1" applyBorder="1" applyAlignment="1">
      <alignment horizontal="center" vertical="center"/>
    </xf>
    <xf numFmtId="3" fontId="3" fillId="0" borderId="6" xfId="117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88" fillId="0" borderId="6" xfId="0" applyFont="1" applyBorder="1" applyAlignment="1">
      <alignment horizontal="center"/>
    </xf>
    <xf numFmtId="3" fontId="22" fillId="0" borderId="3" xfId="12" applyNumberFormat="1" applyFont="1" applyBorder="1" applyAlignment="1">
      <alignment horizontal="center" vertical="center"/>
    </xf>
    <xf numFmtId="3" fontId="12" fillId="0" borderId="3" xfId="13" applyNumberFormat="1" applyFont="1" applyBorder="1" applyAlignment="1">
      <alignment horizontal="center" vertical="center"/>
    </xf>
    <xf numFmtId="3" fontId="89" fillId="0" borderId="6" xfId="12" applyNumberFormat="1" applyFont="1" applyFill="1" applyBorder="1" applyAlignment="1">
      <alignment horizontal="center" vertical="center"/>
    </xf>
    <xf numFmtId="164" fontId="89" fillId="0" borderId="6" xfId="12" applyNumberFormat="1" applyFont="1" applyFill="1" applyBorder="1" applyAlignment="1">
      <alignment horizontal="center" vertical="center"/>
    </xf>
    <xf numFmtId="3" fontId="89" fillId="0" borderId="3" xfId="12" applyNumberFormat="1" applyFont="1" applyFill="1" applyBorder="1" applyAlignment="1">
      <alignment horizontal="center" vertical="center"/>
    </xf>
    <xf numFmtId="3" fontId="3" fillId="0" borderId="6" xfId="13" applyNumberFormat="1" applyFont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1" fontId="34" fillId="43" borderId="6" xfId="12" applyNumberFormat="1" applyFont="1" applyFill="1" applyBorder="1" applyAlignment="1">
      <alignment horizontal="center" wrapText="1"/>
    </xf>
    <xf numFmtId="3" fontId="24" fillId="43" borderId="6" xfId="12" applyNumberFormat="1" applyFont="1" applyFill="1" applyBorder="1" applyAlignment="1">
      <alignment horizontal="center" vertical="center"/>
    </xf>
    <xf numFmtId="3" fontId="22" fillId="43" borderId="6" xfId="12" applyNumberFormat="1" applyFont="1" applyFill="1" applyBorder="1" applyAlignment="1">
      <alignment horizontal="center" vertical="center"/>
    </xf>
    <xf numFmtId="3" fontId="12" fillId="43" borderId="5" xfId="18" applyNumberFormat="1" applyFont="1" applyFill="1" applyBorder="1" applyAlignment="1" applyProtection="1">
      <alignment horizontal="center" vertical="center"/>
      <protection locked="0"/>
    </xf>
    <xf numFmtId="3" fontId="12" fillId="43" borderId="12" xfId="18" applyNumberFormat="1" applyFont="1" applyFill="1" applyBorder="1" applyAlignment="1" applyProtection="1">
      <alignment horizontal="center" vertical="center"/>
      <protection locked="0"/>
    </xf>
    <xf numFmtId="0" fontId="3" fillId="0" borderId="10" xfId="7" applyFont="1" applyBorder="1" applyAlignment="1">
      <alignment horizontal="left" wrapText="1"/>
    </xf>
    <xf numFmtId="0" fontId="14" fillId="0" borderId="0" xfId="7" applyFont="1" applyAlignment="1">
      <alignment horizontal="center" vertical="top" wrapText="1"/>
    </xf>
    <xf numFmtId="0" fontId="4" fillId="0" borderId="2" xfId="7" applyFont="1" applyBorder="1" applyAlignment="1">
      <alignment horizontal="center" vertical="center" wrapText="1"/>
    </xf>
    <xf numFmtId="0" fontId="4" fillId="0" borderId="5" xfId="7" applyFont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2" fillId="0" borderId="0" xfId="12" applyFont="1" applyFill="1" applyBorder="1" applyAlignment="1">
      <alignment horizontal="left" wrapText="1"/>
    </xf>
    <xf numFmtId="0" fontId="22" fillId="0" borderId="10" xfId="12" applyFont="1" applyFill="1" applyBorder="1" applyAlignment="1">
      <alignment horizontal="left" wrapText="1"/>
    </xf>
    <xf numFmtId="0" fontId="24" fillId="2" borderId="6" xfId="12" applyFont="1" applyFill="1" applyBorder="1" applyAlignment="1">
      <alignment horizontal="center" vertical="center" wrapText="1"/>
    </xf>
    <xf numFmtId="49" fontId="83" fillId="0" borderId="6" xfId="12" applyNumberFormat="1" applyFont="1" applyFill="1" applyBorder="1" applyAlignment="1">
      <alignment horizontal="center" vertical="center" wrapText="1"/>
    </xf>
    <xf numFmtId="49" fontId="83" fillId="2" borderId="6" xfId="12" applyNumberFormat="1" applyFont="1" applyFill="1" applyBorder="1" applyAlignment="1">
      <alignment horizontal="center" vertical="center" wrapText="1"/>
    </xf>
    <xf numFmtId="0" fontId="83" fillId="0" borderId="6" xfId="12" applyFont="1" applyFill="1" applyBorder="1" applyAlignment="1">
      <alignment horizontal="center" vertical="center" wrapText="1"/>
    </xf>
    <xf numFmtId="0" fontId="21" fillId="0" borderId="10" xfId="14" applyFont="1" applyFill="1" applyBorder="1" applyAlignment="1">
      <alignment horizontal="left" wrapText="1"/>
    </xf>
    <xf numFmtId="0" fontId="21" fillId="0" borderId="0" xfId="14" applyFont="1" applyFill="1" applyBorder="1" applyAlignment="1">
      <alignment horizontal="left" wrapText="1"/>
    </xf>
    <xf numFmtId="0" fontId="19" fillId="0" borderId="1" xfId="12" applyFont="1" applyFill="1" applyBorder="1" applyAlignment="1">
      <alignment horizontal="right" vertical="top"/>
    </xf>
    <xf numFmtId="0" fontId="19" fillId="0" borderId="0" xfId="12" applyFont="1" applyFill="1" applyBorder="1" applyAlignment="1">
      <alignment horizontal="center" vertical="top"/>
    </xf>
    <xf numFmtId="0" fontId="24" fillId="2" borderId="3" xfId="12" applyFont="1" applyFill="1" applyBorder="1" applyAlignment="1">
      <alignment horizontal="center" vertical="center" wrapText="1"/>
    </xf>
    <xf numFmtId="0" fontId="24" fillId="2" borderId="11" xfId="12" applyFont="1" applyFill="1" applyBorder="1" applyAlignment="1">
      <alignment horizontal="center" vertical="center" wrapText="1"/>
    </xf>
    <xf numFmtId="0" fontId="24" fillId="2" borderId="4" xfId="12" applyFont="1" applyFill="1" applyBorder="1" applyAlignment="1">
      <alignment horizontal="center" vertical="center" wrapText="1"/>
    </xf>
    <xf numFmtId="0" fontId="32" fillId="0" borderId="0" xfId="12" applyFont="1" applyFill="1" applyBorder="1" applyAlignment="1">
      <alignment horizontal="center" vertical="center" wrapText="1"/>
    </xf>
    <xf numFmtId="0" fontId="19" fillId="0" borderId="1" xfId="12" applyFont="1" applyFill="1" applyBorder="1" applyAlignment="1">
      <alignment horizontal="center" vertical="top"/>
    </xf>
    <xf numFmtId="0" fontId="18" fillId="0" borderId="6" xfId="12" applyFont="1" applyFill="1" applyBorder="1" applyAlignment="1">
      <alignment horizontal="center" vertical="center" wrapText="1"/>
    </xf>
    <xf numFmtId="0" fontId="84" fillId="2" borderId="6" xfId="12" applyFont="1" applyFill="1" applyBorder="1" applyAlignment="1">
      <alignment horizontal="center" vertical="center" wrapText="1"/>
    </xf>
    <xf numFmtId="49" fontId="30" fillId="40" borderId="6" xfId="12" applyNumberFormat="1" applyFont="1" applyFill="1" applyBorder="1" applyAlignment="1">
      <alignment horizontal="center" vertical="center" wrapText="1"/>
    </xf>
    <xf numFmtId="0" fontId="21" fillId="0" borderId="6" xfId="12" applyFont="1" applyFill="1" applyBorder="1" applyAlignment="1">
      <alignment horizontal="center" vertical="center" wrapText="1"/>
    </xf>
    <xf numFmtId="2" fontId="4" fillId="0" borderId="2" xfId="7" applyNumberFormat="1" applyFont="1" applyBorder="1" applyAlignment="1">
      <alignment horizontal="center" vertical="center" wrapText="1"/>
    </xf>
    <xf numFmtId="2" fontId="4" fillId="0" borderId="5" xfId="7" applyNumberFormat="1" applyFont="1" applyBorder="1" applyAlignment="1">
      <alignment horizontal="center" vertical="center" wrapText="1"/>
    </xf>
    <xf numFmtId="0" fontId="83" fillId="0" borderId="33" xfId="12" applyFont="1" applyFill="1" applyBorder="1" applyAlignment="1">
      <alignment horizontal="center" vertical="center" wrapText="1"/>
    </xf>
    <xf numFmtId="0" fontId="83" fillId="2" borderId="6" xfId="12" applyFont="1" applyFill="1" applyBorder="1" applyAlignment="1">
      <alignment horizontal="center" vertical="center" wrapText="1"/>
    </xf>
    <xf numFmtId="0" fontId="18" fillId="0" borderId="26" xfId="12" applyFont="1" applyFill="1" applyBorder="1" applyAlignment="1">
      <alignment horizontal="center" vertical="center" wrapText="1"/>
    </xf>
    <xf numFmtId="0" fontId="18" fillId="0" borderId="32" xfId="12" applyFont="1" applyFill="1" applyBorder="1" applyAlignment="1">
      <alignment horizontal="center" vertical="center" wrapText="1"/>
    </xf>
    <xf numFmtId="0" fontId="24" fillId="2" borderId="27" xfId="12" applyFont="1" applyFill="1" applyBorder="1" applyAlignment="1">
      <alignment horizontal="center" vertical="center" wrapText="1"/>
    </xf>
    <xf numFmtId="49" fontId="30" fillId="2" borderId="6" xfId="12" applyNumberFormat="1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horizontal="right" vertical="top"/>
    </xf>
    <xf numFmtId="0" fontId="24" fillId="2" borderId="28" xfId="12" applyFont="1" applyFill="1" applyBorder="1" applyAlignment="1">
      <alignment horizontal="center" vertical="center" wrapText="1"/>
    </xf>
    <xf numFmtId="0" fontId="24" fillId="2" borderId="29" xfId="12" applyFont="1" applyFill="1" applyBorder="1" applyAlignment="1">
      <alignment horizontal="center" vertical="center" wrapText="1"/>
    </xf>
    <xf numFmtId="0" fontId="24" fillId="2" borderId="30" xfId="12" applyFont="1" applyFill="1" applyBorder="1" applyAlignment="1">
      <alignment horizontal="center" vertical="center" wrapText="1"/>
    </xf>
    <xf numFmtId="0" fontId="24" fillId="2" borderId="31" xfId="12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center" vertical="center"/>
    </xf>
    <xf numFmtId="0" fontId="30" fillId="0" borderId="10" xfId="14" applyFont="1" applyFill="1" applyBorder="1" applyAlignment="1">
      <alignment horizontal="left" wrapText="1"/>
    </xf>
    <xf numFmtId="0" fontId="85" fillId="0" borderId="1" xfId="8" applyFont="1" applyFill="1" applyBorder="1" applyAlignment="1">
      <alignment horizontal="center" vertical="top" wrapText="1"/>
    </xf>
    <xf numFmtId="0" fontId="30" fillId="0" borderId="0" xfId="14" applyFont="1" applyFill="1" applyBorder="1" applyAlignment="1">
      <alignment horizontal="left" wrapText="1"/>
    </xf>
    <xf numFmtId="0" fontId="24" fillId="0" borderId="6" xfId="12" applyFont="1" applyFill="1" applyBorder="1" applyAlignment="1">
      <alignment horizontal="center" vertical="center" wrapText="1"/>
    </xf>
    <xf numFmtId="49" fontId="30" fillId="0" borderId="6" xfId="12" applyNumberFormat="1" applyFont="1" applyFill="1" applyBorder="1" applyAlignment="1">
      <alignment horizontal="center" vertical="center" wrapText="1"/>
    </xf>
    <xf numFmtId="0" fontId="24" fillId="0" borderId="3" xfId="12" applyFont="1" applyFill="1" applyBorder="1" applyAlignment="1">
      <alignment horizontal="center" vertical="center" wrapText="1"/>
    </xf>
    <xf numFmtId="0" fontId="24" fillId="0" borderId="11" xfId="12" applyFont="1" applyFill="1" applyBorder="1" applyAlignment="1">
      <alignment horizontal="center" vertical="center" wrapText="1"/>
    </xf>
    <xf numFmtId="0" fontId="24" fillId="0" borderId="4" xfId="12" applyFont="1" applyFill="1" applyBorder="1" applyAlignment="1">
      <alignment horizontal="center" vertical="center" wrapText="1"/>
    </xf>
    <xf numFmtId="0" fontId="82" fillId="0" borderId="6" xfId="1" applyFont="1" applyFill="1" applyBorder="1" applyAlignment="1">
      <alignment horizontal="center" vertical="center" wrapText="1"/>
    </xf>
    <xf numFmtId="0" fontId="53" fillId="0" borderId="9" xfId="9" applyFont="1" applyFill="1" applyBorder="1" applyAlignment="1">
      <alignment horizontal="center" vertical="center" wrapText="1"/>
    </xf>
    <xf numFmtId="0" fontId="53" fillId="0" borderId="10" xfId="9" applyFont="1" applyFill="1" applyBorder="1" applyAlignment="1">
      <alignment horizontal="center" vertical="center" wrapText="1"/>
    </xf>
    <xf numFmtId="0" fontId="53" fillId="0" borderId="8" xfId="9" applyFont="1" applyFill="1" applyBorder="1" applyAlignment="1">
      <alignment horizontal="center" vertical="center" wrapText="1"/>
    </xf>
    <xf numFmtId="0" fontId="53" fillId="0" borderId="1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horizontal="center" vertical="center" wrapText="1"/>
    </xf>
    <xf numFmtId="49" fontId="2" fillId="0" borderId="2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49" fontId="2" fillId="0" borderId="3" xfId="7" applyNumberFormat="1" applyFont="1" applyBorder="1" applyAlignment="1">
      <alignment horizontal="center" vertical="center" wrapText="1"/>
    </xf>
    <xf numFmtId="49" fontId="2" fillId="0" borderId="4" xfId="7" applyNumberFormat="1" applyFont="1" applyBorder="1" applyAlignment="1">
      <alignment horizontal="center" vertical="center" wrapText="1"/>
    </xf>
    <xf numFmtId="0" fontId="51" fillId="0" borderId="0" xfId="8" applyFont="1" applyFill="1" applyAlignment="1">
      <alignment horizontal="center" vertical="top" wrapText="1"/>
    </xf>
    <xf numFmtId="1" fontId="79" fillId="0" borderId="2" xfId="6" applyNumberFormat="1" applyFont="1" applyFill="1" applyBorder="1" applyAlignment="1" applyProtection="1">
      <alignment horizontal="center" vertical="center" wrapText="1"/>
      <protection locked="0"/>
    </xf>
    <xf numFmtId="1" fontId="79" fillId="0" borderId="7" xfId="6" applyNumberFormat="1" applyFont="1" applyFill="1" applyBorder="1" applyAlignment="1" applyProtection="1">
      <alignment horizontal="center" vertical="center" wrapText="1"/>
      <protection locked="0"/>
    </xf>
    <xf numFmtId="1" fontId="79" fillId="0" borderId="5" xfId="6" applyNumberFormat="1" applyFont="1" applyFill="1" applyBorder="1" applyAlignment="1" applyProtection="1">
      <alignment horizontal="center" vertical="center" wrapText="1"/>
      <protection locked="0"/>
    </xf>
    <xf numFmtId="1" fontId="1" fillId="0" borderId="2" xfId="6" applyNumberFormat="1" applyFont="1" applyFill="1" applyBorder="1" applyAlignment="1" applyProtection="1">
      <alignment horizontal="center" vertical="center" wrapText="1"/>
    </xf>
    <xf numFmtId="1" fontId="1" fillId="0" borderId="7" xfId="6" applyNumberFormat="1" applyFont="1" applyFill="1" applyBorder="1" applyAlignment="1" applyProtection="1">
      <alignment horizontal="center" vertical="center" wrapText="1"/>
    </xf>
    <xf numFmtId="1" fontId="1" fillId="0" borderId="5" xfId="6" applyNumberFormat="1" applyFont="1" applyFill="1" applyBorder="1" applyAlignment="1" applyProtection="1">
      <alignment horizontal="center" vertical="center" wrapText="1"/>
    </xf>
    <xf numFmtId="1" fontId="51" fillId="0" borderId="0" xfId="6" applyNumberFormat="1" applyFont="1" applyFill="1" applyAlignment="1" applyProtection="1">
      <alignment horizontal="center" vertical="center" wrapText="1"/>
      <protection locked="0"/>
    </xf>
    <xf numFmtId="1" fontId="76" fillId="0" borderId="2" xfId="6" applyNumberFormat="1" applyFont="1" applyFill="1" applyBorder="1" applyAlignment="1" applyProtection="1">
      <alignment horizontal="center"/>
      <protection locked="0"/>
    </xf>
    <xf numFmtId="1" fontId="76" fillId="0" borderId="7" xfId="6" applyNumberFormat="1" applyFont="1" applyFill="1" applyBorder="1" applyAlignment="1" applyProtection="1">
      <alignment horizontal="center"/>
      <protection locked="0"/>
    </xf>
    <xf numFmtId="1" fontId="1" fillId="0" borderId="6" xfId="6" applyNumberFormat="1" applyFont="1" applyFill="1" applyBorder="1" applyAlignment="1" applyProtection="1">
      <alignment horizontal="center" vertical="center" wrapText="1"/>
    </xf>
    <xf numFmtId="1" fontId="1" fillId="0" borderId="6" xfId="6" applyNumberFormat="1" applyFont="1" applyFill="1" applyBorder="1" applyAlignment="1" applyProtection="1">
      <alignment horizontal="center" vertical="center" wrapText="1"/>
      <protection locked="0"/>
    </xf>
    <xf numFmtId="1" fontId="3" fillId="0" borderId="6" xfId="6" applyNumberFormat="1" applyFont="1" applyFill="1" applyBorder="1" applyAlignment="1" applyProtection="1">
      <alignment horizontal="center" vertical="center" wrapText="1"/>
      <protection locked="0"/>
    </xf>
    <xf numFmtId="1" fontId="3" fillId="0" borderId="6" xfId="6" applyNumberFormat="1" applyFont="1" applyFill="1" applyBorder="1" applyAlignment="1" applyProtection="1">
      <alignment horizontal="center" vertical="center" wrapText="1"/>
    </xf>
    <xf numFmtId="1" fontId="3" fillId="0" borderId="2" xfId="6" applyNumberFormat="1" applyFont="1" applyFill="1" applyBorder="1" applyAlignment="1" applyProtection="1">
      <alignment horizontal="center" vertical="center" wrapText="1"/>
    </xf>
    <xf numFmtId="1" fontId="3" fillId="0" borderId="7" xfId="6" applyNumberFormat="1" applyFont="1" applyFill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center" vertical="center" wrapText="1"/>
    </xf>
    <xf numFmtId="0" fontId="14" fillId="0" borderId="0" xfId="8" applyFont="1" applyFill="1" applyAlignment="1">
      <alignment horizontal="center" vertical="top" wrapText="1"/>
    </xf>
    <xf numFmtId="0" fontId="4" fillId="0" borderId="7" xfId="1" applyFont="1" applyFill="1" applyBorder="1" applyAlignment="1">
      <alignment horizontal="center" vertical="center" wrapText="1"/>
    </xf>
    <xf numFmtId="0" fontId="2" fillId="0" borderId="6" xfId="8" applyFont="1" applyFill="1" applyBorder="1" applyAlignment="1">
      <alignment horizontal="center" vertical="center" wrapText="1"/>
    </xf>
    <xf numFmtId="49" fontId="30" fillId="41" borderId="6" xfId="12" applyNumberFormat="1" applyFont="1" applyFill="1" applyBorder="1" applyAlignment="1">
      <alignment horizontal="center" vertical="center" wrapText="1"/>
    </xf>
    <xf numFmtId="0" fontId="81" fillId="0" borderId="2" xfId="1" applyFont="1" applyFill="1" applyBorder="1" applyAlignment="1">
      <alignment horizontal="center" vertical="center" wrapText="1"/>
    </xf>
    <xf numFmtId="0" fontId="81" fillId="0" borderId="5" xfId="1" applyFont="1" applyFill="1" applyBorder="1" applyAlignment="1">
      <alignment horizontal="center" vertical="center" wrapText="1"/>
    </xf>
    <xf numFmtId="0" fontId="14" fillId="0" borderId="0" xfId="7" applyFont="1" applyFill="1" applyAlignment="1">
      <alignment horizontal="center" vertical="top" wrapText="1"/>
    </xf>
    <xf numFmtId="0" fontId="36" fillId="0" borderId="0" xfId="7" applyFont="1" applyFill="1" applyAlignment="1">
      <alignment horizontal="center" vertical="top" wrapText="1"/>
    </xf>
    <xf numFmtId="0" fontId="14" fillId="0" borderId="1" xfId="8" applyFont="1" applyFill="1" applyBorder="1" applyAlignment="1">
      <alignment horizontal="center" vertical="top" wrapText="1"/>
    </xf>
    <xf numFmtId="0" fontId="2" fillId="0" borderId="3" xfId="8" applyFont="1" applyFill="1" applyBorder="1" applyAlignment="1">
      <alignment horizontal="center" vertical="center" wrapText="1"/>
    </xf>
    <xf numFmtId="0" fontId="2" fillId="0" borderId="1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center" vertical="center" wrapText="1"/>
    </xf>
    <xf numFmtId="0" fontId="24" fillId="40" borderId="3" xfId="12" applyFont="1" applyFill="1" applyBorder="1" applyAlignment="1">
      <alignment horizontal="center" vertical="center" wrapText="1"/>
    </xf>
    <xf numFmtId="0" fontId="24" fillId="40" borderId="11" xfId="12" applyFont="1" applyFill="1" applyBorder="1" applyAlignment="1">
      <alignment horizontal="center" vertical="center" wrapText="1"/>
    </xf>
    <xf numFmtId="0" fontId="24" fillId="40" borderId="4" xfId="12" applyFont="1" applyFill="1" applyBorder="1" applyAlignment="1">
      <alignment horizontal="center" vertical="center" wrapText="1"/>
    </xf>
    <xf numFmtId="0" fontId="30" fillId="40" borderId="2" xfId="12" applyFont="1" applyFill="1" applyBorder="1" applyAlignment="1">
      <alignment horizontal="center" vertical="center" wrapText="1"/>
    </xf>
    <xf numFmtId="0" fontId="30" fillId="40" borderId="5" xfId="12" applyFont="1" applyFill="1" applyBorder="1" applyAlignment="1">
      <alignment horizontal="center" vertical="center" wrapText="1"/>
    </xf>
    <xf numFmtId="49" fontId="30" fillId="43" borderId="6" xfId="12" applyNumberFormat="1" applyFont="1" applyFill="1" applyBorder="1" applyAlignment="1">
      <alignment horizontal="center" vertical="center" wrapText="1"/>
    </xf>
  </cellXfs>
  <cellStyles count="118">
    <cellStyle name=" 1" xfId="19"/>
    <cellStyle name="20% - Accent1" xfId="20"/>
    <cellStyle name="20% - Accent1 2" xfId="21"/>
    <cellStyle name="20% - Accent2" xfId="22"/>
    <cellStyle name="20% - Accent2 2" xfId="23"/>
    <cellStyle name="20% - Accent3" xfId="24"/>
    <cellStyle name="20% - Accent3 2" xfId="25"/>
    <cellStyle name="20% - Accent4" xfId="26"/>
    <cellStyle name="20% - Accent4 2" xfId="27"/>
    <cellStyle name="20% - Accent5" xfId="28"/>
    <cellStyle name="20% - Accent5 2" xfId="29"/>
    <cellStyle name="20% - Accent6" xfId="30"/>
    <cellStyle name="20% - Accent6 2" xfId="31"/>
    <cellStyle name="20% - Акцент1" xfId="32"/>
    <cellStyle name="20% - Акцент2" xfId="33"/>
    <cellStyle name="20% - Акцент3" xfId="34"/>
    <cellStyle name="20% - Акцент4" xfId="35"/>
    <cellStyle name="20% - Акцент5" xfId="36"/>
    <cellStyle name="20% - Акцент6" xfId="37"/>
    <cellStyle name="40% - Accent1" xfId="38"/>
    <cellStyle name="40% - Accent1 2" xfId="39"/>
    <cellStyle name="40% - Accent2" xfId="40"/>
    <cellStyle name="40% - Accent2 2" xfId="41"/>
    <cellStyle name="40% - Accent3" xfId="42"/>
    <cellStyle name="40% - Accent3 2" xfId="43"/>
    <cellStyle name="40% - Accent4" xfId="44"/>
    <cellStyle name="40% - Accent4 2" xfId="45"/>
    <cellStyle name="40% - Accent5" xfId="46"/>
    <cellStyle name="40% - Accent5 2" xfId="47"/>
    <cellStyle name="40% - Accent6" xfId="48"/>
    <cellStyle name="40% - Accent6 2" xfId="49"/>
    <cellStyle name="40% - Акцент1" xfId="50"/>
    <cellStyle name="40% - Акцент2" xfId="51"/>
    <cellStyle name="40% - Акцент3" xfId="52"/>
    <cellStyle name="40% - Акцент4" xfId="53"/>
    <cellStyle name="40% - Акцент5" xfId="54"/>
    <cellStyle name="40% - Акцент6" xfId="55"/>
    <cellStyle name="60% - Accent1" xfId="56"/>
    <cellStyle name="60% - Accent2" xfId="57"/>
    <cellStyle name="60% - Accent3" xfId="58"/>
    <cellStyle name="60% - Accent4" xfId="59"/>
    <cellStyle name="60% - Accent5" xfId="60"/>
    <cellStyle name="60% - Accent6" xfId="61"/>
    <cellStyle name="60% - Акцент1" xfId="62"/>
    <cellStyle name="60% - Акцент2" xfId="63"/>
    <cellStyle name="60% - Акцент3" xfId="64"/>
    <cellStyle name="60% - Акцент4" xfId="65"/>
    <cellStyle name="60% - Акцент5" xfId="66"/>
    <cellStyle name="60% - Акцент6" xfId="67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74"/>
    <cellStyle name="Calculation" xfId="75"/>
    <cellStyle name="Check Cell" xfId="76"/>
    <cellStyle name="Explanatory Text" xfId="77"/>
    <cellStyle name="Good" xfId="78"/>
    <cellStyle name="Heading 1" xfId="79"/>
    <cellStyle name="Heading 2" xfId="80"/>
    <cellStyle name="Heading 3" xfId="81"/>
    <cellStyle name="Heading 4" xfId="82"/>
    <cellStyle name="Input" xfId="83"/>
    <cellStyle name="Linked Cell" xfId="84"/>
    <cellStyle name="Neutral" xfId="85"/>
    <cellStyle name="Note" xfId="86"/>
    <cellStyle name="Note 2" xfId="87"/>
    <cellStyle name="Output" xfId="88"/>
    <cellStyle name="Title" xfId="89"/>
    <cellStyle name="Total" xfId="90"/>
    <cellStyle name="Warning Text" xfId="91"/>
    <cellStyle name="Акцент1 2" xfId="92"/>
    <cellStyle name="Акцент2 2" xfId="93"/>
    <cellStyle name="Акцент3 2" xfId="94"/>
    <cellStyle name="Акцент4 2" xfId="95"/>
    <cellStyle name="Акцент5 2" xfId="96"/>
    <cellStyle name="Акцент6 2" xfId="97"/>
    <cellStyle name="Вывод 2" xfId="98"/>
    <cellStyle name="Вычисление 2" xfId="99"/>
    <cellStyle name="Заголовок 1 2" xfId="100"/>
    <cellStyle name="Заголовок 2 2" xfId="101"/>
    <cellStyle name="Заголовок 3 2" xfId="102"/>
    <cellStyle name="Заголовок 4 2" xfId="103"/>
    <cellStyle name="Звичайний" xfId="0" builtinId="0"/>
    <cellStyle name="Звичайний 2" xfId="16"/>
    <cellStyle name="Звичайний 2 3" xfId="11"/>
    <cellStyle name="Звичайний 3 2" xfId="4"/>
    <cellStyle name="Итог 2" xfId="104"/>
    <cellStyle name="Нейтральный 2" xfId="105"/>
    <cellStyle name="Обычный 2" xfId="5"/>
    <cellStyle name="Обычный 2 2" xfId="6"/>
    <cellStyle name="Обычный 3" xfId="117"/>
    <cellStyle name="Обычный 4" xfId="10"/>
    <cellStyle name="Обычный 5" xfId="3"/>
    <cellStyle name="Обычный 6" xfId="1"/>
    <cellStyle name="Обычный 6 2" xfId="9"/>
    <cellStyle name="Обычный 6 3" xfId="2"/>
    <cellStyle name="Обычный_06" xfId="18"/>
    <cellStyle name="Обычный_12 Зинкевич" xfId="106"/>
    <cellStyle name="Обычный_4 категории вмесмте СОЦ_УРАЗЛИВІ__ТАБО_4 категорії Квота!!!_2014 рік" xfId="7"/>
    <cellStyle name="Обычный_5% квота (б)" xfId="17"/>
    <cellStyle name="Обычный_АктЗах_5%квот Оксана" xfId="14"/>
    <cellStyle name="Обычный_Активна політика (б)" xfId="115"/>
    <cellStyle name="Обычный_Інваліди_Лайт1111" xfId="13"/>
    <cellStyle name="Обычный_Молодь_сравн_04_14" xfId="15"/>
    <cellStyle name="Обычный_Перевірка_Молодь_до 18 років" xfId="8"/>
    <cellStyle name="Обычный_Роб_соц_незах" xfId="116"/>
    <cellStyle name="Обычный_Табл. 3.15" xfId="12"/>
    <cellStyle name="Обычный_Укомплектування_11_2013" xfId="107"/>
    <cellStyle name="Плохой 2" xfId="108"/>
    <cellStyle name="Пояснение 2" xfId="109"/>
    <cellStyle name="Примечание 2" xfId="110"/>
    <cellStyle name="Стиль 1" xfId="111"/>
    <cellStyle name="Тысячи [0]_Анализ" xfId="112"/>
    <cellStyle name="Тысячи_Анализ" xfId="113"/>
    <cellStyle name="ФинᎰнсовый_Лист1 (3)_1" xfId="114"/>
  </cellStyles>
  <dxfs count="0"/>
  <tableStyles count="0" defaultTableStyle="TableStyleMedium2" defaultPivotStyle="PivotStyleLight16"/>
  <colors>
    <mruColors>
      <color rgb="FFFFCCFF"/>
      <color rgb="FF0000CC"/>
      <color rgb="FF003399"/>
      <color rgb="FF3333FF"/>
      <color rgb="FFCC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388620</xdr:colOff>
      <xdr:row>13</xdr:row>
      <xdr:rowOff>0</xdr:rowOff>
    </xdr:from>
    <xdr:to>
      <xdr:col>26</xdr:col>
      <xdr:colOff>464820</xdr:colOff>
      <xdr:row>14</xdr:row>
      <xdr:rowOff>21041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5506700" y="381762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Slava\&#1052;&#1086;&#1080;%20&#1076;&#1086;&#1082;&#1091;&#1084;&#1077;&#1085;&#1090;&#1099;\&#1052;&#1086;&#1080;%20&#1076;&#1086;&#1082;&#1091;&#1084;&#1077;&#1085;&#1090;&#1099;\&#1047;&#1080;&#1085;&#1082;&#1077;&#1074;&#1080;&#1095;_&#1080;&#1085;&#1089;&#1090;&#1080;&#1090;&#1091;&#1090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Rar$DI00.418\&#1060;&#1080;&#1083;&#1100;&#1090;&#1088;_1908&#1086;&#1073;&#1083;&#1110;&#10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&#1060;&#1080;&#1083;&#1100;&#1090;&#1088;_1908&#1086;&#1073;&#1083;&#1110;&#108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&#1060;&#1080;&#1083;&#1100;&#1090;&#1088;_1908&#1086;&#1073;&#1083;&#1110;&#108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Rar$DI00.418\2306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Users\MAKARE~1.ES\AppData\Local\Temp\Rar$DI00.418\230620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к4,44"/>
      <sheetName val="п_1"/>
      <sheetName val="п_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19"/>
  <sheetViews>
    <sheetView view="pageBreakPreview" zoomScale="85" zoomScaleNormal="70" zoomScaleSheetLayoutView="85" workbookViewId="0">
      <selection activeCell="I16" sqref="I16"/>
    </sheetView>
  </sheetViews>
  <sheetFormatPr defaultColWidth="8" defaultRowHeight="13.2" x14ac:dyDescent="0.25"/>
  <cols>
    <col min="1" max="1" width="61.33203125" style="3" customWidth="1"/>
    <col min="2" max="3" width="24.44140625" style="52" customWidth="1"/>
    <col min="4" max="5" width="11.5546875" style="3" customWidth="1"/>
    <col min="6" max="16384" width="8" style="3"/>
  </cols>
  <sheetData>
    <row r="1" spans="1:11" ht="78" customHeight="1" x14ac:dyDescent="0.25">
      <c r="A1" s="237" t="s">
        <v>24</v>
      </c>
      <c r="B1" s="237"/>
      <c r="C1" s="237"/>
      <c r="D1" s="237"/>
      <c r="E1" s="237"/>
    </row>
    <row r="2" spans="1:11" ht="17.850000000000001" customHeight="1" x14ac:dyDescent="0.2">
      <c r="A2" s="237"/>
      <c r="B2" s="237"/>
      <c r="C2" s="237"/>
      <c r="D2" s="237"/>
      <c r="E2" s="237"/>
    </row>
    <row r="3" spans="1:11" s="4" customFormat="1" ht="23.25" customHeight="1" x14ac:dyDescent="0.3">
      <c r="A3" s="242" t="s">
        <v>0</v>
      </c>
      <c r="B3" s="238" t="s">
        <v>103</v>
      </c>
      <c r="C3" s="238" t="s">
        <v>104</v>
      </c>
      <c r="D3" s="240" t="s">
        <v>1</v>
      </c>
      <c r="E3" s="241"/>
    </row>
    <row r="4" spans="1:11" s="4" customFormat="1" ht="27.75" customHeight="1" x14ac:dyDescent="0.3">
      <c r="A4" s="243"/>
      <c r="B4" s="239"/>
      <c r="C4" s="239"/>
      <c r="D4" s="5" t="s">
        <v>2</v>
      </c>
      <c r="E4" s="6" t="s">
        <v>25</v>
      </c>
    </row>
    <row r="5" spans="1:11" s="9" customFormat="1" ht="15.75" customHeight="1" x14ac:dyDescent="0.3">
      <c r="A5" s="7" t="s">
        <v>3</v>
      </c>
      <c r="B5" s="8">
        <v>1</v>
      </c>
      <c r="C5" s="8">
        <v>2</v>
      </c>
      <c r="D5" s="8">
        <v>3</v>
      </c>
      <c r="E5" s="8">
        <v>4</v>
      </c>
    </row>
    <row r="6" spans="1:11" s="9" customFormat="1" ht="23.1" customHeight="1" x14ac:dyDescent="0.3">
      <c r="A6" s="10" t="s">
        <v>97</v>
      </c>
      <c r="B6" s="74" t="s">
        <v>91</v>
      </c>
      <c r="C6" s="74">
        <f>'2(5%квота-ЦЗ)'!C7</f>
        <v>10116</v>
      </c>
      <c r="D6" s="16" t="s">
        <v>91</v>
      </c>
      <c r="E6" s="97" t="s">
        <v>91</v>
      </c>
      <c r="K6" s="13"/>
    </row>
    <row r="7" spans="1:11" s="4" customFormat="1" ht="23.1" customHeight="1" x14ac:dyDescent="0.3">
      <c r="A7" s="10" t="s">
        <v>27</v>
      </c>
      <c r="B7" s="74">
        <f>'2(5%квота-ЦЗ)'!E7</f>
        <v>14846</v>
      </c>
      <c r="C7" s="74">
        <f>'2(5%квота-ЦЗ)'!F7</f>
        <v>9480</v>
      </c>
      <c r="D7" s="16">
        <f t="shared" ref="D7:D11" si="0">C7*100/B7</f>
        <v>63.855583995689074</v>
      </c>
      <c r="E7" s="90">
        <f t="shared" ref="E7:E11" si="1">C7-B7</f>
        <v>-5366</v>
      </c>
      <c r="K7" s="13"/>
    </row>
    <row r="8" spans="1:11" s="4" customFormat="1" ht="45" customHeight="1" x14ac:dyDescent="0.3">
      <c r="A8" s="14" t="s">
        <v>28</v>
      </c>
      <c r="B8" s="74">
        <f>'2(5%квота-ЦЗ)'!H7</f>
        <v>2189</v>
      </c>
      <c r="C8" s="74">
        <f>'2(5%квота-ЦЗ)'!I7</f>
        <v>1418</v>
      </c>
      <c r="D8" s="16">
        <f t="shared" si="0"/>
        <v>64.778437642759258</v>
      </c>
      <c r="E8" s="97">
        <f t="shared" si="1"/>
        <v>-771</v>
      </c>
      <c r="K8" s="13"/>
    </row>
    <row r="9" spans="1:11" s="4" customFormat="1" ht="23.1" customHeight="1" x14ac:dyDescent="0.3">
      <c r="A9" s="10" t="s">
        <v>29</v>
      </c>
      <c r="B9" s="74">
        <f>'2(5%квота-ЦЗ)'!K7</f>
        <v>703</v>
      </c>
      <c r="C9" s="74">
        <f>'2(5%квота-ЦЗ)'!L7</f>
        <v>487</v>
      </c>
      <c r="D9" s="16">
        <f t="shared" si="0"/>
        <v>69.274537695590325</v>
      </c>
      <c r="E9" s="90">
        <f t="shared" si="1"/>
        <v>-216</v>
      </c>
      <c r="K9" s="13"/>
    </row>
    <row r="10" spans="1:11" s="4" customFormat="1" ht="45.6" customHeight="1" x14ac:dyDescent="0.3">
      <c r="A10" s="15" t="s">
        <v>20</v>
      </c>
      <c r="B10" s="74">
        <f>'2(5%квота-ЦЗ)'!N7</f>
        <v>132</v>
      </c>
      <c r="C10" s="74">
        <f>'2(5%квота-ЦЗ)'!O7</f>
        <v>60</v>
      </c>
      <c r="D10" s="16">
        <f t="shared" si="0"/>
        <v>45.454545454545453</v>
      </c>
      <c r="E10" s="97">
        <f t="shared" si="1"/>
        <v>-72</v>
      </c>
      <c r="K10" s="13"/>
    </row>
    <row r="11" spans="1:11" s="4" customFormat="1" ht="45.6" customHeight="1" x14ac:dyDescent="0.3">
      <c r="A11" s="15" t="s">
        <v>30</v>
      </c>
      <c r="B11" s="74">
        <f>'2(5%квота-ЦЗ)'!Q7</f>
        <v>11925</v>
      </c>
      <c r="C11" s="74">
        <f>'2(5%квота-ЦЗ)'!R7</f>
        <v>7574</v>
      </c>
      <c r="D11" s="16">
        <f t="shared" si="0"/>
        <v>63.513626834381554</v>
      </c>
      <c r="E11" s="90">
        <f t="shared" si="1"/>
        <v>-4351</v>
      </c>
      <c r="K11" s="13"/>
    </row>
    <row r="12" spans="1:11" s="4" customFormat="1" ht="12.75" customHeight="1" x14ac:dyDescent="0.3">
      <c r="A12" s="244" t="s">
        <v>4</v>
      </c>
      <c r="B12" s="245"/>
      <c r="C12" s="245"/>
      <c r="D12" s="245"/>
      <c r="E12" s="245"/>
      <c r="K12" s="13"/>
    </row>
    <row r="13" spans="1:11" s="4" customFormat="1" ht="15" customHeight="1" x14ac:dyDescent="0.3">
      <c r="A13" s="246"/>
      <c r="B13" s="247"/>
      <c r="C13" s="247"/>
      <c r="D13" s="247"/>
      <c r="E13" s="247"/>
      <c r="K13" s="13"/>
    </row>
    <row r="14" spans="1:11" s="4" customFormat="1" ht="24" customHeight="1" x14ac:dyDescent="0.3">
      <c r="A14" s="242" t="s">
        <v>0</v>
      </c>
      <c r="B14" s="248" t="s">
        <v>105</v>
      </c>
      <c r="C14" s="248" t="s">
        <v>106</v>
      </c>
      <c r="D14" s="240" t="s">
        <v>1</v>
      </c>
      <c r="E14" s="241"/>
      <c r="K14" s="13" t="s">
        <v>68</v>
      </c>
    </row>
    <row r="15" spans="1:11" ht="35.85" customHeight="1" x14ac:dyDescent="0.25">
      <c r="A15" s="243"/>
      <c r="B15" s="248"/>
      <c r="C15" s="248"/>
      <c r="D15" s="5" t="s">
        <v>2</v>
      </c>
      <c r="E15" s="6" t="s">
        <v>25</v>
      </c>
      <c r="K15" s="13"/>
    </row>
    <row r="16" spans="1:11" ht="23.1" customHeight="1" x14ac:dyDescent="0.25">
      <c r="A16" s="10" t="s">
        <v>90</v>
      </c>
      <c r="B16" s="74" t="s">
        <v>91</v>
      </c>
      <c r="C16" s="74">
        <f>'2(5%квота-ЦЗ)'!U7</f>
        <v>2517</v>
      </c>
      <c r="D16" s="16" t="s">
        <v>91</v>
      </c>
      <c r="E16" s="97" t="s">
        <v>91</v>
      </c>
      <c r="K16" s="13"/>
    </row>
    <row r="17" spans="1:11" ht="23.1" customHeight="1" x14ac:dyDescent="0.25">
      <c r="A17" s="1" t="s">
        <v>27</v>
      </c>
      <c r="B17" s="74">
        <f>'2(5%квота-ЦЗ)'!W7</f>
        <v>4568</v>
      </c>
      <c r="C17" s="74">
        <f>'2(5%квота-ЦЗ)'!X7</f>
        <v>2350</v>
      </c>
      <c r="D17" s="16">
        <f t="shared" ref="D17:D18" si="2">C17*100/B17</f>
        <v>51.444833625218912</v>
      </c>
      <c r="E17" s="97">
        <f t="shared" ref="E17:E18" si="3">C17-B17</f>
        <v>-2218</v>
      </c>
      <c r="K17" s="13"/>
    </row>
    <row r="18" spans="1:11" ht="23.1" customHeight="1" x14ac:dyDescent="0.25">
      <c r="A18" s="1" t="s">
        <v>32</v>
      </c>
      <c r="B18" s="74">
        <f>'2(5%квота-ЦЗ)'!Z7</f>
        <v>4076</v>
      </c>
      <c r="C18" s="74">
        <f>'2(5%квота-ЦЗ)'!AA7</f>
        <v>2081</v>
      </c>
      <c r="D18" s="16">
        <f t="shared" si="2"/>
        <v>51.054955839057897</v>
      </c>
      <c r="E18" s="97">
        <f t="shared" si="3"/>
        <v>-1995</v>
      </c>
      <c r="K18" s="13"/>
    </row>
    <row r="19" spans="1:11" ht="50.25" customHeight="1" x14ac:dyDescent="0.3">
      <c r="A19" s="236" t="s">
        <v>92</v>
      </c>
      <c r="B19" s="236"/>
      <c r="C19" s="236"/>
      <c r="D19" s="236"/>
      <c r="E19" s="236"/>
    </row>
  </sheetData>
  <mergeCells count="12">
    <mergeCell ref="A19:E19"/>
    <mergeCell ref="A1:E1"/>
    <mergeCell ref="A2:E2"/>
    <mergeCell ref="B3:B4"/>
    <mergeCell ref="C3:C4"/>
    <mergeCell ref="D3:E3"/>
    <mergeCell ref="A3:A4"/>
    <mergeCell ref="A12:E13"/>
    <mergeCell ref="A14:A15"/>
    <mergeCell ref="B14:B15"/>
    <mergeCell ref="C14:C15"/>
    <mergeCell ref="D14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88"/>
  <sheetViews>
    <sheetView view="pageBreakPreview" zoomScale="56" zoomScaleNormal="75" zoomScaleSheetLayoutView="56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/>
    </sheetView>
  </sheetViews>
  <sheetFormatPr defaultColWidth="9.33203125" defaultRowHeight="13.8" x14ac:dyDescent="0.25"/>
  <cols>
    <col min="1" max="1" width="25.6640625" style="44" customWidth="1"/>
    <col min="2" max="2" width="11" style="44" hidden="1" customWidth="1"/>
    <col min="3" max="3" width="37" style="44" customWidth="1"/>
    <col min="4" max="4" width="8.33203125" style="44" hidden="1" customWidth="1"/>
    <col min="5" max="6" width="11.6640625" style="44" customWidth="1"/>
    <col min="7" max="7" width="7.44140625" style="44" customWidth="1"/>
    <col min="8" max="8" width="11.6640625" style="44" customWidth="1"/>
    <col min="9" max="9" width="11" style="44" customWidth="1"/>
    <col min="10" max="10" width="7.44140625" style="44" customWidth="1"/>
    <col min="11" max="12" width="9.44140625" style="44" customWidth="1"/>
    <col min="13" max="13" width="9" style="44" customWidth="1"/>
    <col min="14" max="15" width="12.44140625" style="44" customWidth="1"/>
    <col min="16" max="16" width="8.33203125" style="44" customWidth="1"/>
    <col min="17" max="18" width="12.5546875" style="44" customWidth="1"/>
    <col min="19" max="19" width="8.33203125" style="44" customWidth="1"/>
    <col min="20" max="20" width="10.5546875" style="44" hidden="1" customWidth="1"/>
    <col min="21" max="21" width="17.6640625" style="44" customWidth="1"/>
    <col min="22" max="22" width="8.33203125" style="44" hidden="1" customWidth="1"/>
    <col min="23" max="24" width="9.6640625" style="44" customWidth="1"/>
    <col min="25" max="25" width="8.33203125" style="44" customWidth="1"/>
    <col min="26" max="27" width="9.44140625" style="44" bestFit="1" customWidth="1"/>
    <col min="28" max="28" width="16.6640625" style="44" bestFit="1" customWidth="1"/>
    <col min="29" max="69" width="9.33203125" style="202"/>
    <col min="70" max="16384" width="9.33203125" style="44"/>
  </cols>
  <sheetData>
    <row r="1" spans="1:69" s="28" customFormat="1" ht="45.6" customHeight="1" x14ac:dyDescent="0.4">
      <c r="B1" s="262" t="s">
        <v>111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"/>
      <c r="O1" s="27"/>
      <c r="P1" s="27"/>
      <c r="Q1" s="27"/>
      <c r="R1" s="27"/>
      <c r="S1" s="27"/>
      <c r="T1" s="27"/>
      <c r="U1" s="27"/>
      <c r="V1" s="27"/>
      <c r="W1" s="27"/>
      <c r="X1" s="258"/>
      <c r="Y1" s="258"/>
      <c r="Z1" s="48"/>
      <c r="AB1" s="73" t="s">
        <v>14</v>
      </c>
    </row>
    <row r="2" spans="1:69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9" t="s">
        <v>7</v>
      </c>
      <c r="N2" s="59"/>
      <c r="O2" s="29"/>
      <c r="P2" s="29"/>
      <c r="Q2" s="30"/>
      <c r="R2" s="30"/>
      <c r="S2" s="30"/>
      <c r="T2" s="30"/>
      <c r="U2" s="30"/>
      <c r="V2" s="30"/>
      <c r="X2" s="263"/>
      <c r="Y2" s="263"/>
      <c r="Z2" s="257"/>
      <c r="AA2" s="257"/>
      <c r="AB2" s="59" t="s">
        <v>7</v>
      </c>
      <c r="AC2" s="15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</row>
    <row r="3" spans="1:69" s="32" customFormat="1" ht="56.85" customHeight="1" x14ac:dyDescent="0.3">
      <c r="A3" s="264"/>
      <c r="B3" s="166"/>
      <c r="C3" s="162" t="s">
        <v>95</v>
      </c>
      <c r="D3" s="166"/>
      <c r="E3" s="286" t="s">
        <v>22</v>
      </c>
      <c r="F3" s="286"/>
      <c r="G3" s="286"/>
      <c r="H3" s="286" t="s">
        <v>13</v>
      </c>
      <c r="I3" s="286"/>
      <c r="J3" s="286"/>
      <c r="K3" s="286" t="s">
        <v>9</v>
      </c>
      <c r="L3" s="286"/>
      <c r="M3" s="286"/>
      <c r="N3" s="286" t="s">
        <v>10</v>
      </c>
      <c r="O3" s="286"/>
      <c r="P3" s="286"/>
      <c r="Q3" s="288" t="s">
        <v>8</v>
      </c>
      <c r="R3" s="289"/>
      <c r="S3" s="290"/>
      <c r="T3" s="286" t="s">
        <v>16</v>
      </c>
      <c r="U3" s="286"/>
      <c r="V3" s="286"/>
      <c r="W3" s="286" t="s">
        <v>11</v>
      </c>
      <c r="X3" s="286"/>
      <c r="Y3" s="286"/>
      <c r="Z3" s="286" t="s">
        <v>12</v>
      </c>
      <c r="AA3" s="286"/>
      <c r="AB3" s="286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</row>
    <row r="4" spans="1:69" s="33" customFormat="1" ht="19.5" customHeight="1" x14ac:dyDescent="0.3">
      <c r="A4" s="264"/>
      <c r="B4" s="287" t="s">
        <v>62</v>
      </c>
      <c r="C4" s="252" t="s">
        <v>93</v>
      </c>
      <c r="D4" s="254" t="s">
        <v>2</v>
      </c>
      <c r="E4" s="252" t="s">
        <v>62</v>
      </c>
      <c r="F4" s="252" t="s">
        <v>93</v>
      </c>
      <c r="G4" s="254" t="s">
        <v>2</v>
      </c>
      <c r="H4" s="252" t="s">
        <v>62</v>
      </c>
      <c r="I4" s="252" t="s">
        <v>93</v>
      </c>
      <c r="J4" s="254" t="s">
        <v>2</v>
      </c>
      <c r="K4" s="252" t="s">
        <v>62</v>
      </c>
      <c r="L4" s="252" t="s">
        <v>93</v>
      </c>
      <c r="M4" s="254" t="s">
        <v>2</v>
      </c>
      <c r="N4" s="252" t="s">
        <v>62</v>
      </c>
      <c r="O4" s="252" t="s">
        <v>93</v>
      </c>
      <c r="P4" s="254" t="s">
        <v>2</v>
      </c>
      <c r="Q4" s="252" t="s">
        <v>62</v>
      </c>
      <c r="R4" s="252" t="s">
        <v>93</v>
      </c>
      <c r="S4" s="254" t="s">
        <v>2</v>
      </c>
      <c r="T4" s="252" t="s">
        <v>15</v>
      </c>
      <c r="U4" s="253" t="s">
        <v>94</v>
      </c>
      <c r="V4" s="254" t="s">
        <v>2</v>
      </c>
      <c r="W4" s="252" t="s">
        <v>62</v>
      </c>
      <c r="X4" s="252" t="s">
        <v>93</v>
      </c>
      <c r="Y4" s="254" t="s">
        <v>2</v>
      </c>
      <c r="Z4" s="252" t="s">
        <v>62</v>
      </c>
      <c r="AA4" s="252" t="s">
        <v>93</v>
      </c>
      <c r="AB4" s="254" t="s">
        <v>2</v>
      </c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</row>
    <row r="5" spans="1:69" s="193" customFormat="1" ht="15.75" customHeight="1" x14ac:dyDescent="0.3">
      <c r="A5" s="264"/>
      <c r="B5" s="287"/>
      <c r="C5" s="252"/>
      <c r="D5" s="254"/>
      <c r="E5" s="252"/>
      <c r="F5" s="252"/>
      <c r="G5" s="254"/>
      <c r="H5" s="252"/>
      <c r="I5" s="252"/>
      <c r="J5" s="254"/>
      <c r="K5" s="252"/>
      <c r="L5" s="252"/>
      <c r="M5" s="254"/>
      <c r="N5" s="252"/>
      <c r="O5" s="252"/>
      <c r="P5" s="254"/>
      <c r="Q5" s="252"/>
      <c r="R5" s="252"/>
      <c r="S5" s="254"/>
      <c r="T5" s="252"/>
      <c r="U5" s="253"/>
      <c r="V5" s="254"/>
      <c r="W5" s="252"/>
      <c r="X5" s="252"/>
      <c r="Y5" s="254"/>
      <c r="Z5" s="252"/>
      <c r="AA5" s="252"/>
      <c r="AB5" s="254"/>
    </row>
    <row r="6" spans="1:69" s="194" customFormat="1" ht="11.25" customHeight="1" x14ac:dyDescent="0.25">
      <c r="A6" s="49" t="s">
        <v>3</v>
      </c>
      <c r="B6" s="50">
        <v>1</v>
      </c>
      <c r="C6" s="50">
        <v>1</v>
      </c>
      <c r="D6" s="50">
        <v>3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  <c r="J6" s="50">
        <v>7</v>
      </c>
      <c r="K6" s="50">
        <v>8</v>
      </c>
      <c r="L6" s="50">
        <v>9</v>
      </c>
      <c r="M6" s="50">
        <v>10</v>
      </c>
      <c r="N6" s="50">
        <v>11</v>
      </c>
      <c r="O6" s="50">
        <v>12</v>
      </c>
      <c r="P6" s="50">
        <v>13</v>
      </c>
      <c r="Q6" s="50">
        <v>14</v>
      </c>
      <c r="R6" s="50">
        <v>15</v>
      </c>
      <c r="S6" s="50">
        <v>16</v>
      </c>
      <c r="T6" s="50">
        <v>19</v>
      </c>
      <c r="U6" s="50">
        <v>17</v>
      </c>
      <c r="V6" s="50">
        <v>21</v>
      </c>
      <c r="W6" s="50">
        <v>18</v>
      </c>
      <c r="X6" s="50">
        <v>19</v>
      </c>
      <c r="Y6" s="50">
        <v>20</v>
      </c>
      <c r="Z6" s="50">
        <v>21</v>
      </c>
      <c r="AA6" s="50">
        <v>22</v>
      </c>
      <c r="AB6" s="50">
        <v>23</v>
      </c>
    </row>
    <row r="7" spans="1:69" s="196" customFormat="1" ht="18" customHeight="1" x14ac:dyDescent="0.25">
      <c r="A7" s="203" t="s">
        <v>33</v>
      </c>
      <c r="B7" s="35">
        <f>SUM(B8:B35)</f>
        <v>38007</v>
      </c>
      <c r="C7" s="35">
        <f>SUM(C8:C35)</f>
        <v>14355</v>
      </c>
      <c r="D7" s="36">
        <f>C7*100/B7</f>
        <v>37.769358276107035</v>
      </c>
      <c r="E7" s="35">
        <f>SUM(E8:E35)</f>
        <v>21917</v>
      </c>
      <c r="F7" s="35">
        <f>SUM(F8:F35)</f>
        <v>11836</v>
      </c>
      <c r="G7" s="36">
        <f>F7*100/E7</f>
        <v>54.003741387963679</v>
      </c>
      <c r="H7" s="35">
        <f>SUM(H8:H35)</f>
        <v>7018</v>
      </c>
      <c r="I7" s="35">
        <f>SUM(I8:I35)</f>
        <v>3748</v>
      </c>
      <c r="J7" s="36">
        <f>I7*100/H7</f>
        <v>53.405528640638359</v>
      </c>
      <c r="K7" s="35">
        <f>SUM(K8:K35)</f>
        <v>1205</v>
      </c>
      <c r="L7" s="35">
        <f>SUM(L8:L35)</f>
        <v>590</v>
      </c>
      <c r="M7" s="36">
        <f>L7*100/K7</f>
        <v>48.962655601659748</v>
      </c>
      <c r="N7" s="35">
        <f>SUM(N8:N35)</f>
        <v>122</v>
      </c>
      <c r="O7" s="35">
        <f>SUM(O8:O35)</f>
        <v>34</v>
      </c>
      <c r="P7" s="36">
        <f>IF(ISERROR(O7*100/N7),"-",(O7*100/N7))</f>
        <v>27.868852459016395</v>
      </c>
      <c r="Q7" s="35">
        <f>SUM(Q8:Q35)</f>
        <v>16268</v>
      </c>
      <c r="R7" s="35">
        <f>SUM(R8:R35)</f>
        <v>9494</v>
      </c>
      <c r="S7" s="36">
        <f>R7*100/Q7</f>
        <v>58.359970494221784</v>
      </c>
      <c r="T7" s="35">
        <f>SUM(T8:T35)</f>
        <v>36358</v>
      </c>
      <c r="U7" s="35">
        <f>SUM(U8:U35)</f>
        <v>2662</v>
      </c>
      <c r="V7" s="36">
        <f>U7*100/T7</f>
        <v>7.3216348534022773</v>
      </c>
      <c r="W7" s="35">
        <f>SUM(W8:W35)</f>
        <v>4835</v>
      </c>
      <c r="X7" s="35">
        <f>SUM(X8:X35)</f>
        <v>1968</v>
      </c>
      <c r="Y7" s="36">
        <f>X7*100/W7</f>
        <v>40.703205791106512</v>
      </c>
      <c r="Z7" s="35">
        <f>SUM(Z8:Z35)</f>
        <v>3935</v>
      </c>
      <c r="AA7" s="35">
        <f>SUM(AA8:AA35)</f>
        <v>1571</v>
      </c>
      <c r="AB7" s="36">
        <f>AA7*100/Z7</f>
        <v>39.923761118170269</v>
      </c>
      <c r="AC7" s="195"/>
      <c r="AF7" s="197"/>
    </row>
    <row r="8" spans="1:69" s="197" customFormat="1" ht="15.75" customHeight="1" x14ac:dyDescent="0.25">
      <c r="A8" s="61" t="s">
        <v>34</v>
      </c>
      <c r="B8" s="39">
        <v>9094</v>
      </c>
      <c r="C8" s="39">
        <v>4162</v>
      </c>
      <c r="D8" s="40"/>
      <c r="E8" s="39">
        <v>6187</v>
      </c>
      <c r="F8" s="39">
        <v>3421</v>
      </c>
      <c r="G8" s="40">
        <f t="shared" ref="G8:G35" si="0">F8*100/E8</f>
        <v>55.293357038952642</v>
      </c>
      <c r="H8" s="39">
        <v>565</v>
      </c>
      <c r="I8" s="39">
        <v>392</v>
      </c>
      <c r="J8" s="36">
        <f>IF(ISERROR(I8*100/H8),"-",(I8*100/H8))</f>
        <v>69.380530973451329</v>
      </c>
      <c r="K8" s="39">
        <v>276</v>
      </c>
      <c r="L8" s="39">
        <v>207</v>
      </c>
      <c r="M8" s="40">
        <f>IF(ISERROR(L8*100/K8),"-",(L8*100/K8))</f>
        <v>75</v>
      </c>
      <c r="N8" s="39">
        <v>31</v>
      </c>
      <c r="O8" s="39">
        <v>3</v>
      </c>
      <c r="P8" s="40">
        <f>IF(ISERROR(O8*100/N8),"-",(O8*100/N8))</f>
        <v>9.67741935483871</v>
      </c>
      <c r="Q8" s="39">
        <v>3610</v>
      </c>
      <c r="R8" s="60">
        <v>2290</v>
      </c>
      <c r="S8" s="40">
        <f t="shared" ref="S8:S35" si="1">R8*100/Q8</f>
        <v>63.43490304709141</v>
      </c>
      <c r="T8" s="39">
        <v>8699</v>
      </c>
      <c r="U8" s="60">
        <v>738</v>
      </c>
      <c r="V8" s="40"/>
      <c r="W8" s="39">
        <v>1595</v>
      </c>
      <c r="X8" s="60">
        <v>503</v>
      </c>
      <c r="Y8" s="40">
        <f t="shared" ref="Y8:Y35" si="2">X8*100/W8</f>
        <v>31.536050156739812</v>
      </c>
      <c r="Z8" s="39">
        <v>1307</v>
      </c>
      <c r="AA8" s="60">
        <v>396</v>
      </c>
      <c r="AB8" s="40">
        <f t="shared" ref="AB8:AB35" si="3">AA8*100/Z8</f>
        <v>30.298393267023719</v>
      </c>
      <c r="AC8" s="198"/>
      <c r="AD8" s="199"/>
    </row>
    <row r="9" spans="1:69" s="43" customFormat="1" ht="15.75" customHeight="1" x14ac:dyDescent="0.25">
      <c r="A9" s="61" t="s">
        <v>35</v>
      </c>
      <c r="B9" s="39">
        <v>1491</v>
      </c>
      <c r="C9" s="39">
        <v>503</v>
      </c>
      <c r="D9" s="40"/>
      <c r="E9" s="39">
        <v>938</v>
      </c>
      <c r="F9" s="39">
        <v>420</v>
      </c>
      <c r="G9" s="40">
        <f t="shared" si="0"/>
        <v>44.776119402985074</v>
      </c>
      <c r="H9" s="39">
        <v>237</v>
      </c>
      <c r="I9" s="39">
        <v>151</v>
      </c>
      <c r="J9" s="36">
        <f t="shared" ref="J9:J35" si="4">IF(ISERROR(I9*100/H9),"-",(I9*100/H9))</f>
        <v>63.713080168776372</v>
      </c>
      <c r="K9" s="39">
        <v>31</v>
      </c>
      <c r="L9" s="39">
        <v>14</v>
      </c>
      <c r="M9" s="40">
        <f t="shared" ref="M9:M35" si="5">IF(ISERROR(L9*100/K9),"-",(L9*100/K9))</f>
        <v>45.161290322580648</v>
      </c>
      <c r="N9" s="39">
        <v>4</v>
      </c>
      <c r="O9" s="39">
        <v>4</v>
      </c>
      <c r="P9" s="91">
        <f t="shared" ref="P9:P35" si="6">IF(ISERROR(O9*100/N9),"-",(O9*100/N9))</f>
        <v>100</v>
      </c>
      <c r="Q9" s="39">
        <v>723</v>
      </c>
      <c r="R9" s="60">
        <v>338</v>
      </c>
      <c r="S9" s="40">
        <f t="shared" si="1"/>
        <v>46.749654218533884</v>
      </c>
      <c r="T9" s="39">
        <v>1428</v>
      </c>
      <c r="U9" s="60">
        <v>86</v>
      </c>
      <c r="V9" s="40"/>
      <c r="W9" s="39">
        <v>188</v>
      </c>
      <c r="X9" s="60">
        <v>74</v>
      </c>
      <c r="Y9" s="40">
        <f t="shared" si="2"/>
        <v>39.361702127659576</v>
      </c>
      <c r="Z9" s="39">
        <v>119</v>
      </c>
      <c r="AA9" s="60">
        <v>59</v>
      </c>
      <c r="AB9" s="40">
        <f t="shared" si="3"/>
        <v>49.579831932773111</v>
      </c>
      <c r="AC9" s="198"/>
      <c r="AD9" s="199"/>
      <c r="AE9" s="200"/>
      <c r="AF9" s="200"/>
      <c r="AG9" s="200"/>
      <c r="AH9" s="200"/>
      <c r="AI9" s="200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0"/>
      <c r="BI9" s="200"/>
      <c r="BJ9" s="200"/>
      <c r="BK9" s="200"/>
      <c r="BL9" s="200"/>
      <c r="BM9" s="200"/>
      <c r="BN9" s="200"/>
      <c r="BO9" s="200"/>
      <c r="BP9" s="200"/>
      <c r="BQ9" s="200"/>
    </row>
    <row r="10" spans="1:69" s="42" customFormat="1" ht="15.75" customHeight="1" x14ac:dyDescent="0.25">
      <c r="A10" s="61" t="s">
        <v>36</v>
      </c>
      <c r="B10" s="39">
        <v>129</v>
      </c>
      <c r="C10" s="39">
        <v>87</v>
      </c>
      <c r="D10" s="40"/>
      <c r="E10" s="39">
        <v>128</v>
      </c>
      <c r="F10" s="39">
        <v>68</v>
      </c>
      <c r="G10" s="40">
        <f t="shared" si="0"/>
        <v>53.125</v>
      </c>
      <c r="H10" s="39">
        <v>25</v>
      </c>
      <c r="I10" s="39">
        <v>22</v>
      </c>
      <c r="J10" s="36">
        <f t="shared" si="4"/>
        <v>88</v>
      </c>
      <c r="K10" s="39">
        <v>5</v>
      </c>
      <c r="L10" s="39">
        <v>1</v>
      </c>
      <c r="M10" s="40">
        <f t="shared" si="5"/>
        <v>20</v>
      </c>
      <c r="N10" s="39">
        <v>9</v>
      </c>
      <c r="O10" s="39">
        <v>0</v>
      </c>
      <c r="P10" s="91">
        <f t="shared" si="6"/>
        <v>0</v>
      </c>
      <c r="Q10" s="39">
        <v>105</v>
      </c>
      <c r="R10" s="60">
        <v>60</v>
      </c>
      <c r="S10" s="40">
        <f t="shared" si="1"/>
        <v>57.142857142857146</v>
      </c>
      <c r="T10" s="39">
        <v>125</v>
      </c>
      <c r="U10" s="60">
        <v>19</v>
      </c>
      <c r="V10" s="40"/>
      <c r="W10" s="39">
        <v>19</v>
      </c>
      <c r="X10" s="60">
        <v>17</v>
      </c>
      <c r="Y10" s="40">
        <f t="shared" si="2"/>
        <v>89.473684210526315</v>
      </c>
      <c r="Z10" s="39">
        <v>16</v>
      </c>
      <c r="AA10" s="60">
        <v>15</v>
      </c>
      <c r="AB10" s="40">
        <f t="shared" si="3"/>
        <v>93.75</v>
      </c>
      <c r="AC10" s="198"/>
      <c r="AD10" s="199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1:69" s="42" customFormat="1" ht="15.75" customHeight="1" x14ac:dyDescent="0.25">
      <c r="A11" s="61" t="s">
        <v>37</v>
      </c>
      <c r="B11" s="39">
        <v>753</v>
      </c>
      <c r="C11" s="39">
        <v>384</v>
      </c>
      <c r="D11" s="40"/>
      <c r="E11" s="39">
        <v>483</v>
      </c>
      <c r="F11" s="39">
        <v>295</v>
      </c>
      <c r="G11" s="40">
        <f t="shared" si="0"/>
        <v>61.076604554865426</v>
      </c>
      <c r="H11" s="39">
        <v>113</v>
      </c>
      <c r="I11" s="39">
        <v>98</v>
      </c>
      <c r="J11" s="36">
        <f t="shared" si="4"/>
        <v>86.725663716814154</v>
      </c>
      <c r="K11" s="39">
        <v>17</v>
      </c>
      <c r="L11" s="39">
        <v>12</v>
      </c>
      <c r="M11" s="40">
        <f t="shared" si="5"/>
        <v>70.588235294117652</v>
      </c>
      <c r="N11" s="39">
        <v>1</v>
      </c>
      <c r="O11" s="39">
        <v>0</v>
      </c>
      <c r="P11" s="40">
        <f t="shared" si="6"/>
        <v>0</v>
      </c>
      <c r="Q11" s="39">
        <v>419</v>
      </c>
      <c r="R11" s="60">
        <v>236</v>
      </c>
      <c r="S11" s="40">
        <f t="shared" si="1"/>
        <v>56.324582338902147</v>
      </c>
      <c r="T11" s="39">
        <v>711</v>
      </c>
      <c r="U11" s="60">
        <v>87</v>
      </c>
      <c r="V11" s="40"/>
      <c r="W11" s="39">
        <v>100</v>
      </c>
      <c r="X11" s="60">
        <v>60</v>
      </c>
      <c r="Y11" s="40">
        <f t="shared" si="2"/>
        <v>60</v>
      </c>
      <c r="Z11" s="39">
        <v>83</v>
      </c>
      <c r="AA11" s="60">
        <v>53</v>
      </c>
      <c r="AB11" s="40">
        <f t="shared" si="3"/>
        <v>63.855421686746986</v>
      </c>
      <c r="AC11" s="198"/>
      <c r="AD11" s="199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</row>
    <row r="12" spans="1:69" s="42" customFormat="1" ht="15.75" customHeight="1" x14ac:dyDescent="0.25">
      <c r="A12" s="61" t="s">
        <v>38</v>
      </c>
      <c r="B12" s="39">
        <v>1497</v>
      </c>
      <c r="C12" s="39">
        <v>354</v>
      </c>
      <c r="D12" s="40"/>
      <c r="E12" s="39">
        <v>624</v>
      </c>
      <c r="F12" s="39">
        <v>301</v>
      </c>
      <c r="G12" s="40">
        <f t="shared" si="0"/>
        <v>48.237179487179489</v>
      </c>
      <c r="H12" s="39">
        <v>238</v>
      </c>
      <c r="I12" s="39">
        <v>128</v>
      </c>
      <c r="J12" s="36">
        <f t="shared" si="4"/>
        <v>53.781512605042018</v>
      </c>
      <c r="K12" s="39">
        <v>47</v>
      </c>
      <c r="L12" s="39">
        <v>26</v>
      </c>
      <c r="M12" s="40">
        <f t="shared" si="5"/>
        <v>55.319148936170215</v>
      </c>
      <c r="N12" s="39">
        <v>6</v>
      </c>
      <c r="O12" s="39">
        <v>0</v>
      </c>
      <c r="P12" s="40">
        <f t="shared" si="6"/>
        <v>0</v>
      </c>
      <c r="Q12" s="39">
        <v>546</v>
      </c>
      <c r="R12" s="60">
        <v>268</v>
      </c>
      <c r="S12" s="40">
        <f t="shared" si="1"/>
        <v>49.084249084249088</v>
      </c>
      <c r="T12" s="39">
        <v>1474</v>
      </c>
      <c r="U12" s="60">
        <v>65</v>
      </c>
      <c r="V12" s="40"/>
      <c r="W12" s="39">
        <v>120</v>
      </c>
      <c r="X12" s="60">
        <v>54</v>
      </c>
      <c r="Y12" s="40">
        <f t="shared" si="2"/>
        <v>45</v>
      </c>
      <c r="Z12" s="39">
        <v>95</v>
      </c>
      <c r="AA12" s="60">
        <v>35</v>
      </c>
      <c r="AB12" s="40">
        <f t="shared" si="3"/>
        <v>36.842105263157897</v>
      </c>
      <c r="AC12" s="198"/>
      <c r="AD12" s="199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</row>
    <row r="13" spans="1:69" s="42" customFormat="1" ht="15.75" customHeight="1" x14ac:dyDescent="0.25">
      <c r="A13" s="61" t="s">
        <v>39</v>
      </c>
      <c r="B13" s="39">
        <v>521</v>
      </c>
      <c r="C13" s="39">
        <v>219</v>
      </c>
      <c r="D13" s="40"/>
      <c r="E13" s="39">
        <v>377</v>
      </c>
      <c r="F13" s="39">
        <v>199</v>
      </c>
      <c r="G13" s="40">
        <f t="shared" si="0"/>
        <v>52.785145888594165</v>
      </c>
      <c r="H13" s="39">
        <v>130</v>
      </c>
      <c r="I13" s="39">
        <v>83</v>
      </c>
      <c r="J13" s="36">
        <f t="shared" si="4"/>
        <v>63.846153846153847</v>
      </c>
      <c r="K13" s="39">
        <v>21</v>
      </c>
      <c r="L13" s="39">
        <v>9</v>
      </c>
      <c r="M13" s="40">
        <f t="shared" si="5"/>
        <v>42.857142857142854</v>
      </c>
      <c r="N13" s="39">
        <v>0</v>
      </c>
      <c r="O13" s="39">
        <v>0</v>
      </c>
      <c r="P13" s="91" t="str">
        <f t="shared" si="6"/>
        <v>-</v>
      </c>
      <c r="Q13" s="39">
        <v>322</v>
      </c>
      <c r="R13" s="60">
        <v>186</v>
      </c>
      <c r="S13" s="40">
        <f t="shared" si="1"/>
        <v>57.763975155279503</v>
      </c>
      <c r="T13" s="39">
        <v>515</v>
      </c>
      <c r="U13" s="60">
        <v>44</v>
      </c>
      <c r="V13" s="40"/>
      <c r="W13" s="39">
        <v>56</v>
      </c>
      <c r="X13" s="60">
        <v>41</v>
      </c>
      <c r="Y13" s="40">
        <f t="shared" si="2"/>
        <v>73.214285714285708</v>
      </c>
      <c r="Z13" s="39">
        <v>46</v>
      </c>
      <c r="AA13" s="60">
        <v>32</v>
      </c>
      <c r="AB13" s="40">
        <f t="shared" si="3"/>
        <v>69.565217391304344</v>
      </c>
      <c r="AC13" s="198"/>
      <c r="AD13" s="199"/>
      <c r="AE13" s="197"/>
      <c r="AF13" s="197"/>
      <c r="AG13" s="197"/>
      <c r="AH13" s="197"/>
      <c r="AI13" s="197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</row>
    <row r="14" spans="1:69" s="42" customFormat="1" ht="15.75" customHeight="1" x14ac:dyDescent="0.25">
      <c r="A14" s="61" t="s">
        <v>40</v>
      </c>
      <c r="B14" s="39">
        <v>359</v>
      </c>
      <c r="C14" s="39">
        <v>154</v>
      </c>
      <c r="D14" s="40"/>
      <c r="E14" s="39">
        <v>299</v>
      </c>
      <c r="F14" s="39">
        <v>141</v>
      </c>
      <c r="G14" s="40">
        <f t="shared" si="0"/>
        <v>47.157190635451506</v>
      </c>
      <c r="H14" s="39">
        <v>88</v>
      </c>
      <c r="I14" s="39">
        <v>32</v>
      </c>
      <c r="J14" s="36">
        <f t="shared" si="4"/>
        <v>36.363636363636367</v>
      </c>
      <c r="K14" s="39">
        <v>6</v>
      </c>
      <c r="L14" s="39">
        <v>5</v>
      </c>
      <c r="M14" s="40">
        <f t="shared" si="5"/>
        <v>83.333333333333329</v>
      </c>
      <c r="N14" s="39">
        <v>1</v>
      </c>
      <c r="O14" s="39">
        <v>0</v>
      </c>
      <c r="P14" s="91">
        <f t="shared" si="6"/>
        <v>0</v>
      </c>
      <c r="Q14" s="39">
        <v>257</v>
      </c>
      <c r="R14" s="60">
        <v>128</v>
      </c>
      <c r="S14" s="40">
        <f t="shared" si="1"/>
        <v>49.805447470817121</v>
      </c>
      <c r="T14" s="39">
        <v>339</v>
      </c>
      <c r="U14" s="60">
        <v>20</v>
      </c>
      <c r="V14" s="40"/>
      <c r="W14" s="39">
        <v>43</v>
      </c>
      <c r="X14" s="60">
        <v>19</v>
      </c>
      <c r="Y14" s="40">
        <f t="shared" si="2"/>
        <v>44.186046511627907</v>
      </c>
      <c r="Z14" s="39">
        <v>31</v>
      </c>
      <c r="AA14" s="60">
        <v>15</v>
      </c>
      <c r="AB14" s="40">
        <f t="shared" si="3"/>
        <v>48.387096774193552</v>
      </c>
      <c r="AC14" s="198"/>
      <c r="AD14" s="199"/>
      <c r="AE14" s="197"/>
      <c r="AF14" s="197"/>
      <c r="AG14" s="197"/>
      <c r="AH14" s="197"/>
      <c r="AI14" s="197"/>
      <c r="AJ14" s="197"/>
      <c r="AK14" s="197"/>
      <c r="AL14" s="197"/>
      <c r="AM14" s="197"/>
      <c r="AN14" s="197"/>
      <c r="AO14" s="197"/>
      <c r="AP14" s="197"/>
      <c r="AQ14" s="197"/>
      <c r="AR14" s="197"/>
      <c r="AS14" s="197"/>
      <c r="AT14" s="197"/>
      <c r="AU14" s="197"/>
      <c r="AV14" s="197"/>
      <c r="AW14" s="197"/>
      <c r="AX14" s="197"/>
      <c r="AY14" s="197"/>
      <c r="AZ14" s="197"/>
      <c r="BA14" s="197"/>
      <c r="BB14" s="197"/>
      <c r="BC14" s="197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</row>
    <row r="15" spans="1:69" s="42" customFormat="1" ht="15.75" customHeight="1" x14ac:dyDescent="0.25">
      <c r="A15" s="61" t="s">
        <v>41</v>
      </c>
      <c r="B15" s="39">
        <v>3245</v>
      </c>
      <c r="C15" s="39">
        <v>742</v>
      </c>
      <c r="D15" s="40"/>
      <c r="E15" s="39">
        <v>873</v>
      </c>
      <c r="F15" s="39">
        <v>651</v>
      </c>
      <c r="G15" s="40">
        <f t="shared" si="0"/>
        <v>74.570446735395194</v>
      </c>
      <c r="H15" s="39">
        <v>485</v>
      </c>
      <c r="I15" s="39">
        <v>269</v>
      </c>
      <c r="J15" s="36">
        <f t="shared" si="4"/>
        <v>55.463917525773198</v>
      </c>
      <c r="K15" s="39">
        <v>56</v>
      </c>
      <c r="L15" s="39">
        <v>32</v>
      </c>
      <c r="M15" s="40">
        <f t="shared" si="5"/>
        <v>57.142857142857146</v>
      </c>
      <c r="N15" s="39">
        <v>0</v>
      </c>
      <c r="O15" s="39">
        <v>0</v>
      </c>
      <c r="P15" s="91" t="str">
        <f t="shared" si="6"/>
        <v>-</v>
      </c>
      <c r="Q15" s="39">
        <v>668</v>
      </c>
      <c r="R15" s="60">
        <v>561</v>
      </c>
      <c r="S15" s="40">
        <f t="shared" si="1"/>
        <v>83.982035928143716</v>
      </c>
      <c r="T15" s="39">
        <v>3229</v>
      </c>
      <c r="U15" s="60">
        <v>71</v>
      </c>
      <c r="V15" s="40"/>
      <c r="W15" s="39">
        <v>183</v>
      </c>
      <c r="X15" s="60">
        <v>47</v>
      </c>
      <c r="Y15" s="40">
        <f t="shared" si="2"/>
        <v>25.683060109289617</v>
      </c>
      <c r="Z15" s="39">
        <v>144</v>
      </c>
      <c r="AA15" s="60">
        <v>34</v>
      </c>
      <c r="AB15" s="40">
        <f t="shared" si="3"/>
        <v>23.611111111111111</v>
      </c>
      <c r="AC15" s="198"/>
      <c r="AD15" s="199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1:69" s="42" customFormat="1" ht="15.75" customHeight="1" x14ac:dyDescent="0.25">
      <c r="A16" s="61" t="s">
        <v>42</v>
      </c>
      <c r="B16" s="39">
        <v>1311</v>
      </c>
      <c r="C16" s="39">
        <v>781</v>
      </c>
      <c r="D16" s="40"/>
      <c r="E16" s="39">
        <v>1110</v>
      </c>
      <c r="F16" s="39">
        <v>655</v>
      </c>
      <c r="G16" s="40">
        <f t="shared" si="0"/>
        <v>59.009009009009006</v>
      </c>
      <c r="H16" s="39">
        <v>567</v>
      </c>
      <c r="I16" s="39">
        <v>327</v>
      </c>
      <c r="J16" s="36">
        <f t="shared" si="4"/>
        <v>57.671957671957671</v>
      </c>
      <c r="K16" s="39">
        <v>95</v>
      </c>
      <c r="L16" s="39">
        <v>16</v>
      </c>
      <c r="M16" s="40">
        <f t="shared" si="5"/>
        <v>16.842105263157894</v>
      </c>
      <c r="N16" s="39">
        <v>34</v>
      </c>
      <c r="O16" s="39">
        <v>11</v>
      </c>
      <c r="P16" s="40">
        <f t="shared" si="6"/>
        <v>32.352941176470587</v>
      </c>
      <c r="Q16" s="39">
        <v>931</v>
      </c>
      <c r="R16" s="60">
        <v>595</v>
      </c>
      <c r="S16" s="40">
        <f t="shared" si="1"/>
        <v>63.909774436090224</v>
      </c>
      <c r="T16" s="39">
        <v>1190</v>
      </c>
      <c r="U16" s="60">
        <v>138</v>
      </c>
      <c r="V16" s="40"/>
      <c r="W16" s="39">
        <v>144</v>
      </c>
      <c r="X16" s="60">
        <v>80</v>
      </c>
      <c r="Y16" s="40">
        <f t="shared" si="2"/>
        <v>55.555555555555557</v>
      </c>
      <c r="Z16" s="39">
        <v>101</v>
      </c>
      <c r="AA16" s="60">
        <v>56</v>
      </c>
      <c r="AB16" s="40">
        <f t="shared" si="3"/>
        <v>55.445544554455445</v>
      </c>
      <c r="AC16" s="198"/>
      <c r="AD16" s="199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1:69" s="42" customFormat="1" ht="15.75" customHeight="1" x14ac:dyDescent="0.25">
      <c r="A17" s="61" t="s">
        <v>43</v>
      </c>
      <c r="B17" s="39">
        <v>2688</v>
      </c>
      <c r="C17" s="39">
        <v>733</v>
      </c>
      <c r="D17" s="40"/>
      <c r="E17" s="39">
        <v>1145</v>
      </c>
      <c r="F17" s="39">
        <v>627</v>
      </c>
      <c r="G17" s="40">
        <f t="shared" si="0"/>
        <v>54.759825327510917</v>
      </c>
      <c r="H17" s="39">
        <v>343</v>
      </c>
      <c r="I17" s="39">
        <v>184</v>
      </c>
      <c r="J17" s="36">
        <f t="shared" si="4"/>
        <v>53.644314868804663</v>
      </c>
      <c r="K17" s="39">
        <v>58</v>
      </c>
      <c r="L17" s="39">
        <v>22</v>
      </c>
      <c r="M17" s="40">
        <f t="shared" si="5"/>
        <v>37.931034482758619</v>
      </c>
      <c r="N17" s="39">
        <v>2</v>
      </c>
      <c r="O17" s="39">
        <v>0</v>
      </c>
      <c r="P17" s="91">
        <f t="shared" si="6"/>
        <v>0</v>
      </c>
      <c r="Q17" s="39">
        <v>701</v>
      </c>
      <c r="R17" s="60">
        <v>476</v>
      </c>
      <c r="S17" s="40">
        <f t="shared" si="1"/>
        <v>67.902995720399431</v>
      </c>
      <c r="T17" s="39">
        <v>2569</v>
      </c>
      <c r="U17" s="60">
        <v>130</v>
      </c>
      <c r="V17" s="40"/>
      <c r="W17" s="39">
        <v>280</v>
      </c>
      <c r="X17" s="60">
        <v>108</v>
      </c>
      <c r="Y17" s="40">
        <f t="shared" si="2"/>
        <v>38.571428571428569</v>
      </c>
      <c r="Z17" s="39">
        <v>234</v>
      </c>
      <c r="AA17" s="60">
        <v>85</v>
      </c>
      <c r="AB17" s="40">
        <f t="shared" si="3"/>
        <v>36.324786324786324</v>
      </c>
      <c r="AC17" s="198"/>
      <c r="AD17" s="199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1:69" s="42" customFormat="1" ht="15.75" customHeight="1" x14ac:dyDescent="0.25">
      <c r="A18" s="61" t="s">
        <v>44</v>
      </c>
      <c r="B18" s="39">
        <v>893</v>
      </c>
      <c r="C18" s="39">
        <v>572</v>
      </c>
      <c r="D18" s="40"/>
      <c r="E18" s="39">
        <v>924</v>
      </c>
      <c r="F18" s="39">
        <v>485</v>
      </c>
      <c r="G18" s="40">
        <f t="shared" si="0"/>
        <v>52.489177489177486</v>
      </c>
      <c r="H18" s="39">
        <v>414</v>
      </c>
      <c r="I18" s="39">
        <v>184</v>
      </c>
      <c r="J18" s="36">
        <f t="shared" si="4"/>
        <v>44.444444444444443</v>
      </c>
      <c r="K18" s="39">
        <v>44</v>
      </c>
      <c r="L18" s="39">
        <v>5</v>
      </c>
      <c r="M18" s="40">
        <f t="shared" si="5"/>
        <v>11.363636363636363</v>
      </c>
      <c r="N18" s="39">
        <v>4</v>
      </c>
      <c r="O18" s="39">
        <v>0</v>
      </c>
      <c r="P18" s="40">
        <f t="shared" si="6"/>
        <v>0</v>
      </c>
      <c r="Q18" s="39">
        <v>646</v>
      </c>
      <c r="R18" s="60">
        <v>407</v>
      </c>
      <c r="S18" s="40">
        <f t="shared" si="1"/>
        <v>63.003095975232199</v>
      </c>
      <c r="T18" s="39">
        <v>839</v>
      </c>
      <c r="U18" s="60">
        <v>90</v>
      </c>
      <c r="V18" s="40"/>
      <c r="W18" s="39">
        <v>147</v>
      </c>
      <c r="X18" s="60">
        <v>73</v>
      </c>
      <c r="Y18" s="40">
        <f t="shared" si="2"/>
        <v>49.65986394557823</v>
      </c>
      <c r="Z18" s="39">
        <v>126</v>
      </c>
      <c r="AA18" s="60">
        <v>56</v>
      </c>
      <c r="AB18" s="40">
        <f t="shared" si="3"/>
        <v>44.444444444444443</v>
      </c>
      <c r="AC18" s="198"/>
      <c r="AD18" s="199"/>
      <c r="AE18" s="197"/>
      <c r="AF18" s="197"/>
      <c r="AG18" s="197"/>
      <c r="AH18" s="197"/>
      <c r="AI18" s="197"/>
      <c r="AJ18" s="197"/>
      <c r="AK18" s="197"/>
      <c r="AL18" s="197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</row>
    <row r="19" spans="1:69" s="42" customFormat="1" ht="15.75" customHeight="1" x14ac:dyDescent="0.25">
      <c r="A19" s="61" t="s">
        <v>45</v>
      </c>
      <c r="B19" s="39">
        <v>1466</v>
      </c>
      <c r="C19" s="39">
        <v>442</v>
      </c>
      <c r="D19" s="40"/>
      <c r="E19" s="39">
        <v>671</v>
      </c>
      <c r="F19" s="39">
        <v>358</v>
      </c>
      <c r="G19" s="40">
        <f t="shared" si="0"/>
        <v>53.353204172876303</v>
      </c>
      <c r="H19" s="39">
        <v>439</v>
      </c>
      <c r="I19" s="39">
        <v>198</v>
      </c>
      <c r="J19" s="36">
        <f t="shared" si="4"/>
        <v>45.102505694760822</v>
      </c>
      <c r="K19" s="39">
        <v>103</v>
      </c>
      <c r="L19" s="39">
        <v>52</v>
      </c>
      <c r="M19" s="40">
        <f t="shared" si="5"/>
        <v>50.485436893203882</v>
      </c>
      <c r="N19" s="39">
        <v>8</v>
      </c>
      <c r="O19" s="39">
        <v>0</v>
      </c>
      <c r="P19" s="40">
        <f t="shared" si="6"/>
        <v>0</v>
      </c>
      <c r="Q19" s="39">
        <v>585</v>
      </c>
      <c r="R19" s="60">
        <v>319</v>
      </c>
      <c r="S19" s="40">
        <f t="shared" si="1"/>
        <v>54.529914529914528</v>
      </c>
      <c r="T19" s="39">
        <v>1413</v>
      </c>
      <c r="U19" s="60">
        <v>82</v>
      </c>
      <c r="V19" s="40"/>
      <c r="W19" s="39">
        <v>107</v>
      </c>
      <c r="X19" s="60">
        <v>59</v>
      </c>
      <c r="Y19" s="40">
        <f t="shared" si="2"/>
        <v>55.140186915887853</v>
      </c>
      <c r="Z19" s="39">
        <v>92</v>
      </c>
      <c r="AA19" s="60">
        <v>47</v>
      </c>
      <c r="AB19" s="40">
        <f t="shared" si="3"/>
        <v>51.086956521739133</v>
      </c>
      <c r="AC19" s="198"/>
      <c r="AD19" s="199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</row>
    <row r="20" spans="1:69" s="42" customFormat="1" ht="15.75" customHeight="1" x14ac:dyDescent="0.25">
      <c r="A20" s="61" t="s">
        <v>46</v>
      </c>
      <c r="B20" s="39">
        <v>952</v>
      </c>
      <c r="C20" s="39">
        <v>227</v>
      </c>
      <c r="D20" s="40"/>
      <c r="E20" s="39">
        <v>365</v>
      </c>
      <c r="F20" s="39">
        <v>174</v>
      </c>
      <c r="G20" s="40">
        <f t="shared" si="0"/>
        <v>47.671232876712331</v>
      </c>
      <c r="H20" s="39">
        <v>158</v>
      </c>
      <c r="I20" s="39">
        <v>81</v>
      </c>
      <c r="J20" s="36">
        <f t="shared" si="4"/>
        <v>51.265822784810126</v>
      </c>
      <c r="K20" s="39">
        <v>18</v>
      </c>
      <c r="L20" s="39">
        <v>5</v>
      </c>
      <c r="M20" s="40">
        <f t="shared" si="5"/>
        <v>27.777777777777779</v>
      </c>
      <c r="N20" s="39">
        <v>2</v>
      </c>
      <c r="O20" s="39">
        <v>0</v>
      </c>
      <c r="P20" s="40">
        <f t="shared" si="6"/>
        <v>0</v>
      </c>
      <c r="Q20" s="39">
        <v>269</v>
      </c>
      <c r="R20" s="60">
        <v>137</v>
      </c>
      <c r="S20" s="40">
        <f t="shared" si="1"/>
        <v>50.929368029739777</v>
      </c>
      <c r="T20" s="39">
        <v>913</v>
      </c>
      <c r="U20" s="60">
        <v>45</v>
      </c>
      <c r="V20" s="40"/>
      <c r="W20" s="39">
        <v>96</v>
      </c>
      <c r="X20" s="60">
        <v>33</v>
      </c>
      <c r="Y20" s="40">
        <f t="shared" si="2"/>
        <v>34.375</v>
      </c>
      <c r="Z20" s="39">
        <v>81</v>
      </c>
      <c r="AA20" s="60">
        <v>30</v>
      </c>
      <c r="AB20" s="40">
        <f t="shared" si="3"/>
        <v>37.037037037037038</v>
      </c>
      <c r="AC20" s="198"/>
      <c r="AD20" s="199"/>
      <c r="AE20" s="197"/>
      <c r="AF20" s="197"/>
      <c r="AG20" s="197"/>
      <c r="AH20" s="197"/>
      <c r="AI20" s="197"/>
      <c r="AJ20" s="197"/>
      <c r="AK20" s="197"/>
      <c r="AL20" s="197"/>
      <c r="AM20" s="197"/>
      <c r="AN20" s="197"/>
      <c r="AO20" s="197"/>
      <c r="AP20" s="197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</row>
    <row r="21" spans="1:69" s="42" customFormat="1" ht="15.75" customHeight="1" x14ac:dyDescent="0.25">
      <c r="A21" s="61" t="s">
        <v>47</v>
      </c>
      <c r="B21" s="39">
        <v>467</v>
      </c>
      <c r="C21" s="39">
        <v>186</v>
      </c>
      <c r="D21" s="40"/>
      <c r="E21" s="39">
        <v>359</v>
      </c>
      <c r="F21" s="39">
        <v>153</v>
      </c>
      <c r="G21" s="40">
        <f t="shared" si="0"/>
        <v>42.618384401114206</v>
      </c>
      <c r="H21" s="39">
        <v>139</v>
      </c>
      <c r="I21" s="39">
        <v>67</v>
      </c>
      <c r="J21" s="36">
        <f t="shared" si="4"/>
        <v>48.201438848920866</v>
      </c>
      <c r="K21" s="39">
        <v>5</v>
      </c>
      <c r="L21" s="39">
        <v>4</v>
      </c>
      <c r="M21" s="40">
        <f t="shared" si="5"/>
        <v>80</v>
      </c>
      <c r="N21" s="39">
        <v>0</v>
      </c>
      <c r="O21" s="39">
        <v>0</v>
      </c>
      <c r="P21" s="91" t="str">
        <f t="shared" si="6"/>
        <v>-</v>
      </c>
      <c r="Q21" s="39">
        <v>308</v>
      </c>
      <c r="R21" s="60">
        <v>133</v>
      </c>
      <c r="S21" s="40">
        <f t="shared" si="1"/>
        <v>43.18181818181818</v>
      </c>
      <c r="T21" s="39">
        <v>409</v>
      </c>
      <c r="U21" s="60">
        <v>33</v>
      </c>
      <c r="V21" s="40"/>
      <c r="W21" s="39">
        <v>84</v>
      </c>
      <c r="X21" s="60">
        <v>31</v>
      </c>
      <c r="Y21" s="40">
        <f t="shared" si="2"/>
        <v>36.904761904761905</v>
      </c>
      <c r="Z21" s="39">
        <v>75</v>
      </c>
      <c r="AA21" s="60">
        <v>21</v>
      </c>
      <c r="AB21" s="40">
        <f t="shared" si="3"/>
        <v>28</v>
      </c>
      <c r="AC21" s="198"/>
      <c r="AD21" s="199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</row>
    <row r="22" spans="1:69" s="42" customFormat="1" ht="15.75" customHeight="1" x14ac:dyDescent="0.25">
      <c r="A22" s="61" t="s">
        <v>48</v>
      </c>
      <c r="B22" s="39">
        <v>1383</v>
      </c>
      <c r="C22" s="39">
        <v>595</v>
      </c>
      <c r="D22" s="40"/>
      <c r="E22" s="39">
        <v>765</v>
      </c>
      <c r="F22" s="39">
        <v>493</v>
      </c>
      <c r="G22" s="40">
        <f t="shared" si="0"/>
        <v>64.444444444444443</v>
      </c>
      <c r="H22" s="39">
        <v>373</v>
      </c>
      <c r="I22" s="39">
        <v>241</v>
      </c>
      <c r="J22" s="36">
        <f t="shared" si="4"/>
        <v>64.611260053619304</v>
      </c>
      <c r="K22" s="39">
        <v>31</v>
      </c>
      <c r="L22" s="39">
        <v>9</v>
      </c>
      <c r="M22" s="40">
        <f t="shared" si="5"/>
        <v>29.032258064516128</v>
      </c>
      <c r="N22" s="39">
        <v>0</v>
      </c>
      <c r="O22" s="39">
        <v>6</v>
      </c>
      <c r="P22" s="91" t="str">
        <f t="shared" si="6"/>
        <v>-</v>
      </c>
      <c r="Q22" s="39">
        <v>646</v>
      </c>
      <c r="R22" s="60">
        <v>433</v>
      </c>
      <c r="S22" s="40">
        <f t="shared" si="1"/>
        <v>67.027863777089777</v>
      </c>
      <c r="T22" s="39">
        <v>1292</v>
      </c>
      <c r="U22" s="60">
        <v>112</v>
      </c>
      <c r="V22" s="40"/>
      <c r="W22" s="39">
        <v>201</v>
      </c>
      <c r="X22" s="60">
        <v>81</v>
      </c>
      <c r="Y22" s="40">
        <f t="shared" si="2"/>
        <v>40.298507462686565</v>
      </c>
      <c r="Z22" s="39">
        <v>158</v>
      </c>
      <c r="AA22" s="60">
        <v>70</v>
      </c>
      <c r="AB22" s="40">
        <f t="shared" si="3"/>
        <v>44.303797468354432</v>
      </c>
      <c r="AC22" s="198"/>
      <c r="AD22" s="199"/>
      <c r="AE22" s="197"/>
      <c r="AF22" s="197"/>
      <c r="AG22" s="197"/>
      <c r="AH22" s="197"/>
      <c r="AI22" s="197"/>
      <c r="AJ22" s="197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7"/>
      <c r="AV22" s="197"/>
      <c r="AW22" s="197"/>
      <c r="AX22" s="197"/>
      <c r="AY22" s="197"/>
      <c r="AZ22" s="197"/>
      <c r="BA22" s="197"/>
      <c r="BB22" s="197"/>
      <c r="BC22" s="197"/>
      <c r="BD22" s="197"/>
      <c r="BE22" s="197"/>
      <c r="BF22" s="197"/>
      <c r="BG22" s="197"/>
      <c r="BH22" s="197"/>
      <c r="BI22" s="197"/>
      <c r="BJ22" s="197"/>
      <c r="BK22" s="197"/>
      <c r="BL22" s="197"/>
      <c r="BM22" s="197"/>
      <c r="BN22" s="197"/>
      <c r="BO22" s="197"/>
      <c r="BP22" s="197"/>
      <c r="BQ22" s="197"/>
    </row>
    <row r="23" spans="1:69" s="42" customFormat="1" ht="15.75" customHeight="1" x14ac:dyDescent="0.25">
      <c r="A23" s="61" t="s">
        <v>49</v>
      </c>
      <c r="B23" s="39">
        <v>764</v>
      </c>
      <c r="C23" s="39">
        <v>407</v>
      </c>
      <c r="D23" s="40"/>
      <c r="E23" s="39">
        <v>861</v>
      </c>
      <c r="F23" s="39">
        <v>379</v>
      </c>
      <c r="G23" s="40">
        <f t="shared" si="0"/>
        <v>44.01858304297329</v>
      </c>
      <c r="H23" s="39">
        <v>198</v>
      </c>
      <c r="I23" s="39">
        <v>80</v>
      </c>
      <c r="J23" s="36">
        <f t="shared" si="4"/>
        <v>40.404040404040401</v>
      </c>
      <c r="K23" s="39">
        <v>36</v>
      </c>
      <c r="L23" s="39">
        <v>19</v>
      </c>
      <c r="M23" s="40">
        <f t="shared" si="5"/>
        <v>52.777777777777779</v>
      </c>
      <c r="N23" s="39">
        <v>0</v>
      </c>
      <c r="O23" s="39">
        <v>0</v>
      </c>
      <c r="P23" s="40" t="str">
        <f t="shared" si="6"/>
        <v>-</v>
      </c>
      <c r="Q23" s="39">
        <v>725</v>
      </c>
      <c r="R23" s="60">
        <v>320</v>
      </c>
      <c r="S23" s="40">
        <f t="shared" si="1"/>
        <v>44.137931034482762</v>
      </c>
      <c r="T23" s="39">
        <v>664</v>
      </c>
      <c r="U23" s="60">
        <v>79</v>
      </c>
      <c r="V23" s="40"/>
      <c r="W23" s="39">
        <v>204</v>
      </c>
      <c r="X23" s="60">
        <v>76</v>
      </c>
      <c r="Y23" s="40">
        <f t="shared" si="2"/>
        <v>37.254901960784316</v>
      </c>
      <c r="Z23" s="39">
        <v>169</v>
      </c>
      <c r="AA23" s="60">
        <v>57</v>
      </c>
      <c r="AB23" s="40">
        <f t="shared" si="3"/>
        <v>33.727810650887577</v>
      </c>
      <c r="AC23" s="198"/>
      <c r="AD23" s="199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7"/>
      <c r="BD23" s="197"/>
      <c r="BE23" s="197"/>
      <c r="BF23" s="197"/>
      <c r="BG23" s="197"/>
      <c r="BH23" s="197"/>
      <c r="BI23" s="197"/>
      <c r="BJ23" s="197"/>
      <c r="BK23" s="197"/>
      <c r="BL23" s="197"/>
      <c r="BM23" s="197"/>
      <c r="BN23" s="197"/>
      <c r="BO23" s="197"/>
      <c r="BP23" s="197"/>
      <c r="BQ23" s="197"/>
    </row>
    <row r="24" spans="1:69" s="42" customFormat="1" ht="15.75" customHeight="1" x14ac:dyDescent="0.25">
      <c r="A24" s="61" t="s">
        <v>50</v>
      </c>
      <c r="B24" s="39">
        <v>596</v>
      </c>
      <c r="C24" s="39">
        <v>472</v>
      </c>
      <c r="D24" s="40"/>
      <c r="E24" s="39">
        <v>694</v>
      </c>
      <c r="F24" s="39">
        <v>331</v>
      </c>
      <c r="G24" s="40">
        <f t="shared" si="0"/>
        <v>47.694524495677236</v>
      </c>
      <c r="H24" s="39">
        <v>265</v>
      </c>
      <c r="I24" s="39">
        <v>120</v>
      </c>
      <c r="J24" s="36">
        <f t="shared" si="4"/>
        <v>45.283018867924525</v>
      </c>
      <c r="K24" s="39">
        <v>31</v>
      </c>
      <c r="L24" s="39">
        <v>10</v>
      </c>
      <c r="M24" s="40">
        <f t="shared" si="5"/>
        <v>32.258064516129032</v>
      </c>
      <c r="N24" s="39">
        <v>0</v>
      </c>
      <c r="O24" s="39">
        <v>0</v>
      </c>
      <c r="P24" s="91" t="str">
        <f t="shared" si="6"/>
        <v>-</v>
      </c>
      <c r="Q24" s="39">
        <v>603</v>
      </c>
      <c r="R24" s="60">
        <v>277</v>
      </c>
      <c r="S24" s="40">
        <f t="shared" si="1"/>
        <v>45.936981757877277</v>
      </c>
      <c r="T24" s="39">
        <v>586</v>
      </c>
      <c r="U24" s="60">
        <v>90</v>
      </c>
      <c r="V24" s="40"/>
      <c r="W24" s="39">
        <v>156</v>
      </c>
      <c r="X24" s="60">
        <v>68</v>
      </c>
      <c r="Y24" s="40">
        <f t="shared" si="2"/>
        <v>43.589743589743591</v>
      </c>
      <c r="Z24" s="39">
        <v>137</v>
      </c>
      <c r="AA24" s="60">
        <v>56</v>
      </c>
      <c r="AB24" s="40">
        <f t="shared" si="3"/>
        <v>40.875912408759127</v>
      </c>
      <c r="AC24" s="198"/>
      <c r="AD24" s="199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</row>
    <row r="25" spans="1:69" s="42" customFormat="1" ht="15.75" customHeight="1" x14ac:dyDescent="0.25">
      <c r="A25" s="61" t="s">
        <v>51</v>
      </c>
      <c r="B25" s="39">
        <v>2038</v>
      </c>
      <c r="C25" s="39">
        <v>265</v>
      </c>
      <c r="D25" s="40"/>
      <c r="E25" s="39">
        <v>355</v>
      </c>
      <c r="F25" s="39">
        <v>224</v>
      </c>
      <c r="G25" s="40">
        <f t="shared" si="0"/>
        <v>63.098591549295776</v>
      </c>
      <c r="H25" s="39">
        <v>275</v>
      </c>
      <c r="I25" s="39">
        <v>143</v>
      </c>
      <c r="J25" s="36">
        <f t="shared" si="4"/>
        <v>52</v>
      </c>
      <c r="K25" s="39">
        <v>26</v>
      </c>
      <c r="L25" s="39">
        <v>14</v>
      </c>
      <c r="M25" s="40">
        <f t="shared" si="5"/>
        <v>53.846153846153847</v>
      </c>
      <c r="N25" s="39">
        <v>4</v>
      </c>
      <c r="O25" s="39">
        <v>3</v>
      </c>
      <c r="P25" s="91">
        <f t="shared" si="6"/>
        <v>75</v>
      </c>
      <c r="Q25" s="39">
        <v>284</v>
      </c>
      <c r="R25" s="60">
        <v>198</v>
      </c>
      <c r="S25" s="40">
        <f t="shared" si="1"/>
        <v>69.718309859154928</v>
      </c>
      <c r="T25" s="39">
        <v>2020</v>
      </c>
      <c r="U25" s="60">
        <v>51</v>
      </c>
      <c r="V25" s="40"/>
      <c r="W25" s="39">
        <v>59</v>
      </c>
      <c r="X25" s="60">
        <v>29</v>
      </c>
      <c r="Y25" s="40">
        <f t="shared" si="2"/>
        <v>49.152542372881356</v>
      </c>
      <c r="Z25" s="39">
        <v>38</v>
      </c>
      <c r="AA25" s="60">
        <v>21</v>
      </c>
      <c r="AB25" s="40">
        <f t="shared" si="3"/>
        <v>55.263157894736842</v>
      </c>
      <c r="AC25" s="198"/>
      <c r="AD25" s="199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</row>
    <row r="26" spans="1:69" s="42" customFormat="1" ht="15.75" customHeight="1" x14ac:dyDescent="0.25">
      <c r="A26" s="61" t="s">
        <v>52</v>
      </c>
      <c r="B26" s="39">
        <v>880</v>
      </c>
      <c r="C26" s="39">
        <v>443</v>
      </c>
      <c r="D26" s="40"/>
      <c r="E26" s="39">
        <v>635</v>
      </c>
      <c r="F26" s="39">
        <v>377</v>
      </c>
      <c r="G26" s="40">
        <f t="shared" si="0"/>
        <v>59.370078740157481</v>
      </c>
      <c r="H26" s="39">
        <v>193</v>
      </c>
      <c r="I26" s="39">
        <v>110</v>
      </c>
      <c r="J26" s="36">
        <f t="shared" si="4"/>
        <v>56.994818652849744</v>
      </c>
      <c r="K26" s="39">
        <v>23</v>
      </c>
      <c r="L26" s="39">
        <v>18</v>
      </c>
      <c r="M26" s="40">
        <f t="shared" si="5"/>
        <v>78.260869565217391</v>
      </c>
      <c r="N26" s="39">
        <v>0</v>
      </c>
      <c r="O26" s="39">
        <v>2</v>
      </c>
      <c r="P26" s="91" t="str">
        <f t="shared" si="6"/>
        <v>-</v>
      </c>
      <c r="Q26" s="39">
        <v>508</v>
      </c>
      <c r="R26" s="60">
        <v>288</v>
      </c>
      <c r="S26" s="40">
        <f t="shared" si="1"/>
        <v>56.69291338582677</v>
      </c>
      <c r="T26" s="39">
        <v>853</v>
      </c>
      <c r="U26" s="60">
        <v>81</v>
      </c>
      <c r="V26" s="40"/>
      <c r="W26" s="39">
        <v>179</v>
      </c>
      <c r="X26" s="60">
        <v>66</v>
      </c>
      <c r="Y26" s="40">
        <f t="shared" si="2"/>
        <v>36.871508379888269</v>
      </c>
      <c r="Z26" s="39">
        <v>147</v>
      </c>
      <c r="AA26" s="60">
        <v>56</v>
      </c>
      <c r="AB26" s="40">
        <f t="shared" si="3"/>
        <v>38.095238095238095</v>
      </c>
      <c r="AC26" s="198"/>
      <c r="AD26" s="199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</row>
    <row r="27" spans="1:69" s="42" customFormat="1" ht="15.75" customHeight="1" x14ac:dyDescent="0.25">
      <c r="A27" s="61" t="s">
        <v>53</v>
      </c>
      <c r="B27" s="39">
        <v>678</v>
      </c>
      <c r="C27" s="39">
        <v>136</v>
      </c>
      <c r="D27" s="40"/>
      <c r="E27" s="39">
        <v>349</v>
      </c>
      <c r="F27" s="39">
        <v>129</v>
      </c>
      <c r="G27" s="40">
        <f t="shared" si="0"/>
        <v>36.96275071633238</v>
      </c>
      <c r="H27" s="39">
        <v>152</v>
      </c>
      <c r="I27" s="39">
        <v>39</v>
      </c>
      <c r="J27" s="36">
        <f t="shared" si="4"/>
        <v>25.657894736842106</v>
      </c>
      <c r="K27" s="39">
        <v>50</v>
      </c>
      <c r="L27" s="39">
        <v>17</v>
      </c>
      <c r="M27" s="40">
        <f t="shared" si="5"/>
        <v>34</v>
      </c>
      <c r="N27" s="39">
        <v>0</v>
      </c>
      <c r="O27" s="39">
        <v>1</v>
      </c>
      <c r="P27" s="91" t="str">
        <f t="shared" si="6"/>
        <v>-</v>
      </c>
      <c r="Q27" s="39">
        <v>267</v>
      </c>
      <c r="R27" s="60">
        <v>117</v>
      </c>
      <c r="S27" s="40">
        <f t="shared" si="1"/>
        <v>43.820224719101127</v>
      </c>
      <c r="T27" s="39">
        <v>635</v>
      </c>
      <c r="U27" s="60">
        <v>17</v>
      </c>
      <c r="V27" s="40"/>
      <c r="W27" s="39">
        <v>69</v>
      </c>
      <c r="X27" s="60">
        <v>17</v>
      </c>
      <c r="Y27" s="40">
        <f t="shared" si="2"/>
        <v>24.637681159420289</v>
      </c>
      <c r="Z27" s="39">
        <v>52</v>
      </c>
      <c r="AA27" s="60">
        <v>11</v>
      </c>
      <c r="AB27" s="40">
        <f t="shared" si="3"/>
        <v>21.153846153846153</v>
      </c>
      <c r="AC27" s="198"/>
      <c r="AD27" s="199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7"/>
      <c r="BB27" s="197"/>
      <c r="BC27" s="197"/>
      <c r="BD27" s="197"/>
      <c r="BE27" s="197"/>
      <c r="BF27" s="197"/>
      <c r="BG27" s="197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</row>
    <row r="28" spans="1:69" s="42" customFormat="1" ht="15.75" customHeight="1" x14ac:dyDescent="0.25">
      <c r="A28" s="61" t="s">
        <v>54</v>
      </c>
      <c r="B28" s="39">
        <v>577</v>
      </c>
      <c r="C28" s="39">
        <v>201</v>
      </c>
      <c r="D28" s="40"/>
      <c r="E28" s="39">
        <v>274</v>
      </c>
      <c r="F28" s="39">
        <v>153</v>
      </c>
      <c r="G28" s="40">
        <f t="shared" si="0"/>
        <v>55.839416058394164</v>
      </c>
      <c r="H28" s="39">
        <v>155</v>
      </c>
      <c r="I28" s="39">
        <v>74</v>
      </c>
      <c r="J28" s="36">
        <f t="shared" si="4"/>
        <v>47.741935483870968</v>
      </c>
      <c r="K28" s="39">
        <v>11</v>
      </c>
      <c r="L28" s="39">
        <v>7</v>
      </c>
      <c r="M28" s="40">
        <f t="shared" si="5"/>
        <v>63.636363636363633</v>
      </c>
      <c r="N28" s="39">
        <v>0</v>
      </c>
      <c r="O28" s="39">
        <v>0</v>
      </c>
      <c r="P28" s="40" t="str">
        <f t="shared" si="6"/>
        <v>-</v>
      </c>
      <c r="Q28" s="39">
        <v>252</v>
      </c>
      <c r="R28" s="60">
        <v>146</v>
      </c>
      <c r="S28" s="40">
        <f t="shared" si="1"/>
        <v>57.936507936507937</v>
      </c>
      <c r="T28" s="39">
        <v>547</v>
      </c>
      <c r="U28" s="60">
        <v>46</v>
      </c>
      <c r="V28" s="40"/>
      <c r="W28" s="39">
        <v>62</v>
      </c>
      <c r="X28" s="60">
        <v>40</v>
      </c>
      <c r="Y28" s="40">
        <f t="shared" si="2"/>
        <v>64.516129032258064</v>
      </c>
      <c r="Z28" s="39">
        <v>58</v>
      </c>
      <c r="AA28" s="60">
        <v>32</v>
      </c>
      <c r="AB28" s="40">
        <f t="shared" si="3"/>
        <v>55.172413793103445</v>
      </c>
      <c r="AC28" s="198"/>
      <c r="AD28" s="199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97"/>
      <c r="BB28" s="197"/>
      <c r="BC28" s="197"/>
      <c r="BD28" s="197"/>
      <c r="BE28" s="197"/>
      <c r="BF28" s="197"/>
      <c r="BG28" s="197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</row>
    <row r="29" spans="1:69" s="42" customFormat="1" ht="15.75" customHeight="1" x14ac:dyDescent="0.25">
      <c r="A29" s="61" t="s">
        <v>55</v>
      </c>
      <c r="B29" s="39">
        <v>632</v>
      </c>
      <c r="C29" s="39">
        <v>255</v>
      </c>
      <c r="D29" s="40"/>
      <c r="E29" s="39">
        <v>551</v>
      </c>
      <c r="F29" s="39">
        <v>229</v>
      </c>
      <c r="G29" s="40">
        <f t="shared" si="0"/>
        <v>41.560798548094375</v>
      </c>
      <c r="H29" s="39">
        <v>111</v>
      </c>
      <c r="I29" s="39">
        <v>38</v>
      </c>
      <c r="J29" s="36">
        <f t="shared" si="4"/>
        <v>34.234234234234236</v>
      </c>
      <c r="K29" s="39">
        <v>40</v>
      </c>
      <c r="L29" s="39">
        <v>19</v>
      </c>
      <c r="M29" s="40">
        <f t="shared" si="5"/>
        <v>47.5</v>
      </c>
      <c r="N29" s="39">
        <v>0</v>
      </c>
      <c r="O29" s="39">
        <v>0</v>
      </c>
      <c r="P29" s="40" t="str">
        <f t="shared" si="6"/>
        <v>-</v>
      </c>
      <c r="Q29" s="39">
        <v>432</v>
      </c>
      <c r="R29" s="60">
        <v>183</v>
      </c>
      <c r="S29" s="40">
        <f t="shared" si="1"/>
        <v>42.361111111111114</v>
      </c>
      <c r="T29" s="39">
        <v>578</v>
      </c>
      <c r="U29" s="60">
        <v>61</v>
      </c>
      <c r="V29" s="40"/>
      <c r="W29" s="39">
        <v>122</v>
      </c>
      <c r="X29" s="60">
        <v>56</v>
      </c>
      <c r="Y29" s="40">
        <f t="shared" si="2"/>
        <v>45.901639344262293</v>
      </c>
      <c r="Z29" s="39">
        <v>100</v>
      </c>
      <c r="AA29" s="60">
        <v>45</v>
      </c>
      <c r="AB29" s="40">
        <f t="shared" si="3"/>
        <v>45</v>
      </c>
      <c r="AC29" s="198"/>
      <c r="AD29" s="199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</row>
    <row r="30" spans="1:69" s="42" customFormat="1" ht="15.75" customHeight="1" x14ac:dyDescent="0.25">
      <c r="A30" s="61" t="s">
        <v>56</v>
      </c>
      <c r="B30" s="39">
        <v>1041</v>
      </c>
      <c r="C30" s="39">
        <v>219</v>
      </c>
      <c r="D30" s="40"/>
      <c r="E30" s="39">
        <v>275</v>
      </c>
      <c r="F30" s="39">
        <v>163</v>
      </c>
      <c r="G30" s="40">
        <f t="shared" si="0"/>
        <v>59.272727272727273</v>
      </c>
      <c r="H30" s="39">
        <v>128</v>
      </c>
      <c r="I30" s="39">
        <v>67</v>
      </c>
      <c r="J30" s="36">
        <f t="shared" si="4"/>
        <v>52.34375</v>
      </c>
      <c r="K30" s="39">
        <v>20</v>
      </c>
      <c r="L30" s="39">
        <v>8</v>
      </c>
      <c r="M30" s="40">
        <f t="shared" si="5"/>
        <v>40</v>
      </c>
      <c r="N30" s="39">
        <v>4</v>
      </c>
      <c r="O30" s="39">
        <v>0</v>
      </c>
      <c r="P30" s="91">
        <f t="shared" si="6"/>
        <v>0</v>
      </c>
      <c r="Q30" s="39">
        <v>255</v>
      </c>
      <c r="R30" s="60">
        <v>150</v>
      </c>
      <c r="S30" s="40">
        <f t="shared" si="1"/>
        <v>58.823529411764703</v>
      </c>
      <c r="T30" s="39">
        <v>1000</v>
      </c>
      <c r="U30" s="60">
        <v>49</v>
      </c>
      <c r="V30" s="40"/>
      <c r="W30" s="39">
        <v>57</v>
      </c>
      <c r="X30" s="60">
        <v>35</v>
      </c>
      <c r="Y30" s="40">
        <f t="shared" si="2"/>
        <v>61.403508771929822</v>
      </c>
      <c r="Z30" s="39">
        <v>48</v>
      </c>
      <c r="AA30" s="60">
        <v>31</v>
      </c>
      <c r="AB30" s="40">
        <f t="shared" si="3"/>
        <v>64.583333333333329</v>
      </c>
      <c r="AC30" s="198"/>
      <c r="AD30" s="199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</row>
    <row r="31" spans="1:69" s="42" customFormat="1" ht="15.75" customHeight="1" x14ac:dyDescent="0.25">
      <c r="A31" s="61" t="s">
        <v>57</v>
      </c>
      <c r="B31" s="39">
        <v>978</v>
      </c>
      <c r="C31" s="39">
        <v>356</v>
      </c>
      <c r="D31" s="40"/>
      <c r="E31" s="39">
        <v>366</v>
      </c>
      <c r="F31" s="39">
        <v>241</v>
      </c>
      <c r="G31" s="40">
        <f t="shared" si="0"/>
        <v>65.84699453551913</v>
      </c>
      <c r="H31" s="39">
        <v>293</v>
      </c>
      <c r="I31" s="39">
        <v>106</v>
      </c>
      <c r="J31" s="36">
        <f t="shared" si="4"/>
        <v>36.177474402730375</v>
      </c>
      <c r="K31" s="39">
        <v>26</v>
      </c>
      <c r="L31" s="39">
        <v>9</v>
      </c>
      <c r="M31" s="40">
        <f t="shared" si="5"/>
        <v>34.615384615384613</v>
      </c>
      <c r="N31" s="39">
        <v>6</v>
      </c>
      <c r="O31" s="39">
        <v>0</v>
      </c>
      <c r="P31" s="91">
        <f t="shared" si="6"/>
        <v>0</v>
      </c>
      <c r="Q31" s="39">
        <v>323</v>
      </c>
      <c r="R31" s="60">
        <v>206</v>
      </c>
      <c r="S31" s="40">
        <f t="shared" si="1"/>
        <v>63.777089783281731</v>
      </c>
      <c r="T31" s="39">
        <v>962</v>
      </c>
      <c r="U31" s="60">
        <v>67</v>
      </c>
      <c r="V31" s="40"/>
      <c r="W31" s="39">
        <v>74</v>
      </c>
      <c r="X31" s="60">
        <v>41</v>
      </c>
      <c r="Y31" s="40">
        <f t="shared" si="2"/>
        <v>55.405405405405403</v>
      </c>
      <c r="Z31" s="39">
        <v>59</v>
      </c>
      <c r="AA31" s="60">
        <v>29</v>
      </c>
      <c r="AB31" s="40">
        <f t="shared" si="3"/>
        <v>49.152542372881356</v>
      </c>
      <c r="AC31" s="198"/>
      <c r="AD31" s="199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</row>
    <row r="32" spans="1:69" s="42" customFormat="1" ht="15.75" customHeight="1" x14ac:dyDescent="0.25">
      <c r="A32" s="61" t="s">
        <v>58</v>
      </c>
      <c r="B32" s="39">
        <v>1436</v>
      </c>
      <c r="C32" s="39">
        <v>358</v>
      </c>
      <c r="D32" s="40"/>
      <c r="E32" s="39">
        <v>456</v>
      </c>
      <c r="F32" s="39">
        <v>241</v>
      </c>
      <c r="G32" s="40">
        <f t="shared" si="0"/>
        <v>52.850877192982459</v>
      </c>
      <c r="H32" s="39">
        <v>255</v>
      </c>
      <c r="I32" s="39">
        <v>196</v>
      </c>
      <c r="J32" s="36">
        <f t="shared" si="4"/>
        <v>76.862745098039213</v>
      </c>
      <c r="K32" s="39">
        <v>44</v>
      </c>
      <c r="L32" s="39">
        <v>15</v>
      </c>
      <c r="M32" s="40">
        <f t="shared" si="5"/>
        <v>34.090909090909093</v>
      </c>
      <c r="N32" s="39">
        <v>4</v>
      </c>
      <c r="O32" s="39">
        <v>0</v>
      </c>
      <c r="P32" s="91">
        <f t="shared" si="6"/>
        <v>0</v>
      </c>
      <c r="Q32" s="39">
        <v>355</v>
      </c>
      <c r="R32" s="60">
        <v>229</v>
      </c>
      <c r="S32" s="40">
        <f t="shared" si="1"/>
        <v>64.507042253521121</v>
      </c>
      <c r="T32" s="39">
        <v>1447</v>
      </c>
      <c r="U32" s="60">
        <v>70</v>
      </c>
      <c r="V32" s="40"/>
      <c r="W32" s="39">
        <v>47</v>
      </c>
      <c r="X32" s="60">
        <v>25</v>
      </c>
      <c r="Y32" s="40">
        <f t="shared" si="2"/>
        <v>53.191489361702125</v>
      </c>
      <c r="Z32" s="39">
        <v>40</v>
      </c>
      <c r="AA32" s="60">
        <v>21</v>
      </c>
      <c r="AB32" s="40">
        <f t="shared" si="3"/>
        <v>52.5</v>
      </c>
      <c r="AC32" s="198"/>
      <c r="AD32" s="199"/>
      <c r="AE32" s="197"/>
      <c r="AF32" s="197"/>
      <c r="AG32" s="197"/>
      <c r="AH32" s="197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197"/>
      <c r="BD32" s="197"/>
      <c r="BE32" s="197"/>
      <c r="BF32" s="197"/>
      <c r="BG32" s="197"/>
      <c r="BH32" s="197"/>
      <c r="BI32" s="197"/>
      <c r="BJ32" s="197"/>
      <c r="BK32" s="197"/>
      <c r="BL32" s="197"/>
      <c r="BM32" s="197"/>
      <c r="BN32" s="197"/>
      <c r="BO32" s="197"/>
      <c r="BP32" s="197"/>
      <c r="BQ32" s="197"/>
    </row>
    <row r="33" spans="1:69" s="42" customFormat="1" ht="15.75" customHeight="1" x14ac:dyDescent="0.25">
      <c r="A33" s="61" t="s">
        <v>59</v>
      </c>
      <c r="B33" s="39">
        <v>831</v>
      </c>
      <c r="C33" s="39">
        <v>495</v>
      </c>
      <c r="D33" s="40"/>
      <c r="E33" s="39">
        <v>807</v>
      </c>
      <c r="F33" s="39">
        <v>441</v>
      </c>
      <c r="G33" s="40">
        <f t="shared" si="0"/>
        <v>54.646840148698885</v>
      </c>
      <c r="H33" s="39">
        <v>255</v>
      </c>
      <c r="I33" s="39">
        <v>122</v>
      </c>
      <c r="J33" s="36">
        <f t="shared" si="4"/>
        <v>47.843137254901961</v>
      </c>
      <c r="K33" s="39">
        <v>38</v>
      </c>
      <c r="L33" s="39">
        <v>12</v>
      </c>
      <c r="M33" s="40">
        <f t="shared" si="5"/>
        <v>31.578947368421051</v>
      </c>
      <c r="N33" s="39">
        <v>1</v>
      </c>
      <c r="O33" s="39">
        <v>0</v>
      </c>
      <c r="P33" s="40">
        <f t="shared" si="6"/>
        <v>0</v>
      </c>
      <c r="Q33" s="39">
        <v>719</v>
      </c>
      <c r="R33" s="60">
        <v>404</v>
      </c>
      <c r="S33" s="40">
        <f t="shared" si="1"/>
        <v>56.189151599443669</v>
      </c>
      <c r="T33" s="39">
        <v>746</v>
      </c>
      <c r="U33" s="60">
        <v>138</v>
      </c>
      <c r="V33" s="40"/>
      <c r="W33" s="39">
        <v>209</v>
      </c>
      <c r="X33" s="60">
        <v>118</v>
      </c>
      <c r="Y33" s="40">
        <f t="shared" si="2"/>
        <v>56.459330143540669</v>
      </c>
      <c r="Z33" s="39">
        <v>189</v>
      </c>
      <c r="AA33" s="60">
        <v>106</v>
      </c>
      <c r="AB33" s="40">
        <f t="shared" si="3"/>
        <v>56.084656084656082</v>
      </c>
      <c r="AC33" s="198"/>
      <c r="AD33" s="199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</row>
    <row r="34" spans="1:69" s="42" customFormat="1" ht="15.75" customHeight="1" x14ac:dyDescent="0.25">
      <c r="A34" s="61" t="s">
        <v>60</v>
      </c>
      <c r="B34" s="39">
        <v>821</v>
      </c>
      <c r="C34" s="39">
        <v>380</v>
      </c>
      <c r="D34" s="40"/>
      <c r="E34" s="39">
        <v>690</v>
      </c>
      <c r="F34" s="39">
        <v>305</v>
      </c>
      <c r="G34" s="40">
        <f t="shared" si="0"/>
        <v>44.20289855072464</v>
      </c>
      <c r="H34" s="39">
        <v>285</v>
      </c>
      <c r="I34" s="39">
        <v>111</v>
      </c>
      <c r="J34" s="36">
        <f t="shared" si="4"/>
        <v>38.94736842105263</v>
      </c>
      <c r="K34" s="39">
        <v>13</v>
      </c>
      <c r="L34" s="39">
        <v>3</v>
      </c>
      <c r="M34" s="40">
        <f t="shared" si="5"/>
        <v>23.076923076923077</v>
      </c>
      <c r="N34" s="39">
        <v>1</v>
      </c>
      <c r="O34" s="39">
        <v>0</v>
      </c>
      <c r="P34" s="91">
        <f t="shared" si="6"/>
        <v>0</v>
      </c>
      <c r="Q34" s="39">
        <v>567</v>
      </c>
      <c r="R34" s="60">
        <v>255</v>
      </c>
      <c r="S34" s="40">
        <f t="shared" si="1"/>
        <v>44.973544973544975</v>
      </c>
      <c r="T34" s="39">
        <v>723</v>
      </c>
      <c r="U34" s="60">
        <v>111</v>
      </c>
      <c r="V34" s="40"/>
      <c r="W34" s="39">
        <v>183</v>
      </c>
      <c r="X34" s="60">
        <v>86</v>
      </c>
      <c r="Y34" s="40">
        <f t="shared" si="2"/>
        <v>46.994535519125684</v>
      </c>
      <c r="Z34" s="39">
        <v>149</v>
      </c>
      <c r="AA34" s="60">
        <v>75</v>
      </c>
      <c r="AB34" s="40">
        <f t="shared" si="3"/>
        <v>50.335570469798661</v>
      </c>
      <c r="AC34" s="198"/>
      <c r="AD34" s="199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</row>
    <row r="35" spans="1:69" s="42" customFormat="1" ht="15.75" customHeight="1" x14ac:dyDescent="0.25">
      <c r="A35" s="61" t="s">
        <v>61</v>
      </c>
      <c r="B35" s="39">
        <v>486</v>
      </c>
      <c r="C35" s="39">
        <v>227</v>
      </c>
      <c r="D35" s="40"/>
      <c r="E35" s="39">
        <v>356</v>
      </c>
      <c r="F35" s="39">
        <v>182</v>
      </c>
      <c r="G35" s="40">
        <f t="shared" si="0"/>
        <v>51.123595505617978</v>
      </c>
      <c r="H35" s="39">
        <v>139</v>
      </c>
      <c r="I35" s="39">
        <v>85</v>
      </c>
      <c r="J35" s="36">
        <f t="shared" si="4"/>
        <v>61.151079136690647</v>
      </c>
      <c r="K35" s="39">
        <v>34</v>
      </c>
      <c r="L35" s="39">
        <v>20</v>
      </c>
      <c r="M35" s="40">
        <f t="shared" si="5"/>
        <v>58.823529411764703</v>
      </c>
      <c r="N35" s="39">
        <v>0</v>
      </c>
      <c r="O35" s="39">
        <v>4</v>
      </c>
      <c r="P35" s="40" t="str">
        <f t="shared" si="6"/>
        <v>-</v>
      </c>
      <c r="Q35" s="39">
        <v>242</v>
      </c>
      <c r="R35" s="60">
        <v>154</v>
      </c>
      <c r="S35" s="40">
        <f t="shared" si="1"/>
        <v>63.636363636363633</v>
      </c>
      <c r="T35" s="39">
        <v>452</v>
      </c>
      <c r="U35" s="60">
        <v>42</v>
      </c>
      <c r="V35" s="40"/>
      <c r="W35" s="39">
        <v>51</v>
      </c>
      <c r="X35" s="60">
        <v>31</v>
      </c>
      <c r="Y35" s="40">
        <f t="shared" si="2"/>
        <v>60.784313725490193</v>
      </c>
      <c r="Z35" s="39">
        <v>41</v>
      </c>
      <c r="AA35" s="60">
        <v>27</v>
      </c>
      <c r="AB35" s="40">
        <f t="shared" si="3"/>
        <v>65.853658536585371</v>
      </c>
      <c r="AC35" s="198"/>
      <c r="AD35" s="199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</row>
    <row r="36" spans="1:69" s="93" customFormat="1" ht="81.75" customHeight="1" x14ac:dyDescent="0.25">
      <c r="A36" s="92"/>
      <c r="B36" s="92"/>
      <c r="C36" s="250" t="s">
        <v>96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</row>
    <row r="37" spans="1:69" s="93" customFormat="1" ht="15" x14ac:dyDescent="0.25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</row>
    <row r="38" spans="1:69" s="93" customFormat="1" ht="15" x14ac:dyDescent="0.25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</row>
    <row r="39" spans="1:69" s="93" customFormat="1" ht="15" x14ac:dyDescent="0.25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</row>
    <row r="40" spans="1:69" s="93" customFormat="1" ht="15" x14ac:dyDescent="0.25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</row>
    <row r="41" spans="1:69" s="93" customFormat="1" ht="15" x14ac:dyDescent="0.25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</row>
    <row r="42" spans="1:69" s="93" customFormat="1" ht="15" x14ac:dyDescent="0.25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</row>
    <row r="43" spans="1:69" s="93" customFormat="1" ht="15" x14ac:dyDescent="0.25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</row>
    <row r="44" spans="1:69" s="93" customFormat="1" ht="15" x14ac:dyDescent="0.25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</row>
    <row r="45" spans="1:69" s="93" customFormat="1" ht="15" x14ac:dyDescent="0.25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</row>
    <row r="46" spans="1:69" s="93" customFormat="1" ht="15" x14ac:dyDescent="0.25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</row>
    <row r="47" spans="1:69" s="93" customFormat="1" ht="15" x14ac:dyDescent="0.25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</row>
    <row r="48" spans="1:69" s="93" customFormat="1" ht="15" x14ac:dyDescent="0.25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</row>
    <row r="49" spans="11:69" s="93" customFormat="1" ht="15" x14ac:dyDescent="0.25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AC49" s="201"/>
      <c r="AD49" s="201"/>
      <c r="AE49" s="201"/>
      <c r="AF49" s="201"/>
      <c r="AG49" s="201"/>
      <c r="AH49" s="201"/>
      <c r="AI49" s="201"/>
      <c r="AJ49" s="201"/>
      <c r="AK49" s="201"/>
      <c r="AL49" s="201"/>
      <c r="AM49" s="201"/>
      <c r="AN49" s="201"/>
      <c r="AO49" s="201"/>
      <c r="AP49" s="201"/>
      <c r="AQ49" s="201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201"/>
      <c r="BD49" s="201"/>
      <c r="BE49" s="201"/>
      <c r="BF49" s="201"/>
      <c r="BG49" s="201"/>
      <c r="BH49" s="201"/>
      <c r="BI49" s="201"/>
      <c r="BJ49" s="201"/>
      <c r="BK49" s="201"/>
      <c r="BL49" s="201"/>
      <c r="BM49" s="201"/>
      <c r="BN49" s="201"/>
      <c r="BO49" s="201"/>
      <c r="BP49" s="201"/>
      <c r="BQ49" s="201"/>
    </row>
    <row r="50" spans="11:69" s="93" customFormat="1" ht="15" x14ac:dyDescent="0.25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</row>
    <row r="51" spans="11:69" s="93" customFormat="1" ht="15" x14ac:dyDescent="0.25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1"/>
    </row>
    <row r="52" spans="11:69" s="93" customFormat="1" ht="15" x14ac:dyDescent="0.25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</row>
    <row r="53" spans="11:69" s="93" customFormat="1" ht="15" x14ac:dyDescent="0.25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AC53" s="201"/>
      <c r="AD53" s="201"/>
      <c r="AE53" s="201"/>
      <c r="AF53" s="201"/>
      <c r="AG53" s="201"/>
      <c r="AH53" s="201"/>
      <c r="AI53" s="201"/>
      <c r="AJ53" s="201"/>
      <c r="AK53" s="201"/>
      <c r="AL53" s="201"/>
      <c r="AM53" s="201"/>
      <c r="AN53" s="201"/>
      <c r="AO53" s="201"/>
      <c r="AP53" s="201"/>
      <c r="AQ53" s="201"/>
      <c r="AR53" s="201"/>
      <c r="AS53" s="201"/>
      <c r="AT53" s="201"/>
      <c r="AU53" s="201"/>
      <c r="AV53" s="201"/>
      <c r="AW53" s="201"/>
      <c r="AX53" s="201"/>
      <c r="AY53" s="201"/>
      <c r="AZ53" s="201"/>
      <c r="BA53" s="201"/>
      <c r="BB53" s="201"/>
      <c r="BC53" s="201"/>
      <c r="BD53" s="201"/>
      <c r="BE53" s="201"/>
      <c r="BF53" s="201"/>
      <c r="BG53" s="201"/>
      <c r="BH53" s="201"/>
      <c r="BI53" s="201"/>
      <c r="BJ53" s="201"/>
      <c r="BK53" s="201"/>
      <c r="BL53" s="201"/>
      <c r="BM53" s="201"/>
      <c r="BN53" s="201"/>
      <c r="BO53" s="201"/>
      <c r="BP53" s="201"/>
      <c r="BQ53" s="201"/>
    </row>
    <row r="54" spans="11:69" s="93" customFormat="1" ht="15" x14ac:dyDescent="0.25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AC54" s="201"/>
      <c r="AD54" s="201"/>
      <c r="AE54" s="201"/>
      <c r="AF54" s="201"/>
      <c r="AG54" s="201"/>
      <c r="AH54" s="201"/>
      <c r="AI54" s="201"/>
      <c r="AJ54" s="201"/>
      <c r="AK54" s="201"/>
      <c r="AL54" s="201"/>
      <c r="AM54" s="201"/>
      <c r="AN54" s="201"/>
      <c r="AO54" s="201"/>
      <c r="AP54" s="201"/>
      <c r="AQ54" s="201"/>
      <c r="AR54" s="201"/>
      <c r="AS54" s="201"/>
      <c r="AT54" s="201"/>
      <c r="AU54" s="201"/>
      <c r="AV54" s="201"/>
      <c r="AW54" s="201"/>
      <c r="AX54" s="201"/>
      <c r="AY54" s="201"/>
      <c r="AZ54" s="201"/>
      <c r="BA54" s="201"/>
      <c r="BB54" s="201"/>
      <c r="BC54" s="201"/>
      <c r="BD54" s="201"/>
      <c r="BE54" s="201"/>
      <c r="BF54" s="201"/>
      <c r="BG54" s="201"/>
      <c r="BH54" s="201"/>
      <c r="BI54" s="201"/>
      <c r="BJ54" s="201"/>
      <c r="BK54" s="201"/>
      <c r="BL54" s="201"/>
      <c r="BM54" s="201"/>
      <c r="BN54" s="201"/>
      <c r="BO54" s="201"/>
      <c r="BP54" s="201"/>
      <c r="BQ54" s="201"/>
    </row>
    <row r="55" spans="11:69" s="93" customFormat="1" ht="15" x14ac:dyDescent="0.25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</row>
    <row r="56" spans="11:69" s="93" customFormat="1" ht="15" x14ac:dyDescent="0.25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</row>
    <row r="57" spans="11:69" s="93" customFormat="1" ht="15" x14ac:dyDescent="0.25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</row>
    <row r="58" spans="11:69" s="93" customFormat="1" ht="15" x14ac:dyDescent="0.25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1"/>
    </row>
    <row r="59" spans="11:69" s="93" customFormat="1" ht="15" x14ac:dyDescent="0.25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</row>
    <row r="60" spans="11:69" s="93" customFormat="1" ht="1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</row>
    <row r="61" spans="11:69" s="93" customFormat="1" ht="1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1"/>
    </row>
    <row r="62" spans="11:69" s="93" customFormat="1" ht="1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</row>
    <row r="63" spans="11:69" s="93" customFormat="1" ht="1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</row>
    <row r="64" spans="11:69" s="93" customFormat="1" ht="1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</row>
    <row r="65" spans="11:69" s="93" customFormat="1" ht="1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</row>
    <row r="66" spans="11:69" s="93" customFormat="1" ht="1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</row>
    <row r="67" spans="11:69" s="93" customFormat="1" ht="1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</row>
    <row r="68" spans="11:69" s="93" customFormat="1" ht="1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</row>
    <row r="69" spans="11:69" s="93" customFormat="1" ht="1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</row>
    <row r="70" spans="11:69" s="93" customFormat="1" ht="1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</row>
    <row r="71" spans="11:69" s="93" customFormat="1" ht="1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</row>
    <row r="72" spans="11:69" s="93" customFormat="1" ht="1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</row>
    <row r="73" spans="11:69" s="93" customFormat="1" ht="1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</row>
    <row r="74" spans="11:69" s="93" customFormat="1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  <c r="AZ74" s="201"/>
      <c r="BA74" s="201"/>
      <c r="BB74" s="201"/>
      <c r="BC74" s="201"/>
      <c r="BD74" s="201"/>
      <c r="BE74" s="201"/>
      <c r="BF74" s="201"/>
      <c r="BG74" s="201"/>
      <c r="BH74" s="201"/>
      <c r="BI74" s="201"/>
      <c r="BJ74" s="201"/>
      <c r="BK74" s="201"/>
      <c r="BL74" s="201"/>
      <c r="BM74" s="201"/>
      <c r="BN74" s="201"/>
      <c r="BO74" s="201"/>
      <c r="BP74" s="201"/>
      <c r="BQ74" s="201"/>
    </row>
    <row r="75" spans="11:69" s="93" customFormat="1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</row>
    <row r="76" spans="11:69" s="93" customFormat="1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</row>
    <row r="77" spans="11:69" s="93" customFormat="1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AC77" s="201"/>
      <c r="AD77" s="201"/>
      <c r="AE77" s="201"/>
      <c r="AF77" s="201"/>
      <c r="AG77" s="201"/>
      <c r="AH77" s="201"/>
      <c r="AI77" s="201"/>
      <c r="AJ77" s="201"/>
      <c r="AK77" s="201"/>
      <c r="AL77" s="201"/>
      <c r="AM77" s="201"/>
      <c r="AN77" s="201"/>
      <c r="AO77" s="201"/>
      <c r="AP77" s="201"/>
      <c r="AQ77" s="201"/>
      <c r="AR77" s="201"/>
      <c r="AS77" s="201"/>
      <c r="AT77" s="201"/>
      <c r="AU77" s="201"/>
      <c r="AV77" s="201"/>
      <c r="AW77" s="201"/>
      <c r="AX77" s="201"/>
      <c r="AY77" s="201"/>
      <c r="AZ77" s="201"/>
      <c r="BA77" s="201"/>
      <c r="BB77" s="201"/>
      <c r="BC77" s="201"/>
      <c r="BD77" s="201"/>
      <c r="BE77" s="201"/>
      <c r="BF77" s="201"/>
      <c r="BG77" s="201"/>
      <c r="BH77" s="201"/>
      <c r="BI77" s="201"/>
      <c r="BJ77" s="201"/>
      <c r="BK77" s="201"/>
      <c r="BL77" s="201"/>
      <c r="BM77" s="201"/>
      <c r="BN77" s="201"/>
      <c r="BO77" s="201"/>
      <c r="BP77" s="201"/>
      <c r="BQ77" s="201"/>
    </row>
    <row r="78" spans="11:69" s="93" customFormat="1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</row>
    <row r="79" spans="11:69" s="93" customFormat="1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</row>
    <row r="80" spans="11:69" s="93" customFormat="1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42">
    <mergeCell ref="N36:AB36"/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A3:A5"/>
    <mergeCell ref="E3:G3"/>
    <mergeCell ref="H3:J3"/>
    <mergeCell ref="K3:M3"/>
    <mergeCell ref="N3:P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C36:M36"/>
    <mergeCell ref="B1:M1"/>
    <mergeCell ref="X1:Y1"/>
    <mergeCell ref="X2:Y2"/>
    <mergeCell ref="Z2:AA2"/>
    <mergeCell ref="Q3:S3"/>
    <mergeCell ref="T3:V3"/>
    <mergeCell ref="W3:Y3"/>
    <mergeCell ref="Z3:AB3"/>
    <mergeCell ref="S4:S5"/>
    <mergeCell ref="M4:M5"/>
    <mergeCell ref="N4:N5"/>
    <mergeCell ref="O4:O5"/>
    <mergeCell ref="P4:P5"/>
    <mergeCell ref="Q4:Q5"/>
    <mergeCell ref="R4:R5"/>
  </mergeCells>
  <pageMargins left="0.31496062992125984" right="0.31496062992125984" top="0.35433070866141736" bottom="0.15748031496062992" header="0.31496062992125984" footer="0.31496062992125984"/>
  <pageSetup paperSize="9" scale="79" orientation="landscape" r:id="rId1"/>
  <colBreaks count="1" manualBreakCount="1">
    <brk id="13" max="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2"/>
  <sheetViews>
    <sheetView view="pageBreakPreview" zoomScale="58" zoomScaleNormal="75" zoomScaleSheetLayoutView="58" workbookViewId="0">
      <selection activeCell="A4" sqref="A4"/>
    </sheetView>
  </sheetViews>
  <sheetFormatPr defaultColWidth="8" defaultRowHeight="13.2" x14ac:dyDescent="0.25"/>
  <cols>
    <col min="1" max="1" width="69.5546875" style="3" customWidth="1"/>
    <col min="2" max="4" width="23.44140625" style="18" customWidth="1"/>
    <col min="5" max="255" width="8" style="3"/>
    <col min="256" max="256" width="69.5546875" style="3" customWidth="1"/>
    <col min="257" max="259" width="23.44140625" style="3" customWidth="1"/>
    <col min="260" max="260" width="8" style="3"/>
    <col min="261" max="261" width="0" style="3" hidden="1" customWidth="1"/>
    <col min="262" max="511" width="8" style="3"/>
    <col min="512" max="512" width="69.5546875" style="3" customWidth="1"/>
    <col min="513" max="515" width="23.44140625" style="3" customWidth="1"/>
    <col min="516" max="516" width="8" style="3"/>
    <col min="517" max="517" width="0" style="3" hidden="1" customWidth="1"/>
    <col min="518" max="767" width="8" style="3"/>
    <col min="768" max="768" width="69.5546875" style="3" customWidth="1"/>
    <col min="769" max="771" width="23.44140625" style="3" customWidth="1"/>
    <col min="772" max="772" width="8" style="3"/>
    <col min="773" max="773" width="0" style="3" hidden="1" customWidth="1"/>
    <col min="774" max="1023" width="8" style="3"/>
    <col min="1024" max="1024" width="69.5546875" style="3" customWidth="1"/>
    <col min="1025" max="1027" width="23.44140625" style="3" customWidth="1"/>
    <col min="1028" max="1028" width="8" style="3"/>
    <col min="1029" max="1029" width="0" style="3" hidden="1" customWidth="1"/>
    <col min="1030" max="1279" width="8" style="3"/>
    <col min="1280" max="1280" width="69.5546875" style="3" customWidth="1"/>
    <col min="1281" max="1283" width="23.44140625" style="3" customWidth="1"/>
    <col min="1284" max="1284" width="8" style="3"/>
    <col min="1285" max="1285" width="0" style="3" hidden="1" customWidth="1"/>
    <col min="1286" max="1535" width="8" style="3"/>
    <col min="1536" max="1536" width="69.5546875" style="3" customWidth="1"/>
    <col min="1537" max="1539" width="23.44140625" style="3" customWidth="1"/>
    <col min="1540" max="1540" width="8" style="3"/>
    <col min="1541" max="1541" width="0" style="3" hidden="1" customWidth="1"/>
    <col min="1542" max="1791" width="8" style="3"/>
    <col min="1792" max="1792" width="69.5546875" style="3" customWidth="1"/>
    <col min="1793" max="1795" width="23.44140625" style="3" customWidth="1"/>
    <col min="1796" max="1796" width="8" style="3"/>
    <col min="1797" max="1797" width="0" style="3" hidden="1" customWidth="1"/>
    <col min="1798" max="2047" width="8" style="3"/>
    <col min="2048" max="2048" width="69.5546875" style="3" customWidth="1"/>
    <col min="2049" max="2051" width="23.44140625" style="3" customWidth="1"/>
    <col min="2052" max="2052" width="8" style="3"/>
    <col min="2053" max="2053" width="0" style="3" hidden="1" customWidth="1"/>
    <col min="2054" max="2303" width="8" style="3"/>
    <col min="2304" max="2304" width="69.5546875" style="3" customWidth="1"/>
    <col min="2305" max="2307" width="23.44140625" style="3" customWidth="1"/>
    <col min="2308" max="2308" width="8" style="3"/>
    <col min="2309" max="2309" width="0" style="3" hidden="1" customWidth="1"/>
    <col min="2310" max="2559" width="8" style="3"/>
    <col min="2560" max="2560" width="69.5546875" style="3" customWidth="1"/>
    <col min="2561" max="2563" width="23.44140625" style="3" customWidth="1"/>
    <col min="2564" max="2564" width="8" style="3"/>
    <col min="2565" max="2565" width="0" style="3" hidden="1" customWidth="1"/>
    <col min="2566" max="2815" width="8" style="3"/>
    <col min="2816" max="2816" width="69.5546875" style="3" customWidth="1"/>
    <col min="2817" max="2819" width="23.44140625" style="3" customWidth="1"/>
    <col min="2820" max="2820" width="8" style="3"/>
    <col min="2821" max="2821" width="0" style="3" hidden="1" customWidth="1"/>
    <col min="2822" max="3071" width="8" style="3"/>
    <col min="3072" max="3072" width="69.5546875" style="3" customWidth="1"/>
    <col min="3073" max="3075" width="23.44140625" style="3" customWidth="1"/>
    <col min="3076" max="3076" width="8" style="3"/>
    <col min="3077" max="3077" width="0" style="3" hidden="1" customWidth="1"/>
    <col min="3078" max="3327" width="8" style="3"/>
    <col min="3328" max="3328" width="69.5546875" style="3" customWidth="1"/>
    <col min="3329" max="3331" width="23.44140625" style="3" customWidth="1"/>
    <col min="3332" max="3332" width="8" style="3"/>
    <col min="3333" max="3333" width="0" style="3" hidden="1" customWidth="1"/>
    <col min="3334" max="3583" width="8" style="3"/>
    <col min="3584" max="3584" width="69.5546875" style="3" customWidth="1"/>
    <col min="3585" max="3587" width="23.44140625" style="3" customWidth="1"/>
    <col min="3588" max="3588" width="8" style="3"/>
    <col min="3589" max="3589" width="0" style="3" hidden="1" customWidth="1"/>
    <col min="3590" max="3839" width="8" style="3"/>
    <col min="3840" max="3840" width="69.5546875" style="3" customWidth="1"/>
    <col min="3841" max="3843" width="23.44140625" style="3" customWidth="1"/>
    <col min="3844" max="3844" width="8" style="3"/>
    <col min="3845" max="3845" width="0" style="3" hidden="1" customWidth="1"/>
    <col min="3846" max="4095" width="8" style="3"/>
    <col min="4096" max="4096" width="69.5546875" style="3" customWidth="1"/>
    <col min="4097" max="4099" width="23.44140625" style="3" customWidth="1"/>
    <col min="4100" max="4100" width="8" style="3"/>
    <col min="4101" max="4101" width="0" style="3" hidden="1" customWidth="1"/>
    <col min="4102" max="4351" width="8" style="3"/>
    <col min="4352" max="4352" width="69.5546875" style="3" customWidth="1"/>
    <col min="4353" max="4355" width="23.44140625" style="3" customWidth="1"/>
    <col min="4356" max="4356" width="8" style="3"/>
    <col min="4357" max="4357" width="0" style="3" hidden="1" customWidth="1"/>
    <col min="4358" max="4607" width="8" style="3"/>
    <col min="4608" max="4608" width="69.5546875" style="3" customWidth="1"/>
    <col min="4609" max="4611" width="23.44140625" style="3" customWidth="1"/>
    <col min="4612" max="4612" width="8" style="3"/>
    <col min="4613" max="4613" width="0" style="3" hidden="1" customWidth="1"/>
    <col min="4614" max="4863" width="8" style="3"/>
    <col min="4864" max="4864" width="69.5546875" style="3" customWidth="1"/>
    <col min="4865" max="4867" width="23.44140625" style="3" customWidth="1"/>
    <col min="4868" max="4868" width="8" style="3"/>
    <col min="4869" max="4869" width="0" style="3" hidden="1" customWidth="1"/>
    <col min="4870" max="5119" width="8" style="3"/>
    <col min="5120" max="5120" width="69.5546875" style="3" customWidth="1"/>
    <col min="5121" max="5123" width="23.44140625" style="3" customWidth="1"/>
    <col min="5124" max="5124" width="8" style="3"/>
    <col min="5125" max="5125" width="0" style="3" hidden="1" customWidth="1"/>
    <col min="5126" max="5375" width="8" style="3"/>
    <col min="5376" max="5376" width="69.5546875" style="3" customWidth="1"/>
    <col min="5377" max="5379" width="23.44140625" style="3" customWidth="1"/>
    <col min="5380" max="5380" width="8" style="3"/>
    <col min="5381" max="5381" width="0" style="3" hidden="1" customWidth="1"/>
    <col min="5382" max="5631" width="8" style="3"/>
    <col min="5632" max="5632" width="69.5546875" style="3" customWidth="1"/>
    <col min="5633" max="5635" width="23.44140625" style="3" customWidth="1"/>
    <col min="5636" max="5636" width="8" style="3"/>
    <col min="5637" max="5637" width="0" style="3" hidden="1" customWidth="1"/>
    <col min="5638" max="5887" width="8" style="3"/>
    <col min="5888" max="5888" width="69.5546875" style="3" customWidth="1"/>
    <col min="5889" max="5891" width="23.44140625" style="3" customWidth="1"/>
    <col min="5892" max="5892" width="8" style="3"/>
    <col min="5893" max="5893" width="0" style="3" hidden="1" customWidth="1"/>
    <col min="5894" max="6143" width="8" style="3"/>
    <col min="6144" max="6144" width="69.5546875" style="3" customWidth="1"/>
    <col min="6145" max="6147" width="23.44140625" style="3" customWidth="1"/>
    <col min="6148" max="6148" width="8" style="3"/>
    <col min="6149" max="6149" width="0" style="3" hidden="1" customWidth="1"/>
    <col min="6150" max="6399" width="8" style="3"/>
    <col min="6400" max="6400" width="69.5546875" style="3" customWidth="1"/>
    <col min="6401" max="6403" width="23.44140625" style="3" customWidth="1"/>
    <col min="6404" max="6404" width="8" style="3"/>
    <col min="6405" max="6405" width="0" style="3" hidden="1" customWidth="1"/>
    <col min="6406" max="6655" width="8" style="3"/>
    <col min="6656" max="6656" width="69.5546875" style="3" customWidth="1"/>
    <col min="6657" max="6659" width="23.44140625" style="3" customWidth="1"/>
    <col min="6660" max="6660" width="8" style="3"/>
    <col min="6661" max="6661" width="0" style="3" hidden="1" customWidth="1"/>
    <col min="6662" max="6911" width="8" style="3"/>
    <col min="6912" max="6912" width="69.5546875" style="3" customWidth="1"/>
    <col min="6913" max="6915" width="23.44140625" style="3" customWidth="1"/>
    <col min="6916" max="6916" width="8" style="3"/>
    <col min="6917" max="6917" width="0" style="3" hidden="1" customWidth="1"/>
    <col min="6918" max="7167" width="8" style="3"/>
    <col min="7168" max="7168" width="69.5546875" style="3" customWidth="1"/>
    <col min="7169" max="7171" width="23.44140625" style="3" customWidth="1"/>
    <col min="7172" max="7172" width="8" style="3"/>
    <col min="7173" max="7173" width="0" style="3" hidden="1" customWidth="1"/>
    <col min="7174" max="7423" width="8" style="3"/>
    <col min="7424" max="7424" width="69.5546875" style="3" customWidth="1"/>
    <col min="7425" max="7427" width="23.44140625" style="3" customWidth="1"/>
    <col min="7428" max="7428" width="8" style="3"/>
    <col min="7429" max="7429" width="0" style="3" hidden="1" customWidth="1"/>
    <col min="7430" max="7679" width="8" style="3"/>
    <col min="7680" max="7680" width="69.5546875" style="3" customWidth="1"/>
    <col min="7681" max="7683" width="23.44140625" style="3" customWidth="1"/>
    <col min="7684" max="7684" width="8" style="3"/>
    <col min="7685" max="7685" width="0" style="3" hidden="1" customWidth="1"/>
    <col min="7686" max="7935" width="8" style="3"/>
    <col min="7936" max="7936" width="69.5546875" style="3" customWidth="1"/>
    <col min="7937" max="7939" width="23.44140625" style="3" customWidth="1"/>
    <col min="7940" max="7940" width="8" style="3"/>
    <col min="7941" max="7941" width="0" style="3" hidden="1" customWidth="1"/>
    <col min="7942" max="8191" width="8" style="3"/>
    <col min="8192" max="8192" width="69.5546875" style="3" customWidth="1"/>
    <col min="8193" max="8195" width="23.44140625" style="3" customWidth="1"/>
    <col min="8196" max="8196" width="8" style="3"/>
    <col min="8197" max="8197" width="0" style="3" hidden="1" customWidth="1"/>
    <col min="8198" max="8447" width="8" style="3"/>
    <col min="8448" max="8448" width="69.5546875" style="3" customWidth="1"/>
    <col min="8449" max="8451" width="23.44140625" style="3" customWidth="1"/>
    <col min="8452" max="8452" width="8" style="3"/>
    <col min="8453" max="8453" width="0" style="3" hidden="1" customWidth="1"/>
    <col min="8454" max="8703" width="8" style="3"/>
    <col min="8704" max="8704" width="69.5546875" style="3" customWidth="1"/>
    <col min="8705" max="8707" width="23.44140625" style="3" customWidth="1"/>
    <col min="8708" max="8708" width="8" style="3"/>
    <col min="8709" max="8709" width="0" style="3" hidden="1" customWidth="1"/>
    <col min="8710" max="8959" width="8" style="3"/>
    <col min="8960" max="8960" width="69.5546875" style="3" customWidth="1"/>
    <col min="8961" max="8963" width="23.44140625" style="3" customWidth="1"/>
    <col min="8964" max="8964" width="8" style="3"/>
    <col min="8965" max="8965" width="0" style="3" hidden="1" customWidth="1"/>
    <col min="8966" max="9215" width="8" style="3"/>
    <col min="9216" max="9216" width="69.5546875" style="3" customWidth="1"/>
    <col min="9217" max="9219" width="23.44140625" style="3" customWidth="1"/>
    <col min="9220" max="9220" width="8" style="3"/>
    <col min="9221" max="9221" width="0" style="3" hidden="1" customWidth="1"/>
    <col min="9222" max="9471" width="8" style="3"/>
    <col min="9472" max="9472" width="69.5546875" style="3" customWidth="1"/>
    <col min="9473" max="9475" width="23.44140625" style="3" customWidth="1"/>
    <col min="9476" max="9476" width="8" style="3"/>
    <col min="9477" max="9477" width="0" style="3" hidden="1" customWidth="1"/>
    <col min="9478" max="9727" width="8" style="3"/>
    <col min="9728" max="9728" width="69.5546875" style="3" customWidth="1"/>
    <col min="9729" max="9731" width="23.44140625" style="3" customWidth="1"/>
    <col min="9732" max="9732" width="8" style="3"/>
    <col min="9733" max="9733" width="0" style="3" hidden="1" customWidth="1"/>
    <col min="9734" max="9983" width="8" style="3"/>
    <col min="9984" max="9984" width="69.5546875" style="3" customWidth="1"/>
    <col min="9985" max="9987" width="23.44140625" style="3" customWidth="1"/>
    <col min="9988" max="9988" width="8" style="3"/>
    <col min="9989" max="9989" width="0" style="3" hidden="1" customWidth="1"/>
    <col min="9990" max="10239" width="8" style="3"/>
    <col min="10240" max="10240" width="69.5546875" style="3" customWidth="1"/>
    <col min="10241" max="10243" width="23.44140625" style="3" customWidth="1"/>
    <col min="10244" max="10244" width="8" style="3"/>
    <col min="10245" max="10245" width="0" style="3" hidden="1" customWidth="1"/>
    <col min="10246" max="10495" width="8" style="3"/>
    <col min="10496" max="10496" width="69.5546875" style="3" customWidth="1"/>
    <col min="10497" max="10499" width="23.44140625" style="3" customWidth="1"/>
    <col min="10500" max="10500" width="8" style="3"/>
    <col min="10501" max="10501" width="0" style="3" hidden="1" customWidth="1"/>
    <col min="10502" max="10751" width="8" style="3"/>
    <col min="10752" max="10752" width="69.5546875" style="3" customWidth="1"/>
    <col min="10753" max="10755" width="23.44140625" style="3" customWidth="1"/>
    <col min="10756" max="10756" width="8" style="3"/>
    <col min="10757" max="10757" width="0" style="3" hidden="1" customWidth="1"/>
    <col min="10758" max="11007" width="8" style="3"/>
    <col min="11008" max="11008" width="69.5546875" style="3" customWidth="1"/>
    <col min="11009" max="11011" width="23.44140625" style="3" customWidth="1"/>
    <col min="11012" max="11012" width="8" style="3"/>
    <col min="11013" max="11013" width="0" style="3" hidden="1" customWidth="1"/>
    <col min="11014" max="11263" width="8" style="3"/>
    <col min="11264" max="11264" width="69.5546875" style="3" customWidth="1"/>
    <col min="11265" max="11267" width="23.44140625" style="3" customWidth="1"/>
    <col min="11268" max="11268" width="8" style="3"/>
    <col min="11269" max="11269" width="0" style="3" hidden="1" customWidth="1"/>
    <col min="11270" max="11519" width="8" style="3"/>
    <col min="11520" max="11520" width="69.5546875" style="3" customWidth="1"/>
    <col min="11521" max="11523" width="23.44140625" style="3" customWidth="1"/>
    <col min="11524" max="11524" width="8" style="3"/>
    <col min="11525" max="11525" width="0" style="3" hidden="1" customWidth="1"/>
    <col min="11526" max="11775" width="8" style="3"/>
    <col min="11776" max="11776" width="69.5546875" style="3" customWidth="1"/>
    <col min="11777" max="11779" width="23.44140625" style="3" customWidth="1"/>
    <col min="11780" max="11780" width="8" style="3"/>
    <col min="11781" max="11781" width="0" style="3" hidden="1" customWidth="1"/>
    <col min="11782" max="12031" width="8" style="3"/>
    <col min="12032" max="12032" width="69.5546875" style="3" customWidth="1"/>
    <col min="12033" max="12035" width="23.44140625" style="3" customWidth="1"/>
    <col min="12036" max="12036" width="8" style="3"/>
    <col min="12037" max="12037" width="0" style="3" hidden="1" customWidth="1"/>
    <col min="12038" max="12287" width="8" style="3"/>
    <col min="12288" max="12288" width="69.5546875" style="3" customWidth="1"/>
    <col min="12289" max="12291" width="23.44140625" style="3" customWidth="1"/>
    <col min="12292" max="12292" width="8" style="3"/>
    <col min="12293" max="12293" width="0" style="3" hidden="1" customWidth="1"/>
    <col min="12294" max="12543" width="8" style="3"/>
    <col min="12544" max="12544" width="69.5546875" style="3" customWidth="1"/>
    <col min="12545" max="12547" width="23.44140625" style="3" customWidth="1"/>
    <col min="12548" max="12548" width="8" style="3"/>
    <col min="12549" max="12549" width="0" style="3" hidden="1" customWidth="1"/>
    <col min="12550" max="12799" width="8" style="3"/>
    <col min="12800" max="12800" width="69.5546875" style="3" customWidth="1"/>
    <col min="12801" max="12803" width="23.44140625" style="3" customWidth="1"/>
    <col min="12804" max="12804" width="8" style="3"/>
    <col min="12805" max="12805" width="0" style="3" hidden="1" customWidth="1"/>
    <col min="12806" max="13055" width="8" style="3"/>
    <col min="13056" max="13056" width="69.5546875" style="3" customWidth="1"/>
    <col min="13057" max="13059" width="23.44140625" style="3" customWidth="1"/>
    <col min="13060" max="13060" width="8" style="3"/>
    <col min="13061" max="13061" width="0" style="3" hidden="1" customWidth="1"/>
    <col min="13062" max="13311" width="8" style="3"/>
    <col min="13312" max="13312" width="69.5546875" style="3" customWidth="1"/>
    <col min="13313" max="13315" width="23.44140625" style="3" customWidth="1"/>
    <col min="13316" max="13316" width="8" style="3"/>
    <col min="13317" max="13317" width="0" style="3" hidden="1" customWidth="1"/>
    <col min="13318" max="13567" width="8" style="3"/>
    <col min="13568" max="13568" width="69.5546875" style="3" customWidth="1"/>
    <col min="13569" max="13571" width="23.44140625" style="3" customWidth="1"/>
    <col min="13572" max="13572" width="8" style="3"/>
    <col min="13573" max="13573" width="0" style="3" hidden="1" customWidth="1"/>
    <col min="13574" max="13823" width="8" style="3"/>
    <col min="13824" max="13824" width="69.5546875" style="3" customWidth="1"/>
    <col min="13825" max="13827" width="23.44140625" style="3" customWidth="1"/>
    <col min="13828" max="13828" width="8" style="3"/>
    <col min="13829" max="13829" width="0" style="3" hidden="1" customWidth="1"/>
    <col min="13830" max="14079" width="8" style="3"/>
    <col min="14080" max="14080" width="69.5546875" style="3" customWidth="1"/>
    <col min="14081" max="14083" width="23.44140625" style="3" customWidth="1"/>
    <col min="14084" max="14084" width="8" style="3"/>
    <col min="14085" max="14085" width="0" style="3" hidden="1" customWidth="1"/>
    <col min="14086" max="14335" width="8" style="3"/>
    <col min="14336" max="14336" width="69.5546875" style="3" customWidth="1"/>
    <col min="14337" max="14339" width="23.44140625" style="3" customWidth="1"/>
    <col min="14340" max="14340" width="8" style="3"/>
    <col min="14341" max="14341" width="0" style="3" hidden="1" customWidth="1"/>
    <col min="14342" max="14591" width="8" style="3"/>
    <col min="14592" max="14592" width="69.5546875" style="3" customWidth="1"/>
    <col min="14593" max="14595" width="23.44140625" style="3" customWidth="1"/>
    <col min="14596" max="14596" width="8" style="3"/>
    <col min="14597" max="14597" width="0" style="3" hidden="1" customWidth="1"/>
    <col min="14598" max="14847" width="8" style="3"/>
    <col min="14848" max="14848" width="69.5546875" style="3" customWidth="1"/>
    <col min="14849" max="14851" width="23.44140625" style="3" customWidth="1"/>
    <col min="14852" max="14852" width="8" style="3"/>
    <col min="14853" max="14853" width="0" style="3" hidden="1" customWidth="1"/>
    <col min="14854" max="15103" width="8" style="3"/>
    <col min="15104" max="15104" width="69.5546875" style="3" customWidth="1"/>
    <col min="15105" max="15107" width="23.44140625" style="3" customWidth="1"/>
    <col min="15108" max="15108" width="8" style="3"/>
    <col min="15109" max="15109" width="0" style="3" hidden="1" customWidth="1"/>
    <col min="15110" max="15359" width="8" style="3"/>
    <col min="15360" max="15360" width="69.5546875" style="3" customWidth="1"/>
    <col min="15361" max="15363" width="23.44140625" style="3" customWidth="1"/>
    <col min="15364" max="15364" width="8" style="3"/>
    <col min="15365" max="15365" width="0" style="3" hidden="1" customWidth="1"/>
    <col min="15366" max="15615" width="8" style="3"/>
    <col min="15616" max="15616" width="69.5546875" style="3" customWidth="1"/>
    <col min="15617" max="15619" width="23.44140625" style="3" customWidth="1"/>
    <col min="15620" max="15620" width="8" style="3"/>
    <col min="15621" max="15621" width="0" style="3" hidden="1" customWidth="1"/>
    <col min="15622" max="15871" width="8" style="3"/>
    <col min="15872" max="15872" width="69.5546875" style="3" customWidth="1"/>
    <col min="15873" max="15875" width="23.44140625" style="3" customWidth="1"/>
    <col min="15876" max="15876" width="8" style="3"/>
    <col min="15877" max="15877" width="0" style="3" hidden="1" customWidth="1"/>
    <col min="15878" max="16127" width="8" style="3"/>
    <col min="16128" max="16128" width="69.5546875" style="3" customWidth="1"/>
    <col min="16129" max="16131" width="23.44140625" style="3" customWidth="1"/>
    <col min="16132" max="16132" width="8" style="3"/>
    <col min="16133" max="16133" width="0" style="3" hidden="1" customWidth="1"/>
    <col min="16134" max="16384" width="8" style="3"/>
  </cols>
  <sheetData>
    <row r="1" spans="1:11" ht="23.25" customHeight="1" x14ac:dyDescent="0.25">
      <c r="A1" s="237" t="s">
        <v>65</v>
      </c>
      <c r="B1" s="237"/>
      <c r="C1" s="237"/>
      <c r="D1" s="237"/>
      <c r="E1" s="113"/>
      <c r="F1" s="113"/>
      <c r="G1" s="113"/>
      <c r="H1" s="113"/>
    </row>
    <row r="2" spans="1:11" s="4" customFormat="1" ht="25.5" customHeight="1" x14ac:dyDescent="0.3">
      <c r="A2" s="237" t="s">
        <v>71</v>
      </c>
      <c r="B2" s="237"/>
      <c r="C2" s="237"/>
      <c r="D2" s="237"/>
      <c r="E2" s="113"/>
      <c r="F2" s="113"/>
      <c r="G2" s="113"/>
      <c r="H2" s="113"/>
    </row>
    <row r="3" spans="1:11" s="4" customFormat="1" ht="23.25" customHeight="1" x14ac:dyDescent="0.25">
      <c r="A3" s="301" t="s">
        <v>115</v>
      </c>
      <c r="B3" s="301"/>
      <c r="C3" s="301"/>
      <c r="D3" s="301"/>
      <c r="E3" s="3"/>
      <c r="F3" s="3"/>
      <c r="G3" s="3"/>
      <c r="H3" s="3"/>
    </row>
    <row r="4" spans="1:11" s="4" customFormat="1" ht="23.25" customHeight="1" x14ac:dyDescent="0.3">
      <c r="A4" s="114"/>
      <c r="B4" s="115"/>
      <c r="C4" s="115"/>
      <c r="D4" s="116" t="s">
        <v>83</v>
      </c>
    </row>
    <row r="5" spans="1:11" s="117" customFormat="1" ht="21.6" customHeight="1" x14ac:dyDescent="0.3">
      <c r="A5" s="296" t="s">
        <v>0</v>
      </c>
      <c r="B5" s="297" t="s">
        <v>72</v>
      </c>
      <c r="C5" s="299" t="s">
        <v>73</v>
      </c>
      <c r="D5" s="300"/>
      <c r="E5" s="4"/>
      <c r="F5" s="4"/>
      <c r="G5" s="4"/>
      <c r="H5" s="4"/>
    </row>
    <row r="6" spans="1:11" s="117" customFormat="1" ht="27.75" customHeight="1" x14ac:dyDescent="0.3">
      <c r="A6" s="296"/>
      <c r="B6" s="298"/>
      <c r="C6" s="118" t="s">
        <v>74</v>
      </c>
      <c r="D6" s="119" t="s">
        <v>75</v>
      </c>
      <c r="E6" s="4"/>
      <c r="F6" s="4"/>
      <c r="G6" s="4"/>
      <c r="H6" s="4"/>
    </row>
    <row r="7" spans="1:11" s="4" customFormat="1" ht="14.25" customHeight="1" x14ac:dyDescent="0.3">
      <c r="A7" s="7" t="s">
        <v>3</v>
      </c>
      <c r="B7" s="8">
        <v>1</v>
      </c>
      <c r="C7" s="8">
        <v>2</v>
      </c>
      <c r="D7" s="8">
        <v>3</v>
      </c>
      <c r="E7" s="117"/>
      <c r="F7" s="117"/>
      <c r="G7" s="117"/>
      <c r="H7" s="117"/>
      <c r="I7" s="120"/>
      <c r="K7" s="120"/>
    </row>
    <row r="8" spans="1:11" s="4" customFormat="1" ht="30.6" customHeight="1" x14ac:dyDescent="0.3">
      <c r="A8" s="140" t="s">
        <v>84</v>
      </c>
      <c r="B8" s="139">
        <f>SUM(C8:D8)</f>
        <v>44157</v>
      </c>
      <c r="C8" s="139">
        <f>'!!12-жінки'!B7</f>
        <v>27307</v>
      </c>
      <c r="D8" s="139">
        <f>'!!13-чоловіки'!B7</f>
        <v>16850</v>
      </c>
      <c r="E8" s="117"/>
      <c r="F8" s="117"/>
      <c r="G8" s="117"/>
      <c r="H8" s="117"/>
      <c r="I8" s="120"/>
      <c r="K8" s="120"/>
    </row>
    <row r="9" spans="1:11" s="47" customFormat="1" ht="30.6" customHeight="1" x14ac:dyDescent="0.3">
      <c r="A9" s="140" t="s">
        <v>85</v>
      </c>
      <c r="B9" s="139">
        <f>SUM(C9:D9)</f>
        <v>36970</v>
      </c>
      <c r="C9" s="139">
        <f>'!!12-жінки'!C7</f>
        <v>23568</v>
      </c>
      <c r="D9" s="139">
        <f>'!!13-чоловіки'!C7</f>
        <v>13402</v>
      </c>
      <c r="E9" s="4"/>
      <c r="F9" s="4"/>
      <c r="G9" s="4"/>
      <c r="H9" s="4"/>
    </row>
    <row r="10" spans="1:11" s="4" customFormat="1" ht="30.6" customHeight="1" x14ac:dyDescent="0.3">
      <c r="A10" s="141" t="s">
        <v>86</v>
      </c>
      <c r="B10" s="139">
        <f t="shared" ref="B10:B13" si="0">SUM(C10:D10)</f>
        <v>12594</v>
      </c>
      <c r="C10" s="139">
        <f>'!!12-жінки'!D7</f>
        <v>7168</v>
      </c>
      <c r="D10" s="139">
        <f>'!!13-чоловіки'!D7</f>
        <v>5426</v>
      </c>
    </row>
    <row r="11" spans="1:11" s="4" customFormat="1" ht="30.6" customHeight="1" x14ac:dyDescent="0.3">
      <c r="A11" s="142" t="s">
        <v>87</v>
      </c>
      <c r="B11" s="139">
        <f t="shared" si="0"/>
        <v>2512</v>
      </c>
      <c r="C11" s="139">
        <f>'!!12-жінки'!F7</f>
        <v>1502</v>
      </c>
      <c r="D11" s="139">
        <f>'!!13-чоловіки'!F7</f>
        <v>1010</v>
      </c>
      <c r="G11" s="121"/>
    </row>
    <row r="12" spans="1:11" s="4" customFormat="1" ht="56.25" customHeight="1" x14ac:dyDescent="0.3">
      <c r="A12" s="142" t="s">
        <v>88</v>
      </c>
      <c r="B12" s="139">
        <f t="shared" si="0"/>
        <v>229</v>
      </c>
      <c r="C12" s="139">
        <f>'!!12-жінки'!G7</f>
        <v>69</v>
      </c>
      <c r="D12" s="139">
        <f>'!!13-чоловіки'!G7</f>
        <v>160</v>
      </c>
    </row>
    <row r="13" spans="1:11" s="4" customFormat="1" ht="54.75" customHeight="1" x14ac:dyDescent="0.3">
      <c r="A13" s="142" t="s">
        <v>8</v>
      </c>
      <c r="B13" s="139">
        <f t="shared" si="0"/>
        <v>30438</v>
      </c>
      <c r="C13" s="139">
        <f>'!!12-жінки'!H7</f>
        <v>19485</v>
      </c>
      <c r="D13" s="139">
        <f>'!!13-чоловіки'!H7</f>
        <v>10953</v>
      </c>
      <c r="E13" s="121"/>
    </row>
    <row r="14" spans="1:11" s="4" customFormat="1" ht="23.1" customHeight="1" x14ac:dyDescent="0.3">
      <c r="A14" s="292" t="s">
        <v>102</v>
      </c>
      <c r="B14" s="293"/>
      <c r="C14" s="293"/>
      <c r="D14" s="293"/>
      <c r="E14" s="121"/>
    </row>
    <row r="15" spans="1:11" ht="25.5" customHeight="1" x14ac:dyDescent="0.25">
      <c r="A15" s="294"/>
      <c r="B15" s="295"/>
      <c r="C15" s="295"/>
      <c r="D15" s="295"/>
      <c r="E15" s="121"/>
      <c r="F15" s="4"/>
      <c r="G15" s="4"/>
      <c r="H15" s="4"/>
    </row>
    <row r="16" spans="1:11" ht="21.6" customHeight="1" x14ac:dyDescent="0.25">
      <c r="A16" s="296" t="s">
        <v>0</v>
      </c>
      <c r="B16" s="297" t="s">
        <v>72</v>
      </c>
      <c r="C16" s="299" t="s">
        <v>73</v>
      </c>
      <c r="D16" s="300"/>
      <c r="E16" s="4"/>
      <c r="F16" s="4"/>
      <c r="G16" s="4"/>
      <c r="H16" s="4"/>
    </row>
    <row r="17" spans="1:4" ht="27" customHeight="1" x14ac:dyDescent="0.25">
      <c r="A17" s="296"/>
      <c r="B17" s="298"/>
      <c r="C17" s="118" t="s">
        <v>74</v>
      </c>
      <c r="D17" s="119" t="s">
        <v>75</v>
      </c>
    </row>
    <row r="18" spans="1:4" ht="30.6" customHeight="1" x14ac:dyDescent="0.25">
      <c r="A18" s="140" t="s">
        <v>84</v>
      </c>
      <c r="B18" s="139">
        <f>C18+D18</f>
        <v>10015</v>
      </c>
      <c r="C18" s="143">
        <f>'!!12-жінки'!I7</f>
        <v>6628</v>
      </c>
      <c r="D18" s="144">
        <f>'!!13-чоловіки'!I7</f>
        <v>3387</v>
      </c>
    </row>
    <row r="19" spans="1:4" ht="30.6" customHeight="1" x14ac:dyDescent="0.25">
      <c r="A19" s="122" t="s">
        <v>85</v>
      </c>
      <c r="B19" s="139">
        <f t="shared" ref="B19:B20" si="1">C19+D19</f>
        <v>8067</v>
      </c>
      <c r="C19" s="145">
        <f>'!!12-жінки'!J7</f>
        <v>5535</v>
      </c>
      <c r="D19" s="145">
        <f>'!!13-чоловіки'!J7</f>
        <v>2532</v>
      </c>
    </row>
    <row r="20" spans="1:4" ht="30.6" customHeight="1" x14ac:dyDescent="0.25">
      <c r="A20" s="122" t="s">
        <v>89</v>
      </c>
      <c r="B20" s="139">
        <f t="shared" si="1"/>
        <v>6974</v>
      </c>
      <c r="C20" s="145">
        <f>'!!12-жінки'!K7</f>
        <v>4744</v>
      </c>
      <c r="D20" s="145">
        <f>'!!13-чоловіки'!K7</f>
        <v>2230</v>
      </c>
    </row>
    <row r="21" spans="1:4" ht="12.75" x14ac:dyDescent="0.2">
      <c r="B21" s="19"/>
      <c r="C21" s="19"/>
      <c r="D21" s="19"/>
    </row>
    <row r="22" spans="1:4" ht="12.75" x14ac:dyDescent="0.2">
      <c r="D22" s="19"/>
    </row>
  </sheetData>
  <mergeCells count="10">
    <mergeCell ref="A14:D15"/>
    <mergeCell ref="A16:A17"/>
    <mergeCell ref="B16:B17"/>
    <mergeCell ref="C16:D16"/>
    <mergeCell ref="A1:D1"/>
    <mergeCell ref="A2:D2"/>
    <mergeCell ref="A3:D3"/>
    <mergeCell ref="A5:A6"/>
    <mergeCell ref="B5:B6"/>
    <mergeCell ref="C5:D5"/>
  </mergeCells>
  <printOptions horizontalCentered="1"/>
  <pageMargins left="0.39370078740157483" right="0" top="0.39370078740157483" bottom="0" header="0" footer="0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85" zoomScaleNormal="85" zoomScaleSheetLayoutView="70" workbookViewId="0">
      <selection activeCell="A3" sqref="A3:A5"/>
    </sheetView>
  </sheetViews>
  <sheetFormatPr defaultRowHeight="15.6" x14ac:dyDescent="0.3"/>
  <cols>
    <col min="1" max="1" width="28.33203125" style="138" customWidth="1"/>
    <col min="2" max="2" width="17" style="138" customWidth="1"/>
    <col min="3" max="3" width="12.44140625" style="137" customWidth="1"/>
    <col min="4" max="4" width="13.5546875" style="137" customWidth="1"/>
    <col min="5" max="5" width="11.5546875" style="137" customWidth="1"/>
    <col min="6" max="6" width="10.33203125" style="137" customWidth="1"/>
    <col min="7" max="7" width="16.44140625" style="137" customWidth="1"/>
    <col min="8" max="8" width="14.44140625" style="137" customWidth="1"/>
    <col min="9" max="9" width="13.5546875" style="137" customWidth="1"/>
    <col min="10" max="10" width="12.33203125" style="137" customWidth="1"/>
    <col min="11" max="11" width="11.44140625" style="137" customWidth="1"/>
    <col min="12" max="256" width="9" style="134"/>
    <col min="257" max="257" width="18" style="134" customWidth="1"/>
    <col min="258" max="258" width="10.44140625" style="134" customWidth="1"/>
    <col min="259" max="259" width="11.44140625" style="134" customWidth="1"/>
    <col min="260" max="260" width="15.5546875" style="134" customWidth="1"/>
    <col min="261" max="261" width="11.5546875" style="134" customWidth="1"/>
    <col min="262" max="262" width="10.33203125" style="134" customWidth="1"/>
    <col min="263" max="263" width="17.6640625" style="134" customWidth="1"/>
    <col min="264" max="264" width="14.44140625" style="134" customWidth="1"/>
    <col min="265" max="267" width="11.44140625" style="134" customWidth="1"/>
    <col min="268" max="512" width="9" style="134"/>
    <col min="513" max="513" width="18" style="134" customWidth="1"/>
    <col min="514" max="514" width="10.44140625" style="134" customWidth="1"/>
    <col min="515" max="515" width="11.44140625" style="134" customWidth="1"/>
    <col min="516" max="516" width="15.5546875" style="134" customWidth="1"/>
    <col min="517" max="517" width="11.5546875" style="134" customWidth="1"/>
    <col min="518" max="518" width="10.33203125" style="134" customWidth="1"/>
    <col min="519" max="519" width="17.6640625" style="134" customWidth="1"/>
    <col min="520" max="520" width="14.44140625" style="134" customWidth="1"/>
    <col min="521" max="523" width="11.44140625" style="134" customWidth="1"/>
    <col min="524" max="768" width="9" style="134"/>
    <col min="769" max="769" width="18" style="134" customWidth="1"/>
    <col min="770" max="770" width="10.44140625" style="134" customWidth="1"/>
    <col min="771" max="771" width="11.44140625" style="134" customWidth="1"/>
    <col min="772" max="772" width="15.5546875" style="134" customWidth="1"/>
    <col min="773" max="773" width="11.5546875" style="134" customWidth="1"/>
    <col min="774" max="774" width="10.33203125" style="134" customWidth="1"/>
    <col min="775" max="775" width="17.6640625" style="134" customWidth="1"/>
    <col min="776" max="776" width="14.44140625" style="134" customWidth="1"/>
    <col min="777" max="779" width="11.44140625" style="134" customWidth="1"/>
    <col min="780" max="1024" width="9" style="134"/>
    <col min="1025" max="1025" width="18" style="134" customWidth="1"/>
    <col min="1026" max="1026" width="10.44140625" style="134" customWidth="1"/>
    <col min="1027" max="1027" width="11.44140625" style="134" customWidth="1"/>
    <col min="1028" max="1028" width="15.5546875" style="134" customWidth="1"/>
    <col min="1029" max="1029" width="11.5546875" style="134" customWidth="1"/>
    <col min="1030" max="1030" width="10.33203125" style="134" customWidth="1"/>
    <col min="1031" max="1031" width="17.6640625" style="134" customWidth="1"/>
    <col min="1032" max="1032" width="14.44140625" style="134" customWidth="1"/>
    <col min="1033" max="1035" width="11.44140625" style="134" customWidth="1"/>
    <col min="1036" max="1280" width="9" style="134"/>
    <col min="1281" max="1281" width="18" style="134" customWidth="1"/>
    <col min="1282" max="1282" width="10.44140625" style="134" customWidth="1"/>
    <col min="1283" max="1283" width="11.44140625" style="134" customWidth="1"/>
    <col min="1284" max="1284" width="15.5546875" style="134" customWidth="1"/>
    <col min="1285" max="1285" width="11.5546875" style="134" customWidth="1"/>
    <col min="1286" max="1286" width="10.33203125" style="134" customWidth="1"/>
    <col min="1287" max="1287" width="17.6640625" style="134" customWidth="1"/>
    <col min="1288" max="1288" width="14.44140625" style="134" customWidth="1"/>
    <col min="1289" max="1291" width="11.44140625" style="134" customWidth="1"/>
    <col min="1292" max="1536" width="9" style="134"/>
    <col min="1537" max="1537" width="18" style="134" customWidth="1"/>
    <col min="1538" max="1538" width="10.44140625" style="134" customWidth="1"/>
    <col min="1539" max="1539" width="11.44140625" style="134" customWidth="1"/>
    <col min="1540" max="1540" width="15.5546875" style="134" customWidth="1"/>
    <col min="1541" max="1541" width="11.5546875" style="134" customWidth="1"/>
    <col min="1542" max="1542" width="10.33203125" style="134" customWidth="1"/>
    <col min="1543" max="1543" width="17.6640625" style="134" customWidth="1"/>
    <col min="1544" max="1544" width="14.44140625" style="134" customWidth="1"/>
    <col min="1545" max="1547" width="11.44140625" style="134" customWidth="1"/>
    <col min="1548" max="1792" width="9" style="134"/>
    <col min="1793" max="1793" width="18" style="134" customWidth="1"/>
    <col min="1794" max="1794" width="10.44140625" style="134" customWidth="1"/>
    <col min="1795" max="1795" width="11.44140625" style="134" customWidth="1"/>
    <col min="1796" max="1796" width="15.5546875" style="134" customWidth="1"/>
    <col min="1797" max="1797" width="11.5546875" style="134" customWidth="1"/>
    <col min="1798" max="1798" width="10.33203125" style="134" customWidth="1"/>
    <col min="1799" max="1799" width="17.6640625" style="134" customWidth="1"/>
    <col min="1800" max="1800" width="14.44140625" style="134" customWidth="1"/>
    <col min="1801" max="1803" width="11.44140625" style="134" customWidth="1"/>
    <col min="1804" max="2048" width="9" style="134"/>
    <col min="2049" max="2049" width="18" style="134" customWidth="1"/>
    <col min="2050" max="2050" width="10.44140625" style="134" customWidth="1"/>
    <col min="2051" max="2051" width="11.44140625" style="134" customWidth="1"/>
    <col min="2052" max="2052" width="15.5546875" style="134" customWidth="1"/>
    <col min="2053" max="2053" width="11.5546875" style="134" customWidth="1"/>
    <col min="2054" max="2054" width="10.33203125" style="134" customWidth="1"/>
    <col min="2055" max="2055" width="17.6640625" style="134" customWidth="1"/>
    <col min="2056" max="2056" width="14.44140625" style="134" customWidth="1"/>
    <col min="2057" max="2059" width="11.44140625" style="134" customWidth="1"/>
    <col min="2060" max="2304" width="9" style="134"/>
    <col min="2305" max="2305" width="18" style="134" customWidth="1"/>
    <col min="2306" max="2306" width="10.44140625" style="134" customWidth="1"/>
    <col min="2307" max="2307" width="11.44140625" style="134" customWidth="1"/>
    <col min="2308" max="2308" width="15.5546875" style="134" customWidth="1"/>
    <col min="2309" max="2309" width="11.5546875" style="134" customWidth="1"/>
    <col min="2310" max="2310" width="10.33203125" style="134" customWidth="1"/>
    <col min="2311" max="2311" width="17.6640625" style="134" customWidth="1"/>
    <col min="2312" max="2312" width="14.44140625" style="134" customWidth="1"/>
    <col min="2313" max="2315" width="11.44140625" style="134" customWidth="1"/>
    <col min="2316" max="2560" width="9" style="134"/>
    <col min="2561" max="2561" width="18" style="134" customWidth="1"/>
    <col min="2562" max="2562" width="10.44140625" style="134" customWidth="1"/>
    <col min="2563" max="2563" width="11.44140625" style="134" customWidth="1"/>
    <col min="2564" max="2564" width="15.5546875" style="134" customWidth="1"/>
    <col min="2565" max="2565" width="11.5546875" style="134" customWidth="1"/>
    <col min="2566" max="2566" width="10.33203125" style="134" customWidth="1"/>
    <col min="2567" max="2567" width="17.6640625" style="134" customWidth="1"/>
    <col min="2568" max="2568" width="14.44140625" style="134" customWidth="1"/>
    <col min="2569" max="2571" width="11.44140625" style="134" customWidth="1"/>
    <col min="2572" max="2816" width="9" style="134"/>
    <col min="2817" max="2817" width="18" style="134" customWidth="1"/>
    <col min="2818" max="2818" width="10.44140625" style="134" customWidth="1"/>
    <col min="2819" max="2819" width="11.44140625" style="134" customWidth="1"/>
    <col min="2820" max="2820" width="15.5546875" style="134" customWidth="1"/>
    <col min="2821" max="2821" width="11.5546875" style="134" customWidth="1"/>
    <col min="2822" max="2822" width="10.33203125" style="134" customWidth="1"/>
    <col min="2823" max="2823" width="17.6640625" style="134" customWidth="1"/>
    <col min="2824" max="2824" width="14.44140625" style="134" customWidth="1"/>
    <col min="2825" max="2827" width="11.44140625" style="134" customWidth="1"/>
    <col min="2828" max="3072" width="9" style="134"/>
    <col min="3073" max="3073" width="18" style="134" customWidth="1"/>
    <col min="3074" max="3074" width="10.44140625" style="134" customWidth="1"/>
    <col min="3075" max="3075" width="11.44140625" style="134" customWidth="1"/>
    <col min="3076" max="3076" width="15.5546875" style="134" customWidth="1"/>
    <col min="3077" max="3077" width="11.5546875" style="134" customWidth="1"/>
    <col min="3078" max="3078" width="10.33203125" style="134" customWidth="1"/>
    <col min="3079" max="3079" width="17.6640625" style="134" customWidth="1"/>
    <col min="3080" max="3080" width="14.44140625" style="134" customWidth="1"/>
    <col min="3081" max="3083" width="11.44140625" style="134" customWidth="1"/>
    <col min="3084" max="3328" width="9" style="134"/>
    <col min="3329" max="3329" width="18" style="134" customWidth="1"/>
    <col min="3330" max="3330" width="10.44140625" style="134" customWidth="1"/>
    <col min="3331" max="3331" width="11.44140625" style="134" customWidth="1"/>
    <col min="3332" max="3332" width="15.5546875" style="134" customWidth="1"/>
    <col min="3333" max="3333" width="11.5546875" style="134" customWidth="1"/>
    <col min="3334" max="3334" width="10.33203125" style="134" customWidth="1"/>
    <col min="3335" max="3335" width="17.6640625" style="134" customWidth="1"/>
    <col min="3336" max="3336" width="14.44140625" style="134" customWidth="1"/>
    <col min="3337" max="3339" width="11.44140625" style="134" customWidth="1"/>
    <col min="3340" max="3584" width="9" style="134"/>
    <col min="3585" max="3585" width="18" style="134" customWidth="1"/>
    <col min="3586" max="3586" width="10.44140625" style="134" customWidth="1"/>
    <col min="3587" max="3587" width="11.44140625" style="134" customWidth="1"/>
    <col min="3588" max="3588" width="15.5546875" style="134" customWidth="1"/>
    <col min="3589" max="3589" width="11.5546875" style="134" customWidth="1"/>
    <col min="3590" max="3590" width="10.33203125" style="134" customWidth="1"/>
    <col min="3591" max="3591" width="17.6640625" style="134" customWidth="1"/>
    <col min="3592" max="3592" width="14.44140625" style="134" customWidth="1"/>
    <col min="3593" max="3595" width="11.44140625" style="134" customWidth="1"/>
    <col min="3596" max="3840" width="9" style="134"/>
    <col min="3841" max="3841" width="18" style="134" customWidth="1"/>
    <col min="3842" max="3842" width="10.44140625" style="134" customWidth="1"/>
    <col min="3843" max="3843" width="11.44140625" style="134" customWidth="1"/>
    <col min="3844" max="3844" width="15.5546875" style="134" customWidth="1"/>
    <col min="3845" max="3845" width="11.5546875" style="134" customWidth="1"/>
    <col min="3846" max="3846" width="10.33203125" style="134" customWidth="1"/>
    <col min="3847" max="3847" width="17.6640625" style="134" customWidth="1"/>
    <col min="3848" max="3848" width="14.44140625" style="134" customWidth="1"/>
    <col min="3849" max="3851" width="11.44140625" style="134" customWidth="1"/>
    <col min="3852" max="4096" width="9" style="134"/>
    <col min="4097" max="4097" width="18" style="134" customWidth="1"/>
    <col min="4098" max="4098" width="10.44140625" style="134" customWidth="1"/>
    <col min="4099" max="4099" width="11.44140625" style="134" customWidth="1"/>
    <col min="4100" max="4100" width="15.5546875" style="134" customWidth="1"/>
    <col min="4101" max="4101" width="11.5546875" style="134" customWidth="1"/>
    <col min="4102" max="4102" width="10.33203125" style="134" customWidth="1"/>
    <col min="4103" max="4103" width="17.6640625" style="134" customWidth="1"/>
    <col min="4104" max="4104" width="14.44140625" style="134" customWidth="1"/>
    <col min="4105" max="4107" width="11.44140625" style="134" customWidth="1"/>
    <col min="4108" max="4352" width="9" style="134"/>
    <col min="4353" max="4353" width="18" style="134" customWidth="1"/>
    <col min="4354" max="4354" width="10.44140625" style="134" customWidth="1"/>
    <col min="4355" max="4355" width="11.44140625" style="134" customWidth="1"/>
    <col min="4356" max="4356" width="15.5546875" style="134" customWidth="1"/>
    <col min="4357" max="4357" width="11.5546875" style="134" customWidth="1"/>
    <col min="4358" max="4358" width="10.33203125" style="134" customWidth="1"/>
    <col min="4359" max="4359" width="17.6640625" style="134" customWidth="1"/>
    <col min="4360" max="4360" width="14.44140625" style="134" customWidth="1"/>
    <col min="4361" max="4363" width="11.44140625" style="134" customWidth="1"/>
    <col min="4364" max="4608" width="9" style="134"/>
    <col min="4609" max="4609" width="18" style="134" customWidth="1"/>
    <col min="4610" max="4610" width="10.44140625" style="134" customWidth="1"/>
    <col min="4611" max="4611" width="11.44140625" style="134" customWidth="1"/>
    <col min="4612" max="4612" width="15.5546875" style="134" customWidth="1"/>
    <col min="4613" max="4613" width="11.5546875" style="134" customWidth="1"/>
    <col min="4614" max="4614" width="10.33203125" style="134" customWidth="1"/>
    <col min="4615" max="4615" width="17.6640625" style="134" customWidth="1"/>
    <col min="4616" max="4616" width="14.44140625" style="134" customWidth="1"/>
    <col min="4617" max="4619" width="11.44140625" style="134" customWidth="1"/>
    <col min="4620" max="4864" width="9" style="134"/>
    <col min="4865" max="4865" width="18" style="134" customWidth="1"/>
    <col min="4866" max="4866" width="10.44140625" style="134" customWidth="1"/>
    <col min="4867" max="4867" width="11.44140625" style="134" customWidth="1"/>
    <col min="4868" max="4868" width="15.5546875" style="134" customWidth="1"/>
    <col min="4869" max="4869" width="11.5546875" style="134" customWidth="1"/>
    <col min="4870" max="4870" width="10.33203125" style="134" customWidth="1"/>
    <col min="4871" max="4871" width="17.6640625" style="134" customWidth="1"/>
    <col min="4872" max="4872" width="14.44140625" style="134" customWidth="1"/>
    <col min="4873" max="4875" width="11.44140625" style="134" customWidth="1"/>
    <col min="4876" max="5120" width="9" style="134"/>
    <col min="5121" max="5121" width="18" style="134" customWidth="1"/>
    <col min="5122" max="5122" width="10.44140625" style="134" customWidth="1"/>
    <col min="5123" max="5123" width="11.44140625" style="134" customWidth="1"/>
    <col min="5124" max="5124" width="15.5546875" style="134" customWidth="1"/>
    <col min="5125" max="5125" width="11.5546875" style="134" customWidth="1"/>
    <col min="5126" max="5126" width="10.33203125" style="134" customWidth="1"/>
    <col min="5127" max="5127" width="17.6640625" style="134" customWidth="1"/>
    <col min="5128" max="5128" width="14.44140625" style="134" customWidth="1"/>
    <col min="5129" max="5131" width="11.44140625" style="134" customWidth="1"/>
    <col min="5132" max="5376" width="9" style="134"/>
    <col min="5377" max="5377" width="18" style="134" customWidth="1"/>
    <col min="5378" max="5378" width="10.44140625" style="134" customWidth="1"/>
    <col min="5379" max="5379" width="11.44140625" style="134" customWidth="1"/>
    <col min="5380" max="5380" width="15.5546875" style="134" customWidth="1"/>
    <col min="5381" max="5381" width="11.5546875" style="134" customWidth="1"/>
    <col min="5382" max="5382" width="10.33203125" style="134" customWidth="1"/>
    <col min="5383" max="5383" width="17.6640625" style="134" customWidth="1"/>
    <col min="5384" max="5384" width="14.44140625" style="134" customWidth="1"/>
    <col min="5385" max="5387" width="11.44140625" style="134" customWidth="1"/>
    <col min="5388" max="5632" width="9" style="134"/>
    <col min="5633" max="5633" width="18" style="134" customWidth="1"/>
    <col min="5634" max="5634" width="10.44140625" style="134" customWidth="1"/>
    <col min="5635" max="5635" width="11.44140625" style="134" customWidth="1"/>
    <col min="5636" max="5636" width="15.5546875" style="134" customWidth="1"/>
    <col min="5637" max="5637" width="11.5546875" style="134" customWidth="1"/>
    <col min="5638" max="5638" width="10.33203125" style="134" customWidth="1"/>
    <col min="5639" max="5639" width="17.6640625" style="134" customWidth="1"/>
    <col min="5640" max="5640" width="14.44140625" style="134" customWidth="1"/>
    <col min="5641" max="5643" width="11.44140625" style="134" customWidth="1"/>
    <col min="5644" max="5888" width="9" style="134"/>
    <col min="5889" max="5889" width="18" style="134" customWidth="1"/>
    <col min="5890" max="5890" width="10.44140625" style="134" customWidth="1"/>
    <col min="5891" max="5891" width="11.44140625" style="134" customWidth="1"/>
    <col min="5892" max="5892" width="15.5546875" style="134" customWidth="1"/>
    <col min="5893" max="5893" width="11.5546875" style="134" customWidth="1"/>
    <col min="5894" max="5894" width="10.33203125" style="134" customWidth="1"/>
    <col min="5895" max="5895" width="17.6640625" style="134" customWidth="1"/>
    <col min="5896" max="5896" width="14.44140625" style="134" customWidth="1"/>
    <col min="5897" max="5899" width="11.44140625" style="134" customWidth="1"/>
    <col min="5900" max="6144" width="9" style="134"/>
    <col min="6145" max="6145" width="18" style="134" customWidth="1"/>
    <col min="6146" max="6146" width="10.44140625" style="134" customWidth="1"/>
    <col min="6147" max="6147" width="11.44140625" style="134" customWidth="1"/>
    <col min="6148" max="6148" width="15.5546875" style="134" customWidth="1"/>
    <col min="6149" max="6149" width="11.5546875" style="134" customWidth="1"/>
    <col min="6150" max="6150" width="10.33203125" style="134" customWidth="1"/>
    <col min="6151" max="6151" width="17.6640625" style="134" customWidth="1"/>
    <col min="6152" max="6152" width="14.44140625" style="134" customWidth="1"/>
    <col min="6153" max="6155" width="11.44140625" style="134" customWidth="1"/>
    <col min="6156" max="6400" width="9" style="134"/>
    <col min="6401" max="6401" width="18" style="134" customWidth="1"/>
    <col min="6402" max="6402" width="10.44140625" style="134" customWidth="1"/>
    <col min="6403" max="6403" width="11.44140625" style="134" customWidth="1"/>
    <col min="6404" max="6404" width="15.5546875" style="134" customWidth="1"/>
    <col min="6405" max="6405" width="11.5546875" style="134" customWidth="1"/>
    <col min="6406" max="6406" width="10.33203125" style="134" customWidth="1"/>
    <col min="6407" max="6407" width="17.6640625" style="134" customWidth="1"/>
    <col min="6408" max="6408" width="14.44140625" style="134" customWidth="1"/>
    <col min="6409" max="6411" width="11.44140625" style="134" customWidth="1"/>
    <col min="6412" max="6656" width="9" style="134"/>
    <col min="6657" max="6657" width="18" style="134" customWidth="1"/>
    <col min="6658" max="6658" width="10.44140625" style="134" customWidth="1"/>
    <col min="6659" max="6659" width="11.44140625" style="134" customWidth="1"/>
    <col min="6660" max="6660" width="15.5546875" style="134" customWidth="1"/>
    <col min="6661" max="6661" width="11.5546875" style="134" customWidth="1"/>
    <col min="6662" max="6662" width="10.33203125" style="134" customWidth="1"/>
    <col min="6663" max="6663" width="17.6640625" style="134" customWidth="1"/>
    <col min="6664" max="6664" width="14.44140625" style="134" customWidth="1"/>
    <col min="6665" max="6667" width="11.44140625" style="134" customWidth="1"/>
    <col min="6668" max="6912" width="9" style="134"/>
    <col min="6913" max="6913" width="18" style="134" customWidth="1"/>
    <col min="6914" max="6914" width="10.44140625" style="134" customWidth="1"/>
    <col min="6915" max="6915" width="11.44140625" style="134" customWidth="1"/>
    <col min="6916" max="6916" width="15.5546875" style="134" customWidth="1"/>
    <col min="6917" max="6917" width="11.5546875" style="134" customWidth="1"/>
    <col min="6918" max="6918" width="10.33203125" style="134" customWidth="1"/>
    <col min="6919" max="6919" width="17.6640625" style="134" customWidth="1"/>
    <col min="6920" max="6920" width="14.44140625" style="134" customWidth="1"/>
    <col min="6921" max="6923" width="11.44140625" style="134" customWidth="1"/>
    <col min="6924" max="7168" width="9" style="134"/>
    <col min="7169" max="7169" width="18" style="134" customWidth="1"/>
    <col min="7170" max="7170" width="10.44140625" style="134" customWidth="1"/>
    <col min="7171" max="7171" width="11.44140625" style="134" customWidth="1"/>
    <col min="7172" max="7172" width="15.5546875" style="134" customWidth="1"/>
    <col min="7173" max="7173" width="11.5546875" style="134" customWidth="1"/>
    <col min="7174" max="7174" width="10.33203125" style="134" customWidth="1"/>
    <col min="7175" max="7175" width="17.6640625" style="134" customWidth="1"/>
    <col min="7176" max="7176" width="14.44140625" style="134" customWidth="1"/>
    <col min="7177" max="7179" width="11.44140625" style="134" customWidth="1"/>
    <col min="7180" max="7424" width="9" style="134"/>
    <col min="7425" max="7425" width="18" style="134" customWidth="1"/>
    <col min="7426" max="7426" width="10.44140625" style="134" customWidth="1"/>
    <col min="7427" max="7427" width="11.44140625" style="134" customWidth="1"/>
    <col min="7428" max="7428" width="15.5546875" style="134" customWidth="1"/>
    <col min="7429" max="7429" width="11.5546875" style="134" customWidth="1"/>
    <col min="7430" max="7430" width="10.33203125" style="134" customWidth="1"/>
    <col min="7431" max="7431" width="17.6640625" style="134" customWidth="1"/>
    <col min="7432" max="7432" width="14.44140625" style="134" customWidth="1"/>
    <col min="7433" max="7435" width="11.44140625" style="134" customWidth="1"/>
    <col min="7436" max="7680" width="9" style="134"/>
    <col min="7681" max="7681" width="18" style="134" customWidth="1"/>
    <col min="7682" max="7682" width="10.44140625" style="134" customWidth="1"/>
    <col min="7683" max="7683" width="11.44140625" style="134" customWidth="1"/>
    <col min="7684" max="7684" width="15.5546875" style="134" customWidth="1"/>
    <col min="7685" max="7685" width="11.5546875" style="134" customWidth="1"/>
    <col min="7686" max="7686" width="10.33203125" style="134" customWidth="1"/>
    <col min="7687" max="7687" width="17.6640625" style="134" customWidth="1"/>
    <col min="7688" max="7688" width="14.44140625" style="134" customWidth="1"/>
    <col min="7689" max="7691" width="11.44140625" style="134" customWidth="1"/>
    <col min="7692" max="7936" width="9" style="134"/>
    <col min="7937" max="7937" width="18" style="134" customWidth="1"/>
    <col min="7938" max="7938" width="10.44140625" style="134" customWidth="1"/>
    <col min="7939" max="7939" width="11.44140625" style="134" customWidth="1"/>
    <col min="7940" max="7940" width="15.5546875" style="134" customWidth="1"/>
    <col min="7941" max="7941" width="11.5546875" style="134" customWidth="1"/>
    <col min="7942" max="7942" width="10.33203125" style="134" customWidth="1"/>
    <col min="7943" max="7943" width="17.6640625" style="134" customWidth="1"/>
    <col min="7944" max="7944" width="14.44140625" style="134" customWidth="1"/>
    <col min="7945" max="7947" width="11.44140625" style="134" customWidth="1"/>
    <col min="7948" max="8192" width="9" style="134"/>
    <col min="8193" max="8193" width="18" style="134" customWidth="1"/>
    <col min="8194" max="8194" width="10.44140625" style="134" customWidth="1"/>
    <col min="8195" max="8195" width="11.44140625" style="134" customWidth="1"/>
    <col min="8196" max="8196" width="15.5546875" style="134" customWidth="1"/>
    <col min="8197" max="8197" width="11.5546875" style="134" customWidth="1"/>
    <col min="8198" max="8198" width="10.33203125" style="134" customWidth="1"/>
    <col min="8199" max="8199" width="17.6640625" style="134" customWidth="1"/>
    <col min="8200" max="8200" width="14.44140625" style="134" customWidth="1"/>
    <col min="8201" max="8203" width="11.44140625" style="134" customWidth="1"/>
    <col min="8204" max="8448" width="9" style="134"/>
    <col min="8449" max="8449" width="18" style="134" customWidth="1"/>
    <col min="8450" max="8450" width="10.44140625" style="134" customWidth="1"/>
    <col min="8451" max="8451" width="11.44140625" style="134" customWidth="1"/>
    <col min="8452" max="8452" width="15.5546875" style="134" customWidth="1"/>
    <col min="8453" max="8453" width="11.5546875" style="134" customWidth="1"/>
    <col min="8454" max="8454" width="10.33203125" style="134" customWidth="1"/>
    <col min="8455" max="8455" width="17.6640625" style="134" customWidth="1"/>
    <col min="8456" max="8456" width="14.44140625" style="134" customWidth="1"/>
    <col min="8457" max="8459" width="11.44140625" style="134" customWidth="1"/>
    <col min="8460" max="8704" width="9" style="134"/>
    <col min="8705" max="8705" width="18" style="134" customWidth="1"/>
    <col min="8706" max="8706" width="10.44140625" style="134" customWidth="1"/>
    <col min="8707" max="8707" width="11.44140625" style="134" customWidth="1"/>
    <col min="8708" max="8708" width="15.5546875" style="134" customWidth="1"/>
    <col min="8709" max="8709" width="11.5546875" style="134" customWidth="1"/>
    <col min="8710" max="8710" width="10.33203125" style="134" customWidth="1"/>
    <col min="8711" max="8711" width="17.6640625" style="134" customWidth="1"/>
    <col min="8712" max="8712" width="14.44140625" style="134" customWidth="1"/>
    <col min="8713" max="8715" width="11.44140625" style="134" customWidth="1"/>
    <col min="8716" max="8960" width="9" style="134"/>
    <col min="8961" max="8961" width="18" style="134" customWidth="1"/>
    <col min="8962" max="8962" width="10.44140625" style="134" customWidth="1"/>
    <col min="8963" max="8963" width="11.44140625" style="134" customWidth="1"/>
    <col min="8964" max="8964" width="15.5546875" style="134" customWidth="1"/>
    <col min="8965" max="8965" width="11.5546875" style="134" customWidth="1"/>
    <col min="8966" max="8966" width="10.33203125" style="134" customWidth="1"/>
    <col min="8967" max="8967" width="17.6640625" style="134" customWidth="1"/>
    <col min="8968" max="8968" width="14.44140625" style="134" customWidth="1"/>
    <col min="8969" max="8971" width="11.44140625" style="134" customWidth="1"/>
    <col min="8972" max="9216" width="9" style="134"/>
    <col min="9217" max="9217" width="18" style="134" customWidth="1"/>
    <col min="9218" max="9218" width="10.44140625" style="134" customWidth="1"/>
    <col min="9219" max="9219" width="11.44140625" style="134" customWidth="1"/>
    <col min="9220" max="9220" width="15.5546875" style="134" customWidth="1"/>
    <col min="9221" max="9221" width="11.5546875" style="134" customWidth="1"/>
    <col min="9222" max="9222" width="10.33203125" style="134" customWidth="1"/>
    <col min="9223" max="9223" width="17.6640625" style="134" customWidth="1"/>
    <col min="9224" max="9224" width="14.44140625" style="134" customWidth="1"/>
    <col min="9225" max="9227" width="11.44140625" style="134" customWidth="1"/>
    <col min="9228" max="9472" width="9" style="134"/>
    <col min="9473" max="9473" width="18" style="134" customWidth="1"/>
    <col min="9474" max="9474" width="10.44140625" style="134" customWidth="1"/>
    <col min="9475" max="9475" width="11.44140625" style="134" customWidth="1"/>
    <col min="9476" max="9476" width="15.5546875" style="134" customWidth="1"/>
    <col min="9477" max="9477" width="11.5546875" style="134" customWidth="1"/>
    <col min="9478" max="9478" width="10.33203125" style="134" customWidth="1"/>
    <col min="9479" max="9479" width="17.6640625" style="134" customWidth="1"/>
    <col min="9480" max="9480" width="14.44140625" style="134" customWidth="1"/>
    <col min="9481" max="9483" width="11.44140625" style="134" customWidth="1"/>
    <col min="9484" max="9728" width="9" style="134"/>
    <col min="9729" max="9729" width="18" style="134" customWidth="1"/>
    <col min="9730" max="9730" width="10.44140625" style="134" customWidth="1"/>
    <col min="9731" max="9731" width="11.44140625" style="134" customWidth="1"/>
    <col min="9732" max="9732" width="15.5546875" style="134" customWidth="1"/>
    <col min="9733" max="9733" width="11.5546875" style="134" customWidth="1"/>
    <col min="9734" max="9734" width="10.33203125" style="134" customWidth="1"/>
    <col min="9735" max="9735" width="17.6640625" style="134" customWidth="1"/>
    <col min="9736" max="9736" width="14.44140625" style="134" customWidth="1"/>
    <col min="9737" max="9739" width="11.44140625" style="134" customWidth="1"/>
    <col min="9740" max="9984" width="9" style="134"/>
    <col min="9985" max="9985" width="18" style="134" customWidth="1"/>
    <col min="9986" max="9986" width="10.44140625" style="134" customWidth="1"/>
    <col min="9987" max="9987" width="11.44140625" style="134" customWidth="1"/>
    <col min="9988" max="9988" width="15.5546875" style="134" customWidth="1"/>
    <col min="9989" max="9989" width="11.5546875" style="134" customWidth="1"/>
    <col min="9990" max="9990" width="10.33203125" style="134" customWidth="1"/>
    <col min="9991" max="9991" width="17.6640625" style="134" customWidth="1"/>
    <col min="9992" max="9992" width="14.44140625" style="134" customWidth="1"/>
    <col min="9993" max="9995" width="11.44140625" style="134" customWidth="1"/>
    <col min="9996" max="10240" width="9" style="134"/>
    <col min="10241" max="10241" width="18" style="134" customWidth="1"/>
    <col min="10242" max="10242" width="10.44140625" style="134" customWidth="1"/>
    <col min="10243" max="10243" width="11.44140625" style="134" customWidth="1"/>
    <col min="10244" max="10244" width="15.5546875" style="134" customWidth="1"/>
    <col min="10245" max="10245" width="11.5546875" style="134" customWidth="1"/>
    <col min="10246" max="10246" width="10.33203125" style="134" customWidth="1"/>
    <col min="10247" max="10247" width="17.6640625" style="134" customWidth="1"/>
    <col min="10248" max="10248" width="14.44140625" style="134" customWidth="1"/>
    <col min="10249" max="10251" width="11.44140625" style="134" customWidth="1"/>
    <col min="10252" max="10496" width="9" style="134"/>
    <col min="10497" max="10497" width="18" style="134" customWidth="1"/>
    <col min="10498" max="10498" width="10.44140625" style="134" customWidth="1"/>
    <col min="10499" max="10499" width="11.44140625" style="134" customWidth="1"/>
    <col min="10500" max="10500" width="15.5546875" style="134" customWidth="1"/>
    <col min="10501" max="10501" width="11.5546875" style="134" customWidth="1"/>
    <col min="10502" max="10502" width="10.33203125" style="134" customWidth="1"/>
    <col min="10503" max="10503" width="17.6640625" style="134" customWidth="1"/>
    <col min="10504" max="10504" width="14.44140625" style="134" customWidth="1"/>
    <col min="10505" max="10507" width="11.44140625" style="134" customWidth="1"/>
    <col min="10508" max="10752" width="9" style="134"/>
    <col min="10753" max="10753" width="18" style="134" customWidth="1"/>
    <col min="10754" max="10754" width="10.44140625" style="134" customWidth="1"/>
    <col min="10755" max="10755" width="11.44140625" style="134" customWidth="1"/>
    <col min="10756" max="10756" width="15.5546875" style="134" customWidth="1"/>
    <col min="10757" max="10757" width="11.5546875" style="134" customWidth="1"/>
    <col min="10758" max="10758" width="10.33203125" style="134" customWidth="1"/>
    <col min="10759" max="10759" width="17.6640625" style="134" customWidth="1"/>
    <col min="10760" max="10760" width="14.44140625" style="134" customWidth="1"/>
    <col min="10761" max="10763" width="11.44140625" style="134" customWidth="1"/>
    <col min="10764" max="11008" width="9" style="134"/>
    <col min="11009" max="11009" width="18" style="134" customWidth="1"/>
    <col min="11010" max="11010" width="10.44140625" style="134" customWidth="1"/>
    <col min="11011" max="11011" width="11.44140625" style="134" customWidth="1"/>
    <col min="11012" max="11012" width="15.5546875" style="134" customWidth="1"/>
    <col min="11013" max="11013" width="11.5546875" style="134" customWidth="1"/>
    <col min="11014" max="11014" width="10.33203125" style="134" customWidth="1"/>
    <col min="11015" max="11015" width="17.6640625" style="134" customWidth="1"/>
    <col min="11016" max="11016" width="14.44140625" style="134" customWidth="1"/>
    <col min="11017" max="11019" width="11.44140625" style="134" customWidth="1"/>
    <col min="11020" max="11264" width="9" style="134"/>
    <col min="11265" max="11265" width="18" style="134" customWidth="1"/>
    <col min="11266" max="11266" width="10.44140625" style="134" customWidth="1"/>
    <col min="11267" max="11267" width="11.44140625" style="134" customWidth="1"/>
    <col min="11268" max="11268" width="15.5546875" style="134" customWidth="1"/>
    <col min="11269" max="11269" width="11.5546875" style="134" customWidth="1"/>
    <col min="11270" max="11270" width="10.33203125" style="134" customWidth="1"/>
    <col min="11271" max="11271" width="17.6640625" style="134" customWidth="1"/>
    <col min="11272" max="11272" width="14.44140625" style="134" customWidth="1"/>
    <col min="11273" max="11275" width="11.44140625" style="134" customWidth="1"/>
    <col min="11276" max="11520" width="9" style="134"/>
    <col min="11521" max="11521" width="18" style="134" customWidth="1"/>
    <col min="11522" max="11522" width="10.44140625" style="134" customWidth="1"/>
    <col min="11523" max="11523" width="11.44140625" style="134" customWidth="1"/>
    <col min="11524" max="11524" width="15.5546875" style="134" customWidth="1"/>
    <col min="11525" max="11525" width="11.5546875" style="134" customWidth="1"/>
    <col min="11526" max="11526" width="10.33203125" style="134" customWidth="1"/>
    <col min="11527" max="11527" width="17.6640625" style="134" customWidth="1"/>
    <col min="11528" max="11528" width="14.44140625" style="134" customWidth="1"/>
    <col min="11529" max="11531" width="11.44140625" style="134" customWidth="1"/>
    <col min="11532" max="11776" width="9" style="134"/>
    <col min="11777" max="11777" width="18" style="134" customWidth="1"/>
    <col min="11778" max="11778" width="10.44140625" style="134" customWidth="1"/>
    <col min="11779" max="11779" width="11.44140625" style="134" customWidth="1"/>
    <col min="11780" max="11780" width="15.5546875" style="134" customWidth="1"/>
    <col min="11781" max="11781" width="11.5546875" style="134" customWidth="1"/>
    <col min="11782" max="11782" width="10.33203125" style="134" customWidth="1"/>
    <col min="11783" max="11783" width="17.6640625" style="134" customWidth="1"/>
    <col min="11784" max="11784" width="14.44140625" style="134" customWidth="1"/>
    <col min="11785" max="11787" width="11.44140625" style="134" customWidth="1"/>
    <col min="11788" max="12032" width="9" style="134"/>
    <col min="12033" max="12033" width="18" style="134" customWidth="1"/>
    <col min="12034" max="12034" width="10.44140625" style="134" customWidth="1"/>
    <col min="12035" max="12035" width="11.44140625" style="134" customWidth="1"/>
    <col min="12036" max="12036" width="15.5546875" style="134" customWidth="1"/>
    <col min="12037" max="12037" width="11.5546875" style="134" customWidth="1"/>
    <col min="12038" max="12038" width="10.33203125" style="134" customWidth="1"/>
    <col min="12039" max="12039" width="17.6640625" style="134" customWidth="1"/>
    <col min="12040" max="12040" width="14.44140625" style="134" customWidth="1"/>
    <col min="12041" max="12043" width="11.44140625" style="134" customWidth="1"/>
    <col min="12044" max="12288" width="9" style="134"/>
    <col min="12289" max="12289" width="18" style="134" customWidth="1"/>
    <col min="12290" max="12290" width="10.44140625" style="134" customWidth="1"/>
    <col min="12291" max="12291" width="11.44140625" style="134" customWidth="1"/>
    <col min="12292" max="12292" width="15.5546875" style="134" customWidth="1"/>
    <col min="12293" max="12293" width="11.5546875" style="134" customWidth="1"/>
    <col min="12294" max="12294" width="10.33203125" style="134" customWidth="1"/>
    <col min="12295" max="12295" width="17.6640625" style="134" customWidth="1"/>
    <col min="12296" max="12296" width="14.44140625" style="134" customWidth="1"/>
    <col min="12297" max="12299" width="11.44140625" style="134" customWidth="1"/>
    <col min="12300" max="12544" width="9" style="134"/>
    <col min="12545" max="12545" width="18" style="134" customWidth="1"/>
    <col min="12546" max="12546" width="10.44140625" style="134" customWidth="1"/>
    <col min="12547" max="12547" width="11.44140625" style="134" customWidth="1"/>
    <col min="12548" max="12548" width="15.5546875" style="134" customWidth="1"/>
    <col min="12549" max="12549" width="11.5546875" style="134" customWidth="1"/>
    <col min="12550" max="12550" width="10.33203125" style="134" customWidth="1"/>
    <col min="12551" max="12551" width="17.6640625" style="134" customWidth="1"/>
    <col min="12552" max="12552" width="14.44140625" style="134" customWidth="1"/>
    <col min="12553" max="12555" width="11.44140625" style="134" customWidth="1"/>
    <col min="12556" max="12800" width="9" style="134"/>
    <col min="12801" max="12801" width="18" style="134" customWidth="1"/>
    <col min="12802" max="12802" width="10.44140625" style="134" customWidth="1"/>
    <col min="12803" max="12803" width="11.44140625" style="134" customWidth="1"/>
    <col min="12804" max="12804" width="15.5546875" style="134" customWidth="1"/>
    <col min="12805" max="12805" width="11.5546875" style="134" customWidth="1"/>
    <col min="12806" max="12806" width="10.33203125" style="134" customWidth="1"/>
    <col min="12807" max="12807" width="17.6640625" style="134" customWidth="1"/>
    <col min="12808" max="12808" width="14.44140625" style="134" customWidth="1"/>
    <col min="12809" max="12811" width="11.44140625" style="134" customWidth="1"/>
    <col min="12812" max="13056" width="9" style="134"/>
    <col min="13057" max="13057" width="18" style="134" customWidth="1"/>
    <col min="13058" max="13058" width="10.44140625" style="134" customWidth="1"/>
    <col min="13059" max="13059" width="11.44140625" style="134" customWidth="1"/>
    <col min="13060" max="13060" width="15.5546875" style="134" customWidth="1"/>
    <col min="13061" max="13061" width="11.5546875" style="134" customWidth="1"/>
    <col min="13062" max="13062" width="10.33203125" style="134" customWidth="1"/>
    <col min="13063" max="13063" width="17.6640625" style="134" customWidth="1"/>
    <col min="13064" max="13064" width="14.44140625" style="134" customWidth="1"/>
    <col min="13065" max="13067" width="11.44140625" style="134" customWidth="1"/>
    <col min="13068" max="13312" width="9" style="134"/>
    <col min="13313" max="13313" width="18" style="134" customWidth="1"/>
    <col min="13314" max="13314" width="10.44140625" style="134" customWidth="1"/>
    <col min="13315" max="13315" width="11.44140625" style="134" customWidth="1"/>
    <col min="13316" max="13316" width="15.5546875" style="134" customWidth="1"/>
    <col min="13317" max="13317" width="11.5546875" style="134" customWidth="1"/>
    <col min="13318" max="13318" width="10.33203125" style="134" customWidth="1"/>
    <col min="13319" max="13319" width="17.6640625" style="134" customWidth="1"/>
    <col min="13320" max="13320" width="14.44140625" style="134" customWidth="1"/>
    <col min="13321" max="13323" width="11.44140625" style="134" customWidth="1"/>
    <col min="13324" max="13568" width="9" style="134"/>
    <col min="13569" max="13569" width="18" style="134" customWidth="1"/>
    <col min="13570" max="13570" width="10.44140625" style="134" customWidth="1"/>
    <col min="13571" max="13571" width="11.44140625" style="134" customWidth="1"/>
    <col min="13572" max="13572" width="15.5546875" style="134" customWidth="1"/>
    <col min="13573" max="13573" width="11.5546875" style="134" customWidth="1"/>
    <col min="13574" max="13574" width="10.33203125" style="134" customWidth="1"/>
    <col min="13575" max="13575" width="17.6640625" style="134" customWidth="1"/>
    <col min="13576" max="13576" width="14.44140625" style="134" customWidth="1"/>
    <col min="13577" max="13579" width="11.44140625" style="134" customWidth="1"/>
    <col min="13580" max="13824" width="9" style="134"/>
    <col min="13825" max="13825" width="18" style="134" customWidth="1"/>
    <col min="13826" max="13826" width="10.44140625" style="134" customWidth="1"/>
    <col min="13827" max="13827" width="11.44140625" style="134" customWidth="1"/>
    <col min="13828" max="13828" width="15.5546875" style="134" customWidth="1"/>
    <col min="13829" max="13829" width="11.5546875" style="134" customWidth="1"/>
    <col min="13830" max="13830" width="10.33203125" style="134" customWidth="1"/>
    <col min="13831" max="13831" width="17.6640625" style="134" customWidth="1"/>
    <col min="13832" max="13832" width="14.44140625" style="134" customWidth="1"/>
    <col min="13833" max="13835" width="11.44140625" style="134" customWidth="1"/>
    <col min="13836" max="14080" width="9" style="134"/>
    <col min="14081" max="14081" width="18" style="134" customWidth="1"/>
    <col min="14082" max="14082" width="10.44140625" style="134" customWidth="1"/>
    <col min="14083" max="14083" width="11.44140625" style="134" customWidth="1"/>
    <col min="14084" max="14084" width="15.5546875" style="134" customWidth="1"/>
    <col min="14085" max="14085" width="11.5546875" style="134" customWidth="1"/>
    <col min="14086" max="14086" width="10.33203125" style="134" customWidth="1"/>
    <col min="14087" max="14087" width="17.6640625" style="134" customWidth="1"/>
    <col min="14088" max="14088" width="14.44140625" style="134" customWidth="1"/>
    <col min="14089" max="14091" width="11.44140625" style="134" customWidth="1"/>
    <col min="14092" max="14336" width="9" style="134"/>
    <col min="14337" max="14337" width="18" style="134" customWidth="1"/>
    <col min="14338" max="14338" width="10.44140625" style="134" customWidth="1"/>
    <col min="14339" max="14339" width="11.44140625" style="134" customWidth="1"/>
    <col min="14340" max="14340" width="15.5546875" style="134" customWidth="1"/>
    <col min="14341" max="14341" width="11.5546875" style="134" customWidth="1"/>
    <col min="14342" max="14342" width="10.33203125" style="134" customWidth="1"/>
    <col min="14343" max="14343" width="17.6640625" style="134" customWidth="1"/>
    <col min="14344" max="14344" width="14.44140625" style="134" customWidth="1"/>
    <col min="14345" max="14347" width="11.44140625" style="134" customWidth="1"/>
    <col min="14348" max="14592" width="9" style="134"/>
    <col min="14593" max="14593" width="18" style="134" customWidth="1"/>
    <col min="14594" max="14594" width="10.44140625" style="134" customWidth="1"/>
    <col min="14595" max="14595" width="11.44140625" style="134" customWidth="1"/>
    <col min="14596" max="14596" width="15.5546875" style="134" customWidth="1"/>
    <col min="14597" max="14597" width="11.5546875" style="134" customWidth="1"/>
    <col min="14598" max="14598" width="10.33203125" style="134" customWidth="1"/>
    <col min="14599" max="14599" width="17.6640625" style="134" customWidth="1"/>
    <col min="14600" max="14600" width="14.44140625" style="134" customWidth="1"/>
    <col min="14601" max="14603" width="11.44140625" style="134" customWidth="1"/>
    <col min="14604" max="14848" width="9" style="134"/>
    <col min="14849" max="14849" width="18" style="134" customWidth="1"/>
    <col min="14850" max="14850" width="10.44140625" style="134" customWidth="1"/>
    <col min="14851" max="14851" width="11.44140625" style="134" customWidth="1"/>
    <col min="14852" max="14852" width="15.5546875" style="134" customWidth="1"/>
    <col min="14853" max="14853" width="11.5546875" style="134" customWidth="1"/>
    <col min="14854" max="14854" width="10.33203125" style="134" customWidth="1"/>
    <col min="14855" max="14855" width="17.6640625" style="134" customWidth="1"/>
    <col min="14856" max="14856" width="14.44140625" style="134" customWidth="1"/>
    <col min="14857" max="14859" width="11.44140625" style="134" customWidth="1"/>
    <col min="14860" max="15104" width="9" style="134"/>
    <col min="15105" max="15105" width="18" style="134" customWidth="1"/>
    <col min="15106" max="15106" width="10.44140625" style="134" customWidth="1"/>
    <col min="15107" max="15107" width="11.44140625" style="134" customWidth="1"/>
    <col min="15108" max="15108" width="15.5546875" style="134" customWidth="1"/>
    <col min="15109" max="15109" width="11.5546875" style="134" customWidth="1"/>
    <col min="15110" max="15110" width="10.33203125" style="134" customWidth="1"/>
    <col min="15111" max="15111" width="17.6640625" style="134" customWidth="1"/>
    <col min="15112" max="15112" width="14.44140625" style="134" customWidth="1"/>
    <col min="15113" max="15115" width="11.44140625" style="134" customWidth="1"/>
    <col min="15116" max="15360" width="9" style="134"/>
    <col min="15361" max="15361" width="18" style="134" customWidth="1"/>
    <col min="15362" max="15362" width="10.44140625" style="134" customWidth="1"/>
    <col min="15363" max="15363" width="11.44140625" style="134" customWidth="1"/>
    <col min="15364" max="15364" width="15.5546875" style="134" customWidth="1"/>
    <col min="15365" max="15365" width="11.5546875" style="134" customWidth="1"/>
    <col min="15366" max="15366" width="10.33203125" style="134" customWidth="1"/>
    <col min="15367" max="15367" width="17.6640625" style="134" customWidth="1"/>
    <col min="15368" max="15368" width="14.44140625" style="134" customWidth="1"/>
    <col min="15369" max="15371" width="11.44140625" style="134" customWidth="1"/>
    <col min="15372" max="15616" width="9" style="134"/>
    <col min="15617" max="15617" width="18" style="134" customWidth="1"/>
    <col min="15618" max="15618" width="10.44140625" style="134" customWidth="1"/>
    <col min="15619" max="15619" width="11.44140625" style="134" customWidth="1"/>
    <col min="15620" max="15620" width="15.5546875" style="134" customWidth="1"/>
    <col min="15621" max="15621" width="11.5546875" style="134" customWidth="1"/>
    <col min="15622" max="15622" width="10.33203125" style="134" customWidth="1"/>
    <col min="15623" max="15623" width="17.6640625" style="134" customWidth="1"/>
    <col min="15624" max="15624" width="14.44140625" style="134" customWidth="1"/>
    <col min="15625" max="15627" width="11.44140625" style="134" customWidth="1"/>
    <col min="15628" max="15872" width="9" style="134"/>
    <col min="15873" max="15873" width="18" style="134" customWidth="1"/>
    <col min="15874" max="15874" width="10.44140625" style="134" customWidth="1"/>
    <col min="15875" max="15875" width="11.44140625" style="134" customWidth="1"/>
    <col min="15876" max="15876" width="15.5546875" style="134" customWidth="1"/>
    <col min="15877" max="15877" width="11.5546875" style="134" customWidth="1"/>
    <col min="15878" max="15878" width="10.33203125" style="134" customWidth="1"/>
    <col min="15879" max="15879" width="17.6640625" style="134" customWidth="1"/>
    <col min="15880" max="15880" width="14.44140625" style="134" customWidth="1"/>
    <col min="15881" max="15883" width="11.44140625" style="134" customWidth="1"/>
    <col min="15884" max="16128" width="9" style="134"/>
    <col min="16129" max="16129" width="18" style="134" customWidth="1"/>
    <col min="16130" max="16130" width="10.44140625" style="134" customWidth="1"/>
    <col min="16131" max="16131" width="11.44140625" style="134" customWidth="1"/>
    <col min="16132" max="16132" width="15.5546875" style="134" customWidth="1"/>
    <col min="16133" max="16133" width="11.5546875" style="134" customWidth="1"/>
    <col min="16134" max="16134" width="10.33203125" style="134" customWidth="1"/>
    <col min="16135" max="16135" width="17.6640625" style="134" customWidth="1"/>
    <col min="16136" max="16136" width="14.44140625" style="134" customWidth="1"/>
    <col min="16137" max="16139" width="11.44140625" style="134" customWidth="1"/>
    <col min="16140" max="16384" width="9" style="134"/>
  </cols>
  <sheetData>
    <row r="1" spans="1:11" s="123" customFormat="1" ht="46.35" customHeight="1" x14ac:dyDescent="0.25">
      <c r="A1" s="308" t="s">
        <v>116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s="123" customFormat="1" ht="11.85" customHeight="1" x14ac:dyDescent="0.3">
      <c r="C2" s="124"/>
      <c r="D2" s="124"/>
      <c r="E2" s="124"/>
      <c r="G2" s="124"/>
      <c r="H2" s="124"/>
      <c r="I2" s="124"/>
      <c r="J2" s="125"/>
      <c r="K2" s="126" t="s">
        <v>76</v>
      </c>
    </row>
    <row r="3" spans="1:11" s="127" customFormat="1" ht="21.75" customHeight="1" x14ac:dyDescent="0.25">
      <c r="A3" s="309"/>
      <c r="B3" s="302" t="s">
        <v>21</v>
      </c>
      <c r="C3" s="311" t="s">
        <v>77</v>
      </c>
      <c r="D3" s="311" t="s">
        <v>78</v>
      </c>
      <c r="E3" s="311" t="s">
        <v>79</v>
      </c>
      <c r="F3" s="311" t="s">
        <v>80</v>
      </c>
      <c r="G3" s="311" t="s">
        <v>81</v>
      </c>
      <c r="H3" s="311" t="s">
        <v>8</v>
      </c>
      <c r="I3" s="305" t="s">
        <v>16</v>
      </c>
      <c r="J3" s="312" t="s">
        <v>82</v>
      </c>
      <c r="K3" s="311" t="s">
        <v>12</v>
      </c>
    </row>
    <row r="4" spans="1:11" s="128" customFormat="1" ht="9" customHeight="1" x14ac:dyDescent="0.25">
      <c r="A4" s="310"/>
      <c r="B4" s="303"/>
      <c r="C4" s="311"/>
      <c r="D4" s="311"/>
      <c r="E4" s="311"/>
      <c r="F4" s="311"/>
      <c r="G4" s="311"/>
      <c r="H4" s="311"/>
      <c r="I4" s="306"/>
      <c r="J4" s="312"/>
      <c r="K4" s="311"/>
    </row>
    <row r="5" spans="1:11" s="128" customFormat="1" ht="54.75" customHeight="1" x14ac:dyDescent="0.25">
      <c r="A5" s="310"/>
      <c r="B5" s="304"/>
      <c r="C5" s="311"/>
      <c r="D5" s="311"/>
      <c r="E5" s="311"/>
      <c r="F5" s="311"/>
      <c r="G5" s="311"/>
      <c r="H5" s="311"/>
      <c r="I5" s="307"/>
      <c r="J5" s="312"/>
      <c r="K5" s="311"/>
    </row>
    <row r="6" spans="1:11" s="130" customFormat="1" ht="12.75" customHeight="1" x14ac:dyDescent="0.2">
      <c r="A6" s="129" t="s">
        <v>3</v>
      </c>
      <c r="B6" s="129">
        <v>1</v>
      </c>
      <c r="C6" s="129">
        <v>2</v>
      </c>
      <c r="D6" s="129">
        <v>3</v>
      </c>
      <c r="E6" s="129">
        <v>4</v>
      </c>
      <c r="F6" s="129">
        <v>5</v>
      </c>
      <c r="G6" s="129">
        <v>6</v>
      </c>
      <c r="H6" s="129">
        <v>7</v>
      </c>
      <c r="I6" s="129">
        <v>8</v>
      </c>
      <c r="J6" s="129">
        <v>9</v>
      </c>
      <c r="K6" s="129">
        <v>10</v>
      </c>
    </row>
    <row r="7" spans="1:11" s="132" customFormat="1" ht="17.850000000000001" customHeight="1" x14ac:dyDescent="0.3">
      <c r="A7" s="131" t="s">
        <v>72</v>
      </c>
      <c r="B7" s="131">
        <f>SUM(B8:B35)</f>
        <v>27307</v>
      </c>
      <c r="C7" s="131">
        <f t="shared" ref="C7:K7" si="0">SUM(C8:C35)</f>
        <v>23568</v>
      </c>
      <c r="D7" s="131">
        <f t="shared" si="0"/>
        <v>7168</v>
      </c>
      <c r="E7" s="131">
        <f t="shared" si="0"/>
        <v>6013</v>
      </c>
      <c r="F7" s="131">
        <f t="shared" si="0"/>
        <v>1502</v>
      </c>
      <c r="G7" s="131">
        <f t="shared" si="0"/>
        <v>69</v>
      </c>
      <c r="H7" s="131">
        <f t="shared" si="0"/>
        <v>19485</v>
      </c>
      <c r="I7" s="131">
        <f t="shared" si="0"/>
        <v>6628</v>
      </c>
      <c r="J7" s="131">
        <f t="shared" si="0"/>
        <v>5535</v>
      </c>
      <c r="K7" s="131">
        <f t="shared" si="0"/>
        <v>4744</v>
      </c>
    </row>
    <row r="8" spans="1:11" ht="15" customHeight="1" x14ac:dyDescent="0.3">
      <c r="A8" s="133" t="s">
        <v>34</v>
      </c>
      <c r="B8" s="39">
        <v>7631</v>
      </c>
      <c r="C8" s="39">
        <v>6309</v>
      </c>
      <c r="D8" s="39">
        <v>1380</v>
      </c>
      <c r="E8" s="39">
        <v>1278</v>
      </c>
      <c r="F8" s="39">
        <v>549</v>
      </c>
      <c r="G8" s="39">
        <v>13</v>
      </c>
      <c r="H8" s="39">
        <v>4510</v>
      </c>
      <c r="I8" s="39">
        <v>1830</v>
      </c>
      <c r="J8" s="39">
        <v>1398</v>
      </c>
      <c r="K8" s="39">
        <v>1184</v>
      </c>
    </row>
    <row r="9" spans="1:11" ht="15" customHeight="1" x14ac:dyDescent="0.3">
      <c r="A9" s="133" t="s">
        <v>35</v>
      </c>
      <c r="B9" s="39">
        <v>913</v>
      </c>
      <c r="C9" s="39">
        <v>814</v>
      </c>
      <c r="D9" s="39">
        <v>302</v>
      </c>
      <c r="E9" s="39">
        <v>269</v>
      </c>
      <c r="F9" s="39">
        <v>58</v>
      </c>
      <c r="G9" s="39">
        <v>1</v>
      </c>
      <c r="H9" s="39">
        <v>672</v>
      </c>
      <c r="I9" s="39">
        <v>198</v>
      </c>
      <c r="J9" s="39">
        <v>179</v>
      </c>
      <c r="K9" s="39">
        <v>139</v>
      </c>
    </row>
    <row r="10" spans="1:11" ht="15" customHeight="1" x14ac:dyDescent="0.3">
      <c r="A10" s="133" t="s">
        <v>36</v>
      </c>
      <c r="B10" s="39">
        <v>164</v>
      </c>
      <c r="C10" s="39">
        <v>137</v>
      </c>
      <c r="D10" s="39">
        <v>40</v>
      </c>
      <c r="E10" s="39">
        <v>21</v>
      </c>
      <c r="F10" s="39">
        <v>5</v>
      </c>
      <c r="G10" s="39">
        <v>0</v>
      </c>
      <c r="H10" s="39">
        <v>125</v>
      </c>
      <c r="I10" s="39">
        <v>35</v>
      </c>
      <c r="J10" s="39">
        <v>32</v>
      </c>
      <c r="K10" s="39">
        <v>28</v>
      </c>
    </row>
    <row r="11" spans="1:11" ht="15" customHeight="1" x14ac:dyDescent="0.3">
      <c r="A11" s="133" t="s">
        <v>37</v>
      </c>
      <c r="B11" s="39">
        <v>706</v>
      </c>
      <c r="C11" s="39">
        <v>594</v>
      </c>
      <c r="D11" s="39">
        <v>182</v>
      </c>
      <c r="E11" s="39">
        <v>155</v>
      </c>
      <c r="F11" s="39">
        <v>26</v>
      </c>
      <c r="G11" s="39">
        <v>0</v>
      </c>
      <c r="H11" s="39">
        <v>496</v>
      </c>
      <c r="I11" s="39">
        <v>207</v>
      </c>
      <c r="J11" s="39">
        <v>160</v>
      </c>
      <c r="K11" s="39">
        <v>135</v>
      </c>
    </row>
    <row r="12" spans="1:11" ht="15" customHeight="1" x14ac:dyDescent="0.3">
      <c r="A12" s="133" t="s">
        <v>38</v>
      </c>
      <c r="B12" s="39">
        <v>707</v>
      </c>
      <c r="C12" s="39">
        <v>627</v>
      </c>
      <c r="D12" s="39">
        <v>253</v>
      </c>
      <c r="E12" s="39">
        <v>216</v>
      </c>
      <c r="F12" s="39">
        <v>83</v>
      </c>
      <c r="G12" s="39">
        <v>2</v>
      </c>
      <c r="H12" s="39">
        <v>577</v>
      </c>
      <c r="I12" s="39">
        <v>164</v>
      </c>
      <c r="J12" s="39">
        <v>146</v>
      </c>
      <c r="K12" s="39">
        <v>115</v>
      </c>
    </row>
    <row r="13" spans="1:11" ht="15" customHeight="1" x14ac:dyDescent="0.3">
      <c r="A13" s="133" t="s">
        <v>39</v>
      </c>
      <c r="B13" s="39">
        <v>346</v>
      </c>
      <c r="C13" s="39">
        <v>314</v>
      </c>
      <c r="D13" s="39">
        <v>130</v>
      </c>
      <c r="E13" s="39">
        <v>110</v>
      </c>
      <c r="F13" s="39">
        <v>9</v>
      </c>
      <c r="G13" s="39">
        <v>0</v>
      </c>
      <c r="H13" s="39">
        <v>296</v>
      </c>
      <c r="I13" s="39">
        <v>71</v>
      </c>
      <c r="J13" s="39">
        <v>67</v>
      </c>
      <c r="K13" s="39">
        <v>56</v>
      </c>
    </row>
    <row r="14" spans="1:11" ht="15" customHeight="1" x14ac:dyDescent="0.3">
      <c r="A14" s="133" t="s">
        <v>40</v>
      </c>
      <c r="B14" s="39">
        <v>328</v>
      </c>
      <c r="C14" s="39">
        <v>306</v>
      </c>
      <c r="D14" s="39">
        <v>70</v>
      </c>
      <c r="E14" s="39">
        <v>59</v>
      </c>
      <c r="F14" s="39">
        <v>9</v>
      </c>
      <c r="G14" s="39">
        <v>0</v>
      </c>
      <c r="H14" s="39">
        <v>288</v>
      </c>
      <c r="I14" s="39">
        <v>58</v>
      </c>
      <c r="J14" s="39">
        <v>58</v>
      </c>
      <c r="K14" s="39">
        <v>50</v>
      </c>
    </row>
    <row r="15" spans="1:11" ht="15" customHeight="1" x14ac:dyDescent="0.3">
      <c r="A15" s="133" t="s">
        <v>41</v>
      </c>
      <c r="B15" s="39">
        <v>1274</v>
      </c>
      <c r="C15" s="39">
        <v>1105</v>
      </c>
      <c r="D15" s="39">
        <v>399</v>
      </c>
      <c r="E15" s="39">
        <v>343</v>
      </c>
      <c r="F15" s="39">
        <v>51</v>
      </c>
      <c r="G15" s="39">
        <v>0</v>
      </c>
      <c r="H15" s="39">
        <v>975</v>
      </c>
      <c r="I15" s="39">
        <v>155</v>
      </c>
      <c r="J15" s="39">
        <v>124</v>
      </c>
      <c r="K15" s="39">
        <v>107</v>
      </c>
    </row>
    <row r="16" spans="1:11" ht="15" customHeight="1" x14ac:dyDescent="0.3">
      <c r="A16" s="133" t="s">
        <v>42</v>
      </c>
      <c r="B16" s="39">
        <v>1320</v>
      </c>
      <c r="C16" s="39">
        <v>1149</v>
      </c>
      <c r="D16" s="39">
        <v>483</v>
      </c>
      <c r="E16" s="39">
        <v>401</v>
      </c>
      <c r="F16" s="39">
        <v>53</v>
      </c>
      <c r="G16" s="39">
        <v>31</v>
      </c>
      <c r="H16" s="39">
        <v>1060</v>
      </c>
      <c r="I16" s="39">
        <v>258</v>
      </c>
      <c r="J16" s="39">
        <v>177</v>
      </c>
      <c r="K16" s="39">
        <v>142</v>
      </c>
    </row>
    <row r="17" spans="1:11" ht="15" customHeight="1" x14ac:dyDescent="0.3">
      <c r="A17" s="133" t="s">
        <v>43</v>
      </c>
      <c r="B17" s="39">
        <v>1426</v>
      </c>
      <c r="C17" s="39">
        <v>1299</v>
      </c>
      <c r="D17" s="39">
        <v>329</v>
      </c>
      <c r="E17" s="39">
        <v>277</v>
      </c>
      <c r="F17" s="39">
        <v>31</v>
      </c>
      <c r="G17" s="39">
        <v>0</v>
      </c>
      <c r="H17" s="39">
        <v>1027</v>
      </c>
      <c r="I17" s="39">
        <v>367</v>
      </c>
      <c r="J17" s="39">
        <v>341</v>
      </c>
      <c r="K17" s="39">
        <v>300</v>
      </c>
    </row>
    <row r="18" spans="1:11" ht="15" customHeight="1" x14ac:dyDescent="0.3">
      <c r="A18" s="133" t="s">
        <v>44</v>
      </c>
      <c r="B18" s="39">
        <v>1123</v>
      </c>
      <c r="C18" s="39">
        <v>1002</v>
      </c>
      <c r="D18" s="39">
        <v>375</v>
      </c>
      <c r="E18" s="39">
        <v>323</v>
      </c>
      <c r="F18" s="39">
        <v>29</v>
      </c>
      <c r="G18" s="39">
        <v>1</v>
      </c>
      <c r="H18" s="39">
        <v>849</v>
      </c>
      <c r="I18" s="39">
        <v>198</v>
      </c>
      <c r="J18" s="39">
        <v>176</v>
      </c>
      <c r="K18" s="39">
        <v>150</v>
      </c>
    </row>
    <row r="19" spans="1:11" ht="15" customHeight="1" x14ac:dyDescent="0.3">
      <c r="A19" s="133" t="s">
        <v>45</v>
      </c>
      <c r="B19" s="39">
        <v>805</v>
      </c>
      <c r="C19" s="39">
        <v>680</v>
      </c>
      <c r="D19" s="39">
        <v>276</v>
      </c>
      <c r="E19" s="39">
        <v>200</v>
      </c>
      <c r="F19" s="39">
        <v>68</v>
      </c>
      <c r="G19" s="39">
        <v>7</v>
      </c>
      <c r="H19" s="39">
        <v>588</v>
      </c>
      <c r="I19" s="39">
        <v>204</v>
      </c>
      <c r="J19" s="39">
        <v>171</v>
      </c>
      <c r="K19" s="39">
        <v>143</v>
      </c>
    </row>
    <row r="20" spans="1:11" ht="15" customHeight="1" x14ac:dyDescent="0.3">
      <c r="A20" s="133" t="s">
        <v>46</v>
      </c>
      <c r="B20" s="39">
        <v>427</v>
      </c>
      <c r="C20" s="39">
        <v>373</v>
      </c>
      <c r="D20" s="39">
        <v>136</v>
      </c>
      <c r="E20" s="39">
        <v>105</v>
      </c>
      <c r="F20" s="39">
        <v>20</v>
      </c>
      <c r="G20" s="39">
        <v>0</v>
      </c>
      <c r="H20" s="39">
        <v>300</v>
      </c>
      <c r="I20" s="39">
        <v>120</v>
      </c>
      <c r="J20" s="39">
        <v>110</v>
      </c>
      <c r="K20" s="39">
        <v>102</v>
      </c>
    </row>
    <row r="21" spans="1:11" ht="15" customHeight="1" x14ac:dyDescent="0.3">
      <c r="A21" s="133" t="s">
        <v>47</v>
      </c>
      <c r="B21" s="39">
        <v>475</v>
      </c>
      <c r="C21" s="39">
        <v>398</v>
      </c>
      <c r="D21" s="39">
        <v>167</v>
      </c>
      <c r="E21" s="39">
        <v>120</v>
      </c>
      <c r="F21" s="39">
        <v>32</v>
      </c>
      <c r="G21" s="39">
        <v>0</v>
      </c>
      <c r="H21" s="39">
        <v>342</v>
      </c>
      <c r="I21" s="39">
        <v>102</v>
      </c>
      <c r="J21" s="39">
        <v>97</v>
      </c>
      <c r="K21" s="39">
        <v>79</v>
      </c>
    </row>
    <row r="22" spans="1:11" ht="15" customHeight="1" x14ac:dyDescent="0.3">
      <c r="A22" s="133" t="s">
        <v>48</v>
      </c>
      <c r="B22" s="39">
        <v>1027</v>
      </c>
      <c r="C22" s="39">
        <v>890</v>
      </c>
      <c r="D22" s="39">
        <v>326</v>
      </c>
      <c r="E22" s="39">
        <v>267</v>
      </c>
      <c r="F22" s="39">
        <v>21</v>
      </c>
      <c r="G22" s="39">
        <v>10</v>
      </c>
      <c r="H22" s="39">
        <v>802</v>
      </c>
      <c r="I22" s="39">
        <v>281</v>
      </c>
      <c r="J22" s="39">
        <v>228</v>
      </c>
      <c r="K22" s="39">
        <v>200</v>
      </c>
    </row>
    <row r="23" spans="1:11" ht="15" customHeight="1" x14ac:dyDescent="0.3">
      <c r="A23" s="133" t="s">
        <v>49</v>
      </c>
      <c r="B23" s="39">
        <v>957</v>
      </c>
      <c r="C23" s="39">
        <v>911</v>
      </c>
      <c r="D23" s="39">
        <v>220</v>
      </c>
      <c r="E23" s="39">
        <v>214</v>
      </c>
      <c r="F23" s="39">
        <v>62</v>
      </c>
      <c r="G23" s="39">
        <v>0</v>
      </c>
      <c r="H23" s="39">
        <v>788</v>
      </c>
      <c r="I23" s="39">
        <v>221</v>
      </c>
      <c r="J23" s="39">
        <v>212</v>
      </c>
      <c r="K23" s="39">
        <v>179</v>
      </c>
    </row>
    <row r="24" spans="1:11" ht="15" customHeight="1" x14ac:dyDescent="0.3">
      <c r="A24" s="133" t="s">
        <v>50</v>
      </c>
      <c r="B24" s="39">
        <v>965</v>
      </c>
      <c r="C24" s="39">
        <v>785</v>
      </c>
      <c r="D24" s="39">
        <v>208</v>
      </c>
      <c r="E24" s="39">
        <v>137</v>
      </c>
      <c r="F24" s="39">
        <v>29</v>
      </c>
      <c r="G24" s="39">
        <v>0</v>
      </c>
      <c r="H24" s="39">
        <v>713</v>
      </c>
      <c r="I24" s="39">
        <v>265</v>
      </c>
      <c r="J24" s="39">
        <v>228</v>
      </c>
      <c r="K24" s="39">
        <v>202</v>
      </c>
    </row>
    <row r="25" spans="1:11" ht="15" customHeight="1" x14ac:dyDescent="0.3">
      <c r="A25" s="133" t="s">
        <v>51</v>
      </c>
      <c r="B25" s="39">
        <v>517</v>
      </c>
      <c r="C25" s="39">
        <v>448</v>
      </c>
      <c r="D25" s="39">
        <v>206</v>
      </c>
      <c r="E25" s="39">
        <v>156</v>
      </c>
      <c r="F25" s="39">
        <v>32</v>
      </c>
      <c r="G25" s="39">
        <v>0</v>
      </c>
      <c r="H25" s="39">
        <v>381</v>
      </c>
      <c r="I25" s="39">
        <v>162</v>
      </c>
      <c r="J25" s="39">
        <v>124</v>
      </c>
      <c r="K25" s="39">
        <v>105</v>
      </c>
    </row>
    <row r="26" spans="1:11" ht="15" customHeight="1" x14ac:dyDescent="0.3">
      <c r="A26" s="133" t="s">
        <v>52</v>
      </c>
      <c r="B26" s="39">
        <v>721</v>
      </c>
      <c r="C26" s="39">
        <v>629</v>
      </c>
      <c r="D26" s="39">
        <v>189</v>
      </c>
      <c r="E26" s="39">
        <v>159</v>
      </c>
      <c r="F26" s="39">
        <v>59</v>
      </c>
      <c r="G26" s="39">
        <v>1</v>
      </c>
      <c r="H26" s="39">
        <v>458</v>
      </c>
      <c r="I26" s="39">
        <v>185</v>
      </c>
      <c r="J26" s="39">
        <v>171</v>
      </c>
      <c r="K26" s="39">
        <v>149</v>
      </c>
    </row>
    <row r="27" spans="1:11" ht="15" customHeight="1" x14ac:dyDescent="0.3">
      <c r="A27" s="133" t="s">
        <v>53</v>
      </c>
      <c r="B27" s="39">
        <v>399</v>
      </c>
      <c r="C27" s="39">
        <v>387</v>
      </c>
      <c r="D27" s="39">
        <v>117</v>
      </c>
      <c r="E27" s="39">
        <v>115</v>
      </c>
      <c r="F27" s="39">
        <v>56</v>
      </c>
      <c r="G27" s="39">
        <v>0</v>
      </c>
      <c r="H27" s="39">
        <v>347</v>
      </c>
      <c r="I27" s="39">
        <v>96</v>
      </c>
      <c r="J27" s="39">
        <v>96</v>
      </c>
      <c r="K27" s="39">
        <v>83</v>
      </c>
    </row>
    <row r="28" spans="1:11" ht="15" customHeight="1" x14ac:dyDescent="0.3">
      <c r="A28" s="133" t="s">
        <v>54</v>
      </c>
      <c r="B28" s="39">
        <v>492</v>
      </c>
      <c r="C28" s="39">
        <v>424</v>
      </c>
      <c r="D28" s="39">
        <v>136</v>
      </c>
      <c r="E28" s="39">
        <v>92</v>
      </c>
      <c r="F28" s="39">
        <v>15</v>
      </c>
      <c r="G28" s="39">
        <v>0</v>
      </c>
      <c r="H28" s="39">
        <v>404</v>
      </c>
      <c r="I28" s="39">
        <v>144</v>
      </c>
      <c r="J28" s="39">
        <v>138</v>
      </c>
      <c r="K28" s="39">
        <v>125</v>
      </c>
    </row>
    <row r="29" spans="1:11" ht="15" customHeight="1" x14ac:dyDescent="0.3">
      <c r="A29" s="133" t="s">
        <v>55</v>
      </c>
      <c r="B29" s="39">
        <v>569</v>
      </c>
      <c r="C29" s="39">
        <v>529</v>
      </c>
      <c r="D29" s="39">
        <v>134</v>
      </c>
      <c r="E29" s="39">
        <v>133</v>
      </c>
      <c r="F29" s="39">
        <v>60</v>
      </c>
      <c r="G29" s="39">
        <v>0</v>
      </c>
      <c r="H29" s="39">
        <v>428</v>
      </c>
      <c r="I29" s="39">
        <v>151</v>
      </c>
      <c r="J29" s="39">
        <v>145</v>
      </c>
      <c r="K29" s="39">
        <v>125</v>
      </c>
    </row>
    <row r="30" spans="1:11" ht="15" customHeight="1" x14ac:dyDescent="0.3">
      <c r="A30" s="135" t="s">
        <v>56</v>
      </c>
      <c r="B30" s="39">
        <v>456</v>
      </c>
      <c r="C30" s="39">
        <v>407</v>
      </c>
      <c r="D30" s="39">
        <v>118</v>
      </c>
      <c r="E30" s="39">
        <v>100</v>
      </c>
      <c r="F30" s="39">
        <v>22</v>
      </c>
      <c r="G30" s="39">
        <v>0</v>
      </c>
      <c r="H30" s="39">
        <v>364</v>
      </c>
      <c r="I30" s="39">
        <v>131</v>
      </c>
      <c r="J30" s="39">
        <v>113</v>
      </c>
      <c r="K30" s="39">
        <v>101</v>
      </c>
    </row>
    <row r="31" spans="1:11" ht="15" customHeight="1" x14ac:dyDescent="0.3">
      <c r="A31" s="136" t="s">
        <v>57</v>
      </c>
      <c r="B31" s="39">
        <v>735</v>
      </c>
      <c r="C31" s="39">
        <v>552</v>
      </c>
      <c r="D31" s="39">
        <v>197</v>
      </c>
      <c r="E31" s="39">
        <v>173</v>
      </c>
      <c r="F31" s="39">
        <v>19</v>
      </c>
      <c r="G31" s="39">
        <v>0</v>
      </c>
      <c r="H31" s="39">
        <v>461</v>
      </c>
      <c r="I31" s="39">
        <v>171</v>
      </c>
      <c r="J31" s="39">
        <v>125</v>
      </c>
      <c r="K31" s="39">
        <v>98</v>
      </c>
    </row>
    <row r="32" spans="1:11" ht="15" customHeight="1" x14ac:dyDescent="0.3">
      <c r="A32" s="136" t="s">
        <v>58</v>
      </c>
      <c r="B32" s="39">
        <v>627</v>
      </c>
      <c r="C32" s="39">
        <v>463</v>
      </c>
      <c r="D32" s="39">
        <v>301</v>
      </c>
      <c r="E32" s="39">
        <v>211</v>
      </c>
      <c r="F32" s="39">
        <v>36</v>
      </c>
      <c r="G32" s="39">
        <v>0</v>
      </c>
      <c r="H32" s="39">
        <v>436</v>
      </c>
      <c r="I32" s="39">
        <v>158</v>
      </c>
      <c r="J32" s="39">
        <v>80</v>
      </c>
      <c r="K32" s="39">
        <v>69</v>
      </c>
    </row>
    <row r="33" spans="1:11" ht="15" customHeight="1" x14ac:dyDescent="0.3">
      <c r="A33" s="136" t="s">
        <v>59</v>
      </c>
      <c r="B33" s="39">
        <v>1045</v>
      </c>
      <c r="C33" s="39">
        <v>988</v>
      </c>
      <c r="D33" s="39">
        <v>212</v>
      </c>
      <c r="E33" s="39">
        <v>173</v>
      </c>
      <c r="F33" s="39">
        <v>21</v>
      </c>
      <c r="G33" s="39">
        <v>0</v>
      </c>
      <c r="H33" s="39">
        <v>915</v>
      </c>
      <c r="I33" s="39">
        <v>374</v>
      </c>
      <c r="J33" s="39">
        <v>348</v>
      </c>
      <c r="K33" s="39">
        <v>318</v>
      </c>
    </row>
    <row r="34" spans="1:11" ht="15" customHeight="1" x14ac:dyDescent="0.3">
      <c r="A34" s="136" t="s">
        <v>60</v>
      </c>
      <c r="B34" s="39">
        <v>739</v>
      </c>
      <c r="C34" s="39">
        <v>659</v>
      </c>
      <c r="D34" s="39">
        <v>180</v>
      </c>
      <c r="E34" s="39">
        <v>120</v>
      </c>
      <c r="F34" s="39">
        <v>5</v>
      </c>
      <c r="G34" s="39">
        <v>3</v>
      </c>
      <c r="H34" s="39">
        <v>549</v>
      </c>
      <c r="I34" s="39">
        <v>225</v>
      </c>
      <c r="J34" s="39">
        <v>201</v>
      </c>
      <c r="K34" s="39">
        <v>186</v>
      </c>
    </row>
    <row r="35" spans="1:11" ht="15" customHeight="1" x14ac:dyDescent="0.3">
      <c r="A35" s="136" t="s">
        <v>61</v>
      </c>
      <c r="B35" s="39">
        <v>413</v>
      </c>
      <c r="C35" s="39">
        <v>389</v>
      </c>
      <c r="D35" s="39">
        <v>102</v>
      </c>
      <c r="E35" s="39">
        <v>86</v>
      </c>
      <c r="F35" s="39">
        <v>42</v>
      </c>
      <c r="G35" s="39">
        <v>0</v>
      </c>
      <c r="H35" s="39">
        <v>334</v>
      </c>
      <c r="I35" s="39">
        <v>97</v>
      </c>
      <c r="J35" s="39">
        <v>90</v>
      </c>
      <c r="K35" s="39">
        <v>74</v>
      </c>
    </row>
  </sheetData>
  <mergeCells count="12">
    <mergeCell ref="B3:B5"/>
    <mergeCell ref="I3:I5"/>
    <mergeCell ref="A1:K1"/>
    <mergeCell ref="A3:A5"/>
    <mergeCell ref="C3:C5"/>
    <mergeCell ref="D3:D5"/>
    <mergeCell ref="E3:E5"/>
    <mergeCell ref="F3:F5"/>
    <mergeCell ref="G3:G5"/>
    <mergeCell ref="H3:H5"/>
    <mergeCell ref="J3:J5"/>
    <mergeCell ref="K3:K5"/>
  </mergeCells>
  <printOptions horizontalCentered="1"/>
  <pageMargins left="0" right="0" top="0" bottom="0" header="0" footer="0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zoomScale="85" zoomScaleNormal="85" zoomScaleSheetLayoutView="70" workbookViewId="0">
      <selection activeCell="B8" sqref="B8"/>
    </sheetView>
  </sheetViews>
  <sheetFormatPr defaultRowHeight="15.6" x14ac:dyDescent="0.3"/>
  <cols>
    <col min="1" max="1" width="28.33203125" style="138" customWidth="1"/>
    <col min="2" max="2" width="17.44140625" style="138" customWidth="1"/>
    <col min="3" max="3" width="14.33203125" style="137" customWidth="1"/>
    <col min="4" max="4" width="13.5546875" style="137" customWidth="1"/>
    <col min="5" max="5" width="13" style="137" customWidth="1"/>
    <col min="6" max="6" width="12.44140625" style="137" customWidth="1"/>
    <col min="7" max="7" width="19.6640625" style="137" customWidth="1"/>
    <col min="8" max="8" width="17.44140625" style="137" customWidth="1"/>
    <col min="9" max="9" width="12.44140625" style="137" customWidth="1"/>
    <col min="10" max="10" width="12.33203125" style="137" customWidth="1"/>
    <col min="11" max="11" width="14" style="137" customWidth="1"/>
    <col min="12" max="256" width="9" style="134"/>
    <col min="257" max="257" width="18" style="134" customWidth="1"/>
    <col min="258" max="258" width="10.44140625" style="134" customWidth="1"/>
    <col min="259" max="259" width="11.44140625" style="134" customWidth="1"/>
    <col min="260" max="260" width="15.5546875" style="134" customWidth="1"/>
    <col min="261" max="261" width="11.5546875" style="134" customWidth="1"/>
    <col min="262" max="262" width="10.33203125" style="134" customWidth="1"/>
    <col min="263" max="263" width="17.6640625" style="134" customWidth="1"/>
    <col min="264" max="264" width="14.44140625" style="134" customWidth="1"/>
    <col min="265" max="267" width="11.44140625" style="134" customWidth="1"/>
    <col min="268" max="512" width="9" style="134"/>
    <col min="513" max="513" width="18" style="134" customWidth="1"/>
    <col min="514" max="514" width="10.44140625" style="134" customWidth="1"/>
    <col min="515" max="515" width="11.44140625" style="134" customWidth="1"/>
    <col min="516" max="516" width="15.5546875" style="134" customWidth="1"/>
    <col min="517" max="517" width="11.5546875" style="134" customWidth="1"/>
    <col min="518" max="518" width="10.33203125" style="134" customWidth="1"/>
    <col min="519" max="519" width="17.6640625" style="134" customWidth="1"/>
    <col min="520" max="520" width="14.44140625" style="134" customWidth="1"/>
    <col min="521" max="523" width="11.44140625" style="134" customWidth="1"/>
    <col min="524" max="768" width="9" style="134"/>
    <col min="769" max="769" width="18" style="134" customWidth="1"/>
    <col min="770" max="770" width="10.44140625" style="134" customWidth="1"/>
    <col min="771" max="771" width="11.44140625" style="134" customWidth="1"/>
    <col min="772" max="772" width="15.5546875" style="134" customWidth="1"/>
    <col min="773" max="773" width="11.5546875" style="134" customWidth="1"/>
    <col min="774" max="774" width="10.33203125" style="134" customWidth="1"/>
    <col min="775" max="775" width="17.6640625" style="134" customWidth="1"/>
    <col min="776" max="776" width="14.44140625" style="134" customWidth="1"/>
    <col min="777" max="779" width="11.44140625" style="134" customWidth="1"/>
    <col min="780" max="1024" width="9" style="134"/>
    <col min="1025" max="1025" width="18" style="134" customWidth="1"/>
    <col min="1026" max="1026" width="10.44140625" style="134" customWidth="1"/>
    <col min="1027" max="1027" width="11.44140625" style="134" customWidth="1"/>
    <col min="1028" max="1028" width="15.5546875" style="134" customWidth="1"/>
    <col min="1029" max="1029" width="11.5546875" style="134" customWidth="1"/>
    <col min="1030" max="1030" width="10.33203125" style="134" customWidth="1"/>
    <col min="1031" max="1031" width="17.6640625" style="134" customWidth="1"/>
    <col min="1032" max="1032" width="14.44140625" style="134" customWidth="1"/>
    <col min="1033" max="1035" width="11.44140625" style="134" customWidth="1"/>
    <col min="1036" max="1280" width="9" style="134"/>
    <col min="1281" max="1281" width="18" style="134" customWidth="1"/>
    <col min="1282" max="1282" width="10.44140625" style="134" customWidth="1"/>
    <col min="1283" max="1283" width="11.44140625" style="134" customWidth="1"/>
    <col min="1284" max="1284" width="15.5546875" style="134" customWidth="1"/>
    <col min="1285" max="1285" width="11.5546875" style="134" customWidth="1"/>
    <col min="1286" max="1286" width="10.33203125" style="134" customWidth="1"/>
    <col min="1287" max="1287" width="17.6640625" style="134" customWidth="1"/>
    <col min="1288" max="1288" width="14.44140625" style="134" customWidth="1"/>
    <col min="1289" max="1291" width="11.44140625" style="134" customWidth="1"/>
    <col min="1292" max="1536" width="9" style="134"/>
    <col min="1537" max="1537" width="18" style="134" customWidth="1"/>
    <col min="1538" max="1538" width="10.44140625" style="134" customWidth="1"/>
    <col min="1539" max="1539" width="11.44140625" style="134" customWidth="1"/>
    <col min="1540" max="1540" width="15.5546875" style="134" customWidth="1"/>
    <col min="1541" max="1541" width="11.5546875" style="134" customWidth="1"/>
    <col min="1542" max="1542" width="10.33203125" style="134" customWidth="1"/>
    <col min="1543" max="1543" width="17.6640625" style="134" customWidth="1"/>
    <col min="1544" max="1544" width="14.44140625" style="134" customWidth="1"/>
    <col min="1545" max="1547" width="11.44140625" style="134" customWidth="1"/>
    <col min="1548" max="1792" width="9" style="134"/>
    <col min="1793" max="1793" width="18" style="134" customWidth="1"/>
    <col min="1794" max="1794" width="10.44140625" style="134" customWidth="1"/>
    <col min="1795" max="1795" width="11.44140625" style="134" customWidth="1"/>
    <col min="1796" max="1796" width="15.5546875" style="134" customWidth="1"/>
    <col min="1797" max="1797" width="11.5546875" style="134" customWidth="1"/>
    <col min="1798" max="1798" width="10.33203125" style="134" customWidth="1"/>
    <col min="1799" max="1799" width="17.6640625" style="134" customWidth="1"/>
    <col min="1800" max="1800" width="14.44140625" style="134" customWidth="1"/>
    <col min="1801" max="1803" width="11.44140625" style="134" customWidth="1"/>
    <col min="1804" max="2048" width="9" style="134"/>
    <col min="2049" max="2049" width="18" style="134" customWidth="1"/>
    <col min="2050" max="2050" width="10.44140625" style="134" customWidth="1"/>
    <col min="2051" max="2051" width="11.44140625" style="134" customWidth="1"/>
    <col min="2052" max="2052" width="15.5546875" style="134" customWidth="1"/>
    <col min="2053" max="2053" width="11.5546875" style="134" customWidth="1"/>
    <col min="2054" max="2054" width="10.33203125" style="134" customWidth="1"/>
    <col min="2055" max="2055" width="17.6640625" style="134" customWidth="1"/>
    <col min="2056" max="2056" width="14.44140625" style="134" customWidth="1"/>
    <col min="2057" max="2059" width="11.44140625" style="134" customWidth="1"/>
    <col min="2060" max="2304" width="9" style="134"/>
    <col min="2305" max="2305" width="18" style="134" customWidth="1"/>
    <col min="2306" max="2306" width="10.44140625" style="134" customWidth="1"/>
    <col min="2307" max="2307" width="11.44140625" style="134" customWidth="1"/>
    <col min="2308" max="2308" width="15.5546875" style="134" customWidth="1"/>
    <col min="2309" max="2309" width="11.5546875" style="134" customWidth="1"/>
    <col min="2310" max="2310" width="10.33203125" style="134" customWidth="1"/>
    <col min="2311" max="2311" width="17.6640625" style="134" customWidth="1"/>
    <col min="2312" max="2312" width="14.44140625" style="134" customWidth="1"/>
    <col min="2313" max="2315" width="11.44140625" style="134" customWidth="1"/>
    <col min="2316" max="2560" width="9" style="134"/>
    <col min="2561" max="2561" width="18" style="134" customWidth="1"/>
    <col min="2562" max="2562" width="10.44140625" style="134" customWidth="1"/>
    <col min="2563" max="2563" width="11.44140625" style="134" customWidth="1"/>
    <col min="2564" max="2564" width="15.5546875" style="134" customWidth="1"/>
    <col min="2565" max="2565" width="11.5546875" style="134" customWidth="1"/>
    <col min="2566" max="2566" width="10.33203125" style="134" customWidth="1"/>
    <col min="2567" max="2567" width="17.6640625" style="134" customWidth="1"/>
    <col min="2568" max="2568" width="14.44140625" style="134" customWidth="1"/>
    <col min="2569" max="2571" width="11.44140625" style="134" customWidth="1"/>
    <col min="2572" max="2816" width="9" style="134"/>
    <col min="2817" max="2817" width="18" style="134" customWidth="1"/>
    <col min="2818" max="2818" width="10.44140625" style="134" customWidth="1"/>
    <col min="2819" max="2819" width="11.44140625" style="134" customWidth="1"/>
    <col min="2820" max="2820" width="15.5546875" style="134" customWidth="1"/>
    <col min="2821" max="2821" width="11.5546875" style="134" customWidth="1"/>
    <col min="2822" max="2822" width="10.33203125" style="134" customWidth="1"/>
    <col min="2823" max="2823" width="17.6640625" style="134" customWidth="1"/>
    <col min="2824" max="2824" width="14.44140625" style="134" customWidth="1"/>
    <col min="2825" max="2827" width="11.44140625" style="134" customWidth="1"/>
    <col min="2828" max="3072" width="9" style="134"/>
    <col min="3073" max="3073" width="18" style="134" customWidth="1"/>
    <col min="3074" max="3074" width="10.44140625" style="134" customWidth="1"/>
    <col min="3075" max="3075" width="11.44140625" style="134" customWidth="1"/>
    <col min="3076" max="3076" width="15.5546875" style="134" customWidth="1"/>
    <col min="3077" max="3077" width="11.5546875" style="134" customWidth="1"/>
    <col min="3078" max="3078" width="10.33203125" style="134" customWidth="1"/>
    <col min="3079" max="3079" width="17.6640625" style="134" customWidth="1"/>
    <col min="3080" max="3080" width="14.44140625" style="134" customWidth="1"/>
    <col min="3081" max="3083" width="11.44140625" style="134" customWidth="1"/>
    <col min="3084" max="3328" width="9" style="134"/>
    <col min="3329" max="3329" width="18" style="134" customWidth="1"/>
    <col min="3330" max="3330" width="10.44140625" style="134" customWidth="1"/>
    <col min="3331" max="3331" width="11.44140625" style="134" customWidth="1"/>
    <col min="3332" max="3332" width="15.5546875" style="134" customWidth="1"/>
    <col min="3333" max="3333" width="11.5546875" style="134" customWidth="1"/>
    <col min="3334" max="3334" width="10.33203125" style="134" customWidth="1"/>
    <col min="3335" max="3335" width="17.6640625" style="134" customWidth="1"/>
    <col min="3336" max="3336" width="14.44140625" style="134" customWidth="1"/>
    <col min="3337" max="3339" width="11.44140625" style="134" customWidth="1"/>
    <col min="3340" max="3584" width="9" style="134"/>
    <col min="3585" max="3585" width="18" style="134" customWidth="1"/>
    <col min="3586" max="3586" width="10.44140625" style="134" customWidth="1"/>
    <col min="3587" max="3587" width="11.44140625" style="134" customWidth="1"/>
    <col min="3588" max="3588" width="15.5546875" style="134" customWidth="1"/>
    <col min="3589" max="3589" width="11.5546875" style="134" customWidth="1"/>
    <col min="3590" max="3590" width="10.33203125" style="134" customWidth="1"/>
    <col min="3591" max="3591" width="17.6640625" style="134" customWidth="1"/>
    <col min="3592" max="3592" width="14.44140625" style="134" customWidth="1"/>
    <col min="3593" max="3595" width="11.44140625" style="134" customWidth="1"/>
    <col min="3596" max="3840" width="9" style="134"/>
    <col min="3841" max="3841" width="18" style="134" customWidth="1"/>
    <col min="3842" max="3842" width="10.44140625" style="134" customWidth="1"/>
    <col min="3843" max="3843" width="11.44140625" style="134" customWidth="1"/>
    <col min="3844" max="3844" width="15.5546875" style="134" customWidth="1"/>
    <col min="3845" max="3845" width="11.5546875" style="134" customWidth="1"/>
    <col min="3846" max="3846" width="10.33203125" style="134" customWidth="1"/>
    <col min="3847" max="3847" width="17.6640625" style="134" customWidth="1"/>
    <col min="3848" max="3848" width="14.44140625" style="134" customWidth="1"/>
    <col min="3849" max="3851" width="11.44140625" style="134" customWidth="1"/>
    <col min="3852" max="4096" width="9" style="134"/>
    <col min="4097" max="4097" width="18" style="134" customWidth="1"/>
    <col min="4098" max="4098" width="10.44140625" style="134" customWidth="1"/>
    <col min="4099" max="4099" width="11.44140625" style="134" customWidth="1"/>
    <col min="4100" max="4100" width="15.5546875" style="134" customWidth="1"/>
    <col min="4101" max="4101" width="11.5546875" style="134" customWidth="1"/>
    <col min="4102" max="4102" width="10.33203125" style="134" customWidth="1"/>
    <col min="4103" max="4103" width="17.6640625" style="134" customWidth="1"/>
    <col min="4104" max="4104" width="14.44140625" style="134" customWidth="1"/>
    <col min="4105" max="4107" width="11.44140625" style="134" customWidth="1"/>
    <col min="4108" max="4352" width="9" style="134"/>
    <col min="4353" max="4353" width="18" style="134" customWidth="1"/>
    <col min="4354" max="4354" width="10.44140625" style="134" customWidth="1"/>
    <col min="4355" max="4355" width="11.44140625" style="134" customWidth="1"/>
    <col min="4356" max="4356" width="15.5546875" style="134" customWidth="1"/>
    <col min="4357" max="4357" width="11.5546875" style="134" customWidth="1"/>
    <col min="4358" max="4358" width="10.33203125" style="134" customWidth="1"/>
    <col min="4359" max="4359" width="17.6640625" style="134" customWidth="1"/>
    <col min="4360" max="4360" width="14.44140625" style="134" customWidth="1"/>
    <col min="4361" max="4363" width="11.44140625" style="134" customWidth="1"/>
    <col min="4364" max="4608" width="9" style="134"/>
    <col min="4609" max="4609" width="18" style="134" customWidth="1"/>
    <col min="4610" max="4610" width="10.44140625" style="134" customWidth="1"/>
    <col min="4611" max="4611" width="11.44140625" style="134" customWidth="1"/>
    <col min="4612" max="4612" width="15.5546875" style="134" customWidth="1"/>
    <col min="4613" max="4613" width="11.5546875" style="134" customWidth="1"/>
    <col min="4614" max="4614" width="10.33203125" style="134" customWidth="1"/>
    <col min="4615" max="4615" width="17.6640625" style="134" customWidth="1"/>
    <col min="4616" max="4616" width="14.44140625" style="134" customWidth="1"/>
    <col min="4617" max="4619" width="11.44140625" style="134" customWidth="1"/>
    <col min="4620" max="4864" width="9" style="134"/>
    <col min="4865" max="4865" width="18" style="134" customWidth="1"/>
    <col min="4866" max="4866" width="10.44140625" style="134" customWidth="1"/>
    <col min="4867" max="4867" width="11.44140625" style="134" customWidth="1"/>
    <col min="4868" max="4868" width="15.5546875" style="134" customWidth="1"/>
    <col min="4869" max="4869" width="11.5546875" style="134" customWidth="1"/>
    <col min="4870" max="4870" width="10.33203125" style="134" customWidth="1"/>
    <col min="4871" max="4871" width="17.6640625" style="134" customWidth="1"/>
    <col min="4872" max="4872" width="14.44140625" style="134" customWidth="1"/>
    <col min="4873" max="4875" width="11.44140625" style="134" customWidth="1"/>
    <col min="4876" max="5120" width="9" style="134"/>
    <col min="5121" max="5121" width="18" style="134" customWidth="1"/>
    <col min="5122" max="5122" width="10.44140625" style="134" customWidth="1"/>
    <col min="5123" max="5123" width="11.44140625" style="134" customWidth="1"/>
    <col min="5124" max="5124" width="15.5546875" style="134" customWidth="1"/>
    <col min="5125" max="5125" width="11.5546875" style="134" customWidth="1"/>
    <col min="5126" max="5126" width="10.33203125" style="134" customWidth="1"/>
    <col min="5127" max="5127" width="17.6640625" style="134" customWidth="1"/>
    <col min="5128" max="5128" width="14.44140625" style="134" customWidth="1"/>
    <col min="5129" max="5131" width="11.44140625" style="134" customWidth="1"/>
    <col min="5132" max="5376" width="9" style="134"/>
    <col min="5377" max="5377" width="18" style="134" customWidth="1"/>
    <col min="5378" max="5378" width="10.44140625" style="134" customWidth="1"/>
    <col min="5379" max="5379" width="11.44140625" style="134" customWidth="1"/>
    <col min="5380" max="5380" width="15.5546875" style="134" customWidth="1"/>
    <col min="5381" max="5381" width="11.5546875" style="134" customWidth="1"/>
    <col min="5382" max="5382" width="10.33203125" style="134" customWidth="1"/>
    <col min="5383" max="5383" width="17.6640625" style="134" customWidth="1"/>
    <col min="5384" max="5384" width="14.44140625" style="134" customWidth="1"/>
    <col min="5385" max="5387" width="11.44140625" style="134" customWidth="1"/>
    <col min="5388" max="5632" width="9" style="134"/>
    <col min="5633" max="5633" width="18" style="134" customWidth="1"/>
    <col min="5634" max="5634" width="10.44140625" style="134" customWidth="1"/>
    <col min="5635" max="5635" width="11.44140625" style="134" customWidth="1"/>
    <col min="5636" max="5636" width="15.5546875" style="134" customWidth="1"/>
    <col min="5637" max="5637" width="11.5546875" style="134" customWidth="1"/>
    <col min="5638" max="5638" width="10.33203125" style="134" customWidth="1"/>
    <col min="5639" max="5639" width="17.6640625" style="134" customWidth="1"/>
    <col min="5640" max="5640" width="14.44140625" style="134" customWidth="1"/>
    <col min="5641" max="5643" width="11.44140625" style="134" customWidth="1"/>
    <col min="5644" max="5888" width="9" style="134"/>
    <col min="5889" max="5889" width="18" style="134" customWidth="1"/>
    <col min="5890" max="5890" width="10.44140625" style="134" customWidth="1"/>
    <col min="5891" max="5891" width="11.44140625" style="134" customWidth="1"/>
    <col min="5892" max="5892" width="15.5546875" style="134" customWidth="1"/>
    <col min="5893" max="5893" width="11.5546875" style="134" customWidth="1"/>
    <col min="5894" max="5894" width="10.33203125" style="134" customWidth="1"/>
    <col min="5895" max="5895" width="17.6640625" style="134" customWidth="1"/>
    <col min="5896" max="5896" width="14.44140625" style="134" customWidth="1"/>
    <col min="5897" max="5899" width="11.44140625" style="134" customWidth="1"/>
    <col min="5900" max="6144" width="9" style="134"/>
    <col min="6145" max="6145" width="18" style="134" customWidth="1"/>
    <col min="6146" max="6146" width="10.44140625" style="134" customWidth="1"/>
    <col min="6147" max="6147" width="11.44140625" style="134" customWidth="1"/>
    <col min="6148" max="6148" width="15.5546875" style="134" customWidth="1"/>
    <col min="6149" max="6149" width="11.5546875" style="134" customWidth="1"/>
    <col min="6150" max="6150" width="10.33203125" style="134" customWidth="1"/>
    <col min="6151" max="6151" width="17.6640625" style="134" customWidth="1"/>
    <col min="6152" max="6152" width="14.44140625" style="134" customWidth="1"/>
    <col min="6153" max="6155" width="11.44140625" style="134" customWidth="1"/>
    <col min="6156" max="6400" width="9" style="134"/>
    <col min="6401" max="6401" width="18" style="134" customWidth="1"/>
    <col min="6402" max="6402" width="10.44140625" style="134" customWidth="1"/>
    <col min="6403" max="6403" width="11.44140625" style="134" customWidth="1"/>
    <col min="6404" max="6404" width="15.5546875" style="134" customWidth="1"/>
    <col min="6405" max="6405" width="11.5546875" style="134" customWidth="1"/>
    <col min="6406" max="6406" width="10.33203125" style="134" customWidth="1"/>
    <col min="6407" max="6407" width="17.6640625" style="134" customWidth="1"/>
    <col min="6408" max="6408" width="14.44140625" style="134" customWidth="1"/>
    <col min="6409" max="6411" width="11.44140625" style="134" customWidth="1"/>
    <col min="6412" max="6656" width="9" style="134"/>
    <col min="6657" max="6657" width="18" style="134" customWidth="1"/>
    <col min="6658" max="6658" width="10.44140625" style="134" customWidth="1"/>
    <col min="6659" max="6659" width="11.44140625" style="134" customWidth="1"/>
    <col min="6660" max="6660" width="15.5546875" style="134" customWidth="1"/>
    <col min="6661" max="6661" width="11.5546875" style="134" customWidth="1"/>
    <col min="6662" max="6662" width="10.33203125" style="134" customWidth="1"/>
    <col min="6663" max="6663" width="17.6640625" style="134" customWidth="1"/>
    <col min="6664" max="6664" width="14.44140625" style="134" customWidth="1"/>
    <col min="6665" max="6667" width="11.44140625" style="134" customWidth="1"/>
    <col min="6668" max="6912" width="9" style="134"/>
    <col min="6913" max="6913" width="18" style="134" customWidth="1"/>
    <col min="6914" max="6914" width="10.44140625" style="134" customWidth="1"/>
    <col min="6915" max="6915" width="11.44140625" style="134" customWidth="1"/>
    <col min="6916" max="6916" width="15.5546875" style="134" customWidth="1"/>
    <col min="6917" max="6917" width="11.5546875" style="134" customWidth="1"/>
    <col min="6918" max="6918" width="10.33203125" style="134" customWidth="1"/>
    <col min="6919" max="6919" width="17.6640625" style="134" customWidth="1"/>
    <col min="6920" max="6920" width="14.44140625" style="134" customWidth="1"/>
    <col min="6921" max="6923" width="11.44140625" style="134" customWidth="1"/>
    <col min="6924" max="7168" width="9" style="134"/>
    <col min="7169" max="7169" width="18" style="134" customWidth="1"/>
    <col min="7170" max="7170" width="10.44140625" style="134" customWidth="1"/>
    <col min="7171" max="7171" width="11.44140625" style="134" customWidth="1"/>
    <col min="7172" max="7172" width="15.5546875" style="134" customWidth="1"/>
    <col min="7173" max="7173" width="11.5546875" style="134" customWidth="1"/>
    <col min="7174" max="7174" width="10.33203125" style="134" customWidth="1"/>
    <col min="7175" max="7175" width="17.6640625" style="134" customWidth="1"/>
    <col min="7176" max="7176" width="14.44140625" style="134" customWidth="1"/>
    <col min="7177" max="7179" width="11.44140625" style="134" customWidth="1"/>
    <col min="7180" max="7424" width="9" style="134"/>
    <col min="7425" max="7425" width="18" style="134" customWidth="1"/>
    <col min="7426" max="7426" width="10.44140625" style="134" customWidth="1"/>
    <col min="7427" max="7427" width="11.44140625" style="134" customWidth="1"/>
    <col min="7428" max="7428" width="15.5546875" style="134" customWidth="1"/>
    <col min="7429" max="7429" width="11.5546875" style="134" customWidth="1"/>
    <col min="7430" max="7430" width="10.33203125" style="134" customWidth="1"/>
    <col min="7431" max="7431" width="17.6640625" style="134" customWidth="1"/>
    <col min="7432" max="7432" width="14.44140625" style="134" customWidth="1"/>
    <col min="7433" max="7435" width="11.44140625" style="134" customWidth="1"/>
    <col min="7436" max="7680" width="9" style="134"/>
    <col min="7681" max="7681" width="18" style="134" customWidth="1"/>
    <col min="7682" max="7682" width="10.44140625" style="134" customWidth="1"/>
    <col min="7683" max="7683" width="11.44140625" style="134" customWidth="1"/>
    <col min="7684" max="7684" width="15.5546875" style="134" customWidth="1"/>
    <col min="7685" max="7685" width="11.5546875" style="134" customWidth="1"/>
    <col min="7686" max="7686" width="10.33203125" style="134" customWidth="1"/>
    <col min="7687" max="7687" width="17.6640625" style="134" customWidth="1"/>
    <col min="7688" max="7688" width="14.44140625" style="134" customWidth="1"/>
    <col min="7689" max="7691" width="11.44140625" style="134" customWidth="1"/>
    <col min="7692" max="7936" width="9" style="134"/>
    <col min="7937" max="7937" width="18" style="134" customWidth="1"/>
    <col min="7938" max="7938" width="10.44140625" style="134" customWidth="1"/>
    <col min="7939" max="7939" width="11.44140625" style="134" customWidth="1"/>
    <col min="7940" max="7940" width="15.5546875" style="134" customWidth="1"/>
    <col min="7941" max="7941" width="11.5546875" style="134" customWidth="1"/>
    <col min="7942" max="7942" width="10.33203125" style="134" customWidth="1"/>
    <col min="7943" max="7943" width="17.6640625" style="134" customWidth="1"/>
    <col min="7944" max="7944" width="14.44140625" style="134" customWidth="1"/>
    <col min="7945" max="7947" width="11.44140625" style="134" customWidth="1"/>
    <col min="7948" max="8192" width="9" style="134"/>
    <col min="8193" max="8193" width="18" style="134" customWidth="1"/>
    <col min="8194" max="8194" width="10.44140625" style="134" customWidth="1"/>
    <col min="8195" max="8195" width="11.44140625" style="134" customWidth="1"/>
    <col min="8196" max="8196" width="15.5546875" style="134" customWidth="1"/>
    <col min="8197" max="8197" width="11.5546875" style="134" customWidth="1"/>
    <col min="8198" max="8198" width="10.33203125" style="134" customWidth="1"/>
    <col min="8199" max="8199" width="17.6640625" style="134" customWidth="1"/>
    <col min="8200" max="8200" width="14.44140625" style="134" customWidth="1"/>
    <col min="8201" max="8203" width="11.44140625" style="134" customWidth="1"/>
    <col min="8204" max="8448" width="9" style="134"/>
    <col min="8449" max="8449" width="18" style="134" customWidth="1"/>
    <col min="8450" max="8450" width="10.44140625" style="134" customWidth="1"/>
    <col min="8451" max="8451" width="11.44140625" style="134" customWidth="1"/>
    <col min="8452" max="8452" width="15.5546875" style="134" customWidth="1"/>
    <col min="8453" max="8453" width="11.5546875" style="134" customWidth="1"/>
    <col min="8454" max="8454" width="10.33203125" style="134" customWidth="1"/>
    <col min="8455" max="8455" width="17.6640625" style="134" customWidth="1"/>
    <col min="8456" max="8456" width="14.44140625" style="134" customWidth="1"/>
    <col min="8457" max="8459" width="11.44140625" style="134" customWidth="1"/>
    <col min="8460" max="8704" width="9" style="134"/>
    <col min="8705" max="8705" width="18" style="134" customWidth="1"/>
    <col min="8706" max="8706" width="10.44140625" style="134" customWidth="1"/>
    <col min="8707" max="8707" width="11.44140625" style="134" customWidth="1"/>
    <col min="8708" max="8708" width="15.5546875" style="134" customWidth="1"/>
    <col min="8709" max="8709" width="11.5546875" style="134" customWidth="1"/>
    <col min="8710" max="8710" width="10.33203125" style="134" customWidth="1"/>
    <col min="8711" max="8711" width="17.6640625" style="134" customWidth="1"/>
    <col min="8712" max="8712" width="14.44140625" style="134" customWidth="1"/>
    <col min="8713" max="8715" width="11.44140625" style="134" customWidth="1"/>
    <col min="8716" max="8960" width="9" style="134"/>
    <col min="8961" max="8961" width="18" style="134" customWidth="1"/>
    <col min="8962" max="8962" width="10.44140625" style="134" customWidth="1"/>
    <col min="8963" max="8963" width="11.44140625" style="134" customWidth="1"/>
    <col min="8964" max="8964" width="15.5546875" style="134" customWidth="1"/>
    <col min="8965" max="8965" width="11.5546875" style="134" customWidth="1"/>
    <col min="8966" max="8966" width="10.33203125" style="134" customWidth="1"/>
    <col min="8967" max="8967" width="17.6640625" style="134" customWidth="1"/>
    <col min="8968" max="8968" width="14.44140625" style="134" customWidth="1"/>
    <col min="8969" max="8971" width="11.44140625" style="134" customWidth="1"/>
    <col min="8972" max="9216" width="9" style="134"/>
    <col min="9217" max="9217" width="18" style="134" customWidth="1"/>
    <col min="9218" max="9218" width="10.44140625" style="134" customWidth="1"/>
    <col min="9219" max="9219" width="11.44140625" style="134" customWidth="1"/>
    <col min="9220" max="9220" width="15.5546875" style="134" customWidth="1"/>
    <col min="9221" max="9221" width="11.5546875" style="134" customWidth="1"/>
    <col min="9222" max="9222" width="10.33203125" style="134" customWidth="1"/>
    <col min="9223" max="9223" width="17.6640625" style="134" customWidth="1"/>
    <col min="9224" max="9224" width="14.44140625" style="134" customWidth="1"/>
    <col min="9225" max="9227" width="11.44140625" style="134" customWidth="1"/>
    <col min="9228" max="9472" width="9" style="134"/>
    <col min="9473" max="9473" width="18" style="134" customWidth="1"/>
    <col min="9474" max="9474" width="10.44140625" style="134" customWidth="1"/>
    <col min="9475" max="9475" width="11.44140625" style="134" customWidth="1"/>
    <col min="9476" max="9476" width="15.5546875" style="134" customWidth="1"/>
    <col min="9477" max="9477" width="11.5546875" style="134" customWidth="1"/>
    <col min="9478" max="9478" width="10.33203125" style="134" customWidth="1"/>
    <col min="9479" max="9479" width="17.6640625" style="134" customWidth="1"/>
    <col min="9480" max="9480" width="14.44140625" style="134" customWidth="1"/>
    <col min="9481" max="9483" width="11.44140625" style="134" customWidth="1"/>
    <col min="9484" max="9728" width="9" style="134"/>
    <col min="9729" max="9729" width="18" style="134" customWidth="1"/>
    <col min="9730" max="9730" width="10.44140625" style="134" customWidth="1"/>
    <col min="9731" max="9731" width="11.44140625" style="134" customWidth="1"/>
    <col min="9732" max="9732" width="15.5546875" style="134" customWidth="1"/>
    <col min="9733" max="9733" width="11.5546875" style="134" customWidth="1"/>
    <col min="9734" max="9734" width="10.33203125" style="134" customWidth="1"/>
    <col min="9735" max="9735" width="17.6640625" style="134" customWidth="1"/>
    <col min="9736" max="9736" width="14.44140625" style="134" customWidth="1"/>
    <col min="9737" max="9739" width="11.44140625" style="134" customWidth="1"/>
    <col min="9740" max="9984" width="9" style="134"/>
    <col min="9985" max="9985" width="18" style="134" customWidth="1"/>
    <col min="9986" max="9986" width="10.44140625" style="134" customWidth="1"/>
    <col min="9987" max="9987" width="11.44140625" style="134" customWidth="1"/>
    <col min="9988" max="9988" width="15.5546875" style="134" customWidth="1"/>
    <col min="9989" max="9989" width="11.5546875" style="134" customWidth="1"/>
    <col min="9990" max="9990" width="10.33203125" style="134" customWidth="1"/>
    <col min="9991" max="9991" width="17.6640625" style="134" customWidth="1"/>
    <col min="9992" max="9992" width="14.44140625" style="134" customWidth="1"/>
    <col min="9993" max="9995" width="11.44140625" style="134" customWidth="1"/>
    <col min="9996" max="10240" width="9" style="134"/>
    <col min="10241" max="10241" width="18" style="134" customWidth="1"/>
    <col min="10242" max="10242" width="10.44140625" style="134" customWidth="1"/>
    <col min="10243" max="10243" width="11.44140625" style="134" customWidth="1"/>
    <col min="10244" max="10244" width="15.5546875" style="134" customWidth="1"/>
    <col min="10245" max="10245" width="11.5546875" style="134" customWidth="1"/>
    <col min="10246" max="10246" width="10.33203125" style="134" customWidth="1"/>
    <col min="10247" max="10247" width="17.6640625" style="134" customWidth="1"/>
    <col min="10248" max="10248" width="14.44140625" style="134" customWidth="1"/>
    <col min="10249" max="10251" width="11.44140625" style="134" customWidth="1"/>
    <col min="10252" max="10496" width="9" style="134"/>
    <col min="10497" max="10497" width="18" style="134" customWidth="1"/>
    <col min="10498" max="10498" width="10.44140625" style="134" customWidth="1"/>
    <col min="10499" max="10499" width="11.44140625" style="134" customWidth="1"/>
    <col min="10500" max="10500" width="15.5546875" style="134" customWidth="1"/>
    <col min="10501" max="10501" width="11.5546875" style="134" customWidth="1"/>
    <col min="10502" max="10502" width="10.33203125" style="134" customWidth="1"/>
    <col min="10503" max="10503" width="17.6640625" style="134" customWidth="1"/>
    <col min="10504" max="10504" width="14.44140625" style="134" customWidth="1"/>
    <col min="10505" max="10507" width="11.44140625" style="134" customWidth="1"/>
    <col min="10508" max="10752" width="9" style="134"/>
    <col min="10753" max="10753" width="18" style="134" customWidth="1"/>
    <col min="10754" max="10754" width="10.44140625" style="134" customWidth="1"/>
    <col min="10755" max="10755" width="11.44140625" style="134" customWidth="1"/>
    <col min="10756" max="10756" width="15.5546875" style="134" customWidth="1"/>
    <col min="10757" max="10757" width="11.5546875" style="134" customWidth="1"/>
    <col min="10758" max="10758" width="10.33203125" style="134" customWidth="1"/>
    <col min="10759" max="10759" width="17.6640625" style="134" customWidth="1"/>
    <col min="10760" max="10760" width="14.44140625" style="134" customWidth="1"/>
    <col min="10761" max="10763" width="11.44140625" style="134" customWidth="1"/>
    <col min="10764" max="11008" width="9" style="134"/>
    <col min="11009" max="11009" width="18" style="134" customWidth="1"/>
    <col min="11010" max="11010" width="10.44140625" style="134" customWidth="1"/>
    <col min="11011" max="11011" width="11.44140625" style="134" customWidth="1"/>
    <col min="11012" max="11012" width="15.5546875" style="134" customWidth="1"/>
    <col min="11013" max="11013" width="11.5546875" style="134" customWidth="1"/>
    <col min="11014" max="11014" width="10.33203125" style="134" customWidth="1"/>
    <col min="11015" max="11015" width="17.6640625" style="134" customWidth="1"/>
    <col min="11016" max="11016" width="14.44140625" style="134" customWidth="1"/>
    <col min="11017" max="11019" width="11.44140625" style="134" customWidth="1"/>
    <col min="11020" max="11264" width="9" style="134"/>
    <col min="11265" max="11265" width="18" style="134" customWidth="1"/>
    <col min="11266" max="11266" width="10.44140625" style="134" customWidth="1"/>
    <col min="11267" max="11267" width="11.44140625" style="134" customWidth="1"/>
    <col min="11268" max="11268" width="15.5546875" style="134" customWidth="1"/>
    <col min="11269" max="11269" width="11.5546875" style="134" customWidth="1"/>
    <col min="11270" max="11270" width="10.33203125" style="134" customWidth="1"/>
    <col min="11271" max="11271" width="17.6640625" style="134" customWidth="1"/>
    <col min="11272" max="11272" width="14.44140625" style="134" customWidth="1"/>
    <col min="11273" max="11275" width="11.44140625" style="134" customWidth="1"/>
    <col min="11276" max="11520" width="9" style="134"/>
    <col min="11521" max="11521" width="18" style="134" customWidth="1"/>
    <col min="11522" max="11522" width="10.44140625" style="134" customWidth="1"/>
    <col min="11523" max="11523" width="11.44140625" style="134" customWidth="1"/>
    <col min="11524" max="11524" width="15.5546875" style="134" customWidth="1"/>
    <col min="11525" max="11525" width="11.5546875" style="134" customWidth="1"/>
    <col min="11526" max="11526" width="10.33203125" style="134" customWidth="1"/>
    <col min="11527" max="11527" width="17.6640625" style="134" customWidth="1"/>
    <col min="11528" max="11528" width="14.44140625" style="134" customWidth="1"/>
    <col min="11529" max="11531" width="11.44140625" style="134" customWidth="1"/>
    <col min="11532" max="11776" width="9" style="134"/>
    <col min="11777" max="11777" width="18" style="134" customWidth="1"/>
    <col min="11778" max="11778" width="10.44140625" style="134" customWidth="1"/>
    <col min="11779" max="11779" width="11.44140625" style="134" customWidth="1"/>
    <col min="11780" max="11780" width="15.5546875" style="134" customWidth="1"/>
    <col min="11781" max="11781" width="11.5546875" style="134" customWidth="1"/>
    <col min="11782" max="11782" width="10.33203125" style="134" customWidth="1"/>
    <col min="11783" max="11783" width="17.6640625" style="134" customWidth="1"/>
    <col min="11784" max="11784" width="14.44140625" style="134" customWidth="1"/>
    <col min="11785" max="11787" width="11.44140625" style="134" customWidth="1"/>
    <col min="11788" max="12032" width="9" style="134"/>
    <col min="12033" max="12033" width="18" style="134" customWidth="1"/>
    <col min="12034" max="12034" width="10.44140625" style="134" customWidth="1"/>
    <col min="12035" max="12035" width="11.44140625" style="134" customWidth="1"/>
    <col min="12036" max="12036" width="15.5546875" style="134" customWidth="1"/>
    <col min="12037" max="12037" width="11.5546875" style="134" customWidth="1"/>
    <col min="12038" max="12038" width="10.33203125" style="134" customWidth="1"/>
    <col min="12039" max="12039" width="17.6640625" style="134" customWidth="1"/>
    <col min="12040" max="12040" width="14.44140625" style="134" customWidth="1"/>
    <col min="12041" max="12043" width="11.44140625" style="134" customWidth="1"/>
    <col min="12044" max="12288" width="9" style="134"/>
    <col min="12289" max="12289" width="18" style="134" customWidth="1"/>
    <col min="12290" max="12290" width="10.44140625" style="134" customWidth="1"/>
    <col min="12291" max="12291" width="11.44140625" style="134" customWidth="1"/>
    <col min="12292" max="12292" width="15.5546875" style="134" customWidth="1"/>
    <col min="12293" max="12293" width="11.5546875" style="134" customWidth="1"/>
    <col min="12294" max="12294" width="10.33203125" style="134" customWidth="1"/>
    <col min="12295" max="12295" width="17.6640625" style="134" customWidth="1"/>
    <col min="12296" max="12296" width="14.44140625" style="134" customWidth="1"/>
    <col min="12297" max="12299" width="11.44140625" style="134" customWidth="1"/>
    <col min="12300" max="12544" width="9" style="134"/>
    <col min="12545" max="12545" width="18" style="134" customWidth="1"/>
    <col min="12546" max="12546" width="10.44140625" style="134" customWidth="1"/>
    <col min="12547" max="12547" width="11.44140625" style="134" customWidth="1"/>
    <col min="12548" max="12548" width="15.5546875" style="134" customWidth="1"/>
    <col min="12549" max="12549" width="11.5546875" style="134" customWidth="1"/>
    <col min="12550" max="12550" width="10.33203125" style="134" customWidth="1"/>
    <col min="12551" max="12551" width="17.6640625" style="134" customWidth="1"/>
    <col min="12552" max="12552" width="14.44140625" style="134" customWidth="1"/>
    <col min="12553" max="12555" width="11.44140625" style="134" customWidth="1"/>
    <col min="12556" max="12800" width="9" style="134"/>
    <col min="12801" max="12801" width="18" style="134" customWidth="1"/>
    <col min="12802" max="12802" width="10.44140625" style="134" customWidth="1"/>
    <col min="12803" max="12803" width="11.44140625" style="134" customWidth="1"/>
    <col min="12804" max="12804" width="15.5546875" style="134" customWidth="1"/>
    <col min="12805" max="12805" width="11.5546875" style="134" customWidth="1"/>
    <col min="12806" max="12806" width="10.33203125" style="134" customWidth="1"/>
    <col min="12807" max="12807" width="17.6640625" style="134" customWidth="1"/>
    <col min="12808" max="12808" width="14.44140625" style="134" customWidth="1"/>
    <col min="12809" max="12811" width="11.44140625" style="134" customWidth="1"/>
    <col min="12812" max="13056" width="9" style="134"/>
    <col min="13057" max="13057" width="18" style="134" customWidth="1"/>
    <col min="13058" max="13058" width="10.44140625" style="134" customWidth="1"/>
    <col min="13059" max="13059" width="11.44140625" style="134" customWidth="1"/>
    <col min="13060" max="13060" width="15.5546875" style="134" customWidth="1"/>
    <col min="13061" max="13061" width="11.5546875" style="134" customWidth="1"/>
    <col min="13062" max="13062" width="10.33203125" style="134" customWidth="1"/>
    <col min="13063" max="13063" width="17.6640625" style="134" customWidth="1"/>
    <col min="13064" max="13064" width="14.44140625" style="134" customWidth="1"/>
    <col min="13065" max="13067" width="11.44140625" style="134" customWidth="1"/>
    <col min="13068" max="13312" width="9" style="134"/>
    <col min="13313" max="13313" width="18" style="134" customWidth="1"/>
    <col min="13314" max="13314" width="10.44140625" style="134" customWidth="1"/>
    <col min="13315" max="13315" width="11.44140625" style="134" customWidth="1"/>
    <col min="13316" max="13316" width="15.5546875" style="134" customWidth="1"/>
    <col min="13317" max="13317" width="11.5546875" style="134" customWidth="1"/>
    <col min="13318" max="13318" width="10.33203125" style="134" customWidth="1"/>
    <col min="13319" max="13319" width="17.6640625" style="134" customWidth="1"/>
    <col min="13320" max="13320" width="14.44140625" style="134" customWidth="1"/>
    <col min="13321" max="13323" width="11.44140625" style="134" customWidth="1"/>
    <col min="13324" max="13568" width="9" style="134"/>
    <col min="13569" max="13569" width="18" style="134" customWidth="1"/>
    <col min="13570" max="13570" width="10.44140625" style="134" customWidth="1"/>
    <col min="13571" max="13571" width="11.44140625" style="134" customWidth="1"/>
    <col min="13572" max="13572" width="15.5546875" style="134" customWidth="1"/>
    <col min="13573" max="13573" width="11.5546875" style="134" customWidth="1"/>
    <col min="13574" max="13574" width="10.33203125" style="134" customWidth="1"/>
    <col min="13575" max="13575" width="17.6640625" style="134" customWidth="1"/>
    <col min="13576" max="13576" width="14.44140625" style="134" customWidth="1"/>
    <col min="13577" max="13579" width="11.44140625" style="134" customWidth="1"/>
    <col min="13580" max="13824" width="9" style="134"/>
    <col min="13825" max="13825" width="18" style="134" customWidth="1"/>
    <col min="13826" max="13826" width="10.44140625" style="134" customWidth="1"/>
    <col min="13827" max="13827" width="11.44140625" style="134" customWidth="1"/>
    <col min="13828" max="13828" width="15.5546875" style="134" customWidth="1"/>
    <col min="13829" max="13829" width="11.5546875" style="134" customWidth="1"/>
    <col min="13830" max="13830" width="10.33203125" style="134" customWidth="1"/>
    <col min="13831" max="13831" width="17.6640625" style="134" customWidth="1"/>
    <col min="13832" max="13832" width="14.44140625" style="134" customWidth="1"/>
    <col min="13833" max="13835" width="11.44140625" style="134" customWidth="1"/>
    <col min="13836" max="14080" width="9" style="134"/>
    <col min="14081" max="14081" width="18" style="134" customWidth="1"/>
    <col min="14082" max="14082" width="10.44140625" style="134" customWidth="1"/>
    <col min="14083" max="14083" width="11.44140625" style="134" customWidth="1"/>
    <col min="14084" max="14084" width="15.5546875" style="134" customWidth="1"/>
    <col min="14085" max="14085" width="11.5546875" style="134" customWidth="1"/>
    <col min="14086" max="14086" width="10.33203125" style="134" customWidth="1"/>
    <col min="14087" max="14087" width="17.6640625" style="134" customWidth="1"/>
    <col min="14088" max="14088" width="14.44140625" style="134" customWidth="1"/>
    <col min="14089" max="14091" width="11.44140625" style="134" customWidth="1"/>
    <col min="14092" max="14336" width="9" style="134"/>
    <col min="14337" max="14337" width="18" style="134" customWidth="1"/>
    <col min="14338" max="14338" width="10.44140625" style="134" customWidth="1"/>
    <col min="14339" max="14339" width="11.44140625" style="134" customWidth="1"/>
    <col min="14340" max="14340" width="15.5546875" style="134" customWidth="1"/>
    <col min="14341" max="14341" width="11.5546875" style="134" customWidth="1"/>
    <col min="14342" max="14342" width="10.33203125" style="134" customWidth="1"/>
    <col min="14343" max="14343" width="17.6640625" style="134" customWidth="1"/>
    <col min="14344" max="14344" width="14.44140625" style="134" customWidth="1"/>
    <col min="14345" max="14347" width="11.44140625" style="134" customWidth="1"/>
    <col min="14348" max="14592" width="9" style="134"/>
    <col min="14593" max="14593" width="18" style="134" customWidth="1"/>
    <col min="14594" max="14594" width="10.44140625" style="134" customWidth="1"/>
    <col min="14595" max="14595" width="11.44140625" style="134" customWidth="1"/>
    <col min="14596" max="14596" width="15.5546875" style="134" customWidth="1"/>
    <col min="14597" max="14597" width="11.5546875" style="134" customWidth="1"/>
    <col min="14598" max="14598" width="10.33203125" style="134" customWidth="1"/>
    <col min="14599" max="14599" width="17.6640625" style="134" customWidth="1"/>
    <col min="14600" max="14600" width="14.44140625" style="134" customWidth="1"/>
    <col min="14601" max="14603" width="11.44140625" style="134" customWidth="1"/>
    <col min="14604" max="14848" width="9" style="134"/>
    <col min="14849" max="14849" width="18" style="134" customWidth="1"/>
    <col min="14850" max="14850" width="10.44140625" style="134" customWidth="1"/>
    <col min="14851" max="14851" width="11.44140625" style="134" customWidth="1"/>
    <col min="14852" max="14852" width="15.5546875" style="134" customWidth="1"/>
    <col min="14853" max="14853" width="11.5546875" style="134" customWidth="1"/>
    <col min="14854" max="14854" width="10.33203125" style="134" customWidth="1"/>
    <col min="14855" max="14855" width="17.6640625" style="134" customWidth="1"/>
    <col min="14856" max="14856" width="14.44140625" style="134" customWidth="1"/>
    <col min="14857" max="14859" width="11.44140625" style="134" customWidth="1"/>
    <col min="14860" max="15104" width="9" style="134"/>
    <col min="15105" max="15105" width="18" style="134" customWidth="1"/>
    <col min="15106" max="15106" width="10.44140625" style="134" customWidth="1"/>
    <col min="15107" max="15107" width="11.44140625" style="134" customWidth="1"/>
    <col min="15108" max="15108" width="15.5546875" style="134" customWidth="1"/>
    <col min="15109" max="15109" width="11.5546875" style="134" customWidth="1"/>
    <col min="15110" max="15110" width="10.33203125" style="134" customWidth="1"/>
    <col min="15111" max="15111" width="17.6640625" style="134" customWidth="1"/>
    <col min="15112" max="15112" width="14.44140625" style="134" customWidth="1"/>
    <col min="15113" max="15115" width="11.44140625" style="134" customWidth="1"/>
    <col min="15116" max="15360" width="9" style="134"/>
    <col min="15361" max="15361" width="18" style="134" customWidth="1"/>
    <col min="15362" max="15362" width="10.44140625" style="134" customWidth="1"/>
    <col min="15363" max="15363" width="11.44140625" style="134" customWidth="1"/>
    <col min="15364" max="15364" width="15.5546875" style="134" customWidth="1"/>
    <col min="15365" max="15365" width="11.5546875" style="134" customWidth="1"/>
    <col min="15366" max="15366" width="10.33203125" style="134" customWidth="1"/>
    <col min="15367" max="15367" width="17.6640625" style="134" customWidth="1"/>
    <col min="15368" max="15368" width="14.44140625" style="134" customWidth="1"/>
    <col min="15369" max="15371" width="11.44140625" style="134" customWidth="1"/>
    <col min="15372" max="15616" width="9" style="134"/>
    <col min="15617" max="15617" width="18" style="134" customWidth="1"/>
    <col min="15618" max="15618" width="10.44140625" style="134" customWidth="1"/>
    <col min="15619" max="15619" width="11.44140625" style="134" customWidth="1"/>
    <col min="15620" max="15620" width="15.5546875" style="134" customWidth="1"/>
    <col min="15621" max="15621" width="11.5546875" style="134" customWidth="1"/>
    <col min="15622" max="15622" width="10.33203125" style="134" customWidth="1"/>
    <col min="15623" max="15623" width="17.6640625" style="134" customWidth="1"/>
    <col min="15624" max="15624" width="14.44140625" style="134" customWidth="1"/>
    <col min="15625" max="15627" width="11.44140625" style="134" customWidth="1"/>
    <col min="15628" max="15872" width="9" style="134"/>
    <col min="15873" max="15873" width="18" style="134" customWidth="1"/>
    <col min="15874" max="15874" width="10.44140625" style="134" customWidth="1"/>
    <col min="15875" max="15875" width="11.44140625" style="134" customWidth="1"/>
    <col min="15876" max="15876" width="15.5546875" style="134" customWidth="1"/>
    <col min="15877" max="15877" width="11.5546875" style="134" customWidth="1"/>
    <col min="15878" max="15878" width="10.33203125" style="134" customWidth="1"/>
    <col min="15879" max="15879" width="17.6640625" style="134" customWidth="1"/>
    <col min="15880" max="15880" width="14.44140625" style="134" customWidth="1"/>
    <col min="15881" max="15883" width="11.44140625" style="134" customWidth="1"/>
    <col min="15884" max="16128" width="9" style="134"/>
    <col min="16129" max="16129" width="18" style="134" customWidth="1"/>
    <col min="16130" max="16130" width="10.44140625" style="134" customWidth="1"/>
    <col min="16131" max="16131" width="11.44140625" style="134" customWidth="1"/>
    <col min="16132" max="16132" width="15.5546875" style="134" customWidth="1"/>
    <col min="16133" max="16133" width="11.5546875" style="134" customWidth="1"/>
    <col min="16134" max="16134" width="10.33203125" style="134" customWidth="1"/>
    <col min="16135" max="16135" width="17.6640625" style="134" customWidth="1"/>
    <col min="16136" max="16136" width="14.44140625" style="134" customWidth="1"/>
    <col min="16137" max="16139" width="11.44140625" style="134" customWidth="1"/>
    <col min="16140" max="16384" width="9" style="134"/>
  </cols>
  <sheetData>
    <row r="1" spans="1:11" s="123" customFormat="1" ht="46.35" customHeight="1" x14ac:dyDescent="0.25">
      <c r="A1" s="308" t="s">
        <v>117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s="123" customFormat="1" ht="11.85" customHeight="1" x14ac:dyDescent="0.3">
      <c r="C2" s="124"/>
      <c r="D2" s="124"/>
      <c r="E2" s="124"/>
      <c r="G2" s="124"/>
      <c r="H2" s="124"/>
      <c r="I2" s="124"/>
      <c r="J2" s="125"/>
      <c r="K2" s="126" t="s">
        <v>76</v>
      </c>
    </row>
    <row r="3" spans="1:11" s="127" customFormat="1" ht="21.75" customHeight="1" x14ac:dyDescent="0.25">
      <c r="A3" s="309"/>
      <c r="B3" s="302" t="s">
        <v>21</v>
      </c>
      <c r="C3" s="314" t="s">
        <v>77</v>
      </c>
      <c r="D3" s="314" t="s">
        <v>78</v>
      </c>
      <c r="E3" s="314" t="s">
        <v>79</v>
      </c>
      <c r="F3" s="314" t="s">
        <v>80</v>
      </c>
      <c r="G3" s="314" t="s">
        <v>81</v>
      </c>
      <c r="H3" s="314" t="s">
        <v>8</v>
      </c>
      <c r="I3" s="315" t="s">
        <v>16</v>
      </c>
      <c r="J3" s="313" t="s">
        <v>82</v>
      </c>
      <c r="K3" s="314" t="s">
        <v>12</v>
      </c>
    </row>
    <row r="4" spans="1:11" s="128" customFormat="1" ht="9" customHeight="1" x14ac:dyDescent="0.25">
      <c r="A4" s="310"/>
      <c r="B4" s="303"/>
      <c r="C4" s="314"/>
      <c r="D4" s="314"/>
      <c r="E4" s="314"/>
      <c r="F4" s="314"/>
      <c r="G4" s="314"/>
      <c r="H4" s="314"/>
      <c r="I4" s="316"/>
      <c r="J4" s="313"/>
      <c r="K4" s="314"/>
    </row>
    <row r="5" spans="1:11" s="128" customFormat="1" ht="54.75" customHeight="1" x14ac:dyDescent="0.25">
      <c r="A5" s="310"/>
      <c r="B5" s="304"/>
      <c r="C5" s="314"/>
      <c r="D5" s="314"/>
      <c r="E5" s="314"/>
      <c r="F5" s="314"/>
      <c r="G5" s="314"/>
      <c r="H5" s="314"/>
      <c r="I5" s="317"/>
      <c r="J5" s="313"/>
      <c r="K5" s="314"/>
    </row>
    <row r="6" spans="1:11" s="130" customFormat="1" ht="12.75" customHeight="1" x14ac:dyDescent="0.2">
      <c r="A6" s="129" t="s">
        <v>3</v>
      </c>
      <c r="B6" s="129">
        <v>1</v>
      </c>
      <c r="C6" s="129">
        <v>2</v>
      </c>
      <c r="D6" s="129">
        <v>3</v>
      </c>
      <c r="E6" s="129">
        <v>4</v>
      </c>
      <c r="F6" s="129">
        <v>5</v>
      </c>
      <c r="G6" s="129">
        <v>6</v>
      </c>
      <c r="H6" s="129">
        <v>7</v>
      </c>
      <c r="I6" s="129">
        <v>8</v>
      </c>
      <c r="J6" s="129">
        <v>9</v>
      </c>
      <c r="K6" s="129">
        <v>10</v>
      </c>
    </row>
    <row r="7" spans="1:11" s="132" customFormat="1" ht="17.850000000000001" customHeight="1" x14ac:dyDescent="0.3">
      <c r="A7" s="131" t="s">
        <v>72</v>
      </c>
      <c r="B7" s="186">
        <f>SUM(B8:B35)</f>
        <v>16850</v>
      </c>
      <c r="C7" s="186">
        <f t="shared" ref="C7:K7" si="0">SUM(C8:C35)</f>
        <v>13402</v>
      </c>
      <c r="D7" s="186">
        <f t="shared" si="0"/>
        <v>5426</v>
      </c>
      <c r="E7" s="186">
        <f t="shared" si="0"/>
        <v>4172</v>
      </c>
      <c r="F7" s="186">
        <f t="shared" si="0"/>
        <v>1010</v>
      </c>
      <c r="G7" s="186">
        <f t="shared" si="0"/>
        <v>160</v>
      </c>
      <c r="H7" s="186">
        <f t="shared" si="0"/>
        <v>10953</v>
      </c>
      <c r="I7" s="186">
        <f t="shared" si="0"/>
        <v>3387</v>
      </c>
      <c r="J7" s="186">
        <f t="shared" si="0"/>
        <v>2532</v>
      </c>
      <c r="K7" s="186">
        <f t="shared" si="0"/>
        <v>2230</v>
      </c>
    </row>
    <row r="8" spans="1:11" ht="15" customHeight="1" x14ac:dyDescent="0.3">
      <c r="A8" s="133" t="s">
        <v>34</v>
      </c>
      <c r="B8" s="187">
        <f>УСЬОГО!C8-'!!12-жінки'!B8</f>
        <v>4415</v>
      </c>
      <c r="C8" s="187">
        <f>УСЬОГО!F8-'!!12-жінки'!C8</f>
        <v>3387</v>
      </c>
      <c r="D8" s="187">
        <f>УСЬОГО!I8-'!!12-жінки'!D8</f>
        <v>755</v>
      </c>
      <c r="E8" s="187">
        <f>УСЬОГО!L8-'!!12-жінки'!E8</f>
        <v>673</v>
      </c>
      <c r="F8" s="187">
        <f>УСЬОГО!O8-'!!12-жінки'!F8</f>
        <v>224</v>
      </c>
      <c r="G8" s="187">
        <f>УСЬОГО!R8-'!!12-жінки'!G8</f>
        <v>8</v>
      </c>
      <c r="H8" s="187">
        <f>УСЬОГО!U8-'!!12-жінки'!H8</f>
        <v>2231</v>
      </c>
      <c r="I8" s="187">
        <f>УСЬОГО!X8-'!!12-жінки'!I8</f>
        <v>829</v>
      </c>
      <c r="J8" s="187">
        <f>УСЬОГО!AA8-'!!12-жінки'!J8</f>
        <v>501</v>
      </c>
      <c r="K8" s="187">
        <f>УСЬОГО!AD8-'!!12-жінки'!K8</f>
        <v>426</v>
      </c>
    </row>
    <row r="9" spans="1:11" ht="15" customHeight="1" x14ac:dyDescent="0.3">
      <c r="A9" s="133" t="s">
        <v>35</v>
      </c>
      <c r="B9" s="187">
        <f>УСЬОГО!C9-'!!12-жінки'!B9</f>
        <v>610</v>
      </c>
      <c r="C9" s="187">
        <f>УСЬОГО!F9-'!!12-жінки'!C9</f>
        <v>506</v>
      </c>
      <c r="D9" s="187">
        <f>УСЬОГО!I9-'!!12-жінки'!D9</f>
        <v>199</v>
      </c>
      <c r="E9" s="187">
        <f>УСЬОГО!L9-'!!12-жінки'!E9</f>
        <v>160</v>
      </c>
      <c r="F9" s="187">
        <f>УСЬОГО!O9-'!!12-жінки'!F9</f>
        <v>5</v>
      </c>
      <c r="G9" s="187">
        <f>УСЬОГО!R9-'!!12-жінки'!G9</f>
        <v>29</v>
      </c>
      <c r="H9" s="187">
        <f>УСЬОГО!U9-'!!12-жінки'!H9</f>
        <v>413</v>
      </c>
      <c r="I9" s="187">
        <f>УСЬОГО!X9-'!!12-жінки'!I9</f>
        <v>105</v>
      </c>
      <c r="J9" s="187">
        <f>УСЬОГО!AA9-'!!12-жінки'!J9</f>
        <v>89</v>
      </c>
      <c r="K9" s="187">
        <f>УСЬОГО!AD9-'!!12-жінки'!K9</f>
        <v>70</v>
      </c>
    </row>
    <row r="10" spans="1:11" ht="15" customHeight="1" x14ac:dyDescent="0.3">
      <c r="A10" s="133" t="s">
        <v>36</v>
      </c>
      <c r="B10" s="187">
        <f>УСЬОГО!C10-'!!12-жінки'!B10</f>
        <v>107</v>
      </c>
      <c r="C10" s="187">
        <f>УСЬОГО!F10-'!!12-жінки'!C10</f>
        <v>80</v>
      </c>
      <c r="D10" s="187">
        <f>УСЬОГО!I10-'!!12-жінки'!D10</f>
        <v>32</v>
      </c>
      <c r="E10" s="187">
        <f>УСЬОГО!L10-'!!12-жінки'!E10</f>
        <v>17</v>
      </c>
      <c r="F10" s="187">
        <f>УСЬОГО!O10-'!!12-жінки'!F10</f>
        <v>2</v>
      </c>
      <c r="G10" s="187">
        <f>УСЬОГО!R10-'!!12-жінки'!G10</f>
        <v>1</v>
      </c>
      <c r="H10" s="187">
        <f>УСЬОГО!U10-'!!12-жінки'!H10</f>
        <v>68</v>
      </c>
      <c r="I10" s="187">
        <f>УСЬОГО!X10-'!!12-жінки'!I10</f>
        <v>24</v>
      </c>
      <c r="J10" s="187">
        <f>УСЬОГО!AA10-'!!12-жінки'!J10</f>
        <v>20</v>
      </c>
      <c r="K10" s="187">
        <f>УСЬОГО!AD10-'!!12-жінки'!K10</f>
        <v>19</v>
      </c>
    </row>
    <row r="11" spans="1:11" ht="15" customHeight="1" x14ac:dyDescent="0.3">
      <c r="A11" s="133" t="s">
        <v>37</v>
      </c>
      <c r="B11" s="187">
        <f>УСЬОГО!C11-'!!12-жінки'!B11</f>
        <v>422</v>
      </c>
      <c r="C11" s="187">
        <f>УСЬОГО!F11-'!!12-жінки'!C11</f>
        <v>306</v>
      </c>
      <c r="D11" s="187">
        <f>УСЬОГО!I11-'!!12-жінки'!D11</f>
        <v>140</v>
      </c>
      <c r="E11" s="187">
        <f>УСЬОГО!L11-'!!12-жінки'!E11</f>
        <v>113</v>
      </c>
      <c r="F11" s="187">
        <f>УСЬОГО!O11-'!!12-жінки'!F11</f>
        <v>8</v>
      </c>
      <c r="G11" s="187">
        <f>УСЬОГО!R11-'!!12-жінки'!G11</f>
        <v>0</v>
      </c>
      <c r="H11" s="187">
        <f>УСЬОГО!U11-'!!12-жінки'!H11</f>
        <v>256</v>
      </c>
      <c r="I11" s="187">
        <f>УСЬОГО!X11-'!!12-жінки'!I11</f>
        <v>94</v>
      </c>
      <c r="J11" s="187">
        <f>УСЬОГО!AA11-'!!12-жінки'!J11</f>
        <v>63</v>
      </c>
      <c r="K11" s="187">
        <f>УСЬОГО!AD11-'!!12-жінки'!K11</f>
        <v>55</v>
      </c>
    </row>
    <row r="12" spans="1:11" ht="15" customHeight="1" x14ac:dyDescent="0.3">
      <c r="A12" s="133" t="s">
        <v>38</v>
      </c>
      <c r="B12" s="187">
        <f>УСЬОГО!C12-'!!12-жінки'!B12</f>
        <v>365</v>
      </c>
      <c r="C12" s="187">
        <f>УСЬОГО!F12-'!!12-жінки'!C12</f>
        <v>263</v>
      </c>
      <c r="D12" s="187">
        <f>УСЬОГО!I12-'!!12-жінки'!D12</f>
        <v>167</v>
      </c>
      <c r="E12" s="187">
        <f>УСЬОГО!L12-'!!12-жінки'!E12</f>
        <v>112</v>
      </c>
      <c r="F12" s="187">
        <f>УСЬОГО!O12-'!!12-жінки'!F12</f>
        <v>22</v>
      </c>
      <c r="G12" s="187">
        <f>УСЬОГО!R12-'!!12-жінки'!G12</f>
        <v>8</v>
      </c>
      <c r="H12" s="187">
        <f>УСЬОГО!U12-'!!12-жінки'!H12</f>
        <v>241</v>
      </c>
      <c r="I12" s="187">
        <f>УСЬОГО!X12-'!!12-жінки'!I12</f>
        <v>64</v>
      </c>
      <c r="J12" s="187">
        <f>УСЬОГО!AA12-'!!12-жінки'!J12</f>
        <v>46</v>
      </c>
      <c r="K12" s="187">
        <f>УСЬОГО!AD12-'!!12-жінки'!K12</f>
        <v>35</v>
      </c>
    </row>
    <row r="13" spans="1:11" ht="15" customHeight="1" x14ac:dyDescent="0.3">
      <c r="A13" s="133" t="s">
        <v>39</v>
      </c>
      <c r="B13" s="187">
        <f>УСЬОГО!C13-'!!12-жінки'!B13</f>
        <v>228</v>
      </c>
      <c r="C13" s="187">
        <f>УСЬОГО!F13-'!!12-жінки'!C13</f>
        <v>211</v>
      </c>
      <c r="D13" s="187">
        <f>УСЬОГО!I13-'!!12-жінки'!D13</f>
        <v>106</v>
      </c>
      <c r="E13" s="187">
        <f>УСЬОГО!L13-'!!12-жінки'!E13</f>
        <v>98</v>
      </c>
      <c r="F13" s="187">
        <f>УСЬОГО!O13-'!!12-жінки'!F13</f>
        <v>8</v>
      </c>
      <c r="G13" s="187">
        <f>УСЬОГО!R13-'!!12-жінки'!G13</f>
        <v>0</v>
      </c>
      <c r="H13" s="187">
        <f>УСЬОГО!U13-'!!12-жінки'!H13</f>
        <v>203</v>
      </c>
      <c r="I13" s="187">
        <f>УСЬОГО!X13-'!!12-жінки'!I13</f>
        <v>44</v>
      </c>
      <c r="J13" s="187">
        <f>УСЬОГО!AA13-'!!12-жінки'!J13</f>
        <v>44</v>
      </c>
      <c r="K13" s="187">
        <f>УСЬОГО!AD13-'!!12-жінки'!K13</f>
        <v>37</v>
      </c>
    </row>
    <row r="14" spans="1:11" ht="15" customHeight="1" x14ac:dyDescent="0.3">
      <c r="A14" s="133" t="s">
        <v>40</v>
      </c>
      <c r="B14" s="187">
        <f>УСЬОГО!C14-'!!12-жінки'!B14</f>
        <v>116</v>
      </c>
      <c r="C14" s="187">
        <f>УСЬОГО!F14-'!!12-жінки'!C14</f>
        <v>108</v>
      </c>
      <c r="D14" s="187">
        <f>УСЬОГО!I14-'!!12-жінки'!D14</f>
        <v>33</v>
      </c>
      <c r="E14" s="187">
        <f>УСЬОГО!L14-'!!12-жінки'!E14</f>
        <v>30</v>
      </c>
      <c r="F14" s="187">
        <f>УСЬОГО!O14-'!!12-жінки'!F14</f>
        <v>1</v>
      </c>
      <c r="G14" s="187">
        <f>УСЬОГО!R14-'!!12-жінки'!G14</f>
        <v>0</v>
      </c>
      <c r="H14" s="187">
        <f>УСЬОГО!U14-'!!12-жінки'!H14</f>
        <v>102</v>
      </c>
      <c r="I14" s="187">
        <f>УСЬОГО!X14-'!!12-жінки'!I14</f>
        <v>16</v>
      </c>
      <c r="J14" s="187">
        <f>УСЬОГО!AA14-'!!12-жінки'!J14</f>
        <v>15</v>
      </c>
      <c r="K14" s="187">
        <f>УСЬОГО!AD14-'!!12-жінки'!K14</f>
        <v>13</v>
      </c>
    </row>
    <row r="15" spans="1:11" ht="15" customHeight="1" x14ac:dyDescent="0.3">
      <c r="A15" s="133" t="s">
        <v>41</v>
      </c>
      <c r="B15" s="187">
        <f>УСЬОГО!C15-'!!12-жінки'!B15</f>
        <v>704</v>
      </c>
      <c r="C15" s="187">
        <f>УСЬОГО!F15-'!!12-жінки'!C15</f>
        <v>575</v>
      </c>
      <c r="D15" s="187">
        <f>УСЬОГО!I15-'!!12-жінки'!D15</f>
        <v>284</v>
      </c>
      <c r="E15" s="187">
        <f>УСЬОГО!L15-'!!12-жінки'!E15</f>
        <v>227</v>
      </c>
      <c r="F15" s="187">
        <f>УСЬОГО!O15-'!!12-жінки'!F15</f>
        <v>8</v>
      </c>
      <c r="G15" s="187">
        <f>УСЬОГО!R15-'!!12-жінки'!G15</f>
        <v>2</v>
      </c>
      <c r="H15" s="187">
        <f>УСЬОГО!U15-'!!12-жінки'!H15</f>
        <v>492</v>
      </c>
      <c r="I15" s="187">
        <f>УСЬОГО!X15-'!!12-жінки'!I15</f>
        <v>68</v>
      </c>
      <c r="J15" s="187">
        <f>УСЬОГО!AA15-'!!12-жінки'!J15</f>
        <v>43</v>
      </c>
      <c r="K15" s="187">
        <f>УСЬОГО!AD15-'!!12-жінки'!K15</f>
        <v>33</v>
      </c>
    </row>
    <row r="16" spans="1:11" ht="15" customHeight="1" x14ac:dyDescent="0.3">
      <c r="A16" s="133" t="s">
        <v>42</v>
      </c>
      <c r="B16" s="187">
        <f>УСЬОГО!C16-'!!12-жінки'!B16</f>
        <v>997</v>
      </c>
      <c r="C16" s="187">
        <f>УСЬОГО!F16-'!!12-жінки'!C16</f>
        <v>811</v>
      </c>
      <c r="D16" s="187">
        <f>УСЬОГО!I16-'!!12-жінки'!D16</f>
        <v>525</v>
      </c>
      <c r="E16" s="187">
        <f>УСЬОГО!L16-'!!12-жінки'!E16</f>
        <v>415</v>
      </c>
      <c r="F16" s="187">
        <f>УСЬОГО!O16-'!!12-жінки'!F16</f>
        <v>36</v>
      </c>
      <c r="G16" s="187">
        <f>УСЬОГО!R16-'!!12-жінки'!G16</f>
        <v>22</v>
      </c>
      <c r="H16" s="187">
        <f>УСЬОГО!U16-'!!12-жінки'!H16</f>
        <v>752</v>
      </c>
      <c r="I16" s="187">
        <f>УСЬОГО!X16-'!!12-жінки'!I16</f>
        <v>129</v>
      </c>
      <c r="J16" s="187">
        <f>УСЬОГО!AA16-'!!12-жінки'!J16</f>
        <v>67</v>
      </c>
      <c r="K16" s="187">
        <f>УСЬОГО!AD16-'!!12-жінки'!K16</f>
        <v>53</v>
      </c>
    </row>
    <row r="17" spans="1:20" ht="15" customHeight="1" x14ac:dyDescent="0.3">
      <c r="A17" s="133" t="s">
        <v>43</v>
      </c>
      <c r="B17" s="187">
        <f>УСЬОГО!C17-'!!12-жінки'!B17</f>
        <v>823</v>
      </c>
      <c r="C17" s="187">
        <f>УСЬОГО!F17-'!!12-жінки'!C17</f>
        <v>691</v>
      </c>
      <c r="D17" s="187">
        <f>УСЬОГО!I17-'!!12-жінки'!D17</f>
        <v>241</v>
      </c>
      <c r="E17" s="187">
        <f>УСЬОГО!L17-'!!12-жінки'!E17</f>
        <v>190</v>
      </c>
      <c r="F17" s="187">
        <f>УСЬОГО!O17-'!!12-жінки'!F17</f>
        <v>40</v>
      </c>
      <c r="G17" s="187">
        <f>УСЬОГО!R17-'!!12-жінки'!G17</f>
        <v>0</v>
      </c>
      <c r="H17" s="187">
        <f>УСЬОГО!U17-'!!12-жінки'!H17</f>
        <v>539</v>
      </c>
      <c r="I17" s="187">
        <f>УСЬОГО!X17-'!!12-жінки'!I17</f>
        <v>173</v>
      </c>
      <c r="J17" s="187">
        <f>УСЬОГО!AA17-'!!12-жінки'!J17</f>
        <v>145</v>
      </c>
      <c r="K17" s="187">
        <f>УСЬОГО!AD17-'!!12-жінки'!K17</f>
        <v>130</v>
      </c>
    </row>
    <row r="18" spans="1:20" ht="15" customHeight="1" x14ac:dyDescent="0.3">
      <c r="A18" s="133" t="s">
        <v>44</v>
      </c>
      <c r="B18" s="187">
        <f>УСЬОГО!C18-'!!12-жінки'!B18</f>
        <v>578</v>
      </c>
      <c r="C18" s="187">
        <f>УСЬОГО!F18-'!!12-жінки'!C18</f>
        <v>476</v>
      </c>
      <c r="D18" s="187">
        <f>УСЬОГО!I18-'!!12-жінки'!D18</f>
        <v>185</v>
      </c>
      <c r="E18" s="187">
        <f>УСЬОГО!L18-'!!12-жінки'!E18</f>
        <v>152</v>
      </c>
      <c r="F18" s="187">
        <f>УСЬОГО!O18-'!!12-жінки'!F18</f>
        <v>3</v>
      </c>
      <c r="G18" s="187">
        <f>УСЬОГО!R18-'!!12-жінки'!G18</f>
        <v>0</v>
      </c>
      <c r="H18" s="187">
        <f>УСЬОГО!U18-'!!12-жінки'!H18</f>
        <v>397</v>
      </c>
      <c r="I18" s="187">
        <f>УСЬОГО!X18-'!!12-жінки'!I18</f>
        <v>107</v>
      </c>
      <c r="J18" s="187">
        <f>УСЬОГО!AA18-'!!12-жінки'!J18</f>
        <v>90</v>
      </c>
      <c r="K18" s="187">
        <f>УСЬОГО!AD18-'!!12-жінки'!K18</f>
        <v>85</v>
      </c>
    </row>
    <row r="19" spans="1:20" ht="15" customHeight="1" x14ac:dyDescent="0.3">
      <c r="A19" s="133" t="s">
        <v>45</v>
      </c>
      <c r="B19" s="187">
        <f>УСЬОГО!C19-'!!12-жінки'!B19</f>
        <v>646</v>
      </c>
      <c r="C19" s="187">
        <f>УСЬОГО!F19-'!!12-жінки'!C19</f>
        <v>526</v>
      </c>
      <c r="D19" s="187">
        <f>УСЬОГО!I19-'!!12-жінки'!D19</f>
        <v>286</v>
      </c>
      <c r="E19" s="187">
        <f>УСЬОГО!L19-'!!12-жінки'!E19</f>
        <v>212</v>
      </c>
      <c r="F19" s="187">
        <f>УСЬОГО!O19-'!!12-жінки'!F19</f>
        <v>98</v>
      </c>
      <c r="G19" s="187">
        <f>УСЬОГО!R19-'!!12-жінки'!G19</f>
        <v>5</v>
      </c>
      <c r="H19" s="187">
        <f>УСЬОГО!U19-'!!12-жінки'!H19</f>
        <v>465</v>
      </c>
      <c r="I19" s="187">
        <f>УСЬОГО!X19-'!!12-жінки'!I19</f>
        <v>176</v>
      </c>
      <c r="J19" s="187">
        <f>УСЬОГО!AA19-'!!12-жінки'!J19</f>
        <v>143</v>
      </c>
      <c r="K19" s="187">
        <f>УСЬОГО!AD19-'!!12-жінки'!K19</f>
        <v>131</v>
      </c>
    </row>
    <row r="20" spans="1:20" ht="15" customHeight="1" x14ac:dyDescent="0.3">
      <c r="A20" s="133" t="s">
        <v>46</v>
      </c>
      <c r="B20" s="187">
        <f>УСЬОГО!C20-'!!12-жінки'!B20</f>
        <v>340</v>
      </c>
      <c r="C20" s="187">
        <f>УСЬОГО!F20-'!!12-жінки'!C20</f>
        <v>257</v>
      </c>
      <c r="D20" s="187">
        <f>УСЬОГО!I20-'!!12-жінки'!D20</f>
        <v>142</v>
      </c>
      <c r="E20" s="187">
        <f>УСЬОГО!L20-'!!12-жінки'!E20</f>
        <v>92</v>
      </c>
      <c r="F20" s="187">
        <f>УСЬОГО!O20-'!!12-жінки'!F20</f>
        <v>23</v>
      </c>
      <c r="G20" s="187">
        <f>УСЬОГО!R20-'!!12-жінки'!G20</f>
        <v>0</v>
      </c>
      <c r="H20" s="187">
        <f>УСЬОГО!U20-'!!12-жінки'!H20</f>
        <v>209</v>
      </c>
      <c r="I20" s="187">
        <f>УСЬОГО!X20-'!!12-жінки'!I20</f>
        <v>85</v>
      </c>
      <c r="J20" s="187">
        <f>УСЬОГО!AA20-'!!12-жінки'!J20</f>
        <v>67</v>
      </c>
      <c r="K20" s="187">
        <f>УСЬОГО!AD20-'!!12-жінки'!K20</f>
        <v>63</v>
      </c>
    </row>
    <row r="21" spans="1:20" ht="15" customHeight="1" x14ac:dyDescent="0.3">
      <c r="A21" s="133" t="s">
        <v>47</v>
      </c>
      <c r="B21" s="187">
        <f>УСЬОГО!C21-'!!12-жінки'!B21</f>
        <v>227</v>
      </c>
      <c r="C21" s="187">
        <f>УСЬОГО!F21-'!!12-жінки'!C21</f>
        <v>200</v>
      </c>
      <c r="D21" s="187">
        <f>УСЬОГО!I21-'!!12-жінки'!D21</f>
        <v>82</v>
      </c>
      <c r="E21" s="187">
        <f>УСЬОГО!L21-'!!12-жінки'!E21</f>
        <v>64</v>
      </c>
      <c r="F21" s="187">
        <f>УСЬОГО!O21-'!!12-жінки'!F21</f>
        <v>30</v>
      </c>
      <c r="G21" s="187">
        <f>УСЬОГО!R21-'!!12-жінки'!G21</f>
        <v>0</v>
      </c>
      <c r="H21" s="187">
        <f>УСЬОГО!U21-'!!12-жінки'!H21</f>
        <v>169</v>
      </c>
      <c r="I21" s="187">
        <f>УСЬОГО!X21-'!!12-жінки'!I21</f>
        <v>45</v>
      </c>
      <c r="J21" s="187">
        <f>УСЬОГО!AA21-'!!12-жінки'!J21</f>
        <v>44</v>
      </c>
      <c r="K21" s="187">
        <f>УСЬОГО!AD21-'!!12-жінки'!K21</f>
        <v>38</v>
      </c>
    </row>
    <row r="22" spans="1:20" ht="15" customHeight="1" x14ac:dyDescent="0.3">
      <c r="A22" s="133" t="s">
        <v>48</v>
      </c>
      <c r="B22" s="187">
        <f>УСЬОГО!C22-'!!12-жінки'!B22</f>
        <v>791</v>
      </c>
      <c r="C22" s="187">
        <f>УСЬОГО!F22-'!!12-жінки'!C22</f>
        <v>627</v>
      </c>
      <c r="D22" s="187">
        <f>УСЬОГО!I22-'!!12-жінки'!D22</f>
        <v>357</v>
      </c>
      <c r="E22" s="187">
        <f>УСЬОГО!L22-'!!12-жінки'!E22</f>
        <v>280</v>
      </c>
      <c r="F22" s="187">
        <f>УСЬОГО!O22-'!!12-жінки'!F22</f>
        <v>19</v>
      </c>
      <c r="G22" s="187">
        <f>УСЬОГО!R22-'!!12-жінки'!G22</f>
        <v>8</v>
      </c>
      <c r="H22" s="187">
        <f>УСЬОГО!U22-'!!12-жінки'!H22</f>
        <v>562</v>
      </c>
      <c r="I22" s="187">
        <f>УСЬОГО!X22-'!!12-жінки'!I22</f>
        <v>170</v>
      </c>
      <c r="J22" s="187">
        <f>УСЬОГО!AA22-'!!12-жінки'!J22</f>
        <v>127</v>
      </c>
      <c r="K22" s="187">
        <f>УСЬОГО!AD22-'!!12-жінки'!K22</f>
        <v>105</v>
      </c>
    </row>
    <row r="23" spans="1:20" ht="15" customHeight="1" x14ac:dyDescent="0.3">
      <c r="A23" s="133" t="s">
        <v>49</v>
      </c>
      <c r="B23" s="187">
        <f>УСЬОГО!C23-'!!12-жінки'!B23</f>
        <v>487</v>
      </c>
      <c r="C23" s="187">
        <f>УСЬОГО!F23-'!!12-жінки'!C23</f>
        <v>458</v>
      </c>
      <c r="D23" s="187">
        <f>УСЬОГО!I23-'!!12-жінки'!D23</f>
        <v>108</v>
      </c>
      <c r="E23" s="187">
        <f>УСЬОГО!L23-'!!12-жінки'!E23</f>
        <v>105</v>
      </c>
      <c r="F23" s="187">
        <f>УСЬОГО!O23-'!!12-жінки'!F23</f>
        <v>58</v>
      </c>
      <c r="G23" s="187">
        <f>УСЬОГО!R23-'!!12-жінки'!G23</f>
        <v>0</v>
      </c>
      <c r="H23" s="187">
        <f>УСЬОГО!U23-'!!12-жінки'!H23</f>
        <v>382</v>
      </c>
      <c r="I23" s="187">
        <f>УСЬОГО!X23-'!!12-жінки'!I23</f>
        <v>115</v>
      </c>
      <c r="J23" s="187">
        <f>УСЬОГО!AA23-'!!12-жінки'!J23</f>
        <v>112</v>
      </c>
      <c r="K23" s="187">
        <f>УСЬОГО!AD23-'!!12-жінки'!K23</f>
        <v>101</v>
      </c>
    </row>
    <row r="24" spans="1:20" ht="15" customHeight="1" x14ac:dyDescent="0.3">
      <c r="A24" s="133" t="s">
        <v>50</v>
      </c>
      <c r="B24" s="187">
        <f>УСЬОГО!C24-'!!12-жінки'!B24</f>
        <v>584</v>
      </c>
      <c r="C24" s="187">
        <f>УСЬОГО!F24-'!!12-жінки'!C24</f>
        <v>402</v>
      </c>
      <c r="D24" s="187">
        <f>УСЬОГО!I24-'!!12-жінки'!D24</f>
        <v>199</v>
      </c>
      <c r="E24" s="187">
        <f>УСЬОГО!L24-'!!12-жінки'!E24</f>
        <v>113</v>
      </c>
      <c r="F24" s="187">
        <f>УСЬОГО!O24-'!!12-жінки'!F24</f>
        <v>32</v>
      </c>
      <c r="G24" s="187">
        <f>УСЬОГО!R24-'!!12-жінки'!G24</f>
        <v>0</v>
      </c>
      <c r="H24" s="187">
        <f>УСЬОГО!U24-'!!12-жінки'!H24</f>
        <v>359</v>
      </c>
      <c r="I24" s="187">
        <f>УСЬОГО!X24-'!!12-жінки'!I24</f>
        <v>95</v>
      </c>
      <c r="J24" s="187">
        <f>УСЬОГО!AA24-'!!12-жінки'!J24</f>
        <v>74</v>
      </c>
      <c r="K24" s="187">
        <f>УСЬОГО!AD24-'!!12-жінки'!K24</f>
        <v>67</v>
      </c>
    </row>
    <row r="25" spans="1:20" ht="15" customHeight="1" x14ac:dyDescent="0.3">
      <c r="A25" s="133" t="s">
        <v>51</v>
      </c>
      <c r="B25" s="187">
        <f>УСЬОГО!C25-'!!12-жінки'!B25</f>
        <v>359</v>
      </c>
      <c r="C25" s="187">
        <f>УСЬОГО!F25-'!!12-жінки'!C25</f>
        <v>298</v>
      </c>
      <c r="D25" s="187">
        <f>УСЬОГО!I25-'!!12-жінки'!D25</f>
        <v>203</v>
      </c>
      <c r="E25" s="187">
        <f>УСЬОГО!L25-'!!12-жінки'!E25</f>
        <v>154</v>
      </c>
      <c r="F25" s="187">
        <f>УСЬОГО!O25-'!!12-жінки'!F25</f>
        <v>14</v>
      </c>
      <c r="G25" s="187">
        <f>УСЬОГО!R25-'!!12-жінки'!G25</f>
        <v>20</v>
      </c>
      <c r="H25" s="187">
        <f>УСЬОГО!U25-'!!12-жінки'!H25</f>
        <v>268</v>
      </c>
      <c r="I25" s="187">
        <f>УСЬОГО!X25-'!!12-жінки'!I25</f>
        <v>75</v>
      </c>
      <c r="J25" s="187">
        <f>УСЬОГО!AA25-'!!12-жінки'!J25</f>
        <v>58</v>
      </c>
      <c r="K25" s="187">
        <f>УСЬОГО!AD25-'!!12-жінки'!K25</f>
        <v>48</v>
      </c>
    </row>
    <row r="26" spans="1:20" ht="15" customHeight="1" x14ac:dyDescent="0.3">
      <c r="A26" s="133" t="s">
        <v>52</v>
      </c>
      <c r="B26" s="187">
        <f>УСЬОГО!C26-'!!12-жінки'!B26</f>
        <v>524</v>
      </c>
      <c r="C26" s="187">
        <f>УСЬОГО!F26-'!!12-жінки'!C26</f>
        <v>444</v>
      </c>
      <c r="D26" s="187">
        <f>УСЬОГО!I26-'!!12-жінки'!D26</f>
        <v>196</v>
      </c>
      <c r="E26" s="187">
        <f>УСЬОГО!L26-'!!12-жінки'!E26</f>
        <v>170</v>
      </c>
      <c r="F26" s="187">
        <f>УСЬОГО!O26-'!!12-жінки'!F26</f>
        <v>24</v>
      </c>
      <c r="G26" s="187">
        <f>УСЬОГО!R26-'!!12-жінки'!G26</f>
        <v>5</v>
      </c>
      <c r="H26" s="187">
        <f>УСЬОГО!U26-'!!12-жінки'!H26</f>
        <v>353</v>
      </c>
      <c r="I26" s="187">
        <f>УСЬОГО!X26-'!!12-жінки'!I26</f>
        <v>106</v>
      </c>
      <c r="J26" s="187">
        <f>УСЬОГО!AA26-'!!12-жінки'!J26</f>
        <v>86</v>
      </c>
      <c r="K26" s="187">
        <f>УСЬОГО!AD26-'!!12-жінки'!K26</f>
        <v>79</v>
      </c>
    </row>
    <row r="27" spans="1:20" ht="15" customHeight="1" x14ac:dyDescent="0.3">
      <c r="A27" s="133" t="s">
        <v>53</v>
      </c>
      <c r="B27" s="187">
        <f>УСЬОГО!C27-'!!12-жінки'!B27</f>
        <v>244</v>
      </c>
      <c r="C27" s="187">
        <f>УСЬОГО!F27-'!!12-жінки'!C27</f>
        <v>230</v>
      </c>
      <c r="D27" s="187">
        <f>УСЬОГО!I27-'!!12-жінки'!D27</f>
        <v>81</v>
      </c>
      <c r="E27" s="187">
        <f>УСЬОГО!L27-'!!12-жінки'!E27</f>
        <v>78</v>
      </c>
      <c r="F27" s="187">
        <f>УСЬОГО!O27-'!!12-жінки'!F27</f>
        <v>42</v>
      </c>
      <c r="G27" s="187">
        <f>УСЬОГО!R27-'!!12-жінки'!G27</f>
        <v>29</v>
      </c>
      <c r="H27" s="187">
        <f>УСЬОГО!U27-'!!12-жінки'!H27</f>
        <v>216</v>
      </c>
      <c r="I27" s="187">
        <f>УСЬОГО!X27-'!!12-жінки'!I27</f>
        <v>44</v>
      </c>
      <c r="J27" s="187">
        <f>УСЬОГО!AA27-'!!12-жінки'!J27</f>
        <v>44</v>
      </c>
      <c r="K27" s="187">
        <f>УСЬОГО!AD27-'!!12-жінки'!K27</f>
        <v>41</v>
      </c>
      <c r="T27" s="134" t="s">
        <v>101</v>
      </c>
    </row>
    <row r="28" spans="1:20" ht="15" customHeight="1" x14ac:dyDescent="0.3">
      <c r="A28" s="133" t="s">
        <v>54</v>
      </c>
      <c r="B28" s="187">
        <f>УСЬОГО!C28-'!!12-жінки'!B28</f>
        <v>303</v>
      </c>
      <c r="C28" s="187">
        <f>УСЬОГО!F28-'!!12-жінки'!C28</f>
        <v>240</v>
      </c>
      <c r="D28" s="187">
        <f>УСЬОГО!I28-'!!12-жінки'!D28</f>
        <v>106</v>
      </c>
      <c r="E28" s="187">
        <f>УСЬОГО!L28-'!!12-жінки'!E28</f>
        <v>73</v>
      </c>
      <c r="F28" s="187">
        <f>УСЬОГО!O28-'!!12-жінки'!F28</f>
        <v>45</v>
      </c>
      <c r="G28" s="187">
        <f>УСЬОГО!R28-'!!12-жінки'!G28</f>
        <v>17</v>
      </c>
      <c r="H28" s="187">
        <f>УСЬОГО!U28-'!!12-жінки'!H28</f>
        <v>233</v>
      </c>
      <c r="I28" s="187">
        <f>УСЬОГО!X28-'!!12-жінки'!I28</f>
        <v>83</v>
      </c>
      <c r="J28" s="187">
        <f>УСЬОГО!AA28-'!!12-жінки'!J28</f>
        <v>78</v>
      </c>
      <c r="K28" s="187">
        <f>УСЬОГО!AD28-'!!12-жінки'!K28</f>
        <v>77</v>
      </c>
    </row>
    <row r="29" spans="1:20" ht="15" customHeight="1" x14ac:dyDescent="0.3">
      <c r="A29" s="133" t="s">
        <v>55</v>
      </c>
      <c r="B29" s="187">
        <f>УСЬОГО!C29-'!!12-жінки'!B29</f>
        <v>329</v>
      </c>
      <c r="C29" s="187">
        <f>УСЬОГО!F29-'!!12-жінки'!C29</f>
        <v>282</v>
      </c>
      <c r="D29" s="187">
        <f>УСЬОГО!I29-'!!12-жінки'!D29</f>
        <v>69</v>
      </c>
      <c r="E29" s="187">
        <f>УСЬОГО!L29-'!!12-жінки'!E29</f>
        <v>57</v>
      </c>
      <c r="F29" s="187">
        <f>УСЬОГО!O29-'!!12-жінки'!F29</f>
        <v>23</v>
      </c>
      <c r="G29" s="187">
        <f>УСЬОГО!R29-'!!12-жінки'!G29</f>
        <v>0</v>
      </c>
      <c r="H29" s="187">
        <f>УСЬОГО!U29-'!!12-жінки'!H29</f>
        <v>233</v>
      </c>
      <c r="I29" s="187">
        <f>УСЬОГО!X29-'!!12-жінки'!I29</f>
        <v>70</v>
      </c>
      <c r="J29" s="187">
        <f>УСЬОГО!AA29-'!!12-жінки'!J29</f>
        <v>58</v>
      </c>
      <c r="K29" s="187">
        <f>УСЬОГО!AD29-'!!12-жінки'!K29</f>
        <v>51</v>
      </c>
    </row>
    <row r="30" spans="1:20" ht="15" customHeight="1" x14ac:dyDescent="0.3">
      <c r="A30" s="135" t="s">
        <v>56</v>
      </c>
      <c r="B30" s="187">
        <f>УСЬОГО!C30-'!!12-жінки'!B30</f>
        <v>330</v>
      </c>
      <c r="C30" s="187">
        <f>УСЬОГО!F30-'!!12-жінки'!C30</f>
        <v>258</v>
      </c>
      <c r="D30" s="187">
        <f>УСЬОГО!I30-'!!12-жінки'!D30</f>
        <v>142</v>
      </c>
      <c r="E30" s="187">
        <f>УСЬОГО!L30-'!!12-жінки'!E30</f>
        <v>106</v>
      </c>
      <c r="F30" s="187">
        <f>УСЬОГО!O30-'!!12-жінки'!F30</f>
        <v>24</v>
      </c>
      <c r="G30" s="187">
        <f>УСЬОГО!R30-'!!12-жінки'!G30</f>
        <v>0</v>
      </c>
      <c r="H30" s="187">
        <f>УСЬОГО!U30-'!!12-жінки'!H30</f>
        <v>229</v>
      </c>
      <c r="I30" s="187">
        <f>УСЬОГО!X30-'!!12-жінки'!I30</f>
        <v>65</v>
      </c>
      <c r="J30" s="187">
        <f>УСЬОГО!AA30-'!!12-жінки'!J30</f>
        <v>56</v>
      </c>
      <c r="K30" s="187">
        <f>УСЬОГО!AD30-'!!12-жінки'!K30</f>
        <v>45</v>
      </c>
    </row>
    <row r="31" spans="1:20" ht="15" customHeight="1" x14ac:dyDescent="0.3">
      <c r="A31" s="136" t="s">
        <v>57</v>
      </c>
      <c r="B31" s="187">
        <f>УСЬОГО!C31-'!!12-жінки'!B31</f>
        <v>436</v>
      </c>
      <c r="C31" s="187">
        <f>УСЬОГО!F31-'!!12-жінки'!C31</f>
        <v>289</v>
      </c>
      <c r="D31" s="187">
        <f>УСЬОГО!I31-'!!12-жінки'!D31</f>
        <v>135</v>
      </c>
      <c r="E31" s="187">
        <f>УСЬОГО!L31-'!!12-жінки'!E31</f>
        <v>93</v>
      </c>
      <c r="F31" s="187">
        <f>УСЬОГО!O31-'!!12-жінки'!F31</f>
        <v>40</v>
      </c>
      <c r="G31" s="187">
        <f>УСЬОГО!R31-'!!12-жінки'!G31</f>
        <v>0</v>
      </c>
      <c r="H31" s="187">
        <f>УСЬОГО!U31-'!!12-жінки'!H31</f>
        <v>258</v>
      </c>
      <c r="I31" s="187">
        <f>УСЬОГО!X31-'!!12-жінки'!I31</f>
        <v>95</v>
      </c>
      <c r="J31" s="187">
        <f>УСЬОГО!AA31-'!!12-жінки'!J31</f>
        <v>69</v>
      </c>
      <c r="K31" s="187">
        <f>УСЬОГО!AD31-'!!12-жінки'!K31</f>
        <v>61</v>
      </c>
    </row>
    <row r="32" spans="1:20" ht="15" customHeight="1" x14ac:dyDescent="0.3">
      <c r="A32" s="136" t="s">
        <v>58</v>
      </c>
      <c r="B32" s="187">
        <f>УСЬОГО!C32-'!!12-жінки'!B32</f>
        <v>421</v>
      </c>
      <c r="C32" s="187">
        <f>УСЬОГО!F32-'!!12-жінки'!C32</f>
        <v>257</v>
      </c>
      <c r="D32" s="187">
        <f>УСЬОГО!I32-'!!12-жінки'!D32</f>
        <v>222</v>
      </c>
      <c r="E32" s="187">
        <f>УСЬОГО!L32-'!!12-жінки'!E32</f>
        <v>129</v>
      </c>
      <c r="F32" s="187">
        <f>УСЬОГО!O32-'!!12-жінки'!F32</f>
        <v>13</v>
      </c>
      <c r="G32" s="187">
        <f>УСЬОГО!R32-'!!12-жінки'!G32</f>
        <v>0</v>
      </c>
      <c r="H32" s="187">
        <f>УСЬОГО!U32-'!!12-жінки'!H32</f>
        <v>248</v>
      </c>
      <c r="I32" s="187">
        <f>УСЬОГО!X32-'!!12-жінки'!I32</f>
        <v>94</v>
      </c>
      <c r="J32" s="187">
        <f>УСЬОГО!AA32-'!!12-жінки'!J32</f>
        <v>37</v>
      </c>
      <c r="K32" s="187">
        <f>УСЬОГО!AD32-'!!12-жінки'!K32</f>
        <v>35</v>
      </c>
    </row>
    <row r="33" spans="1:11" ht="15" customHeight="1" x14ac:dyDescent="0.3">
      <c r="A33" s="136" t="s">
        <v>59</v>
      </c>
      <c r="B33" s="187">
        <f>УСЬОГО!C33-'!!12-жінки'!B33</f>
        <v>609</v>
      </c>
      <c r="C33" s="187">
        <f>УСЬОГО!F33-'!!12-жінки'!C33</f>
        <v>547</v>
      </c>
      <c r="D33" s="187">
        <f>УСЬОГО!I33-'!!12-жінки'!D33</f>
        <v>168</v>
      </c>
      <c r="E33" s="187">
        <f>УСЬОГО!L33-'!!12-жінки'!E33</f>
        <v>130</v>
      </c>
      <c r="F33" s="187">
        <f>УСЬОГО!O33-'!!12-жінки'!F33</f>
        <v>57</v>
      </c>
      <c r="G33" s="187">
        <f>УСЬОГО!R33-'!!12-жінки'!G33</f>
        <v>0</v>
      </c>
      <c r="H33" s="187">
        <f>УСЬОГО!U33-'!!12-жінки'!H33</f>
        <v>491</v>
      </c>
      <c r="I33" s="187">
        <f>УСЬОГО!X33-'!!12-жінки'!I33</f>
        <v>145</v>
      </c>
      <c r="J33" s="187">
        <f>УСЬОГО!AA33-'!!12-жінки'!J33</f>
        <v>131</v>
      </c>
      <c r="K33" s="187">
        <f>УСЬОГО!AD33-'!!12-жінки'!K33</f>
        <v>121</v>
      </c>
    </row>
    <row r="34" spans="1:11" ht="15" customHeight="1" x14ac:dyDescent="0.3">
      <c r="A34" s="136" t="s">
        <v>60</v>
      </c>
      <c r="B34" s="187">
        <f>УСЬОГО!C34-'!!12-жінки'!B34</f>
        <v>553</v>
      </c>
      <c r="C34" s="187">
        <f>УСЬОГО!F34-'!!12-жінки'!C34</f>
        <v>427</v>
      </c>
      <c r="D34" s="187">
        <f>УСЬОГО!I34-'!!12-жінки'!D34</f>
        <v>152</v>
      </c>
      <c r="E34" s="187">
        <f>УСЬОГО!L34-'!!12-жінки'!E34</f>
        <v>58</v>
      </c>
      <c r="F34" s="187">
        <f>УСЬОГО!O34-'!!12-жінки'!F34</f>
        <v>57</v>
      </c>
      <c r="G34" s="187">
        <f>УСЬОГО!R34-'!!12-жінки'!G34</f>
        <v>0</v>
      </c>
      <c r="H34" s="187">
        <f>УСЬОГО!U34-'!!12-жінки'!H34</f>
        <v>360</v>
      </c>
      <c r="I34" s="187">
        <f>УСЬОГО!X34-'!!12-жінки'!I34</f>
        <v>202</v>
      </c>
      <c r="J34" s="187">
        <f>УСЬОГО!AA34-'!!12-жінки'!J34</f>
        <v>170</v>
      </c>
      <c r="K34" s="187">
        <f>УСЬОГО!AD34-'!!12-жінки'!K34</f>
        <v>163</v>
      </c>
    </row>
    <row r="35" spans="1:11" ht="15" customHeight="1" x14ac:dyDescent="0.3">
      <c r="A35" s="136" t="s">
        <v>61</v>
      </c>
      <c r="B35" s="187">
        <f>УСЬОГО!C35-'!!12-жінки'!B35</f>
        <v>302</v>
      </c>
      <c r="C35" s="187">
        <f>УСЬОГО!F35-'!!12-жінки'!C35</f>
        <v>246</v>
      </c>
      <c r="D35" s="187">
        <f>УСЬОГО!I35-'!!12-жінки'!D35</f>
        <v>111</v>
      </c>
      <c r="E35" s="187">
        <f>УСЬОГО!L35-'!!12-жінки'!E35</f>
        <v>71</v>
      </c>
      <c r="F35" s="187">
        <f>УСЬОГО!O35-'!!12-жінки'!F35</f>
        <v>54</v>
      </c>
      <c r="G35" s="187">
        <f>УСЬОГО!R35-'!!12-жінки'!G35</f>
        <v>6</v>
      </c>
      <c r="H35" s="187">
        <f>УСЬОГО!U35-'!!12-жінки'!H35</f>
        <v>224</v>
      </c>
      <c r="I35" s="187">
        <f>УСЬОГО!X35-'!!12-жінки'!I35</f>
        <v>69</v>
      </c>
      <c r="J35" s="187">
        <f>УСЬОГО!AA35-'!!12-жінки'!J35</f>
        <v>55</v>
      </c>
      <c r="K35" s="187">
        <f>УСЬОГО!AD35-'!!12-жінки'!K35</f>
        <v>48</v>
      </c>
    </row>
  </sheetData>
  <mergeCells count="12">
    <mergeCell ref="J3:J5"/>
    <mergeCell ref="K3:K5"/>
    <mergeCell ref="A1:K1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rintOptions horizontalCentered="1"/>
  <pageMargins left="0" right="0" top="0" bottom="0" header="0" footer="0"/>
  <pageSetup paperSize="9"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K21"/>
  <sheetViews>
    <sheetView view="pageBreakPreview" zoomScale="80" zoomScaleNormal="70" zoomScaleSheetLayoutView="80" workbookViewId="0">
      <selection activeCell="F16" sqref="F16:G17"/>
    </sheetView>
  </sheetViews>
  <sheetFormatPr defaultColWidth="8" defaultRowHeight="13.2" x14ac:dyDescent="0.25"/>
  <cols>
    <col min="1" max="1" width="52.5546875" style="3" customWidth="1"/>
    <col min="2" max="2" width="14.44140625" style="18" customWidth="1"/>
    <col min="3" max="3" width="14.5546875" style="18" customWidth="1"/>
    <col min="4" max="4" width="9.5546875" style="3" customWidth="1"/>
    <col min="5" max="5" width="12.33203125" style="3" customWidth="1"/>
    <col min="6" max="7" width="14.44140625" style="3" customWidth="1"/>
    <col min="8" max="8" width="10" style="3" customWidth="1"/>
    <col min="9" max="9" width="12.33203125" style="3" customWidth="1"/>
    <col min="10" max="10" width="13.33203125" style="3" bestFit="1" customWidth="1"/>
    <col min="11" max="11" width="11.44140625" style="3" bestFit="1" customWidth="1"/>
    <col min="12" max="16384" width="8" style="3"/>
  </cols>
  <sheetData>
    <row r="1" spans="1:11" ht="27" customHeight="1" x14ac:dyDescent="0.25">
      <c r="A1" s="237" t="s">
        <v>65</v>
      </c>
      <c r="B1" s="237"/>
      <c r="C1" s="237"/>
      <c r="D1" s="237"/>
      <c r="E1" s="237"/>
      <c r="F1" s="237"/>
      <c r="G1" s="237"/>
      <c r="H1" s="237"/>
      <c r="I1" s="237"/>
    </row>
    <row r="2" spans="1:11" ht="23.25" customHeight="1" x14ac:dyDescent="0.25">
      <c r="A2" s="237" t="s">
        <v>66</v>
      </c>
      <c r="B2" s="237"/>
      <c r="C2" s="237"/>
      <c r="D2" s="237"/>
      <c r="E2" s="237"/>
      <c r="F2" s="237"/>
      <c r="G2" s="237"/>
      <c r="H2" s="237"/>
      <c r="I2" s="237"/>
    </row>
    <row r="3" spans="1:11" ht="3.6" customHeight="1" x14ac:dyDescent="0.2">
      <c r="A3" s="318"/>
      <c r="B3" s="318"/>
      <c r="C3" s="318"/>
      <c r="D3" s="318"/>
      <c r="E3" s="318"/>
    </row>
    <row r="4" spans="1:11" s="4" customFormat="1" ht="25.5" customHeight="1" x14ac:dyDescent="0.3">
      <c r="A4" s="242" t="s">
        <v>0</v>
      </c>
      <c r="B4" s="320" t="s">
        <v>5</v>
      </c>
      <c r="C4" s="320"/>
      <c r="D4" s="320"/>
      <c r="E4" s="320"/>
      <c r="F4" s="320" t="s">
        <v>6</v>
      </c>
      <c r="G4" s="320"/>
      <c r="H4" s="320"/>
      <c r="I4" s="320"/>
    </row>
    <row r="5" spans="1:11" s="4" customFormat="1" ht="23.25" customHeight="1" x14ac:dyDescent="0.3">
      <c r="A5" s="319"/>
      <c r="B5" s="238" t="s">
        <v>103</v>
      </c>
      <c r="C5" s="238" t="s">
        <v>104</v>
      </c>
      <c r="D5" s="281" t="s">
        <v>1</v>
      </c>
      <c r="E5" s="282"/>
      <c r="F5" s="238" t="s">
        <v>103</v>
      </c>
      <c r="G5" s="238" t="s">
        <v>104</v>
      </c>
      <c r="H5" s="281" t="s">
        <v>1</v>
      </c>
      <c r="I5" s="282"/>
    </row>
    <row r="6" spans="1:11" s="4" customFormat="1" ht="31.35" customHeight="1" x14ac:dyDescent="0.3">
      <c r="A6" s="243"/>
      <c r="B6" s="239"/>
      <c r="C6" s="239"/>
      <c r="D6" s="5" t="s">
        <v>2</v>
      </c>
      <c r="E6" s="6" t="s">
        <v>25</v>
      </c>
      <c r="F6" s="239"/>
      <c r="G6" s="239"/>
      <c r="H6" s="5" t="s">
        <v>2</v>
      </c>
      <c r="I6" s="6" t="s">
        <v>25</v>
      </c>
    </row>
    <row r="7" spans="1:11" s="9" customFormat="1" ht="15.75" customHeight="1" x14ac:dyDescent="0.3">
      <c r="A7" s="7" t="s">
        <v>3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</row>
    <row r="8" spans="1:11" s="9" customFormat="1" ht="28.5" customHeight="1" x14ac:dyDescent="0.3">
      <c r="A8" s="10" t="s">
        <v>26</v>
      </c>
      <c r="B8" s="82" t="s">
        <v>91</v>
      </c>
      <c r="C8" s="82">
        <f>'12-жінки-ЦЗ'!C7</f>
        <v>27307</v>
      </c>
      <c r="D8" s="82" t="s">
        <v>91</v>
      </c>
      <c r="E8" s="82" t="s">
        <v>91</v>
      </c>
      <c r="F8" s="82" t="s">
        <v>91</v>
      </c>
      <c r="G8" s="82">
        <f>'13-чоловіки-ЦЗ'!C7</f>
        <v>16850</v>
      </c>
      <c r="H8" s="82" t="s">
        <v>91</v>
      </c>
      <c r="I8" s="82" t="s">
        <v>91</v>
      </c>
      <c r="J8" s="25"/>
      <c r="K8" s="23"/>
    </row>
    <row r="9" spans="1:11" s="4" customFormat="1" ht="28.5" customHeight="1" x14ac:dyDescent="0.3">
      <c r="A9" s="10" t="s">
        <v>27</v>
      </c>
      <c r="B9" s="98">
        <f>'12-жінки-ЦЗ'!E7</f>
        <v>37266</v>
      </c>
      <c r="C9" s="74">
        <f>'12-жінки-ЦЗ'!F7</f>
        <v>23568</v>
      </c>
      <c r="D9" s="11">
        <f t="shared" ref="D9:D13" si="0">C9*100/B9</f>
        <v>63.242634036387052</v>
      </c>
      <c r="E9" s="90">
        <f t="shared" ref="E9:E13" si="1">C9-B9</f>
        <v>-13698</v>
      </c>
      <c r="F9" s="74">
        <f>'13-чоловіки-ЦЗ'!E7</f>
        <v>24174</v>
      </c>
      <c r="G9" s="74">
        <f>'13-чоловіки-ЦЗ'!F7</f>
        <v>13402</v>
      </c>
      <c r="H9" s="11">
        <f t="shared" ref="H9:H13" si="2">G9*100/F9</f>
        <v>55.43972863406966</v>
      </c>
      <c r="I9" s="90">
        <f t="shared" ref="I9:I13" si="3">G9-F9</f>
        <v>-10772</v>
      </c>
      <c r="J9" s="23"/>
      <c r="K9" s="23"/>
    </row>
    <row r="10" spans="1:11" s="4" customFormat="1" ht="52.5" customHeight="1" x14ac:dyDescent="0.3">
      <c r="A10" s="14" t="s">
        <v>28</v>
      </c>
      <c r="B10" s="98">
        <f>'12-жінки-ЦЗ'!H7</f>
        <v>12537</v>
      </c>
      <c r="C10" s="74">
        <f>'12-жінки-ЦЗ'!I7</f>
        <v>7168</v>
      </c>
      <c r="D10" s="11">
        <f t="shared" si="0"/>
        <v>57.174762702400891</v>
      </c>
      <c r="E10" s="90">
        <f t="shared" si="1"/>
        <v>-5369</v>
      </c>
      <c r="F10" s="74">
        <f>'13-чоловіки-ЦЗ'!H7</f>
        <v>9905</v>
      </c>
      <c r="G10" s="74">
        <f>'13-чоловіки-ЦЗ'!I7</f>
        <v>5426</v>
      </c>
      <c r="H10" s="11">
        <f t="shared" si="2"/>
        <v>54.780413932357398</v>
      </c>
      <c r="I10" s="90">
        <f t="shared" si="3"/>
        <v>-4479</v>
      </c>
      <c r="J10" s="23"/>
      <c r="K10" s="23"/>
    </row>
    <row r="11" spans="1:11" s="4" customFormat="1" ht="32.1" customHeight="1" x14ac:dyDescent="0.3">
      <c r="A11" s="15" t="s">
        <v>29</v>
      </c>
      <c r="B11" s="98">
        <f>'12-жінки-ЦЗ'!K7</f>
        <v>2410</v>
      </c>
      <c r="C11" s="74">
        <f>'12-жінки-ЦЗ'!L7</f>
        <v>1502</v>
      </c>
      <c r="D11" s="11">
        <f t="shared" si="0"/>
        <v>62.323651452282157</v>
      </c>
      <c r="E11" s="90">
        <f t="shared" si="1"/>
        <v>-908</v>
      </c>
      <c r="F11" s="74">
        <f>'13-чоловіки-ЦЗ'!K7</f>
        <v>1773</v>
      </c>
      <c r="G11" s="74">
        <f>'13-чоловіки-ЦЗ'!L7</f>
        <v>1010</v>
      </c>
      <c r="H11" s="11">
        <f t="shared" si="2"/>
        <v>56.965595036661028</v>
      </c>
      <c r="I11" s="90">
        <f t="shared" si="3"/>
        <v>-763</v>
      </c>
      <c r="J11" s="23"/>
      <c r="K11" s="23"/>
    </row>
    <row r="12" spans="1:11" s="4" customFormat="1" ht="45.75" customHeight="1" x14ac:dyDescent="0.3">
      <c r="A12" s="15" t="s">
        <v>20</v>
      </c>
      <c r="B12" s="98">
        <f>'12-жінки-ЦЗ'!N7</f>
        <v>257</v>
      </c>
      <c r="C12" s="74">
        <f>'12-жінки-ЦЗ'!O7</f>
        <v>69</v>
      </c>
      <c r="D12" s="11">
        <f t="shared" si="0"/>
        <v>26.848249027237355</v>
      </c>
      <c r="E12" s="90">
        <f t="shared" si="1"/>
        <v>-188</v>
      </c>
      <c r="F12" s="74">
        <f>'13-чоловіки-ЦЗ'!N7</f>
        <v>295</v>
      </c>
      <c r="G12" s="74">
        <f>'13-чоловіки-ЦЗ'!O7</f>
        <v>160</v>
      </c>
      <c r="H12" s="11">
        <f t="shared" si="2"/>
        <v>54.237288135593218</v>
      </c>
      <c r="I12" s="90">
        <f t="shared" si="3"/>
        <v>-135</v>
      </c>
      <c r="J12" s="23"/>
      <c r="K12" s="23"/>
    </row>
    <row r="13" spans="1:11" s="4" customFormat="1" ht="55.5" customHeight="1" x14ac:dyDescent="0.3">
      <c r="A13" s="15" t="s">
        <v>30</v>
      </c>
      <c r="B13" s="98">
        <f>'12-жінки-ЦЗ'!Q7</f>
        <v>28390</v>
      </c>
      <c r="C13" s="74">
        <f>'12-жінки-ЦЗ'!R7</f>
        <v>19485</v>
      </c>
      <c r="D13" s="11">
        <f t="shared" si="0"/>
        <v>68.633321592109894</v>
      </c>
      <c r="E13" s="90">
        <f t="shared" si="1"/>
        <v>-8905</v>
      </c>
      <c r="F13" s="74">
        <f>'13-чоловіки-ЦЗ'!Q7</f>
        <v>18531</v>
      </c>
      <c r="G13" s="74">
        <f>'13-чоловіки-ЦЗ'!R7</f>
        <v>10953</v>
      </c>
      <c r="H13" s="11">
        <f t="shared" si="2"/>
        <v>59.106362311801846</v>
      </c>
      <c r="I13" s="90">
        <f t="shared" si="3"/>
        <v>-7578</v>
      </c>
      <c r="J13" s="23"/>
      <c r="K13" s="23"/>
    </row>
    <row r="14" spans="1:11" s="4" customFormat="1" ht="12.75" customHeight="1" x14ac:dyDescent="0.3">
      <c r="A14" s="244" t="s">
        <v>4</v>
      </c>
      <c r="B14" s="245"/>
      <c r="C14" s="245"/>
      <c r="D14" s="245"/>
      <c r="E14" s="245"/>
      <c r="F14" s="245"/>
      <c r="G14" s="245"/>
      <c r="H14" s="245"/>
      <c r="I14" s="245"/>
      <c r="J14" s="23"/>
      <c r="K14" s="23"/>
    </row>
    <row r="15" spans="1:11" s="4" customFormat="1" ht="18" customHeight="1" x14ac:dyDescent="0.3">
      <c r="A15" s="246"/>
      <c r="B15" s="247"/>
      <c r="C15" s="247"/>
      <c r="D15" s="247"/>
      <c r="E15" s="247"/>
      <c r="F15" s="247"/>
      <c r="G15" s="247"/>
      <c r="H15" s="247"/>
      <c r="I15" s="247"/>
      <c r="J15" s="23"/>
      <c r="K15" s="23"/>
    </row>
    <row r="16" spans="1:11" s="4" customFormat="1" ht="20.25" customHeight="1" x14ac:dyDescent="0.3">
      <c r="A16" s="242" t="s">
        <v>0</v>
      </c>
      <c r="B16" s="248" t="s">
        <v>105</v>
      </c>
      <c r="C16" s="248" t="s">
        <v>106</v>
      </c>
      <c r="D16" s="281" t="s">
        <v>1</v>
      </c>
      <c r="E16" s="282"/>
      <c r="F16" s="248" t="s">
        <v>105</v>
      </c>
      <c r="G16" s="248" t="s">
        <v>106</v>
      </c>
      <c r="H16" s="281" t="s">
        <v>1</v>
      </c>
      <c r="I16" s="282"/>
      <c r="J16" s="23"/>
      <c r="K16" s="23"/>
    </row>
    <row r="17" spans="1:11" ht="35.85" customHeight="1" x14ac:dyDescent="0.4">
      <c r="A17" s="243"/>
      <c r="B17" s="248"/>
      <c r="C17" s="248"/>
      <c r="D17" s="21" t="s">
        <v>2</v>
      </c>
      <c r="E17" s="6" t="s">
        <v>25</v>
      </c>
      <c r="F17" s="248"/>
      <c r="G17" s="248"/>
      <c r="H17" s="21" t="s">
        <v>2</v>
      </c>
      <c r="I17" s="6" t="s">
        <v>25</v>
      </c>
      <c r="J17" s="24"/>
      <c r="K17" s="24"/>
    </row>
    <row r="18" spans="1:11" ht="24" customHeight="1" x14ac:dyDescent="0.4">
      <c r="A18" s="10" t="s">
        <v>31</v>
      </c>
      <c r="B18" s="82" t="s">
        <v>91</v>
      </c>
      <c r="C18" s="82">
        <f>'12-жінки-ЦЗ'!U7</f>
        <v>6628</v>
      </c>
      <c r="D18" s="82" t="s">
        <v>91</v>
      </c>
      <c r="E18" s="82" t="s">
        <v>91</v>
      </c>
      <c r="F18" s="82" t="s">
        <v>91</v>
      </c>
      <c r="G18" s="83">
        <f>'13-чоловіки-ЦЗ'!U7</f>
        <v>3387</v>
      </c>
      <c r="H18" s="82" t="s">
        <v>91</v>
      </c>
      <c r="I18" s="82" t="s">
        <v>91</v>
      </c>
      <c r="J18" s="24"/>
      <c r="K18" s="24"/>
    </row>
    <row r="19" spans="1:11" ht="25.5" customHeight="1" x14ac:dyDescent="0.4">
      <c r="A19" s="1" t="s">
        <v>27</v>
      </c>
      <c r="B19" s="99">
        <f>'12-жінки-ЦЗ'!W7</f>
        <v>10165</v>
      </c>
      <c r="C19" s="82">
        <f>'12-жінки-ЦЗ'!X7</f>
        <v>5535</v>
      </c>
      <c r="D19" s="17">
        <f t="shared" ref="D19:D20" si="4">C19*100/B19</f>
        <v>54.451549434333501</v>
      </c>
      <c r="E19" s="90">
        <f t="shared" ref="E19:E20" si="5">C19-B19</f>
        <v>-4630</v>
      </c>
      <c r="F19" s="83">
        <f>'13-чоловіки-ЦЗ'!W7</f>
        <v>6250</v>
      </c>
      <c r="G19" s="83">
        <f>'13-чоловіки-ЦЗ'!X7</f>
        <v>2532</v>
      </c>
      <c r="H19" s="16">
        <f t="shared" ref="H19:H20" si="6">G19*100/F19</f>
        <v>40.512</v>
      </c>
      <c r="I19" s="90">
        <f t="shared" ref="I19:I20" si="7">G19-F19</f>
        <v>-3718</v>
      </c>
      <c r="J19" s="24"/>
      <c r="K19" s="24"/>
    </row>
    <row r="20" spans="1:11" ht="21" x14ac:dyDescent="0.4">
      <c r="A20" s="1" t="s">
        <v>32</v>
      </c>
      <c r="B20" s="99">
        <f>'12-жінки-ЦЗ'!Z7</f>
        <v>8742</v>
      </c>
      <c r="C20" s="82">
        <f>'12-жінки-ЦЗ'!AA7</f>
        <v>4744</v>
      </c>
      <c r="D20" s="17">
        <f t="shared" si="4"/>
        <v>54.266758178906429</v>
      </c>
      <c r="E20" s="90">
        <f t="shared" si="5"/>
        <v>-3998</v>
      </c>
      <c r="F20" s="83">
        <f>'13-чоловіки-ЦЗ'!Z7</f>
        <v>5478</v>
      </c>
      <c r="G20" s="83">
        <f>'13-чоловіки-ЦЗ'!AA7</f>
        <v>2230</v>
      </c>
      <c r="H20" s="16">
        <f t="shared" si="6"/>
        <v>40.708287696239502</v>
      </c>
      <c r="I20" s="90">
        <f t="shared" si="7"/>
        <v>-3248</v>
      </c>
      <c r="J20" s="24"/>
      <c r="K20" s="24"/>
    </row>
    <row r="21" spans="1:11" ht="20.25" x14ac:dyDescent="0.3">
      <c r="C21" s="19"/>
      <c r="J21" s="24"/>
      <c r="K21" s="24"/>
    </row>
  </sheetData>
  <mergeCells count="20"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A14:I15"/>
    <mergeCell ref="A16:A17"/>
    <mergeCell ref="B16:B17"/>
    <mergeCell ref="C16:C17"/>
    <mergeCell ref="D16:E16"/>
    <mergeCell ref="F16:F17"/>
    <mergeCell ref="G16:G17"/>
    <mergeCell ref="H16:I1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66"/>
  </sheetPr>
  <dimension ref="A1:AF88"/>
  <sheetViews>
    <sheetView view="pageBreakPreview" zoomScale="83" zoomScaleNormal="75" zoomScaleSheetLayoutView="83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B1" sqref="B1:M1"/>
    </sheetView>
  </sheetViews>
  <sheetFormatPr defaultColWidth="9.33203125" defaultRowHeight="13.8" x14ac:dyDescent="0.25"/>
  <cols>
    <col min="1" max="1" width="25.6640625" style="44" customWidth="1"/>
    <col min="2" max="2" width="11" style="44" hidden="1" customWidth="1"/>
    <col min="3" max="3" width="26.5546875" style="44" customWidth="1"/>
    <col min="4" max="4" width="8.33203125" style="44" hidden="1" customWidth="1"/>
    <col min="5" max="6" width="11.6640625" style="44" customWidth="1"/>
    <col min="7" max="7" width="7.44140625" style="44" customWidth="1"/>
    <col min="8" max="8" width="11.6640625" style="44" customWidth="1"/>
    <col min="9" max="9" width="11" style="44" customWidth="1"/>
    <col min="10" max="10" width="7.44140625" style="44" customWidth="1"/>
    <col min="11" max="12" width="9.44140625" style="44" customWidth="1"/>
    <col min="13" max="13" width="9" style="44" customWidth="1"/>
    <col min="14" max="14" width="10" style="44" customWidth="1"/>
    <col min="15" max="15" width="9.33203125" style="44" customWidth="1"/>
    <col min="16" max="16" width="8.33203125" style="44" customWidth="1"/>
    <col min="17" max="18" width="9.5546875" style="44" customWidth="1"/>
    <col min="19" max="19" width="8.33203125" style="44" customWidth="1"/>
    <col min="20" max="20" width="10.5546875" style="44" hidden="1" customWidth="1"/>
    <col min="21" max="21" width="24.33203125" style="44" customWidth="1"/>
    <col min="22" max="22" width="13.5546875" style="44" hidden="1" customWidth="1"/>
    <col min="23" max="24" width="9.6640625" style="44" customWidth="1"/>
    <col min="25" max="25" width="8.33203125" style="44" customWidth="1"/>
    <col min="26" max="16384" width="9.33203125" style="44"/>
  </cols>
  <sheetData>
    <row r="1" spans="1:32" s="28" customFormat="1" ht="41.25" customHeight="1" x14ac:dyDescent="0.4">
      <c r="B1" s="262" t="s">
        <v>113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"/>
      <c r="O1" s="27"/>
      <c r="P1" s="27"/>
      <c r="Q1" s="27"/>
      <c r="R1" s="27"/>
      <c r="S1" s="27"/>
      <c r="T1" s="27"/>
      <c r="U1" s="27"/>
      <c r="V1" s="27"/>
      <c r="W1" s="27"/>
      <c r="X1" s="258"/>
      <c r="Y1" s="258"/>
      <c r="Z1" s="48"/>
      <c r="AB1" s="73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9" t="s">
        <v>7</v>
      </c>
      <c r="N2" s="59"/>
      <c r="O2" s="29"/>
      <c r="P2" s="29"/>
      <c r="Q2" s="30"/>
      <c r="R2" s="30"/>
      <c r="S2" s="30"/>
      <c r="T2" s="30"/>
      <c r="U2" s="30"/>
      <c r="V2" s="30"/>
      <c r="X2" s="263"/>
      <c r="Y2" s="263"/>
      <c r="Z2" s="257"/>
      <c r="AA2" s="257"/>
      <c r="AB2" s="59" t="s">
        <v>7</v>
      </c>
      <c r="AC2" s="59"/>
    </row>
    <row r="3" spans="1:32" s="32" customFormat="1" ht="68.099999999999994" customHeight="1" x14ac:dyDescent="0.3">
      <c r="A3" s="264"/>
      <c r="B3" s="166"/>
      <c r="C3" s="162" t="s">
        <v>95</v>
      </c>
      <c r="D3" s="166"/>
      <c r="E3" s="286" t="s">
        <v>22</v>
      </c>
      <c r="F3" s="286"/>
      <c r="G3" s="286"/>
      <c r="H3" s="286" t="s">
        <v>13</v>
      </c>
      <c r="I3" s="286"/>
      <c r="J3" s="286"/>
      <c r="K3" s="286" t="s">
        <v>9</v>
      </c>
      <c r="L3" s="286"/>
      <c r="M3" s="286"/>
      <c r="N3" s="286" t="s">
        <v>10</v>
      </c>
      <c r="O3" s="286"/>
      <c r="P3" s="286"/>
      <c r="Q3" s="288" t="s">
        <v>8</v>
      </c>
      <c r="R3" s="289"/>
      <c r="S3" s="290"/>
      <c r="T3" s="166" t="s">
        <v>16</v>
      </c>
      <c r="U3" s="162" t="s">
        <v>98</v>
      </c>
      <c r="V3" s="166"/>
      <c r="W3" s="286" t="s">
        <v>11</v>
      </c>
      <c r="X3" s="286"/>
      <c r="Y3" s="286"/>
      <c r="Z3" s="286" t="s">
        <v>12</v>
      </c>
      <c r="AA3" s="286"/>
      <c r="AB3" s="286"/>
    </row>
    <row r="4" spans="1:32" s="33" customFormat="1" ht="19.5" customHeight="1" x14ac:dyDescent="0.3">
      <c r="A4" s="264"/>
      <c r="B4" s="287" t="s">
        <v>62</v>
      </c>
      <c r="C4" s="287" t="s">
        <v>93</v>
      </c>
      <c r="D4" s="267" t="s">
        <v>2</v>
      </c>
      <c r="E4" s="287" t="s">
        <v>62</v>
      </c>
      <c r="F4" s="287" t="s">
        <v>93</v>
      </c>
      <c r="G4" s="267" t="s">
        <v>2</v>
      </c>
      <c r="H4" s="287" t="s">
        <v>62</v>
      </c>
      <c r="I4" s="287" t="s">
        <v>93</v>
      </c>
      <c r="J4" s="267" t="s">
        <v>2</v>
      </c>
      <c r="K4" s="287" t="s">
        <v>62</v>
      </c>
      <c r="L4" s="287" t="s">
        <v>93</v>
      </c>
      <c r="M4" s="267" t="s">
        <v>2</v>
      </c>
      <c r="N4" s="287" t="s">
        <v>62</v>
      </c>
      <c r="O4" s="287" t="s">
        <v>93</v>
      </c>
      <c r="P4" s="267" t="s">
        <v>2</v>
      </c>
      <c r="Q4" s="287" t="s">
        <v>62</v>
      </c>
      <c r="R4" s="287" t="s">
        <v>93</v>
      </c>
      <c r="S4" s="267" t="s">
        <v>2</v>
      </c>
      <c r="T4" s="321" t="s">
        <v>62</v>
      </c>
      <c r="U4" s="287" t="s">
        <v>93</v>
      </c>
      <c r="V4" s="267" t="s">
        <v>2</v>
      </c>
      <c r="W4" s="287" t="s">
        <v>62</v>
      </c>
      <c r="X4" s="287" t="s">
        <v>93</v>
      </c>
      <c r="Y4" s="267" t="s">
        <v>2</v>
      </c>
      <c r="Z4" s="287" t="s">
        <v>62</v>
      </c>
      <c r="AA4" s="287" t="s">
        <v>93</v>
      </c>
      <c r="AB4" s="267" t="s">
        <v>2</v>
      </c>
    </row>
    <row r="5" spans="1:32" s="33" customFormat="1" ht="4.5" customHeight="1" x14ac:dyDescent="0.3">
      <c r="A5" s="264"/>
      <c r="B5" s="287"/>
      <c r="C5" s="287"/>
      <c r="D5" s="267"/>
      <c r="E5" s="287"/>
      <c r="F5" s="287"/>
      <c r="G5" s="267"/>
      <c r="H5" s="287"/>
      <c r="I5" s="287"/>
      <c r="J5" s="267"/>
      <c r="K5" s="287"/>
      <c r="L5" s="287"/>
      <c r="M5" s="267"/>
      <c r="N5" s="287"/>
      <c r="O5" s="287"/>
      <c r="P5" s="267"/>
      <c r="Q5" s="287"/>
      <c r="R5" s="287"/>
      <c r="S5" s="267"/>
      <c r="T5" s="321"/>
      <c r="U5" s="287"/>
      <c r="V5" s="267"/>
      <c r="W5" s="287"/>
      <c r="X5" s="287"/>
      <c r="Y5" s="267"/>
      <c r="Z5" s="287"/>
      <c r="AA5" s="287"/>
      <c r="AB5" s="267"/>
    </row>
    <row r="6" spans="1:32" s="51" customFormat="1" ht="11.25" customHeight="1" x14ac:dyDescent="0.25">
      <c r="A6" s="49" t="s">
        <v>3</v>
      </c>
      <c r="B6" s="50">
        <v>1</v>
      </c>
      <c r="C6" s="50">
        <v>1</v>
      </c>
      <c r="D6" s="50">
        <v>3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  <c r="J6" s="50">
        <v>7</v>
      </c>
      <c r="K6" s="50">
        <v>8</v>
      </c>
      <c r="L6" s="50">
        <v>9</v>
      </c>
      <c r="M6" s="50">
        <v>10</v>
      </c>
      <c r="N6" s="50">
        <v>11</v>
      </c>
      <c r="O6" s="50">
        <v>12</v>
      </c>
      <c r="P6" s="50">
        <v>13</v>
      </c>
      <c r="Q6" s="50">
        <v>14</v>
      </c>
      <c r="R6" s="50">
        <v>15</v>
      </c>
      <c r="S6" s="50">
        <v>16</v>
      </c>
      <c r="T6" s="158">
        <v>19</v>
      </c>
      <c r="U6" s="50">
        <v>17</v>
      </c>
      <c r="V6" s="50">
        <v>21</v>
      </c>
      <c r="W6" s="50">
        <v>18</v>
      </c>
      <c r="X6" s="50">
        <v>19</v>
      </c>
      <c r="Y6" s="50">
        <v>20</v>
      </c>
      <c r="Z6" s="50">
        <v>21</v>
      </c>
      <c r="AA6" s="50">
        <v>22</v>
      </c>
      <c r="AB6" s="50">
        <v>23</v>
      </c>
    </row>
    <row r="7" spans="1:32" s="38" customFormat="1" ht="18" customHeight="1" x14ac:dyDescent="0.25">
      <c r="A7" s="34" t="s">
        <v>33</v>
      </c>
      <c r="B7" s="35">
        <f>SUM(B8:B35)</f>
        <v>52192</v>
      </c>
      <c r="C7" s="35">
        <f>SUM(C8:C35)</f>
        <v>27307</v>
      </c>
      <c r="D7" s="36">
        <f>C7*100/B7</f>
        <v>52.32027896995708</v>
      </c>
      <c r="E7" s="35">
        <f>SUM(E8:E35)</f>
        <v>37266</v>
      </c>
      <c r="F7" s="35">
        <f>SUM(F8:F35)</f>
        <v>23568</v>
      </c>
      <c r="G7" s="36">
        <f>F7*100/E7</f>
        <v>63.242634036387052</v>
      </c>
      <c r="H7" s="35">
        <f>SUM(H8:H35)</f>
        <v>12537</v>
      </c>
      <c r="I7" s="35">
        <f>SUM(I8:I35)</f>
        <v>7168</v>
      </c>
      <c r="J7" s="36">
        <f>I7*100/H7</f>
        <v>57.174762702400891</v>
      </c>
      <c r="K7" s="35">
        <f>SUM(K8:K35)</f>
        <v>2410</v>
      </c>
      <c r="L7" s="35">
        <f>SUM(L8:L35)</f>
        <v>1502</v>
      </c>
      <c r="M7" s="36">
        <f>L7*100/K7</f>
        <v>62.323651452282157</v>
      </c>
      <c r="N7" s="35">
        <f>SUM(N8:N35)</f>
        <v>257</v>
      </c>
      <c r="O7" s="35">
        <f>SUM(O8:O35)</f>
        <v>69</v>
      </c>
      <c r="P7" s="36">
        <f>O7*100/N7</f>
        <v>26.848249027237355</v>
      </c>
      <c r="Q7" s="35">
        <f>SUM(Q8:Q35)</f>
        <v>28390</v>
      </c>
      <c r="R7" s="35">
        <f>SUM(R8:R35)</f>
        <v>19485</v>
      </c>
      <c r="S7" s="36">
        <f>R7*100/Q7</f>
        <v>68.633321592109894</v>
      </c>
      <c r="T7" s="159">
        <f>SUM(T8:T35)</f>
        <v>0</v>
      </c>
      <c r="U7" s="35">
        <f>SUM(U8:U35)</f>
        <v>6628</v>
      </c>
      <c r="V7" s="36" t="e">
        <f>U7*100/T7</f>
        <v>#DIV/0!</v>
      </c>
      <c r="W7" s="35">
        <f>SUM(W8:W35)</f>
        <v>10165</v>
      </c>
      <c r="X7" s="35">
        <f>SUM(X8:X35)</f>
        <v>5535</v>
      </c>
      <c r="Y7" s="36">
        <f>X7*100/W7</f>
        <v>54.451549434333501</v>
      </c>
      <c r="Z7" s="35">
        <f>SUM(Z8:Z35)</f>
        <v>8742</v>
      </c>
      <c r="AA7" s="35">
        <f>SUM(AA8:AA35)</f>
        <v>4744</v>
      </c>
      <c r="AB7" s="36">
        <f>AA7*100/Z7</f>
        <v>54.266758178906429</v>
      </c>
      <c r="AC7" s="37"/>
      <c r="AF7" s="42"/>
    </row>
    <row r="8" spans="1:32" s="42" customFormat="1" ht="17.100000000000001" customHeight="1" x14ac:dyDescent="0.25">
      <c r="A8" s="61" t="s">
        <v>34</v>
      </c>
      <c r="B8" s="39">
        <v>13636</v>
      </c>
      <c r="C8" s="39">
        <f>'!!12-жінки'!B8</f>
        <v>7631</v>
      </c>
      <c r="D8" s="40">
        <f t="shared" ref="D8:D35" si="0">C8*100/B8</f>
        <v>55.962158990906424</v>
      </c>
      <c r="E8" s="39">
        <v>10296</v>
      </c>
      <c r="F8" s="39">
        <f>'!!12-жінки'!C8</f>
        <v>6309</v>
      </c>
      <c r="G8" s="40">
        <f t="shared" ref="G8:G35" si="1">F8*100/E8</f>
        <v>61.276223776223773</v>
      </c>
      <c r="H8" s="190">
        <v>1984</v>
      </c>
      <c r="I8" s="39">
        <f>'!!12-жінки'!D8</f>
        <v>1380</v>
      </c>
      <c r="J8" s="40">
        <f t="shared" ref="J8:J35" si="2">I8*100/H8</f>
        <v>69.556451612903231</v>
      </c>
      <c r="K8" s="39">
        <v>663</v>
      </c>
      <c r="L8" s="39">
        <f>'!!12-жінки'!F8</f>
        <v>549</v>
      </c>
      <c r="M8" s="40">
        <f t="shared" ref="M8" si="3">L8*100/K8</f>
        <v>82.805429864253398</v>
      </c>
      <c r="N8" s="39">
        <v>104</v>
      </c>
      <c r="O8" s="39">
        <f>'!!12-жінки'!G8</f>
        <v>13</v>
      </c>
      <c r="P8" s="91">
        <f>IF(ISERROR(O8*100/N8),"-",(O8*100/N8))</f>
        <v>12.5</v>
      </c>
      <c r="Q8" s="39">
        <v>6067</v>
      </c>
      <c r="R8" s="60">
        <f>'!!12-жінки'!H8</f>
        <v>4510</v>
      </c>
      <c r="S8" s="40">
        <f t="shared" ref="S8:S35" si="4">R8*100/Q8</f>
        <v>74.336574913466293</v>
      </c>
      <c r="T8" s="39"/>
      <c r="U8" s="60">
        <f>'!!12-жінки'!I8</f>
        <v>1830</v>
      </c>
      <c r="V8" s="40" t="e">
        <f t="shared" ref="V8:V35" si="5">U8*100/T8</f>
        <v>#DIV/0!</v>
      </c>
      <c r="W8" s="39">
        <v>2916</v>
      </c>
      <c r="X8" s="60">
        <f>'!!12-жінки'!J8</f>
        <v>1398</v>
      </c>
      <c r="Y8" s="40">
        <f t="shared" ref="Y8:Y35" si="6">X8*100/W8</f>
        <v>47.942386831275719</v>
      </c>
      <c r="Z8" s="39">
        <v>2461</v>
      </c>
      <c r="AA8" s="60">
        <f>'!!12-жінки'!K8</f>
        <v>1184</v>
      </c>
      <c r="AB8" s="40">
        <f t="shared" ref="AB8:AB35" si="7">AA8*100/Z8</f>
        <v>48.110524177163754</v>
      </c>
      <c r="AC8" s="37"/>
      <c r="AD8" s="41"/>
    </row>
    <row r="9" spans="1:32" s="43" customFormat="1" ht="17.100000000000001" customHeight="1" x14ac:dyDescent="0.25">
      <c r="A9" s="61" t="s">
        <v>35</v>
      </c>
      <c r="B9" s="39">
        <v>2055</v>
      </c>
      <c r="C9" s="39">
        <f>'!!12-жінки'!B9</f>
        <v>913</v>
      </c>
      <c r="D9" s="40">
        <f t="shared" si="0"/>
        <v>44.428223844282236</v>
      </c>
      <c r="E9" s="39">
        <v>1447</v>
      </c>
      <c r="F9" s="39">
        <f>'!!12-жінки'!C9</f>
        <v>814</v>
      </c>
      <c r="G9" s="40">
        <f t="shared" si="1"/>
        <v>56.254319281271599</v>
      </c>
      <c r="H9" s="190">
        <v>468</v>
      </c>
      <c r="I9" s="39">
        <f>'!!12-жінки'!D9</f>
        <v>302</v>
      </c>
      <c r="J9" s="40">
        <f t="shared" si="2"/>
        <v>64.529914529914535</v>
      </c>
      <c r="K9" s="39">
        <v>74</v>
      </c>
      <c r="L9" s="39">
        <f>'!!12-жінки'!F9</f>
        <v>58</v>
      </c>
      <c r="M9" s="40">
        <f t="shared" ref="M9:M35" si="8">IF(ISERROR(L9*100/K9),"-",(L9*100/K9))</f>
        <v>78.378378378378372</v>
      </c>
      <c r="N9" s="39">
        <v>2</v>
      </c>
      <c r="O9" s="39">
        <f>'!!12-жінки'!G9</f>
        <v>1</v>
      </c>
      <c r="P9" s="40">
        <f t="shared" ref="P9:P35" si="9">IF(ISERROR(O9*100/N9),"-",(O9*100/N9))</f>
        <v>50</v>
      </c>
      <c r="Q9" s="39">
        <v>1170</v>
      </c>
      <c r="R9" s="60">
        <f>'!!12-жінки'!H9</f>
        <v>672</v>
      </c>
      <c r="S9" s="40">
        <f t="shared" si="4"/>
        <v>57.435897435897438</v>
      </c>
      <c r="T9" s="39"/>
      <c r="U9" s="60">
        <f>'!!12-жінки'!I9</f>
        <v>198</v>
      </c>
      <c r="V9" s="40" t="e">
        <f t="shared" si="5"/>
        <v>#DIV/0!</v>
      </c>
      <c r="W9" s="39">
        <v>358</v>
      </c>
      <c r="X9" s="60">
        <f>'!!12-жінки'!J9</f>
        <v>179</v>
      </c>
      <c r="Y9" s="40">
        <f t="shared" si="6"/>
        <v>50</v>
      </c>
      <c r="Z9" s="39">
        <v>237</v>
      </c>
      <c r="AA9" s="60">
        <f>'!!12-жінки'!K9</f>
        <v>139</v>
      </c>
      <c r="AB9" s="40">
        <f t="shared" si="7"/>
        <v>58.649789029535867</v>
      </c>
      <c r="AC9" s="37"/>
      <c r="AD9" s="41"/>
    </row>
    <row r="10" spans="1:32" s="42" customFormat="1" ht="17.100000000000001" customHeight="1" x14ac:dyDescent="0.25">
      <c r="A10" s="61" t="s">
        <v>36</v>
      </c>
      <c r="B10" s="39">
        <v>225</v>
      </c>
      <c r="C10" s="39">
        <f>'!!12-жінки'!B10</f>
        <v>164</v>
      </c>
      <c r="D10" s="40">
        <f t="shared" si="0"/>
        <v>72.888888888888886</v>
      </c>
      <c r="E10" s="39">
        <v>224</v>
      </c>
      <c r="F10" s="39">
        <f>'!!12-жінки'!C10</f>
        <v>137</v>
      </c>
      <c r="G10" s="40">
        <f t="shared" si="1"/>
        <v>61.160714285714285</v>
      </c>
      <c r="H10" s="190">
        <v>57</v>
      </c>
      <c r="I10" s="39">
        <f>'!!12-жінки'!D10</f>
        <v>40</v>
      </c>
      <c r="J10" s="40">
        <f t="shared" si="2"/>
        <v>70.175438596491233</v>
      </c>
      <c r="K10" s="39">
        <v>14</v>
      </c>
      <c r="L10" s="39">
        <f>'!!12-жінки'!F10</f>
        <v>5</v>
      </c>
      <c r="M10" s="40">
        <f t="shared" si="8"/>
        <v>35.714285714285715</v>
      </c>
      <c r="N10" s="39">
        <v>15</v>
      </c>
      <c r="O10" s="39">
        <f>'!!12-жінки'!G10</f>
        <v>0</v>
      </c>
      <c r="P10" s="91">
        <f t="shared" si="9"/>
        <v>0</v>
      </c>
      <c r="Q10" s="39">
        <v>186</v>
      </c>
      <c r="R10" s="60">
        <f>'!!12-жінки'!H10</f>
        <v>125</v>
      </c>
      <c r="S10" s="40">
        <f t="shared" si="4"/>
        <v>67.204301075268816</v>
      </c>
      <c r="T10" s="39"/>
      <c r="U10" s="60">
        <f>'!!12-жінки'!I10</f>
        <v>35</v>
      </c>
      <c r="V10" s="40" t="e">
        <f t="shared" si="5"/>
        <v>#DIV/0!</v>
      </c>
      <c r="W10" s="39">
        <v>35</v>
      </c>
      <c r="X10" s="60">
        <f>'!!12-жінки'!J10</f>
        <v>32</v>
      </c>
      <c r="Y10" s="40">
        <f t="shared" si="6"/>
        <v>91.428571428571431</v>
      </c>
      <c r="Z10" s="39">
        <v>29</v>
      </c>
      <c r="AA10" s="60">
        <f>'!!12-жінки'!K10</f>
        <v>28</v>
      </c>
      <c r="AB10" s="40">
        <f t="shared" si="7"/>
        <v>96.551724137931032</v>
      </c>
      <c r="AC10" s="37"/>
      <c r="AD10" s="41"/>
    </row>
    <row r="11" spans="1:32" s="42" customFormat="1" ht="17.100000000000001" customHeight="1" x14ac:dyDescent="0.25">
      <c r="A11" s="61" t="s">
        <v>37</v>
      </c>
      <c r="B11" s="39">
        <v>964</v>
      </c>
      <c r="C11" s="39">
        <f>'!!12-жінки'!B11</f>
        <v>706</v>
      </c>
      <c r="D11" s="40">
        <f t="shared" si="0"/>
        <v>73.236514522821579</v>
      </c>
      <c r="E11" s="39">
        <v>666</v>
      </c>
      <c r="F11" s="39">
        <f>'!!12-жінки'!C11</f>
        <v>594</v>
      </c>
      <c r="G11" s="40">
        <f t="shared" si="1"/>
        <v>89.189189189189193</v>
      </c>
      <c r="H11" s="190">
        <v>221</v>
      </c>
      <c r="I11" s="39">
        <f>'!!12-жінки'!D11</f>
        <v>182</v>
      </c>
      <c r="J11" s="40">
        <f t="shared" si="2"/>
        <v>82.352941176470594</v>
      </c>
      <c r="K11" s="39">
        <v>31</v>
      </c>
      <c r="L11" s="39">
        <f>'!!12-жінки'!F11</f>
        <v>26</v>
      </c>
      <c r="M11" s="40">
        <f t="shared" si="8"/>
        <v>83.870967741935488</v>
      </c>
      <c r="N11" s="39">
        <v>3</v>
      </c>
      <c r="O11" s="39">
        <f>'!!12-жінки'!G11</f>
        <v>0</v>
      </c>
      <c r="P11" s="40">
        <f t="shared" si="9"/>
        <v>0</v>
      </c>
      <c r="Q11" s="39">
        <v>602</v>
      </c>
      <c r="R11" s="60">
        <f>'!!12-жінки'!H11</f>
        <v>496</v>
      </c>
      <c r="S11" s="40">
        <f t="shared" si="4"/>
        <v>82.392026578073086</v>
      </c>
      <c r="T11" s="39"/>
      <c r="U11" s="60">
        <f>'!!12-жінки'!I11</f>
        <v>207</v>
      </c>
      <c r="V11" s="40" t="e">
        <f t="shared" si="5"/>
        <v>#DIV/0!</v>
      </c>
      <c r="W11" s="39">
        <v>181</v>
      </c>
      <c r="X11" s="60">
        <f>'!!12-жінки'!J11</f>
        <v>160</v>
      </c>
      <c r="Y11" s="40">
        <f t="shared" si="6"/>
        <v>88.39779005524862</v>
      </c>
      <c r="Z11" s="39">
        <v>151</v>
      </c>
      <c r="AA11" s="60">
        <f>'!!12-жінки'!K11</f>
        <v>135</v>
      </c>
      <c r="AB11" s="40">
        <f t="shared" si="7"/>
        <v>89.403973509933778</v>
      </c>
      <c r="AC11" s="37"/>
      <c r="AD11" s="41"/>
    </row>
    <row r="12" spans="1:32" s="42" customFormat="1" ht="17.100000000000001" customHeight="1" x14ac:dyDescent="0.25">
      <c r="A12" s="61" t="s">
        <v>38</v>
      </c>
      <c r="B12" s="39">
        <v>2066</v>
      </c>
      <c r="C12" s="39">
        <f>'!!12-жінки'!B12</f>
        <v>707</v>
      </c>
      <c r="D12" s="40">
        <f t="shared" si="0"/>
        <v>34.220716360116164</v>
      </c>
      <c r="E12" s="39">
        <v>1138</v>
      </c>
      <c r="F12" s="39">
        <f>'!!12-жінки'!C12</f>
        <v>627</v>
      </c>
      <c r="G12" s="40">
        <f t="shared" si="1"/>
        <v>55.09666080843585</v>
      </c>
      <c r="H12" s="190">
        <v>477</v>
      </c>
      <c r="I12" s="39">
        <f>'!!12-жінки'!D12</f>
        <v>253</v>
      </c>
      <c r="J12" s="40">
        <f t="shared" si="2"/>
        <v>53.039832285115303</v>
      </c>
      <c r="K12" s="39">
        <v>147</v>
      </c>
      <c r="L12" s="39">
        <f>'!!12-жінки'!F12</f>
        <v>83</v>
      </c>
      <c r="M12" s="40">
        <f t="shared" si="8"/>
        <v>56.462585034013607</v>
      </c>
      <c r="N12" s="39">
        <v>10</v>
      </c>
      <c r="O12" s="39">
        <f>'!!12-жінки'!G12</f>
        <v>2</v>
      </c>
      <c r="P12" s="91">
        <f t="shared" si="9"/>
        <v>20</v>
      </c>
      <c r="Q12" s="39">
        <v>998</v>
      </c>
      <c r="R12" s="60">
        <f>'!!12-жінки'!H12</f>
        <v>577</v>
      </c>
      <c r="S12" s="40">
        <f t="shared" si="4"/>
        <v>57.815631262525052</v>
      </c>
      <c r="T12" s="39"/>
      <c r="U12" s="60">
        <f>'!!12-жінки'!I12</f>
        <v>164</v>
      </c>
      <c r="V12" s="40" t="e">
        <f t="shared" si="5"/>
        <v>#DIV/0!</v>
      </c>
      <c r="W12" s="39">
        <v>250</v>
      </c>
      <c r="X12" s="60">
        <f>'!!12-жінки'!J12</f>
        <v>146</v>
      </c>
      <c r="Y12" s="40">
        <f t="shared" si="6"/>
        <v>58.4</v>
      </c>
      <c r="Z12" s="39">
        <v>211</v>
      </c>
      <c r="AA12" s="60">
        <f>'!!12-жінки'!K12</f>
        <v>115</v>
      </c>
      <c r="AB12" s="40">
        <f t="shared" si="7"/>
        <v>54.502369668246445</v>
      </c>
      <c r="AC12" s="37"/>
      <c r="AD12" s="41"/>
    </row>
    <row r="13" spans="1:32" s="42" customFormat="1" ht="17.100000000000001" customHeight="1" x14ac:dyDescent="0.25">
      <c r="A13" s="61" t="s">
        <v>39</v>
      </c>
      <c r="B13" s="39">
        <v>778</v>
      </c>
      <c r="C13" s="39">
        <f>'!!12-жінки'!B13</f>
        <v>346</v>
      </c>
      <c r="D13" s="40">
        <f t="shared" si="0"/>
        <v>44.473007712082264</v>
      </c>
      <c r="E13" s="39">
        <v>563</v>
      </c>
      <c r="F13" s="39">
        <f>'!!12-жінки'!C13</f>
        <v>314</v>
      </c>
      <c r="G13" s="40">
        <f t="shared" si="1"/>
        <v>55.772646536412076</v>
      </c>
      <c r="H13" s="190">
        <v>228</v>
      </c>
      <c r="I13" s="39">
        <f>'!!12-жінки'!D13</f>
        <v>130</v>
      </c>
      <c r="J13" s="40">
        <f t="shared" si="2"/>
        <v>57.017543859649123</v>
      </c>
      <c r="K13" s="39">
        <v>34</v>
      </c>
      <c r="L13" s="39">
        <f>'!!12-жінки'!F13</f>
        <v>9</v>
      </c>
      <c r="M13" s="40">
        <f t="shared" si="8"/>
        <v>26.470588235294116</v>
      </c>
      <c r="N13" s="39">
        <v>2</v>
      </c>
      <c r="O13" s="39">
        <f>'!!12-жінки'!G13</f>
        <v>0</v>
      </c>
      <c r="P13" s="91">
        <f t="shared" si="9"/>
        <v>0</v>
      </c>
      <c r="Q13" s="39">
        <v>494</v>
      </c>
      <c r="R13" s="60">
        <f>'!!12-жінки'!H13</f>
        <v>296</v>
      </c>
      <c r="S13" s="40">
        <f t="shared" si="4"/>
        <v>59.91902834008097</v>
      </c>
      <c r="T13" s="39"/>
      <c r="U13" s="60">
        <f>'!!12-жінки'!I13</f>
        <v>71</v>
      </c>
      <c r="V13" s="40" t="e">
        <f t="shared" si="5"/>
        <v>#DIV/0!</v>
      </c>
      <c r="W13" s="39">
        <v>99</v>
      </c>
      <c r="X13" s="60">
        <f>'!!12-жінки'!J13</f>
        <v>67</v>
      </c>
      <c r="Y13" s="40">
        <f t="shared" si="6"/>
        <v>67.676767676767682</v>
      </c>
      <c r="Z13" s="39">
        <v>83</v>
      </c>
      <c r="AA13" s="60">
        <f>'!!12-жінки'!K13</f>
        <v>56</v>
      </c>
      <c r="AB13" s="40">
        <f t="shared" si="7"/>
        <v>67.46987951807229</v>
      </c>
      <c r="AC13" s="37"/>
      <c r="AD13" s="41"/>
    </row>
    <row r="14" spans="1:32" s="42" customFormat="1" ht="17.100000000000001" customHeight="1" x14ac:dyDescent="0.25">
      <c r="A14" s="61" t="s">
        <v>40</v>
      </c>
      <c r="B14" s="39">
        <v>555</v>
      </c>
      <c r="C14" s="39">
        <f>'!!12-жінки'!B14</f>
        <v>328</v>
      </c>
      <c r="D14" s="40">
        <f t="shared" si="0"/>
        <v>59.099099099099099</v>
      </c>
      <c r="E14" s="39">
        <v>477</v>
      </c>
      <c r="F14" s="39">
        <f>'!!12-жінки'!C14</f>
        <v>306</v>
      </c>
      <c r="G14" s="40">
        <f t="shared" si="1"/>
        <v>64.15094339622641</v>
      </c>
      <c r="H14" s="190">
        <v>171</v>
      </c>
      <c r="I14" s="39">
        <f>'!!12-жінки'!D14</f>
        <v>70</v>
      </c>
      <c r="J14" s="40">
        <f t="shared" si="2"/>
        <v>40.935672514619881</v>
      </c>
      <c r="K14" s="39">
        <v>14</v>
      </c>
      <c r="L14" s="39">
        <f>'!!12-жінки'!F14</f>
        <v>9</v>
      </c>
      <c r="M14" s="40">
        <f t="shared" si="8"/>
        <v>64.285714285714292</v>
      </c>
      <c r="N14" s="39">
        <v>1</v>
      </c>
      <c r="O14" s="39">
        <f>'!!12-жінки'!G14</f>
        <v>0</v>
      </c>
      <c r="P14" s="40">
        <f t="shared" si="9"/>
        <v>0</v>
      </c>
      <c r="Q14" s="39">
        <v>424</v>
      </c>
      <c r="R14" s="60">
        <f>'!!12-жінки'!H14</f>
        <v>288</v>
      </c>
      <c r="S14" s="40">
        <f t="shared" si="4"/>
        <v>67.924528301886795</v>
      </c>
      <c r="T14" s="39"/>
      <c r="U14" s="60">
        <f>'!!12-жінки'!I14</f>
        <v>58</v>
      </c>
      <c r="V14" s="40" t="e">
        <f t="shared" si="5"/>
        <v>#DIV/0!</v>
      </c>
      <c r="W14" s="39">
        <v>81</v>
      </c>
      <c r="X14" s="60">
        <f>'!!12-жінки'!J14</f>
        <v>58</v>
      </c>
      <c r="Y14" s="40">
        <f t="shared" si="6"/>
        <v>71.604938271604937</v>
      </c>
      <c r="Z14" s="39">
        <v>55</v>
      </c>
      <c r="AA14" s="60">
        <f>'!!12-жінки'!K14</f>
        <v>50</v>
      </c>
      <c r="AB14" s="40">
        <f t="shared" si="7"/>
        <v>90.909090909090907</v>
      </c>
      <c r="AC14" s="37"/>
      <c r="AD14" s="41"/>
    </row>
    <row r="15" spans="1:32" s="42" customFormat="1" ht="17.100000000000001" customHeight="1" x14ac:dyDescent="0.25">
      <c r="A15" s="61" t="s">
        <v>41</v>
      </c>
      <c r="B15" s="39">
        <v>3730</v>
      </c>
      <c r="C15" s="39">
        <f>'!!12-жінки'!B15</f>
        <v>1274</v>
      </c>
      <c r="D15" s="40">
        <f t="shared" si="0"/>
        <v>34.155495978552281</v>
      </c>
      <c r="E15" s="39">
        <v>1438</v>
      </c>
      <c r="F15" s="39">
        <f>'!!12-жінки'!C15</f>
        <v>1105</v>
      </c>
      <c r="G15" s="40">
        <f t="shared" si="1"/>
        <v>76.842837273991648</v>
      </c>
      <c r="H15" s="190">
        <v>589</v>
      </c>
      <c r="I15" s="39">
        <f>'!!12-жінки'!D15</f>
        <v>399</v>
      </c>
      <c r="J15" s="40">
        <f t="shared" si="2"/>
        <v>67.741935483870961</v>
      </c>
      <c r="K15" s="39">
        <v>110</v>
      </c>
      <c r="L15" s="39">
        <f>'!!12-жінки'!F15</f>
        <v>51</v>
      </c>
      <c r="M15" s="40">
        <f t="shared" si="8"/>
        <v>46.363636363636367</v>
      </c>
      <c r="N15" s="39">
        <v>1</v>
      </c>
      <c r="O15" s="39">
        <f>'!!12-жінки'!G15</f>
        <v>0</v>
      </c>
      <c r="P15" s="91">
        <f t="shared" si="9"/>
        <v>0</v>
      </c>
      <c r="Q15" s="39">
        <v>1101</v>
      </c>
      <c r="R15" s="60">
        <f>'!!12-жінки'!H15</f>
        <v>975</v>
      </c>
      <c r="S15" s="40">
        <f t="shared" si="4"/>
        <v>88.555858310626704</v>
      </c>
      <c r="T15" s="39"/>
      <c r="U15" s="60">
        <f>'!!12-жінки'!I15</f>
        <v>155</v>
      </c>
      <c r="V15" s="40" t="e">
        <f t="shared" si="5"/>
        <v>#DIV/0!</v>
      </c>
      <c r="W15" s="39">
        <v>347</v>
      </c>
      <c r="X15" s="60">
        <f>'!!12-жінки'!J15</f>
        <v>124</v>
      </c>
      <c r="Y15" s="40">
        <f t="shared" si="6"/>
        <v>35.73487031700288</v>
      </c>
      <c r="Z15" s="39">
        <v>287</v>
      </c>
      <c r="AA15" s="60">
        <f>'!!12-жінки'!K15</f>
        <v>107</v>
      </c>
      <c r="AB15" s="40">
        <f t="shared" si="7"/>
        <v>37.282229965156795</v>
      </c>
      <c r="AC15" s="37"/>
      <c r="AD15" s="41"/>
    </row>
    <row r="16" spans="1:32" s="42" customFormat="1" ht="17.100000000000001" customHeight="1" x14ac:dyDescent="0.25">
      <c r="A16" s="61" t="s">
        <v>42</v>
      </c>
      <c r="B16" s="39">
        <v>1827</v>
      </c>
      <c r="C16" s="39">
        <f>'!!12-жінки'!B16</f>
        <v>1320</v>
      </c>
      <c r="D16" s="40">
        <f t="shared" si="0"/>
        <v>72.249589490968802</v>
      </c>
      <c r="E16" s="39">
        <v>1767</v>
      </c>
      <c r="F16" s="39">
        <f>'!!12-жінки'!C16</f>
        <v>1149</v>
      </c>
      <c r="G16" s="40">
        <f t="shared" si="1"/>
        <v>65.025466893039052</v>
      </c>
      <c r="H16" s="190">
        <v>814</v>
      </c>
      <c r="I16" s="39">
        <f>'!!12-жінки'!D16</f>
        <v>483</v>
      </c>
      <c r="J16" s="40">
        <f t="shared" si="2"/>
        <v>59.336609336609335</v>
      </c>
      <c r="K16" s="39">
        <v>153</v>
      </c>
      <c r="L16" s="39">
        <f>'!!12-жінки'!F16</f>
        <v>53</v>
      </c>
      <c r="M16" s="40">
        <f t="shared" si="8"/>
        <v>34.640522875816991</v>
      </c>
      <c r="N16" s="39">
        <v>46</v>
      </c>
      <c r="O16" s="39">
        <f>'!!12-жінки'!G16</f>
        <v>31</v>
      </c>
      <c r="P16" s="40">
        <f t="shared" si="9"/>
        <v>67.391304347826093</v>
      </c>
      <c r="Q16" s="39">
        <v>1536</v>
      </c>
      <c r="R16" s="60">
        <f>'!!12-жінки'!H16</f>
        <v>1060</v>
      </c>
      <c r="S16" s="40">
        <f t="shared" si="4"/>
        <v>69.010416666666671</v>
      </c>
      <c r="T16" s="39"/>
      <c r="U16" s="60">
        <f>'!!12-жінки'!I16</f>
        <v>258</v>
      </c>
      <c r="V16" s="40" t="e">
        <f t="shared" si="5"/>
        <v>#DIV/0!</v>
      </c>
      <c r="W16" s="39">
        <v>277</v>
      </c>
      <c r="X16" s="60">
        <f>'!!12-жінки'!J16</f>
        <v>177</v>
      </c>
      <c r="Y16" s="40">
        <f t="shared" si="6"/>
        <v>63.898916967509024</v>
      </c>
      <c r="Z16" s="39">
        <v>236</v>
      </c>
      <c r="AA16" s="60">
        <f>'!!12-жінки'!K16</f>
        <v>142</v>
      </c>
      <c r="AB16" s="40">
        <f t="shared" si="7"/>
        <v>60.16949152542373</v>
      </c>
      <c r="AC16" s="37"/>
      <c r="AD16" s="41"/>
    </row>
    <row r="17" spans="1:30" s="42" customFormat="1" ht="17.100000000000001" customHeight="1" x14ac:dyDescent="0.25">
      <c r="A17" s="61" t="s">
        <v>43</v>
      </c>
      <c r="B17" s="39">
        <v>3954</v>
      </c>
      <c r="C17" s="39">
        <f>'!!12-жінки'!B17</f>
        <v>1426</v>
      </c>
      <c r="D17" s="40">
        <f t="shared" si="0"/>
        <v>36.064744562468384</v>
      </c>
      <c r="E17" s="39">
        <v>1864</v>
      </c>
      <c r="F17" s="39">
        <f>'!!12-жінки'!C17</f>
        <v>1299</v>
      </c>
      <c r="G17" s="40">
        <f t="shared" si="1"/>
        <v>69.688841201716741</v>
      </c>
      <c r="H17" s="190">
        <v>547</v>
      </c>
      <c r="I17" s="39">
        <f>'!!12-жінки'!D17</f>
        <v>329</v>
      </c>
      <c r="J17" s="40">
        <f t="shared" si="2"/>
        <v>60.146252285191956</v>
      </c>
      <c r="K17" s="39">
        <v>89</v>
      </c>
      <c r="L17" s="39">
        <f>'!!12-жінки'!F17</f>
        <v>31</v>
      </c>
      <c r="M17" s="40">
        <f t="shared" si="8"/>
        <v>34.831460674157306</v>
      </c>
      <c r="N17" s="39">
        <v>3</v>
      </c>
      <c r="O17" s="39">
        <f>'!!12-жінки'!G17</f>
        <v>0</v>
      </c>
      <c r="P17" s="91">
        <f t="shared" si="9"/>
        <v>0</v>
      </c>
      <c r="Q17" s="39">
        <v>1187</v>
      </c>
      <c r="R17" s="60">
        <f>'!!12-жінки'!H17</f>
        <v>1027</v>
      </c>
      <c r="S17" s="40">
        <f t="shared" si="4"/>
        <v>86.52064026958719</v>
      </c>
      <c r="T17" s="39"/>
      <c r="U17" s="60">
        <f>'!!12-жінки'!I17</f>
        <v>367</v>
      </c>
      <c r="V17" s="40" t="e">
        <f t="shared" si="5"/>
        <v>#DIV/0!</v>
      </c>
      <c r="W17" s="39">
        <v>625</v>
      </c>
      <c r="X17" s="60">
        <f>'!!12-жінки'!J17</f>
        <v>341</v>
      </c>
      <c r="Y17" s="40">
        <f t="shared" si="6"/>
        <v>54.56</v>
      </c>
      <c r="Z17" s="39">
        <v>547</v>
      </c>
      <c r="AA17" s="60">
        <f>'!!12-жінки'!K17</f>
        <v>300</v>
      </c>
      <c r="AB17" s="40">
        <f t="shared" si="7"/>
        <v>54.844606946983546</v>
      </c>
      <c r="AC17" s="37"/>
      <c r="AD17" s="41"/>
    </row>
    <row r="18" spans="1:30" s="42" customFormat="1" ht="17.100000000000001" customHeight="1" x14ac:dyDescent="0.25">
      <c r="A18" s="61" t="s">
        <v>44</v>
      </c>
      <c r="B18" s="39">
        <v>1127</v>
      </c>
      <c r="C18" s="39">
        <f>'!!12-жінки'!B18</f>
        <v>1123</v>
      </c>
      <c r="D18" s="40">
        <f t="shared" si="0"/>
        <v>99.645075421472939</v>
      </c>
      <c r="E18" s="39">
        <v>1450</v>
      </c>
      <c r="F18" s="39">
        <f>'!!12-жінки'!C18</f>
        <v>1002</v>
      </c>
      <c r="G18" s="40">
        <f t="shared" si="1"/>
        <v>69.103448275862064</v>
      </c>
      <c r="H18" s="190">
        <v>630</v>
      </c>
      <c r="I18" s="39">
        <f>'!!12-жінки'!D18</f>
        <v>375</v>
      </c>
      <c r="J18" s="40">
        <f t="shared" si="2"/>
        <v>59.523809523809526</v>
      </c>
      <c r="K18" s="39">
        <v>78</v>
      </c>
      <c r="L18" s="39">
        <f>'!!12-жінки'!F18</f>
        <v>29</v>
      </c>
      <c r="M18" s="40">
        <f t="shared" si="8"/>
        <v>37.179487179487182</v>
      </c>
      <c r="N18" s="39">
        <v>7</v>
      </c>
      <c r="O18" s="39">
        <f>'!!12-жінки'!G18</f>
        <v>1</v>
      </c>
      <c r="P18" s="40">
        <f t="shared" si="9"/>
        <v>14.285714285714286</v>
      </c>
      <c r="Q18" s="39">
        <v>1080</v>
      </c>
      <c r="R18" s="60">
        <f>'!!12-жінки'!H18</f>
        <v>849</v>
      </c>
      <c r="S18" s="40">
        <f t="shared" si="4"/>
        <v>78.611111111111114</v>
      </c>
      <c r="T18" s="39"/>
      <c r="U18" s="60">
        <f>'!!12-жінки'!I18</f>
        <v>198</v>
      </c>
      <c r="V18" s="40" t="e">
        <f t="shared" si="5"/>
        <v>#DIV/0!</v>
      </c>
      <c r="W18" s="39">
        <v>346</v>
      </c>
      <c r="X18" s="60">
        <f>'!!12-жінки'!J18</f>
        <v>176</v>
      </c>
      <c r="Y18" s="40">
        <f t="shared" si="6"/>
        <v>50.867052023121389</v>
      </c>
      <c r="Z18" s="39">
        <v>315</v>
      </c>
      <c r="AA18" s="60">
        <f>'!!12-жінки'!K18</f>
        <v>150</v>
      </c>
      <c r="AB18" s="40">
        <f t="shared" si="7"/>
        <v>47.61904761904762</v>
      </c>
      <c r="AC18" s="37"/>
      <c r="AD18" s="41"/>
    </row>
    <row r="19" spans="1:30" s="42" customFormat="1" ht="17.100000000000001" customHeight="1" x14ac:dyDescent="0.25">
      <c r="A19" s="61" t="s">
        <v>45</v>
      </c>
      <c r="B19" s="39">
        <v>2020</v>
      </c>
      <c r="C19" s="39">
        <f>'!!12-жінки'!B19</f>
        <v>805</v>
      </c>
      <c r="D19" s="40">
        <f t="shared" si="0"/>
        <v>39.851485148514854</v>
      </c>
      <c r="E19" s="39">
        <v>1151</v>
      </c>
      <c r="F19" s="39">
        <f>'!!12-жінки'!C19</f>
        <v>680</v>
      </c>
      <c r="G19" s="40">
        <f t="shared" si="1"/>
        <v>59.079061685490878</v>
      </c>
      <c r="H19" s="190">
        <v>666</v>
      </c>
      <c r="I19" s="39">
        <f>'!!12-жінки'!D19</f>
        <v>276</v>
      </c>
      <c r="J19" s="40">
        <f t="shared" si="2"/>
        <v>41.441441441441441</v>
      </c>
      <c r="K19" s="39">
        <v>112</v>
      </c>
      <c r="L19" s="39">
        <f>'!!12-жінки'!F19</f>
        <v>68</v>
      </c>
      <c r="M19" s="40">
        <f t="shared" si="8"/>
        <v>60.714285714285715</v>
      </c>
      <c r="N19" s="39">
        <v>16</v>
      </c>
      <c r="O19" s="39">
        <f>'!!12-жінки'!G19</f>
        <v>7</v>
      </c>
      <c r="P19" s="40">
        <f t="shared" si="9"/>
        <v>43.75</v>
      </c>
      <c r="Q19" s="39">
        <v>994</v>
      </c>
      <c r="R19" s="60">
        <f>'!!12-жінки'!H19</f>
        <v>588</v>
      </c>
      <c r="S19" s="40">
        <f t="shared" si="4"/>
        <v>59.154929577464792</v>
      </c>
      <c r="T19" s="39"/>
      <c r="U19" s="60">
        <f>'!!12-жінки'!I19</f>
        <v>204</v>
      </c>
      <c r="V19" s="40" t="e">
        <f t="shared" si="5"/>
        <v>#DIV/0!</v>
      </c>
      <c r="W19" s="39">
        <v>274</v>
      </c>
      <c r="X19" s="60">
        <f>'!!12-жінки'!J19</f>
        <v>171</v>
      </c>
      <c r="Y19" s="40">
        <f t="shared" si="6"/>
        <v>62.408759124087588</v>
      </c>
      <c r="Z19" s="39">
        <v>246</v>
      </c>
      <c r="AA19" s="60">
        <f>'!!12-жінки'!K19</f>
        <v>143</v>
      </c>
      <c r="AB19" s="40">
        <f t="shared" si="7"/>
        <v>58.130081300813011</v>
      </c>
      <c r="AC19" s="37"/>
      <c r="AD19" s="41"/>
    </row>
    <row r="20" spans="1:30" s="42" customFormat="1" ht="17.100000000000001" customHeight="1" x14ac:dyDescent="0.25">
      <c r="A20" s="61" t="s">
        <v>46</v>
      </c>
      <c r="B20" s="39">
        <v>1136</v>
      </c>
      <c r="C20" s="39">
        <f>'!!12-жінки'!B20</f>
        <v>427</v>
      </c>
      <c r="D20" s="40">
        <f t="shared" si="0"/>
        <v>37.588028169014088</v>
      </c>
      <c r="E20" s="39">
        <v>626</v>
      </c>
      <c r="F20" s="39">
        <f>'!!12-жінки'!C20</f>
        <v>373</v>
      </c>
      <c r="G20" s="40">
        <f t="shared" si="1"/>
        <v>59.584664536741215</v>
      </c>
      <c r="H20" s="190">
        <v>200</v>
      </c>
      <c r="I20" s="39">
        <f>'!!12-жінки'!D20</f>
        <v>136</v>
      </c>
      <c r="J20" s="40">
        <f t="shared" si="2"/>
        <v>68</v>
      </c>
      <c r="K20" s="39">
        <v>19</v>
      </c>
      <c r="L20" s="39">
        <f>'!!12-жінки'!F20</f>
        <v>20</v>
      </c>
      <c r="M20" s="40">
        <f t="shared" si="8"/>
        <v>105.26315789473684</v>
      </c>
      <c r="N20" s="39">
        <v>2</v>
      </c>
      <c r="O20" s="39">
        <f>'!!12-жінки'!G20</f>
        <v>0</v>
      </c>
      <c r="P20" s="40">
        <f t="shared" si="9"/>
        <v>0</v>
      </c>
      <c r="Q20" s="39">
        <v>460</v>
      </c>
      <c r="R20" s="60">
        <f>'!!12-жінки'!H20</f>
        <v>300</v>
      </c>
      <c r="S20" s="40">
        <f t="shared" si="4"/>
        <v>65.217391304347828</v>
      </c>
      <c r="T20" s="39"/>
      <c r="U20" s="60">
        <f>'!!12-жінки'!I20</f>
        <v>120</v>
      </c>
      <c r="V20" s="40" t="e">
        <f t="shared" si="5"/>
        <v>#DIV/0!</v>
      </c>
      <c r="W20" s="39">
        <v>228</v>
      </c>
      <c r="X20" s="60">
        <f>'!!12-жінки'!J20</f>
        <v>110</v>
      </c>
      <c r="Y20" s="40">
        <f t="shared" si="6"/>
        <v>48.245614035087719</v>
      </c>
      <c r="Z20" s="39">
        <v>207</v>
      </c>
      <c r="AA20" s="60">
        <f>'!!12-жінки'!K20</f>
        <v>102</v>
      </c>
      <c r="AB20" s="40">
        <f t="shared" si="7"/>
        <v>49.275362318840578</v>
      </c>
      <c r="AC20" s="37"/>
      <c r="AD20" s="41"/>
    </row>
    <row r="21" spans="1:30" s="42" customFormat="1" ht="17.100000000000001" customHeight="1" x14ac:dyDescent="0.25">
      <c r="A21" s="61" t="s">
        <v>47</v>
      </c>
      <c r="B21" s="39">
        <v>759</v>
      </c>
      <c r="C21" s="39">
        <f>'!!12-жінки'!B21</f>
        <v>475</v>
      </c>
      <c r="D21" s="40">
        <f t="shared" si="0"/>
        <v>62.582345191040844</v>
      </c>
      <c r="E21" s="39">
        <v>741</v>
      </c>
      <c r="F21" s="39">
        <f>'!!12-жінки'!C21</f>
        <v>398</v>
      </c>
      <c r="G21" s="40">
        <f t="shared" si="1"/>
        <v>53.711201079622136</v>
      </c>
      <c r="H21" s="190">
        <v>290</v>
      </c>
      <c r="I21" s="39">
        <f>'!!12-жінки'!D21</f>
        <v>167</v>
      </c>
      <c r="J21" s="40">
        <f t="shared" si="2"/>
        <v>57.586206896551722</v>
      </c>
      <c r="K21" s="39">
        <v>28</v>
      </c>
      <c r="L21" s="39">
        <f>'!!12-жінки'!F21</f>
        <v>32</v>
      </c>
      <c r="M21" s="40">
        <f t="shared" si="8"/>
        <v>114.28571428571429</v>
      </c>
      <c r="N21" s="39">
        <v>0</v>
      </c>
      <c r="O21" s="39">
        <f>'!!12-жінки'!G21</f>
        <v>0</v>
      </c>
      <c r="P21" s="91" t="str">
        <f t="shared" si="9"/>
        <v>-</v>
      </c>
      <c r="Q21" s="39">
        <v>659</v>
      </c>
      <c r="R21" s="60">
        <f>'!!12-жінки'!H21</f>
        <v>342</v>
      </c>
      <c r="S21" s="40">
        <f t="shared" si="4"/>
        <v>51.89681335356601</v>
      </c>
      <c r="T21" s="39"/>
      <c r="U21" s="60">
        <f>'!!12-жінки'!I21</f>
        <v>102</v>
      </c>
      <c r="V21" s="40" t="e">
        <f t="shared" si="5"/>
        <v>#DIV/0!</v>
      </c>
      <c r="W21" s="39">
        <v>225</v>
      </c>
      <c r="X21" s="60">
        <f>'!!12-жінки'!J21</f>
        <v>97</v>
      </c>
      <c r="Y21" s="40">
        <f t="shared" si="6"/>
        <v>43.111111111111114</v>
      </c>
      <c r="Z21" s="39">
        <v>212</v>
      </c>
      <c r="AA21" s="60">
        <f>'!!12-жінки'!K21</f>
        <v>79</v>
      </c>
      <c r="AB21" s="40">
        <f t="shared" si="7"/>
        <v>37.264150943396224</v>
      </c>
      <c r="AC21" s="37"/>
      <c r="AD21" s="41"/>
    </row>
    <row r="22" spans="1:30" s="42" customFormat="1" ht="17.100000000000001" customHeight="1" x14ac:dyDescent="0.25">
      <c r="A22" s="61" t="s">
        <v>48</v>
      </c>
      <c r="B22" s="39">
        <v>1912</v>
      </c>
      <c r="C22" s="39">
        <f>'!!12-жінки'!B22</f>
        <v>1027</v>
      </c>
      <c r="D22" s="40">
        <f t="shared" si="0"/>
        <v>53.713389121338913</v>
      </c>
      <c r="E22" s="39">
        <v>1295</v>
      </c>
      <c r="F22" s="39">
        <f>'!!12-жінки'!C22</f>
        <v>890</v>
      </c>
      <c r="G22" s="40">
        <f t="shared" si="1"/>
        <v>68.725868725868722</v>
      </c>
      <c r="H22" s="190">
        <v>609</v>
      </c>
      <c r="I22" s="39">
        <f>'!!12-жінки'!D22</f>
        <v>326</v>
      </c>
      <c r="J22" s="40">
        <f t="shared" si="2"/>
        <v>53.530377668308702</v>
      </c>
      <c r="K22" s="39">
        <v>70</v>
      </c>
      <c r="L22" s="39">
        <f>'!!12-жінки'!F22</f>
        <v>21</v>
      </c>
      <c r="M22" s="40">
        <f t="shared" si="8"/>
        <v>30</v>
      </c>
      <c r="N22" s="39">
        <v>2</v>
      </c>
      <c r="O22" s="39">
        <f>'!!12-жінки'!G22</f>
        <v>10</v>
      </c>
      <c r="P22" s="91">
        <f t="shared" si="9"/>
        <v>500</v>
      </c>
      <c r="Q22" s="39">
        <v>1119</v>
      </c>
      <c r="R22" s="60">
        <f>'!!12-жінки'!H22</f>
        <v>802</v>
      </c>
      <c r="S22" s="40">
        <f t="shared" si="4"/>
        <v>71.671134941912428</v>
      </c>
      <c r="T22" s="39"/>
      <c r="U22" s="60">
        <f>'!!12-жінки'!I22</f>
        <v>281</v>
      </c>
      <c r="V22" s="40" t="e">
        <f t="shared" si="5"/>
        <v>#DIV/0!</v>
      </c>
      <c r="W22" s="39">
        <v>413</v>
      </c>
      <c r="X22" s="60">
        <f>'!!12-жінки'!J22</f>
        <v>228</v>
      </c>
      <c r="Y22" s="40">
        <f t="shared" si="6"/>
        <v>55.205811138014525</v>
      </c>
      <c r="Z22" s="39">
        <v>338</v>
      </c>
      <c r="AA22" s="60">
        <f>'!!12-жінки'!K22</f>
        <v>200</v>
      </c>
      <c r="AB22" s="40">
        <f t="shared" si="7"/>
        <v>59.171597633136095</v>
      </c>
      <c r="AC22" s="37"/>
      <c r="AD22" s="41"/>
    </row>
    <row r="23" spans="1:30" s="42" customFormat="1" ht="17.100000000000001" customHeight="1" x14ac:dyDescent="0.25">
      <c r="A23" s="61" t="s">
        <v>49</v>
      </c>
      <c r="B23" s="39">
        <v>1216</v>
      </c>
      <c r="C23" s="39">
        <f>'!!12-жінки'!B23</f>
        <v>957</v>
      </c>
      <c r="D23" s="40">
        <f t="shared" si="0"/>
        <v>78.700657894736835</v>
      </c>
      <c r="E23" s="39">
        <v>1586</v>
      </c>
      <c r="F23" s="39">
        <f>'!!12-жінки'!C23</f>
        <v>911</v>
      </c>
      <c r="G23" s="40">
        <f t="shared" si="1"/>
        <v>57.440100882723833</v>
      </c>
      <c r="H23" s="190">
        <v>438</v>
      </c>
      <c r="I23" s="39">
        <f>'!!12-жінки'!D23</f>
        <v>220</v>
      </c>
      <c r="J23" s="40">
        <f t="shared" si="2"/>
        <v>50.228310502283108</v>
      </c>
      <c r="K23" s="39">
        <v>75</v>
      </c>
      <c r="L23" s="39">
        <f>'!!12-жінки'!F23</f>
        <v>62</v>
      </c>
      <c r="M23" s="40">
        <f t="shared" si="8"/>
        <v>82.666666666666671</v>
      </c>
      <c r="N23" s="39">
        <v>0</v>
      </c>
      <c r="O23" s="39">
        <f>'!!12-жінки'!G23</f>
        <v>0</v>
      </c>
      <c r="P23" s="40" t="str">
        <f t="shared" si="9"/>
        <v>-</v>
      </c>
      <c r="Q23" s="39">
        <v>1358</v>
      </c>
      <c r="R23" s="60">
        <f>'!!12-жінки'!H23</f>
        <v>788</v>
      </c>
      <c r="S23" s="40">
        <f t="shared" si="4"/>
        <v>58.026509572901325</v>
      </c>
      <c r="T23" s="39"/>
      <c r="U23" s="60">
        <f>'!!12-жінки'!I23</f>
        <v>221</v>
      </c>
      <c r="V23" s="40" t="e">
        <f t="shared" si="5"/>
        <v>#DIV/0!</v>
      </c>
      <c r="W23" s="39">
        <v>474</v>
      </c>
      <c r="X23" s="60">
        <f>'!!12-жінки'!J23</f>
        <v>212</v>
      </c>
      <c r="Y23" s="40">
        <f t="shared" si="6"/>
        <v>44.725738396624472</v>
      </c>
      <c r="Z23" s="39">
        <v>417</v>
      </c>
      <c r="AA23" s="60">
        <f>'!!12-жінки'!K23</f>
        <v>179</v>
      </c>
      <c r="AB23" s="40">
        <f t="shared" si="7"/>
        <v>42.925659472422062</v>
      </c>
      <c r="AC23" s="37"/>
      <c r="AD23" s="41"/>
    </row>
    <row r="24" spans="1:30" s="42" customFormat="1" ht="17.100000000000001" customHeight="1" x14ac:dyDescent="0.25">
      <c r="A24" s="61" t="s">
        <v>50</v>
      </c>
      <c r="B24" s="39">
        <v>901</v>
      </c>
      <c r="C24" s="39">
        <f>'!!12-жінки'!B24</f>
        <v>965</v>
      </c>
      <c r="D24" s="40">
        <f t="shared" si="0"/>
        <v>107.10321864594894</v>
      </c>
      <c r="E24" s="39">
        <v>1258</v>
      </c>
      <c r="F24" s="39">
        <f>'!!12-жінки'!C24</f>
        <v>785</v>
      </c>
      <c r="G24" s="40">
        <f t="shared" si="1"/>
        <v>62.400635930047692</v>
      </c>
      <c r="H24" s="190">
        <v>420</v>
      </c>
      <c r="I24" s="39">
        <f>'!!12-жінки'!D24</f>
        <v>208</v>
      </c>
      <c r="J24" s="40">
        <f t="shared" si="2"/>
        <v>49.523809523809526</v>
      </c>
      <c r="K24" s="39">
        <v>74</v>
      </c>
      <c r="L24" s="39">
        <f>'!!12-жінки'!F24</f>
        <v>29</v>
      </c>
      <c r="M24" s="40">
        <f t="shared" si="8"/>
        <v>39.189189189189186</v>
      </c>
      <c r="N24" s="39">
        <v>2</v>
      </c>
      <c r="O24" s="39">
        <f>'!!12-жінки'!G24</f>
        <v>0</v>
      </c>
      <c r="P24" s="91">
        <f t="shared" si="9"/>
        <v>0</v>
      </c>
      <c r="Q24" s="39">
        <v>1141</v>
      </c>
      <c r="R24" s="60">
        <f>'!!12-жінки'!H24</f>
        <v>713</v>
      </c>
      <c r="S24" s="40">
        <f t="shared" si="4"/>
        <v>62.489044697633652</v>
      </c>
      <c r="T24" s="39"/>
      <c r="U24" s="60">
        <f>'!!12-жінки'!I24</f>
        <v>265</v>
      </c>
      <c r="V24" s="40" t="e">
        <f t="shared" si="5"/>
        <v>#DIV/0!</v>
      </c>
      <c r="W24" s="39">
        <v>314</v>
      </c>
      <c r="X24" s="60">
        <f>'!!12-жінки'!J24</f>
        <v>228</v>
      </c>
      <c r="Y24" s="40">
        <f t="shared" si="6"/>
        <v>72.611464968152873</v>
      </c>
      <c r="Z24" s="39">
        <v>292</v>
      </c>
      <c r="AA24" s="60">
        <f>'!!12-жінки'!K24</f>
        <v>202</v>
      </c>
      <c r="AB24" s="40">
        <f t="shared" si="7"/>
        <v>69.178082191780817</v>
      </c>
      <c r="AC24" s="37"/>
      <c r="AD24" s="41"/>
    </row>
    <row r="25" spans="1:30" s="42" customFormat="1" ht="17.100000000000001" customHeight="1" x14ac:dyDescent="0.25">
      <c r="A25" s="61" t="s">
        <v>51</v>
      </c>
      <c r="B25" s="39">
        <v>2130</v>
      </c>
      <c r="C25" s="39">
        <f>'!!12-жінки'!B25</f>
        <v>517</v>
      </c>
      <c r="D25" s="40">
        <f t="shared" si="0"/>
        <v>24.272300469483568</v>
      </c>
      <c r="E25" s="39">
        <v>649</v>
      </c>
      <c r="F25" s="39">
        <f>'!!12-жінки'!C25</f>
        <v>448</v>
      </c>
      <c r="G25" s="40">
        <f t="shared" si="1"/>
        <v>69.029275808936831</v>
      </c>
      <c r="H25" s="190">
        <v>370</v>
      </c>
      <c r="I25" s="39">
        <f>'!!12-жінки'!D25</f>
        <v>206</v>
      </c>
      <c r="J25" s="40">
        <f t="shared" si="2"/>
        <v>55.675675675675677</v>
      </c>
      <c r="K25" s="39">
        <v>43</v>
      </c>
      <c r="L25" s="39">
        <f>'!!12-жінки'!F25</f>
        <v>32</v>
      </c>
      <c r="M25" s="40">
        <f t="shared" si="8"/>
        <v>74.418604651162795</v>
      </c>
      <c r="N25" s="39">
        <v>1</v>
      </c>
      <c r="O25" s="39">
        <f>'!!12-жінки'!G25</f>
        <v>0</v>
      </c>
      <c r="P25" s="91">
        <f t="shared" si="9"/>
        <v>0</v>
      </c>
      <c r="Q25" s="39">
        <v>530</v>
      </c>
      <c r="R25" s="60">
        <f>'!!12-жінки'!H25</f>
        <v>381</v>
      </c>
      <c r="S25" s="40">
        <f t="shared" si="4"/>
        <v>71.886792452830193</v>
      </c>
      <c r="T25" s="39"/>
      <c r="U25" s="60">
        <f>'!!12-жінки'!I25</f>
        <v>162</v>
      </c>
      <c r="V25" s="40" t="e">
        <f t="shared" si="5"/>
        <v>#DIV/0!</v>
      </c>
      <c r="W25" s="39">
        <v>161</v>
      </c>
      <c r="X25" s="60">
        <f>'!!12-жінки'!J25</f>
        <v>124</v>
      </c>
      <c r="Y25" s="40">
        <f t="shared" si="6"/>
        <v>77.018633540372676</v>
      </c>
      <c r="Z25" s="39">
        <v>131</v>
      </c>
      <c r="AA25" s="60">
        <f>'!!12-жінки'!K25</f>
        <v>105</v>
      </c>
      <c r="AB25" s="40">
        <f t="shared" si="7"/>
        <v>80.152671755725194</v>
      </c>
      <c r="AC25" s="37"/>
      <c r="AD25" s="41"/>
    </row>
    <row r="26" spans="1:30" s="42" customFormat="1" ht="17.100000000000001" customHeight="1" x14ac:dyDescent="0.25">
      <c r="A26" s="61" t="s">
        <v>52</v>
      </c>
      <c r="B26" s="39">
        <v>1034</v>
      </c>
      <c r="C26" s="39">
        <f>'!!12-жінки'!B26</f>
        <v>721</v>
      </c>
      <c r="D26" s="40">
        <f t="shared" si="0"/>
        <v>69.72920696324951</v>
      </c>
      <c r="E26" s="39">
        <v>881</v>
      </c>
      <c r="F26" s="39">
        <f>'!!12-жінки'!C26</f>
        <v>629</v>
      </c>
      <c r="G26" s="40">
        <f t="shared" si="1"/>
        <v>71.396140749148699</v>
      </c>
      <c r="H26" s="190">
        <v>254</v>
      </c>
      <c r="I26" s="39">
        <f>'!!12-жінки'!D26</f>
        <v>189</v>
      </c>
      <c r="J26" s="40">
        <f t="shared" si="2"/>
        <v>74.409448818897644</v>
      </c>
      <c r="K26" s="39">
        <v>52</v>
      </c>
      <c r="L26" s="39">
        <f>'!!12-жінки'!F26</f>
        <v>59</v>
      </c>
      <c r="M26" s="40">
        <f t="shared" si="8"/>
        <v>113.46153846153847</v>
      </c>
      <c r="N26" s="39">
        <v>0</v>
      </c>
      <c r="O26" s="39">
        <f>'!!12-жінки'!G26</f>
        <v>1</v>
      </c>
      <c r="P26" s="91" t="str">
        <f t="shared" si="9"/>
        <v>-</v>
      </c>
      <c r="Q26" s="39">
        <v>727</v>
      </c>
      <c r="R26" s="60">
        <f>'!!12-жінки'!H26</f>
        <v>458</v>
      </c>
      <c r="S26" s="40">
        <f t="shared" si="4"/>
        <v>62.998624484181569</v>
      </c>
      <c r="T26" s="39"/>
      <c r="U26" s="60">
        <f>'!!12-жінки'!I26</f>
        <v>185</v>
      </c>
      <c r="V26" s="40" t="e">
        <f t="shared" si="5"/>
        <v>#DIV/0!</v>
      </c>
      <c r="W26" s="39">
        <v>355</v>
      </c>
      <c r="X26" s="60">
        <f>'!!12-жінки'!J26</f>
        <v>171</v>
      </c>
      <c r="Y26" s="40">
        <f t="shared" si="6"/>
        <v>48.16901408450704</v>
      </c>
      <c r="Z26" s="39">
        <v>315</v>
      </c>
      <c r="AA26" s="60">
        <f>'!!12-жінки'!K26</f>
        <v>149</v>
      </c>
      <c r="AB26" s="40">
        <f t="shared" si="7"/>
        <v>47.301587301587304</v>
      </c>
      <c r="AC26" s="37"/>
      <c r="AD26" s="41"/>
    </row>
    <row r="27" spans="1:30" s="42" customFormat="1" ht="17.100000000000001" customHeight="1" x14ac:dyDescent="0.25">
      <c r="A27" s="61" t="s">
        <v>53</v>
      </c>
      <c r="B27" s="39">
        <v>1019</v>
      </c>
      <c r="C27" s="39">
        <f>'!!12-жінки'!B27</f>
        <v>399</v>
      </c>
      <c r="D27" s="40">
        <f t="shared" si="0"/>
        <v>39.156035328753681</v>
      </c>
      <c r="E27" s="39">
        <v>755</v>
      </c>
      <c r="F27" s="39">
        <f>'!!12-жінки'!C27</f>
        <v>387</v>
      </c>
      <c r="G27" s="40">
        <f t="shared" si="1"/>
        <v>51.258278145695364</v>
      </c>
      <c r="H27" s="190">
        <v>323</v>
      </c>
      <c r="I27" s="39">
        <f>'!!12-жінки'!D27</f>
        <v>117</v>
      </c>
      <c r="J27" s="40">
        <f t="shared" si="2"/>
        <v>36.222910216718269</v>
      </c>
      <c r="K27" s="39">
        <v>107</v>
      </c>
      <c r="L27" s="39">
        <f>'!!12-жінки'!F27</f>
        <v>56</v>
      </c>
      <c r="M27" s="40">
        <f t="shared" si="8"/>
        <v>52.336448598130843</v>
      </c>
      <c r="N27" s="39">
        <v>3</v>
      </c>
      <c r="O27" s="39">
        <f>'!!12-жінки'!G27</f>
        <v>0</v>
      </c>
      <c r="P27" s="91">
        <f t="shared" si="9"/>
        <v>0</v>
      </c>
      <c r="Q27" s="39">
        <v>588</v>
      </c>
      <c r="R27" s="60">
        <f>'!!12-жінки'!H27</f>
        <v>347</v>
      </c>
      <c r="S27" s="40">
        <f t="shared" si="4"/>
        <v>59.013605442176868</v>
      </c>
      <c r="T27" s="39"/>
      <c r="U27" s="60">
        <f>'!!12-жінки'!I27</f>
        <v>96</v>
      </c>
      <c r="V27" s="40" t="e">
        <f t="shared" si="5"/>
        <v>#DIV/0!</v>
      </c>
      <c r="W27" s="39">
        <v>157</v>
      </c>
      <c r="X27" s="60">
        <f>'!!12-жінки'!J27</f>
        <v>96</v>
      </c>
      <c r="Y27" s="40">
        <f t="shared" si="6"/>
        <v>61.146496815286625</v>
      </c>
      <c r="Z27" s="39">
        <v>141</v>
      </c>
      <c r="AA27" s="60">
        <f>'!!12-жінки'!K27</f>
        <v>83</v>
      </c>
      <c r="AB27" s="40">
        <f t="shared" si="7"/>
        <v>58.865248226950357</v>
      </c>
      <c r="AC27" s="37"/>
      <c r="AD27" s="41"/>
    </row>
    <row r="28" spans="1:30" s="42" customFormat="1" ht="17.100000000000001" customHeight="1" x14ac:dyDescent="0.25">
      <c r="A28" s="61" t="s">
        <v>54</v>
      </c>
      <c r="B28" s="39">
        <v>725</v>
      </c>
      <c r="C28" s="39">
        <f>'!!12-жінки'!B28</f>
        <v>492</v>
      </c>
      <c r="D28" s="40">
        <f t="shared" si="0"/>
        <v>67.862068965517238</v>
      </c>
      <c r="E28" s="39">
        <v>572</v>
      </c>
      <c r="F28" s="39">
        <f>'!!12-жінки'!C28</f>
        <v>424</v>
      </c>
      <c r="G28" s="40">
        <f t="shared" si="1"/>
        <v>74.12587412587412</v>
      </c>
      <c r="H28" s="190">
        <v>283</v>
      </c>
      <c r="I28" s="39">
        <f>'!!12-жінки'!D28</f>
        <v>136</v>
      </c>
      <c r="J28" s="40">
        <f t="shared" si="2"/>
        <v>48.056537102473499</v>
      </c>
      <c r="K28" s="39">
        <v>30</v>
      </c>
      <c r="L28" s="39">
        <f>'!!12-жінки'!F28</f>
        <v>15</v>
      </c>
      <c r="M28" s="40">
        <f t="shared" si="8"/>
        <v>50</v>
      </c>
      <c r="N28" s="39">
        <v>4</v>
      </c>
      <c r="O28" s="39">
        <f>'!!12-жінки'!G28</f>
        <v>0</v>
      </c>
      <c r="P28" s="40">
        <f t="shared" si="9"/>
        <v>0</v>
      </c>
      <c r="Q28" s="39">
        <v>533</v>
      </c>
      <c r="R28" s="60">
        <f>'!!12-жінки'!H28</f>
        <v>404</v>
      </c>
      <c r="S28" s="40">
        <f t="shared" si="4"/>
        <v>75.797373358348963</v>
      </c>
      <c r="T28" s="39"/>
      <c r="U28" s="60">
        <f>'!!12-жінки'!I28</f>
        <v>144</v>
      </c>
      <c r="V28" s="40" t="e">
        <f t="shared" si="5"/>
        <v>#DIV/0!</v>
      </c>
      <c r="W28" s="39">
        <v>206</v>
      </c>
      <c r="X28" s="60">
        <f>'!!12-жінки'!J28</f>
        <v>138</v>
      </c>
      <c r="Y28" s="40">
        <f t="shared" si="6"/>
        <v>66.990291262135926</v>
      </c>
      <c r="Z28" s="39">
        <v>196</v>
      </c>
      <c r="AA28" s="60">
        <f>'!!12-жінки'!K28</f>
        <v>125</v>
      </c>
      <c r="AB28" s="40">
        <f t="shared" si="7"/>
        <v>63.775510204081634</v>
      </c>
      <c r="AC28" s="37"/>
      <c r="AD28" s="41"/>
    </row>
    <row r="29" spans="1:30" s="42" customFormat="1" ht="17.100000000000001" customHeight="1" x14ac:dyDescent="0.25">
      <c r="A29" s="61" t="s">
        <v>55</v>
      </c>
      <c r="B29" s="39">
        <v>1099</v>
      </c>
      <c r="C29" s="39">
        <f>'!!12-жінки'!B29</f>
        <v>569</v>
      </c>
      <c r="D29" s="40">
        <f t="shared" si="0"/>
        <v>51.774340309372157</v>
      </c>
      <c r="E29" s="39">
        <v>1165</v>
      </c>
      <c r="F29" s="39">
        <f>'!!12-жінки'!C29</f>
        <v>529</v>
      </c>
      <c r="G29" s="40">
        <f t="shared" si="1"/>
        <v>45.407725321888414</v>
      </c>
      <c r="H29" s="190">
        <v>315</v>
      </c>
      <c r="I29" s="39">
        <f>'!!12-жінки'!D29</f>
        <v>134</v>
      </c>
      <c r="J29" s="40">
        <f t="shared" si="2"/>
        <v>42.539682539682538</v>
      </c>
      <c r="K29" s="39">
        <v>95</v>
      </c>
      <c r="L29" s="39">
        <f>'!!12-жінки'!F29</f>
        <v>60</v>
      </c>
      <c r="M29" s="40">
        <f t="shared" si="8"/>
        <v>63.157894736842103</v>
      </c>
      <c r="N29" s="39">
        <v>1</v>
      </c>
      <c r="O29" s="39">
        <f>'!!12-жінки'!G29</f>
        <v>0</v>
      </c>
      <c r="P29" s="40">
        <f t="shared" si="9"/>
        <v>0</v>
      </c>
      <c r="Q29" s="39">
        <v>940</v>
      </c>
      <c r="R29" s="60">
        <f>'!!12-жінки'!H29</f>
        <v>428</v>
      </c>
      <c r="S29" s="40">
        <f t="shared" si="4"/>
        <v>45.531914893617021</v>
      </c>
      <c r="T29" s="39"/>
      <c r="U29" s="60">
        <f>'!!12-жінки'!I29</f>
        <v>151</v>
      </c>
      <c r="V29" s="40" t="e">
        <f t="shared" si="5"/>
        <v>#DIV/0!</v>
      </c>
      <c r="W29" s="39">
        <v>281</v>
      </c>
      <c r="X29" s="60">
        <f>'!!12-жінки'!J29</f>
        <v>145</v>
      </c>
      <c r="Y29" s="40">
        <f t="shared" si="6"/>
        <v>51.601423487544487</v>
      </c>
      <c r="Z29" s="39">
        <v>248</v>
      </c>
      <c r="AA29" s="60">
        <f>'!!12-жінки'!K29</f>
        <v>125</v>
      </c>
      <c r="AB29" s="40">
        <f t="shared" si="7"/>
        <v>50.403225806451616</v>
      </c>
      <c r="AC29" s="37"/>
      <c r="AD29" s="41"/>
    </row>
    <row r="30" spans="1:30" s="42" customFormat="1" ht="17.100000000000001" customHeight="1" x14ac:dyDescent="0.25">
      <c r="A30" s="61" t="s">
        <v>56</v>
      </c>
      <c r="B30" s="39">
        <v>1360</v>
      </c>
      <c r="C30" s="39">
        <f>'!!12-жінки'!B30</f>
        <v>456</v>
      </c>
      <c r="D30" s="40">
        <f t="shared" si="0"/>
        <v>33.529411764705884</v>
      </c>
      <c r="E30" s="39">
        <v>527</v>
      </c>
      <c r="F30" s="39">
        <f>'!!12-жінки'!C30</f>
        <v>407</v>
      </c>
      <c r="G30" s="40">
        <f t="shared" si="1"/>
        <v>77.22960151802657</v>
      </c>
      <c r="H30" s="190">
        <v>224</v>
      </c>
      <c r="I30" s="39">
        <f>'!!12-жінки'!D30</f>
        <v>118</v>
      </c>
      <c r="J30" s="40">
        <f t="shared" si="2"/>
        <v>52.678571428571431</v>
      </c>
      <c r="K30" s="39">
        <v>29</v>
      </c>
      <c r="L30" s="39">
        <f>'!!12-жінки'!F30</f>
        <v>22</v>
      </c>
      <c r="M30" s="40">
        <f t="shared" si="8"/>
        <v>75.862068965517238</v>
      </c>
      <c r="N30" s="39">
        <v>0</v>
      </c>
      <c r="O30" s="39">
        <f>'!!12-жінки'!G30</f>
        <v>0</v>
      </c>
      <c r="P30" s="91" t="str">
        <f t="shared" si="9"/>
        <v>-</v>
      </c>
      <c r="Q30" s="39">
        <v>487</v>
      </c>
      <c r="R30" s="60">
        <f>'!!12-жінки'!H30</f>
        <v>364</v>
      </c>
      <c r="S30" s="40">
        <f t="shared" si="4"/>
        <v>74.743326488706359</v>
      </c>
      <c r="T30" s="39"/>
      <c r="U30" s="60">
        <f>'!!12-жінки'!I30</f>
        <v>131</v>
      </c>
      <c r="V30" s="40" t="e">
        <f t="shared" si="5"/>
        <v>#DIV/0!</v>
      </c>
      <c r="W30" s="39">
        <v>163</v>
      </c>
      <c r="X30" s="60">
        <f>'!!12-жінки'!J30</f>
        <v>113</v>
      </c>
      <c r="Y30" s="40">
        <f t="shared" si="6"/>
        <v>69.325153374233125</v>
      </c>
      <c r="Z30" s="39">
        <v>140</v>
      </c>
      <c r="AA30" s="60">
        <f>'!!12-жінки'!K30</f>
        <v>101</v>
      </c>
      <c r="AB30" s="40">
        <f t="shared" si="7"/>
        <v>72.142857142857139</v>
      </c>
      <c r="AC30" s="37"/>
      <c r="AD30" s="41"/>
    </row>
    <row r="31" spans="1:30" s="42" customFormat="1" ht="17.100000000000001" customHeight="1" x14ac:dyDescent="0.25">
      <c r="A31" s="61" t="s">
        <v>57</v>
      </c>
      <c r="B31" s="39">
        <v>1278</v>
      </c>
      <c r="C31" s="39">
        <f>'!!12-жінки'!B31</f>
        <v>735</v>
      </c>
      <c r="D31" s="40">
        <f t="shared" si="0"/>
        <v>57.51173708920188</v>
      </c>
      <c r="E31" s="39">
        <v>722</v>
      </c>
      <c r="F31" s="39">
        <f>'!!12-жінки'!C31</f>
        <v>552</v>
      </c>
      <c r="G31" s="40">
        <f t="shared" si="1"/>
        <v>76.45429362880887</v>
      </c>
      <c r="H31" s="190">
        <v>439</v>
      </c>
      <c r="I31" s="39">
        <f>'!!12-жінки'!D31</f>
        <v>197</v>
      </c>
      <c r="J31" s="40">
        <f t="shared" si="2"/>
        <v>44.874715261958997</v>
      </c>
      <c r="K31" s="39">
        <v>46</v>
      </c>
      <c r="L31" s="39">
        <f>'!!12-жінки'!F31</f>
        <v>19</v>
      </c>
      <c r="M31" s="40">
        <f t="shared" si="8"/>
        <v>41.304347826086953</v>
      </c>
      <c r="N31" s="39">
        <v>8</v>
      </c>
      <c r="O31" s="39">
        <f>'!!12-жінки'!G31</f>
        <v>0</v>
      </c>
      <c r="P31" s="91">
        <f t="shared" si="9"/>
        <v>0</v>
      </c>
      <c r="Q31" s="39">
        <v>665</v>
      </c>
      <c r="R31" s="60">
        <f>'!!12-жінки'!H31</f>
        <v>461</v>
      </c>
      <c r="S31" s="40">
        <f t="shared" si="4"/>
        <v>69.323308270676691</v>
      </c>
      <c r="T31" s="39"/>
      <c r="U31" s="60">
        <f>'!!12-жінки'!I31</f>
        <v>171</v>
      </c>
      <c r="V31" s="40" t="e">
        <f t="shared" si="5"/>
        <v>#DIV/0!</v>
      </c>
      <c r="W31" s="39">
        <v>233</v>
      </c>
      <c r="X31" s="60">
        <f>'!!12-жінки'!J31</f>
        <v>125</v>
      </c>
      <c r="Y31" s="40">
        <f t="shared" si="6"/>
        <v>53.648068669527895</v>
      </c>
      <c r="Z31" s="39">
        <v>208</v>
      </c>
      <c r="AA31" s="60">
        <f>'!!12-жінки'!K31</f>
        <v>98</v>
      </c>
      <c r="AB31" s="40">
        <f t="shared" si="7"/>
        <v>47.115384615384613</v>
      </c>
      <c r="AC31" s="37"/>
      <c r="AD31" s="41"/>
    </row>
    <row r="32" spans="1:30" s="42" customFormat="1" ht="17.100000000000001" customHeight="1" x14ac:dyDescent="0.25">
      <c r="A32" s="61" t="s">
        <v>58</v>
      </c>
      <c r="B32" s="39">
        <v>1702</v>
      </c>
      <c r="C32" s="39">
        <f>'!!12-жінки'!B32</f>
        <v>627</v>
      </c>
      <c r="D32" s="40">
        <f t="shared" si="0"/>
        <v>36.839012925969449</v>
      </c>
      <c r="E32" s="39">
        <v>788</v>
      </c>
      <c r="F32" s="39">
        <f>'!!12-жінки'!C32</f>
        <v>463</v>
      </c>
      <c r="G32" s="40">
        <f t="shared" si="1"/>
        <v>58.756345177664976</v>
      </c>
      <c r="H32" s="190">
        <v>374</v>
      </c>
      <c r="I32" s="39">
        <f>'!!12-жінки'!D32</f>
        <v>301</v>
      </c>
      <c r="J32" s="40">
        <f t="shared" si="2"/>
        <v>80.481283422459896</v>
      </c>
      <c r="K32" s="39">
        <v>91</v>
      </c>
      <c r="L32" s="39">
        <f>'!!12-жінки'!F32</f>
        <v>36</v>
      </c>
      <c r="M32" s="40">
        <f t="shared" si="8"/>
        <v>39.560439560439562</v>
      </c>
      <c r="N32" s="39">
        <v>18</v>
      </c>
      <c r="O32" s="39">
        <f>'!!12-жінки'!G32</f>
        <v>0</v>
      </c>
      <c r="P32" s="91">
        <f t="shared" si="9"/>
        <v>0</v>
      </c>
      <c r="Q32" s="39">
        <v>638</v>
      </c>
      <c r="R32" s="60">
        <f>'!!12-жінки'!H32</f>
        <v>436</v>
      </c>
      <c r="S32" s="40">
        <f t="shared" si="4"/>
        <v>68.338557993730404</v>
      </c>
      <c r="T32" s="39"/>
      <c r="U32" s="60">
        <f>'!!12-жінки'!I32</f>
        <v>158</v>
      </c>
      <c r="V32" s="40" t="e">
        <f t="shared" si="5"/>
        <v>#DIV/0!</v>
      </c>
      <c r="W32" s="39">
        <v>154</v>
      </c>
      <c r="X32" s="60">
        <f>'!!12-жінки'!J32</f>
        <v>80</v>
      </c>
      <c r="Y32" s="40">
        <f t="shared" si="6"/>
        <v>51.948051948051948</v>
      </c>
      <c r="Z32" s="39">
        <v>142</v>
      </c>
      <c r="AA32" s="60">
        <f>'!!12-жінки'!K32</f>
        <v>69</v>
      </c>
      <c r="AB32" s="40">
        <f t="shared" si="7"/>
        <v>48.591549295774648</v>
      </c>
      <c r="AC32" s="37"/>
      <c r="AD32" s="41"/>
    </row>
    <row r="33" spans="1:30" s="42" customFormat="1" ht="17.100000000000001" customHeight="1" x14ac:dyDescent="0.25">
      <c r="A33" s="61" t="s">
        <v>59</v>
      </c>
      <c r="B33" s="39">
        <v>1270</v>
      </c>
      <c r="C33" s="39">
        <f>'!!12-жінки'!B33</f>
        <v>1045</v>
      </c>
      <c r="D33" s="40">
        <f t="shared" si="0"/>
        <v>82.28346456692914</v>
      </c>
      <c r="E33" s="39">
        <v>1398</v>
      </c>
      <c r="F33" s="39">
        <f>'!!12-жінки'!C33</f>
        <v>988</v>
      </c>
      <c r="G33" s="40">
        <f t="shared" si="1"/>
        <v>70.672389127324749</v>
      </c>
      <c r="H33" s="190">
        <v>467</v>
      </c>
      <c r="I33" s="39">
        <f>'!!12-жінки'!D33</f>
        <v>212</v>
      </c>
      <c r="J33" s="40">
        <f t="shared" si="2"/>
        <v>45.396145610278374</v>
      </c>
      <c r="K33" s="39">
        <v>53</v>
      </c>
      <c r="L33" s="39">
        <f>'!!12-жінки'!F33</f>
        <v>21</v>
      </c>
      <c r="M33" s="40">
        <f t="shared" si="8"/>
        <v>39.622641509433961</v>
      </c>
      <c r="N33" s="39">
        <v>1</v>
      </c>
      <c r="O33" s="39">
        <f>'!!12-жінки'!G33</f>
        <v>0</v>
      </c>
      <c r="P33" s="40">
        <f t="shared" si="9"/>
        <v>0</v>
      </c>
      <c r="Q33" s="39">
        <v>1268</v>
      </c>
      <c r="R33" s="60">
        <f>'!!12-жінки'!H33</f>
        <v>915</v>
      </c>
      <c r="S33" s="40">
        <f t="shared" si="4"/>
        <v>72.160883280757105</v>
      </c>
      <c r="T33" s="39"/>
      <c r="U33" s="60">
        <f>'!!12-жінки'!I33</f>
        <v>374</v>
      </c>
      <c r="V33" s="40" t="e">
        <f t="shared" si="5"/>
        <v>#DIV/0!</v>
      </c>
      <c r="W33" s="39">
        <v>461</v>
      </c>
      <c r="X33" s="60">
        <f>'!!12-жінки'!J33</f>
        <v>348</v>
      </c>
      <c r="Y33" s="40">
        <f t="shared" si="6"/>
        <v>75.488069414316698</v>
      </c>
      <c r="Z33" s="39">
        <v>418</v>
      </c>
      <c r="AA33" s="60">
        <f>'!!12-жінки'!K33</f>
        <v>318</v>
      </c>
      <c r="AB33" s="40">
        <f t="shared" si="7"/>
        <v>76.076555023923447</v>
      </c>
      <c r="AC33" s="37"/>
      <c r="AD33" s="41"/>
    </row>
    <row r="34" spans="1:30" s="42" customFormat="1" ht="17.100000000000001" customHeight="1" x14ac:dyDescent="0.25">
      <c r="A34" s="61" t="s">
        <v>60</v>
      </c>
      <c r="B34" s="39">
        <v>970</v>
      </c>
      <c r="C34" s="39">
        <f>'!!12-жінки'!B34</f>
        <v>739</v>
      </c>
      <c r="D34" s="40">
        <f t="shared" si="0"/>
        <v>76.185567010309285</v>
      </c>
      <c r="E34" s="39">
        <v>1093</v>
      </c>
      <c r="F34" s="39">
        <f>'!!12-жінки'!C34</f>
        <v>659</v>
      </c>
      <c r="G34" s="40">
        <f t="shared" si="1"/>
        <v>60.292772186642267</v>
      </c>
      <c r="H34" s="190">
        <v>433</v>
      </c>
      <c r="I34" s="39">
        <f>'!!12-жінки'!D34</f>
        <v>180</v>
      </c>
      <c r="J34" s="40">
        <f t="shared" si="2"/>
        <v>41.570438799076214</v>
      </c>
      <c r="K34" s="39">
        <v>16</v>
      </c>
      <c r="L34" s="39">
        <f>'!!12-жінки'!F34</f>
        <v>5</v>
      </c>
      <c r="M34" s="40">
        <f t="shared" si="8"/>
        <v>31.25</v>
      </c>
      <c r="N34" s="39">
        <v>3</v>
      </c>
      <c r="O34" s="39">
        <f>'!!12-жінки'!G34</f>
        <v>3</v>
      </c>
      <c r="P34" s="91">
        <f t="shared" si="9"/>
        <v>100</v>
      </c>
      <c r="Q34" s="39">
        <v>941</v>
      </c>
      <c r="R34" s="60">
        <f>'!!12-жінки'!H34</f>
        <v>549</v>
      </c>
      <c r="S34" s="40">
        <f t="shared" si="4"/>
        <v>58.342189160467591</v>
      </c>
      <c r="T34" s="39"/>
      <c r="U34" s="60">
        <f>'!!12-жінки'!I34</f>
        <v>225</v>
      </c>
      <c r="V34" s="40" t="e">
        <f t="shared" si="5"/>
        <v>#DIV/0!</v>
      </c>
      <c r="W34" s="39">
        <v>433</v>
      </c>
      <c r="X34" s="60">
        <f>'!!12-жінки'!J34</f>
        <v>201</v>
      </c>
      <c r="Y34" s="40">
        <f t="shared" si="6"/>
        <v>46.420323325635103</v>
      </c>
      <c r="Z34" s="39">
        <v>377</v>
      </c>
      <c r="AA34" s="60">
        <f>'!!12-жінки'!K34</f>
        <v>186</v>
      </c>
      <c r="AB34" s="40">
        <f t="shared" si="7"/>
        <v>49.336870026525197</v>
      </c>
      <c r="AC34" s="37"/>
      <c r="AD34" s="41"/>
    </row>
    <row r="35" spans="1:30" s="42" customFormat="1" ht="17.100000000000001" customHeight="1" x14ac:dyDescent="0.25">
      <c r="A35" s="61" t="s">
        <v>61</v>
      </c>
      <c r="B35" s="39">
        <v>744</v>
      </c>
      <c r="C35" s="39">
        <f>'!!12-жінки'!B35</f>
        <v>413</v>
      </c>
      <c r="D35" s="40">
        <f t="shared" si="0"/>
        <v>55.51075268817204</v>
      </c>
      <c r="E35" s="39">
        <v>729</v>
      </c>
      <c r="F35" s="39">
        <f>'!!12-жінки'!C35</f>
        <v>389</v>
      </c>
      <c r="G35" s="40">
        <f t="shared" si="1"/>
        <v>53.36076817558299</v>
      </c>
      <c r="H35" s="190">
        <v>246</v>
      </c>
      <c r="I35" s="39">
        <f>'!!12-жінки'!D35</f>
        <v>102</v>
      </c>
      <c r="J35" s="40">
        <f t="shared" si="2"/>
        <v>41.463414634146339</v>
      </c>
      <c r="K35" s="39">
        <v>63</v>
      </c>
      <c r="L35" s="39">
        <f>'!!12-жінки'!F35</f>
        <v>42</v>
      </c>
      <c r="M35" s="40">
        <f t="shared" si="8"/>
        <v>66.666666666666671</v>
      </c>
      <c r="N35" s="39">
        <v>2</v>
      </c>
      <c r="O35" s="39">
        <f>'!!12-жінки'!G35</f>
        <v>0</v>
      </c>
      <c r="P35" s="40">
        <f t="shared" si="9"/>
        <v>0</v>
      </c>
      <c r="Q35" s="39">
        <v>497</v>
      </c>
      <c r="R35" s="60">
        <f>'!!12-жінки'!H35</f>
        <v>334</v>
      </c>
      <c r="S35" s="40">
        <f t="shared" si="4"/>
        <v>67.203219315895367</v>
      </c>
      <c r="T35" s="39"/>
      <c r="U35" s="60">
        <f>'!!12-жінки'!I35</f>
        <v>97</v>
      </c>
      <c r="V35" s="40" t="e">
        <f t="shared" si="5"/>
        <v>#DIV/0!</v>
      </c>
      <c r="W35" s="39">
        <v>118</v>
      </c>
      <c r="X35" s="60">
        <f>'!!12-жінки'!J35</f>
        <v>90</v>
      </c>
      <c r="Y35" s="40">
        <f t="shared" si="6"/>
        <v>76.271186440677965</v>
      </c>
      <c r="Z35" s="39">
        <v>102</v>
      </c>
      <c r="AA35" s="60">
        <f>'!!12-жінки'!K35</f>
        <v>74</v>
      </c>
      <c r="AB35" s="40">
        <f t="shared" si="7"/>
        <v>72.549019607843135</v>
      </c>
      <c r="AC35" s="37"/>
      <c r="AD35" s="41"/>
    </row>
    <row r="36" spans="1:30" ht="15" customHeight="1" x14ac:dyDescent="0.25">
      <c r="A36" s="45"/>
      <c r="B36" s="45"/>
      <c r="C36" s="250" t="s">
        <v>96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30" x14ac:dyDescent="0.25"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30" x14ac:dyDescent="0.25"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30" x14ac:dyDescent="0.25"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30" ht="14.25" x14ac:dyDescent="0.2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30" ht="14.25" x14ac:dyDescent="0.2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30" ht="14.25" x14ac:dyDescent="0.2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30" ht="14.25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30" ht="14.25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30" ht="14.25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30" ht="14.25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30" ht="14.25" x14ac:dyDescent="0.2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30" ht="14.25" x14ac:dyDescent="0.2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ht="14.25" x14ac:dyDescent="0.2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ht="14.25" x14ac:dyDescent="0.2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ht="14.25" x14ac:dyDescent="0.2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ht="14.25" x14ac:dyDescent="0.2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ht="14.25" x14ac:dyDescent="0.2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ht="14.25" x14ac:dyDescent="0.2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x14ac:dyDescent="0.25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x14ac:dyDescent="0.25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x14ac:dyDescent="0.25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x14ac:dyDescent="0.25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x14ac:dyDescent="0.25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40">
    <mergeCell ref="AA4:AA5"/>
    <mergeCell ref="AB4:AB5"/>
    <mergeCell ref="T4:T5"/>
    <mergeCell ref="U4:U5"/>
    <mergeCell ref="V4:V5"/>
    <mergeCell ref="W4:W5"/>
    <mergeCell ref="X4:X5"/>
    <mergeCell ref="Y4:Y5"/>
    <mergeCell ref="A3:A5"/>
    <mergeCell ref="E3:G3"/>
    <mergeCell ref="H3:J3"/>
    <mergeCell ref="K3:M3"/>
    <mergeCell ref="N3:P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C36:M39"/>
    <mergeCell ref="B1:M1"/>
    <mergeCell ref="X1:Y1"/>
    <mergeCell ref="X2:Y2"/>
    <mergeCell ref="Z2:AA2"/>
    <mergeCell ref="Q3:S3"/>
    <mergeCell ref="W3:Y3"/>
    <mergeCell ref="Z3:AB3"/>
    <mergeCell ref="S4:S5"/>
    <mergeCell ref="M4:M5"/>
    <mergeCell ref="N4:N5"/>
    <mergeCell ref="O4:O5"/>
    <mergeCell ref="P4:P5"/>
    <mergeCell ref="Q4:Q5"/>
    <mergeCell ref="R4:R5"/>
    <mergeCell ref="Z4:Z5"/>
  </mergeCells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80" orientation="landscape" r:id="rId1"/>
  <colBreaks count="1" manualBreakCount="1">
    <brk id="13" max="3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AF85"/>
  <sheetViews>
    <sheetView view="pageBreakPreview" zoomScale="66" zoomScaleNormal="75" zoomScaleSheetLayoutView="66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B1" sqref="B1:M1"/>
    </sheetView>
  </sheetViews>
  <sheetFormatPr defaultColWidth="9.33203125" defaultRowHeight="13.8" x14ac:dyDescent="0.25"/>
  <cols>
    <col min="1" max="1" width="25.6640625" style="44" customWidth="1"/>
    <col min="2" max="2" width="11" style="44" hidden="1" customWidth="1"/>
    <col min="3" max="3" width="24.5546875" style="44" customWidth="1"/>
    <col min="4" max="4" width="8.33203125" style="44" hidden="1" customWidth="1"/>
    <col min="5" max="6" width="11.6640625" style="44" customWidth="1"/>
    <col min="7" max="7" width="7.44140625" style="44" customWidth="1"/>
    <col min="8" max="8" width="11.6640625" style="44" customWidth="1"/>
    <col min="9" max="9" width="11" style="44" customWidth="1"/>
    <col min="10" max="10" width="7.44140625" style="44" customWidth="1"/>
    <col min="11" max="12" width="9.44140625" style="44" customWidth="1"/>
    <col min="13" max="13" width="9" style="44" customWidth="1"/>
    <col min="14" max="14" width="10" style="44" customWidth="1"/>
    <col min="15" max="15" width="9.33203125" style="44" customWidth="1"/>
    <col min="16" max="16" width="8.33203125" style="44" customWidth="1"/>
    <col min="17" max="18" width="9.5546875" style="44" customWidth="1"/>
    <col min="19" max="19" width="8.33203125" style="44" customWidth="1"/>
    <col min="20" max="20" width="10.5546875" style="44" hidden="1" customWidth="1"/>
    <col min="21" max="21" width="23.33203125" style="44" customWidth="1"/>
    <col min="22" max="22" width="8.33203125" style="44" hidden="1" customWidth="1"/>
    <col min="23" max="24" width="9.6640625" style="44" customWidth="1"/>
    <col min="25" max="25" width="8.33203125" style="44" customWidth="1"/>
    <col min="26" max="16384" width="9.33203125" style="44"/>
  </cols>
  <sheetData>
    <row r="1" spans="1:32" s="28" customFormat="1" ht="40.5" customHeight="1" x14ac:dyDescent="0.4">
      <c r="B1" s="262" t="s">
        <v>114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"/>
      <c r="O1" s="27"/>
      <c r="P1" s="27"/>
      <c r="Q1" s="27"/>
      <c r="R1" s="27"/>
      <c r="S1" s="27"/>
      <c r="T1" s="27"/>
      <c r="U1" s="27"/>
      <c r="V1" s="27"/>
      <c r="W1" s="27"/>
      <c r="X1" s="258"/>
      <c r="Y1" s="258"/>
      <c r="Z1" s="48"/>
      <c r="AB1" s="73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9" t="s">
        <v>7</v>
      </c>
      <c r="N2" s="59"/>
      <c r="O2" s="29"/>
      <c r="P2" s="29"/>
      <c r="Q2" s="30"/>
      <c r="R2" s="30"/>
      <c r="S2" s="30"/>
      <c r="T2" s="30"/>
      <c r="U2" s="30"/>
      <c r="V2" s="30"/>
      <c r="X2" s="263"/>
      <c r="Y2" s="263"/>
      <c r="Z2" s="257"/>
      <c r="AA2" s="257"/>
      <c r="AB2" s="59" t="s">
        <v>7</v>
      </c>
      <c r="AC2" s="59"/>
    </row>
    <row r="3" spans="1:32" s="32" customFormat="1" ht="68.099999999999994" customHeight="1" x14ac:dyDescent="0.3">
      <c r="A3" s="264"/>
      <c r="B3" s="166"/>
      <c r="C3" s="162" t="s">
        <v>95</v>
      </c>
      <c r="D3" s="166"/>
      <c r="E3" s="286" t="s">
        <v>22</v>
      </c>
      <c r="F3" s="286"/>
      <c r="G3" s="286"/>
      <c r="H3" s="286" t="s">
        <v>13</v>
      </c>
      <c r="I3" s="286"/>
      <c r="J3" s="286"/>
      <c r="K3" s="286" t="s">
        <v>9</v>
      </c>
      <c r="L3" s="286"/>
      <c r="M3" s="286"/>
      <c r="N3" s="286" t="s">
        <v>10</v>
      </c>
      <c r="O3" s="286"/>
      <c r="P3" s="286"/>
      <c r="Q3" s="288" t="s">
        <v>8</v>
      </c>
      <c r="R3" s="289"/>
      <c r="S3" s="290"/>
      <c r="T3" s="166" t="s">
        <v>16</v>
      </c>
      <c r="U3" s="162" t="s">
        <v>98</v>
      </c>
      <c r="V3" s="166"/>
      <c r="W3" s="286" t="s">
        <v>11</v>
      </c>
      <c r="X3" s="286"/>
      <c r="Y3" s="286"/>
      <c r="Z3" s="286" t="s">
        <v>12</v>
      </c>
      <c r="AA3" s="286"/>
      <c r="AB3" s="286"/>
    </row>
    <row r="4" spans="1:32" s="33" customFormat="1" ht="18.75" customHeight="1" x14ac:dyDescent="0.3">
      <c r="A4" s="264"/>
      <c r="B4" s="287" t="s">
        <v>62</v>
      </c>
      <c r="C4" s="287" t="s">
        <v>93</v>
      </c>
      <c r="D4" s="267" t="s">
        <v>2</v>
      </c>
      <c r="E4" s="287" t="s">
        <v>62</v>
      </c>
      <c r="F4" s="287" t="s">
        <v>93</v>
      </c>
      <c r="G4" s="267" t="s">
        <v>2</v>
      </c>
      <c r="H4" s="287" t="s">
        <v>62</v>
      </c>
      <c r="I4" s="287" t="s">
        <v>93</v>
      </c>
      <c r="J4" s="267" t="s">
        <v>2</v>
      </c>
      <c r="K4" s="287" t="s">
        <v>62</v>
      </c>
      <c r="L4" s="287" t="s">
        <v>93</v>
      </c>
      <c r="M4" s="267" t="s">
        <v>2</v>
      </c>
      <c r="N4" s="287" t="s">
        <v>62</v>
      </c>
      <c r="O4" s="287" t="s">
        <v>93</v>
      </c>
      <c r="P4" s="267" t="s">
        <v>2</v>
      </c>
      <c r="Q4" s="287" t="s">
        <v>62</v>
      </c>
      <c r="R4" s="287" t="s">
        <v>93</v>
      </c>
      <c r="S4" s="267" t="s">
        <v>2</v>
      </c>
      <c r="T4" s="287" t="s">
        <v>62</v>
      </c>
      <c r="U4" s="287" t="s">
        <v>93</v>
      </c>
      <c r="V4" s="267" t="s">
        <v>2</v>
      </c>
      <c r="W4" s="287" t="s">
        <v>62</v>
      </c>
      <c r="X4" s="287" t="s">
        <v>93</v>
      </c>
      <c r="Y4" s="267" t="s">
        <v>2</v>
      </c>
      <c r="Z4" s="287" t="s">
        <v>62</v>
      </c>
      <c r="AA4" s="287" t="s">
        <v>93</v>
      </c>
      <c r="AB4" s="267" t="s">
        <v>2</v>
      </c>
    </row>
    <row r="5" spans="1:32" s="33" customFormat="1" ht="15.75" hidden="1" customHeight="1" x14ac:dyDescent="0.25">
      <c r="A5" s="264"/>
      <c r="B5" s="287"/>
      <c r="C5" s="287"/>
      <c r="D5" s="267"/>
      <c r="E5" s="287"/>
      <c r="F5" s="287"/>
      <c r="G5" s="267"/>
      <c r="H5" s="287"/>
      <c r="I5" s="287"/>
      <c r="J5" s="267"/>
      <c r="K5" s="287"/>
      <c r="L5" s="287"/>
      <c r="M5" s="267"/>
      <c r="N5" s="287"/>
      <c r="O5" s="287"/>
      <c r="P5" s="267"/>
      <c r="Q5" s="287"/>
      <c r="R5" s="287"/>
      <c r="S5" s="267"/>
      <c r="T5" s="287"/>
      <c r="U5" s="287"/>
      <c r="V5" s="267"/>
      <c r="W5" s="287"/>
      <c r="X5" s="287"/>
      <c r="Y5" s="267"/>
      <c r="Z5" s="287"/>
      <c r="AA5" s="287"/>
      <c r="AB5" s="267"/>
    </row>
    <row r="6" spans="1:32" s="51" customFormat="1" ht="11.25" customHeight="1" x14ac:dyDescent="0.25">
      <c r="A6" s="49" t="s">
        <v>3</v>
      </c>
      <c r="B6" s="50">
        <v>1</v>
      </c>
      <c r="C6" s="50">
        <v>1</v>
      </c>
      <c r="D6" s="50">
        <v>3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  <c r="J6" s="50">
        <v>7</v>
      </c>
      <c r="K6" s="50">
        <v>8</v>
      </c>
      <c r="L6" s="50">
        <v>9</v>
      </c>
      <c r="M6" s="50">
        <v>10</v>
      </c>
      <c r="N6" s="50">
        <v>11</v>
      </c>
      <c r="O6" s="50">
        <v>12</v>
      </c>
      <c r="P6" s="50">
        <v>13</v>
      </c>
      <c r="Q6" s="50">
        <v>14</v>
      </c>
      <c r="R6" s="50">
        <v>15</v>
      </c>
      <c r="S6" s="50">
        <v>16</v>
      </c>
      <c r="T6" s="50">
        <v>19</v>
      </c>
      <c r="U6" s="50">
        <v>17</v>
      </c>
      <c r="V6" s="50">
        <v>21</v>
      </c>
      <c r="W6" s="50">
        <v>18</v>
      </c>
      <c r="X6" s="50">
        <v>19</v>
      </c>
      <c r="Y6" s="50">
        <v>20</v>
      </c>
      <c r="Z6" s="50">
        <v>21</v>
      </c>
      <c r="AA6" s="50">
        <v>22</v>
      </c>
      <c r="AB6" s="50">
        <v>23</v>
      </c>
    </row>
    <row r="7" spans="1:32" s="38" customFormat="1" ht="18" customHeight="1" x14ac:dyDescent="0.25">
      <c r="A7" s="34" t="s">
        <v>33</v>
      </c>
      <c r="B7" s="96">
        <f>SUM(B8:B35)</f>
        <v>-52192</v>
      </c>
      <c r="C7" s="96">
        <f>SUM(C8:C35)</f>
        <v>16850</v>
      </c>
      <c r="D7" s="36">
        <f>C7*100/B7</f>
        <v>-32.284641324340896</v>
      </c>
      <c r="E7" s="96">
        <f>SUM(E8:E35)</f>
        <v>24174</v>
      </c>
      <c r="F7" s="96">
        <f>SUM(F8:F35)</f>
        <v>13402</v>
      </c>
      <c r="G7" s="36">
        <f>F7*100/E7</f>
        <v>55.43972863406966</v>
      </c>
      <c r="H7" s="96">
        <f>SUM(H8:H35)</f>
        <v>9905</v>
      </c>
      <c r="I7" s="96">
        <f>SUM(I8:I35)</f>
        <v>5426</v>
      </c>
      <c r="J7" s="36">
        <f>I7*100/H7</f>
        <v>54.780413932357398</v>
      </c>
      <c r="K7" s="96">
        <f>SUM(K8:K35)</f>
        <v>1773</v>
      </c>
      <c r="L7" s="96">
        <f>SUM(L8:L35)</f>
        <v>1010</v>
      </c>
      <c r="M7" s="36">
        <f>L7*100/K7</f>
        <v>56.965595036661028</v>
      </c>
      <c r="N7" s="96">
        <f>SUM(N8:N35)</f>
        <v>295</v>
      </c>
      <c r="O7" s="96">
        <f>SUM(O8:O35)</f>
        <v>160</v>
      </c>
      <c r="P7" s="36">
        <f>O7*100/N7</f>
        <v>54.237288135593218</v>
      </c>
      <c r="Q7" s="96">
        <f>SUM(Q8:Q35)</f>
        <v>18531</v>
      </c>
      <c r="R7" s="96">
        <f>SUM(R8:R35)</f>
        <v>10953</v>
      </c>
      <c r="S7" s="36">
        <f>R7*100/Q7</f>
        <v>59.106362311801846</v>
      </c>
      <c r="T7" s="96">
        <f>SUM(T8:T35)</f>
        <v>0</v>
      </c>
      <c r="U7" s="96">
        <f>SUM(U8:U35)</f>
        <v>3387</v>
      </c>
      <c r="V7" s="36" t="e">
        <f>U7*100/T7</f>
        <v>#DIV/0!</v>
      </c>
      <c r="W7" s="96">
        <f>SUM(W8:W35)</f>
        <v>6250</v>
      </c>
      <c r="X7" s="96">
        <f>SUM(X8:X35)</f>
        <v>2532</v>
      </c>
      <c r="Y7" s="36">
        <f>X7*100/W7</f>
        <v>40.512</v>
      </c>
      <c r="Z7" s="96">
        <f>SUM(Z8:Z35)</f>
        <v>5478</v>
      </c>
      <c r="AA7" s="96">
        <f>SUM(AA8:AA35)</f>
        <v>2230</v>
      </c>
      <c r="AB7" s="36">
        <f>AA7*100/Z7</f>
        <v>40.708287696239502</v>
      </c>
      <c r="AC7" s="37"/>
      <c r="AF7" s="42"/>
    </row>
    <row r="8" spans="1:32" s="42" customFormat="1" ht="15.75" customHeight="1" x14ac:dyDescent="0.25">
      <c r="A8" s="61" t="s">
        <v>34</v>
      </c>
      <c r="B8" s="100">
        <f>УСЬОГО!B8-'12-жінки-ЦЗ'!B8</f>
        <v>-13636</v>
      </c>
      <c r="C8" s="100">
        <f>УСЬОГО!C8-'12-жінки-ЦЗ'!C8</f>
        <v>4415</v>
      </c>
      <c r="D8" s="101">
        <f t="shared" ref="D8:D35" si="0">C8*100/B8</f>
        <v>-32.377530067468463</v>
      </c>
      <c r="E8" s="100">
        <f>УСЬОГО!E8-'12-жінки-ЦЗ'!E8</f>
        <v>6292</v>
      </c>
      <c r="F8" s="100">
        <f>УСЬОГО!F8-'12-жінки-ЦЗ'!F8</f>
        <v>3387</v>
      </c>
      <c r="G8" s="102">
        <f t="shared" ref="G8:G35" si="1">F8*100/E8</f>
        <v>53.830260648442469</v>
      </c>
      <c r="H8" s="100">
        <f>УСЬОГО!H8-'12-жінки-ЦЗ'!H8</f>
        <v>1251</v>
      </c>
      <c r="I8" s="100">
        <f>УСЬОГО!I8-'12-жінки-ЦЗ'!I8</f>
        <v>755</v>
      </c>
      <c r="J8" s="102">
        <f t="shared" ref="J8:J35" si="2">I8*100/H8</f>
        <v>60.35171862509992</v>
      </c>
      <c r="K8" s="100">
        <f>УСЬОГО!N8-'12-жінки-ЦЗ'!K8</f>
        <v>320</v>
      </c>
      <c r="L8" s="100">
        <f>УСЬОГО!O8-'12-жінки-ЦЗ'!L8</f>
        <v>224</v>
      </c>
      <c r="M8" s="102">
        <f t="shared" ref="M8:M35" si="3">L8*100/K8</f>
        <v>70</v>
      </c>
      <c r="N8" s="100">
        <f>УСЬОГО!Q8-'12-жінки-ЦЗ'!N8</f>
        <v>77</v>
      </c>
      <c r="O8" s="100">
        <f>УСЬОГО!R8-'12-жінки-ЦЗ'!O8</f>
        <v>8</v>
      </c>
      <c r="P8" s="102">
        <f>IF(ISERROR(O8*100/N8),"-",(O8*100/N8))</f>
        <v>10.38961038961039</v>
      </c>
      <c r="Q8" s="100">
        <f>УСЬОГО!T8-'12-жінки-ЦЗ'!Q8</f>
        <v>3779</v>
      </c>
      <c r="R8" s="103">
        <f>УСЬОГО!U8-'12-жінки-ЦЗ'!R8</f>
        <v>2231</v>
      </c>
      <c r="S8" s="102">
        <f t="shared" ref="S8:S35" si="4">R8*100/Q8</f>
        <v>59.03678221751786</v>
      </c>
      <c r="T8" s="100">
        <f>УСЬОГО!W8-'12-жінки-ЦЗ'!T8</f>
        <v>0</v>
      </c>
      <c r="U8" s="103">
        <f>УСЬОГО!X8-'12-жінки-ЦЗ'!U8</f>
        <v>829</v>
      </c>
      <c r="V8" s="102" t="e">
        <f t="shared" ref="V8:V35" si="5">U8*100/T8</f>
        <v>#DIV/0!</v>
      </c>
      <c r="W8" s="100">
        <f>УСЬОГО!Z8-'12-жінки-ЦЗ'!W8</f>
        <v>1737</v>
      </c>
      <c r="X8" s="103">
        <f>УСЬОГО!AA8-'12-жінки-ЦЗ'!X8</f>
        <v>501</v>
      </c>
      <c r="Y8" s="102">
        <f t="shared" ref="Y8:Y35" si="6">X8*100/W8</f>
        <v>28.842832469775473</v>
      </c>
      <c r="Z8" s="100">
        <f>УСЬОГО!AC8-'12-жінки-ЦЗ'!Z8</f>
        <v>1473</v>
      </c>
      <c r="AA8" s="103">
        <f>УСЬОГО!AD8-'12-жінки-ЦЗ'!AA8</f>
        <v>426</v>
      </c>
      <c r="AB8" s="102">
        <f t="shared" ref="AB8:AB35" si="7">AA8*100/Z8</f>
        <v>28.920570264765786</v>
      </c>
      <c r="AC8" s="37"/>
      <c r="AD8" s="41"/>
    </row>
    <row r="9" spans="1:32" s="43" customFormat="1" ht="15.75" customHeight="1" x14ac:dyDescent="0.25">
      <c r="A9" s="61" t="s">
        <v>35</v>
      </c>
      <c r="B9" s="100">
        <f>УСЬОГО!B9-'12-жінки-ЦЗ'!B9</f>
        <v>-2055</v>
      </c>
      <c r="C9" s="100">
        <f>УСЬОГО!C9-'12-жінки-ЦЗ'!C9</f>
        <v>610</v>
      </c>
      <c r="D9" s="101">
        <f t="shared" si="0"/>
        <v>-29.683698296836983</v>
      </c>
      <c r="E9" s="100">
        <f>УСЬОГО!E9-'12-жінки-ЦЗ'!E9</f>
        <v>932</v>
      </c>
      <c r="F9" s="100">
        <f>УСЬОГО!F9-'12-жінки-ЦЗ'!F9</f>
        <v>506</v>
      </c>
      <c r="G9" s="102">
        <f t="shared" si="1"/>
        <v>54.291845493562235</v>
      </c>
      <c r="H9" s="100">
        <f>УСЬОГО!H9-'12-жінки-ЦЗ'!H9</f>
        <v>317</v>
      </c>
      <c r="I9" s="100">
        <f>УСЬОГО!I9-'12-жінки-ЦЗ'!I9</f>
        <v>199</v>
      </c>
      <c r="J9" s="102">
        <f t="shared" si="2"/>
        <v>62.776025236593057</v>
      </c>
      <c r="K9" s="100">
        <f>УСЬОГО!N9-'12-жінки-ЦЗ'!K9</f>
        <v>18</v>
      </c>
      <c r="L9" s="100">
        <f>УСЬОГО!O9-'12-жінки-ЦЗ'!L9</f>
        <v>5</v>
      </c>
      <c r="M9" s="102" t="s">
        <v>67</v>
      </c>
      <c r="N9" s="100">
        <f>УСЬОГО!Q9-'12-жінки-ЦЗ'!N9</f>
        <v>4</v>
      </c>
      <c r="O9" s="100">
        <f>УСЬОГО!R9-'12-жінки-ЦЗ'!O9</f>
        <v>29</v>
      </c>
      <c r="P9" s="102">
        <f t="shared" ref="P9:P35" si="8">IF(ISERROR(O9*100/N9),"-",(O9*100/N9))</f>
        <v>725</v>
      </c>
      <c r="Q9" s="100">
        <f>УСЬОГО!T9-'12-жінки-ЦЗ'!Q9</f>
        <v>725</v>
      </c>
      <c r="R9" s="103">
        <f>УСЬОГО!U9-'12-жінки-ЦЗ'!R9</f>
        <v>413</v>
      </c>
      <c r="S9" s="102">
        <f t="shared" si="4"/>
        <v>56.96551724137931</v>
      </c>
      <c r="T9" s="100">
        <f>УСЬОГО!W9-'12-жінки-ЦЗ'!T9</f>
        <v>0</v>
      </c>
      <c r="U9" s="103">
        <f>УСЬОГО!X9-'12-жінки-ЦЗ'!U9</f>
        <v>105</v>
      </c>
      <c r="V9" s="102" t="e">
        <f t="shared" si="5"/>
        <v>#DIV/0!</v>
      </c>
      <c r="W9" s="100">
        <f>УСЬОГО!Z9-'12-жінки-ЦЗ'!W9</f>
        <v>233</v>
      </c>
      <c r="X9" s="103">
        <f>УСЬОГО!AA9-'12-жінки-ЦЗ'!X9</f>
        <v>89</v>
      </c>
      <c r="Y9" s="102">
        <f t="shared" si="6"/>
        <v>38.197424892703864</v>
      </c>
      <c r="Z9" s="100">
        <f>УСЬОГО!AC9-'12-жінки-ЦЗ'!Z9</f>
        <v>170</v>
      </c>
      <c r="AA9" s="103">
        <f>УСЬОГО!AD9-'12-жінки-ЦЗ'!AA9</f>
        <v>70</v>
      </c>
      <c r="AB9" s="102">
        <f t="shared" si="7"/>
        <v>41.176470588235297</v>
      </c>
      <c r="AC9" s="37"/>
      <c r="AD9" s="41"/>
    </row>
    <row r="10" spans="1:32" s="42" customFormat="1" ht="15.75" customHeight="1" x14ac:dyDescent="0.25">
      <c r="A10" s="61" t="s">
        <v>36</v>
      </c>
      <c r="B10" s="100">
        <f>УСЬОГО!B10-'12-жінки-ЦЗ'!B10</f>
        <v>-225</v>
      </c>
      <c r="C10" s="100">
        <f>УСЬОГО!C10-'12-жінки-ЦЗ'!C10</f>
        <v>107</v>
      </c>
      <c r="D10" s="101">
        <f t="shared" si="0"/>
        <v>-47.555555555555557</v>
      </c>
      <c r="E10" s="100">
        <f>УСЬОГО!E10-'12-жінки-ЦЗ'!E10</f>
        <v>158</v>
      </c>
      <c r="F10" s="100">
        <f>УСЬОГО!F10-'12-жінки-ЦЗ'!F10</f>
        <v>80</v>
      </c>
      <c r="G10" s="102">
        <f t="shared" si="1"/>
        <v>50.632911392405063</v>
      </c>
      <c r="H10" s="100">
        <f>УСЬОГО!H10-'12-жінки-ЦЗ'!H10</f>
        <v>51</v>
      </c>
      <c r="I10" s="100">
        <f>УСЬОГО!I10-'12-жінки-ЦЗ'!I10</f>
        <v>32</v>
      </c>
      <c r="J10" s="102">
        <f t="shared" si="2"/>
        <v>62.745098039215684</v>
      </c>
      <c r="K10" s="100">
        <f>УСЬОГО!N10-'12-жінки-ЦЗ'!K10</f>
        <v>2</v>
      </c>
      <c r="L10" s="100">
        <f>УСЬОГО!O10-'12-жінки-ЦЗ'!L10</f>
        <v>2</v>
      </c>
      <c r="M10" s="102" t="s">
        <v>67</v>
      </c>
      <c r="N10" s="100">
        <f>УСЬОГО!Q10-'12-жінки-ЦЗ'!N10</f>
        <v>8</v>
      </c>
      <c r="O10" s="100">
        <f>УСЬОГО!R10-'12-жінки-ЦЗ'!O10</f>
        <v>1</v>
      </c>
      <c r="P10" s="104">
        <f t="shared" si="8"/>
        <v>12.5</v>
      </c>
      <c r="Q10" s="100">
        <f>УСЬОГО!T10-'12-жінки-ЦЗ'!Q10</f>
        <v>135</v>
      </c>
      <c r="R10" s="103">
        <f>УСЬОГО!U10-'12-жінки-ЦЗ'!R10</f>
        <v>68</v>
      </c>
      <c r="S10" s="102">
        <f t="shared" si="4"/>
        <v>50.370370370370374</v>
      </c>
      <c r="T10" s="100">
        <f>УСЬОГО!W10-'12-жінки-ЦЗ'!T10</f>
        <v>0</v>
      </c>
      <c r="U10" s="103">
        <f>УСЬОГО!X10-'12-жінки-ЦЗ'!U10</f>
        <v>24</v>
      </c>
      <c r="V10" s="102" t="e">
        <f t="shared" si="5"/>
        <v>#DIV/0!</v>
      </c>
      <c r="W10" s="100">
        <f>УСЬОГО!Z10-'12-жінки-ЦЗ'!W10</f>
        <v>25</v>
      </c>
      <c r="X10" s="103">
        <f>УСЬОГО!AA10-'12-жінки-ЦЗ'!X10</f>
        <v>20</v>
      </c>
      <c r="Y10" s="102">
        <f t="shared" si="6"/>
        <v>80</v>
      </c>
      <c r="Z10" s="100">
        <f>УСЬОГО!AC10-'12-жінки-ЦЗ'!Z10</f>
        <v>24</v>
      </c>
      <c r="AA10" s="103">
        <f>УСЬОГО!AD10-'12-жінки-ЦЗ'!AA10</f>
        <v>19</v>
      </c>
      <c r="AB10" s="102">
        <f t="shared" si="7"/>
        <v>79.166666666666671</v>
      </c>
      <c r="AC10" s="37"/>
      <c r="AD10" s="41"/>
    </row>
    <row r="11" spans="1:32" s="42" customFormat="1" ht="15.75" customHeight="1" x14ac:dyDescent="0.25">
      <c r="A11" s="61" t="s">
        <v>37</v>
      </c>
      <c r="B11" s="100">
        <f>УСЬОГО!B11-'12-жінки-ЦЗ'!B11</f>
        <v>-964</v>
      </c>
      <c r="C11" s="100">
        <f>УСЬОГО!C11-'12-жінки-ЦЗ'!C11</f>
        <v>422</v>
      </c>
      <c r="D11" s="101">
        <f t="shared" si="0"/>
        <v>-43.775933609958507</v>
      </c>
      <c r="E11" s="100">
        <f>УСЬОГО!E11-'12-жінки-ЦЗ'!E11</f>
        <v>501</v>
      </c>
      <c r="F11" s="100">
        <f>УСЬОГО!F11-'12-жінки-ЦЗ'!F11</f>
        <v>306</v>
      </c>
      <c r="G11" s="102">
        <f t="shared" si="1"/>
        <v>61.077844311377248</v>
      </c>
      <c r="H11" s="100">
        <f>УСЬОГО!H11-'12-жінки-ЦЗ'!H11</f>
        <v>139</v>
      </c>
      <c r="I11" s="100">
        <f>УСЬОГО!I11-'12-жінки-ЦЗ'!I11</f>
        <v>140</v>
      </c>
      <c r="J11" s="102">
        <f t="shared" si="2"/>
        <v>100.71942446043165</v>
      </c>
      <c r="K11" s="100">
        <f>УСЬОГО!N11-'12-жінки-ЦЗ'!K11</f>
        <v>4</v>
      </c>
      <c r="L11" s="100">
        <f>УСЬОГО!O11-'12-жінки-ЦЗ'!L11</f>
        <v>8</v>
      </c>
      <c r="M11" s="102">
        <f t="shared" si="3"/>
        <v>200</v>
      </c>
      <c r="N11" s="100">
        <f>УСЬОГО!Q11-'12-жінки-ЦЗ'!N11</f>
        <v>0</v>
      </c>
      <c r="O11" s="100">
        <f>УСЬОГО!R11-'12-жінки-ЦЗ'!O11</f>
        <v>0</v>
      </c>
      <c r="P11" s="104" t="str">
        <f t="shared" si="8"/>
        <v>-</v>
      </c>
      <c r="Q11" s="100">
        <f>УСЬОГО!T11-'12-жінки-ЦЗ'!Q11</f>
        <v>412</v>
      </c>
      <c r="R11" s="103">
        <f>УСЬОГО!U11-'12-жінки-ЦЗ'!R11</f>
        <v>256</v>
      </c>
      <c r="S11" s="102">
        <f t="shared" si="4"/>
        <v>62.135922330097088</v>
      </c>
      <c r="T11" s="100">
        <f>УСЬОГО!W11-'12-жінки-ЦЗ'!T11</f>
        <v>0</v>
      </c>
      <c r="U11" s="103">
        <f>УСЬОГО!X11-'12-жінки-ЦЗ'!U11</f>
        <v>94</v>
      </c>
      <c r="V11" s="102" t="e">
        <f t="shared" si="5"/>
        <v>#DIV/0!</v>
      </c>
      <c r="W11" s="100">
        <f>УСЬОГО!Z11-'12-жінки-ЦЗ'!W11</f>
        <v>95</v>
      </c>
      <c r="X11" s="103">
        <f>УСЬОГО!AA11-'12-жінки-ЦЗ'!X11</f>
        <v>63</v>
      </c>
      <c r="Y11" s="102">
        <f t="shared" si="6"/>
        <v>66.315789473684205</v>
      </c>
      <c r="Z11" s="100">
        <f>УСЬОГО!AC11-'12-жінки-ЦЗ'!Z11</f>
        <v>80</v>
      </c>
      <c r="AA11" s="103">
        <f>УСЬОГО!AD11-'12-жінки-ЦЗ'!AA11</f>
        <v>55</v>
      </c>
      <c r="AB11" s="102">
        <f t="shared" si="7"/>
        <v>68.75</v>
      </c>
      <c r="AC11" s="37"/>
      <c r="AD11" s="41"/>
    </row>
    <row r="12" spans="1:32" s="42" customFormat="1" ht="15.75" customHeight="1" x14ac:dyDescent="0.25">
      <c r="A12" s="61" t="s">
        <v>38</v>
      </c>
      <c r="B12" s="100">
        <f>УСЬОГО!B12-'12-жінки-ЦЗ'!B12</f>
        <v>-2066</v>
      </c>
      <c r="C12" s="100">
        <f>УСЬОГО!C12-'12-жінки-ЦЗ'!C12</f>
        <v>365</v>
      </c>
      <c r="D12" s="101">
        <f t="shared" si="0"/>
        <v>-17.666989351403679</v>
      </c>
      <c r="E12" s="100">
        <f>УСЬОГО!E12-'12-жінки-ЦЗ'!E12</f>
        <v>524</v>
      </c>
      <c r="F12" s="100">
        <f>УСЬОГО!F12-'12-жінки-ЦЗ'!F12</f>
        <v>263</v>
      </c>
      <c r="G12" s="102">
        <f t="shared" si="1"/>
        <v>50.190839694656489</v>
      </c>
      <c r="H12" s="100">
        <f>УСЬОГО!H12-'12-жінки-ЦЗ'!H12</f>
        <v>275</v>
      </c>
      <c r="I12" s="100">
        <f>УСЬОГО!I12-'12-жінки-ЦЗ'!I12</f>
        <v>167</v>
      </c>
      <c r="J12" s="102">
        <f t="shared" si="2"/>
        <v>60.727272727272727</v>
      </c>
      <c r="K12" s="100">
        <f>УСЬОГО!N12-'12-жінки-ЦЗ'!K12</f>
        <v>37</v>
      </c>
      <c r="L12" s="100">
        <f>УСЬОГО!O12-'12-жінки-ЦЗ'!L12</f>
        <v>22</v>
      </c>
      <c r="M12" s="102">
        <f t="shared" si="3"/>
        <v>59.45945945945946</v>
      </c>
      <c r="N12" s="100">
        <f>УСЬОГО!Q12-'12-жінки-ЦЗ'!N12</f>
        <v>6</v>
      </c>
      <c r="O12" s="100">
        <f>УСЬОГО!R12-'12-жінки-ЦЗ'!O12</f>
        <v>8</v>
      </c>
      <c r="P12" s="102">
        <f t="shared" si="8"/>
        <v>133.33333333333334</v>
      </c>
      <c r="Q12" s="100">
        <f>УСЬОГО!T12-'12-жінки-ЦЗ'!Q12</f>
        <v>441</v>
      </c>
      <c r="R12" s="103">
        <f>УСЬОГО!U12-'12-жінки-ЦЗ'!R12</f>
        <v>241</v>
      </c>
      <c r="S12" s="102">
        <f t="shared" si="4"/>
        <v>54.648526077097507</v>
      </c>
      <c r="T12" s="100">
        <f>УСЬОГО!W12-'12-жінки-ЦЗ'!T12</f>
        <v>0</v>
      </c>
      <c r="U12" s="103">
        <f>УСЬОГО!X12-'12-жінки-ЦЗ'!U12</f>
        <v>64</v>
      </c>
      <c r="V12" s="102" t="e">
        <f t="shared" si="5"/>
        <v>#DIV/0!</v>
      </c>
      <c r="W12" s="100">
        <f>УСЬОГО!Z12-'12-жінки-ЦЗ'!W12</f>
        <v>111</v>
      </c>
      <c r="X12" s="103">
        <f>УСЬОГО!AA12-'12-жінки-ЦЗ'!X12</f>
        <v>46</v>
      </c>
      <c r="Y12" s="102">
        <f t="shared" si="6"/>
        <v>41.441441441441441</v>
      </c>
      <c r="Z12" s="100">
        <f>УСЬОГО!AC12-'12-жінки-ЦЗ'!Z12</f>
        <v>99</v>
      </c>
      <c r="AA12" s="103">
        <f>УСЬОГО!AD12-'12-жінки-ЦЗ'!AA12</f>
        <v>35</v>
      </c>
      <c r="AB12" s="102">
        <f t="shared" si="7"/>
        <v>35.353535353535356</v>
      </c>
      <c r="AC12" s="37"/>
      <c r="AD12" s="41"/>
    </row>
    <row r="13" spans="1:32" s="42" customFormat="1" ht="15.75" customHeight="1" x14ac:dyDescent="0.25">
      <c r="A13" s="61" t="s">
        <v>39</v>
      </c>
      <c r="B13" s="100">
        <f>УСЬОГО!B13-'12-жінки-ЦЗ'!B13</f>
        <v>-778</v>
      </c>
      <c r="C13" s="100">
        <f>УСЬОГО!C13-'12-жінки-ЦЗ'!C13</f>
        <v>228</v>
      </c>
      <c r="D13" s="101">
        <f t="shared" si="0"/>
        <v>-29.305912596401029</v>
      </c>
      <c r="E13" s="100">
        <f>УСЬОГО!E13-'12-жінки-ЦЗ'!E13</f>
        <v>369</v>
      </c>
      <c r="F13" s="100">
        <f>УСЬОГО!F13-'12-жінки-ЦЗ'!F13</f>
        <v>211</v>
      </c>
      <c r="G13" s="102">
        <f t="shared" si="1"/>
        <v>57.181571815718158</v>
      </c>
      <c r="H13" s="100">
        <f>УСЬОГО!H13-'12-жінки-ЦЗ'!H13</f>
        <v>164</v>
      </c>
      <c r="I13" s="100">
        <f>УСЬОГО!I13-'12-жінки-ЦЗ'!I13</f>
        <v>106</v>
      </c>
      <c r="J13" s="102">
        <f t="shared" si="2"/>
        <v>64.634146341463421</v>
      </c>
      <c r="K13" s="100">
        <f>УСЬОГО!N13-'12-жінки-ЦЗ'!K13</f>
        <v>24</v>
      </c>
      <c r="L13" s="100">
        <f>УСЬОГО!O13-'12-жінки-ЦЗ'!L13</f>
        <v>8</v>
      </c>
      <c r="M13" s="102">
        <f t="shared" si="3"/>
        <v>33.333333333333336</v>
      </c>
      <c r="N13" s="100">
        <f>УСЬОГО!Q13-'12-жінки-ЦЗ'!N13</f>
        <v>2</v>
      </c>
      <c r="O13" s="100">
        <f>УСЬОГО!R13-'12-жінки-ЦЗ'!O13</f>
        <v>0</v>
      </c>
      <c r="P13" s="104">
        <f t="shared" si="8"/>
        <v>0</v>
      </c>
      <c r="Q13" s="100">
        <f>УСЬОГО!T13-'12-жінки-ЦЗ'!Q13</f>
        <v>327</v>
      </c>
      <c r="R13" s="103">
        <f>УСЬОГО!U13-'12-жінки-ЦЗ'!R13</f>
        <v>203</v>
      </c>
      <c r="S13" s="102">
        <f t="shared" si="4"/>
        <v>62.079510703363916</v>
      </c>
      <c r="T13" s="100">
        <f>УСЬОГО!W13-'12-жінки-ЦЗ'!T13</f>
        <v>0</v>
      </c>
      <c r="U13" s="103">
        <f>УСЬОГО!X13-'12-жінки-ЦЗ'!U13</f>
        <v>44</v>
      </c>
      <c r="V13" s="102" t="e">
        <f t="shared" si="5"/>
        <v>#DIV/0!</v>
      </c>
      <c r="W13" s="100">
        <f>УСЬОГО!Z13-'12-жінки-ЦЗ'!W13</f>
        <v>60</v>
      </c>
      <c r="X13" s="103">
        <f>УСЬОГО!AA13-'12-жінки-ЦЗ'!X13</f>
        <v>44</v>
      </c>
      <c r="Y13" s="102">
        <f t="shared" si="6"/>
        <v>73.333333333333329</v>
      </c>
      <c r="Z13" s="100">
        <f>УСЬОГО!AC13-'12-жінки-ЦЗ'!Z13</f>
        <v>54</v>
      </c>
      <c r="AA13" s="103">
        <f>УСЬОГО!AD13-'12-жінки-ЦЗ'!AA13</f>
        <v>37</v>
      </c>
      <c r="AB13" s="102">
        <f t="shared" si="7"/>
        <v>68.518518518518519</v>
      </c>
      <c r="AC13" s="37"/>
      <c r="AD13" s="41"/>
    </row>
    <row r="14" spans="1:32" s="42" customFormat="1" ht="15.75" customHeight="1" x14ac:dyDescent="0.25">
      <c r="A14" s="61" t="s">
        <v>40</v>
      </c>
      <c r="B14" s="100">
        <f>УСЬОГО!B14-'12-жінки-ЦЗ'!B14</f>
        <v>-555</v>
      </c>
      <c r="C14" s="100">
        <f>УСЬОГО!C14-'12-жінки-ЦЗ'!C14</f>
        <v>116</v>
      </c>
      <c r="D14" s="101">
        <f t="shared" si="0"/>
        <v>-20.900900900900901</v>
      </c>
      <c r="E14" s="100">
        <f>УСЬОГО!E14-'12-жінки-ЦЗ'!E14</f>
        <v>335</v>
      </c>
      <c r="F14" s="100">
        <f>УСЬОГО!F14-'12-жінки-ЦЗ'!F14</f>
        <v>108</v>
      </c>
      <c r="G14" s="102">
        <f t="shared" si="1"/>
        <v>32.238805970149251</v>
      </c>
      <c r="H14" s="100">
        <f>УСЬОГО!H14-'12-жінки-ЦЗ'!H14</f>
        <v>94</v>
      </c>
      <c r="I14" s="100">
        <f>УСЬОГО!I14-'12-жінки-ЦЗ'!I14</f>
        <v>33</v>
      </c>
      <c r="J14" s="102">
        <f t="shared" si="2"/>
        <v>35.106382978723403</v>
      </c>
      <c r="K14" s="100">
        <f>УСЬОГО!N14-'12-жінки-ЦЗ'!K14</f>
        <v>3</v>
      </c>
      <c r="L14" s="100">
        <f>УСЬОГО!O14-'12-жінки-ЦЗ'!L14</f>
        <v>1</v>
      </c>
      <c r="M14" s="102">
        <f t="shared" si="3"/>
        <v>33.333333333333336</v>
      </c>
      <c r="N14" s="100">
        <f>УСЬОГО!Q14-'12-жінки-ЦЗ'!N14</f>
        <v>2</v>
      </c>
      <c r="O14" s="100">
        <f>УСЬОГО!R14-'12-жінки-ЦЗ'!O14</f>
        <v>0</v>
      </c>
      <c r="P14" s="104">
        <f t="shared" si="8"/>
        <v>0</v>
      </c>
      <c r="Q14" s="100">
        <f>УСЬОГО!T14-'12-жінки-ЦЗ'!Q14</f>
        <v>302</v>
      </c>
      <c r="R14" s="103">
        <f>УСЬОГО!U14-'12-жінки-ЦЗ'!R14</f>
        <v>102</v>
      </c>
      <c r="S14" s="102">
        <f t="shared" si="4"/>
        <v>33.774834437086092</v>
      </c>
      <c r="T14" s="100">
        <f>УСЬОГО!W14-'12-жінки-ЦЗ'!T14</f>
        <v>0</v>
      </c>
      <c r="U14" s="103">
        <f>УСЬОГО!X14-'12-жінки-ЦЗ'!U14</f>
        <v>16</v>
      </c>
      <c r="V14" s="102" t="e">
        <f t="shared" si="5"/>
        <v>#DIV/0!</v>
      </c>
      <c r="W14" s="100">
        <f>УСЬОГО!Z14-'12-жінки-ЦЗ'!W14</f>
        <v>54</v>
      </c>
      <c r="X14" s="103">
        <f>УСЬОГО!AA14-'12-жінки-ЦЗ'!X14</f>
        <v>15</v>
      </c>
      <c r="Y14" s="102">
        <f t="shared" si="6"/>
        <v>27.777777777777779</v>
      </c>
      <c r="Z14" s="100">
        <f>УСЬОГО!AC14-'12-жінки-ЦЗ'!Z14</f>
        <v>44</v>
      </c>
      <c r="AA14" s="103">
        <f>УСЬОГО!AD14-'12-жінки-ЦЗ'!AA14</f>
        <v>13</v>
      </c>
      <c r="AB14" s="102">
        <f t="shared" si="7"/>
        <v>29.545454545454547</v>
      </c>
      <c r="AC14" s="37"/>
      <c r="AD14" s="41"/>
    </row>
    <row r="15" spans="1:32" s="42" customFormat="1" ht="15.75" customHeight="1" x14ac:dyDescent="0.25">
      <c r="A15" s="61" t="s">
        <v>41</v>
      </c>
      <c r="B15" s="100">
        <f>УСЬОГО!B15-'12-жінки-ЦЗ'!B15</f>
        <v>-3730</v>
      </c>
      <c r="C15" s="100">
        <f>УСЬОГО!C15-'12-жінки-ЦЗ'!C15</f>
        <v>704</v>
      </c>
      <c r="D15" s="101">
        <f t="shared" si="0"/>
        <v>-18.873994638069703</v>
      </c>
      <c r="E15" s="100">
        <f>УСЬОГО!E15-'12-жінки-ЦЗ'!E15</f>
        <v>659</v>
      </c>
      <c r="F15" s="100">
        <f>УСЬОГО!F15-'12-жінки-ЦЗ'!F15</f>
        <v>575</v>
      </c>
      <c r="G15" s="102">
        <f t="shared" si="1"/>
        <v>87.253414264036422</v>
      </c>
      <c r="H15" s="100">
        <f>УСЬОГО!H15-'12-жінки-ЦЗ'!H15</f>
        <v>550</v>
      </c>
      <c r="I15" s="100">
        <f>УСЬОГО!I15-'12-жінки-ЦЗ'!I15</f>
        <v>284</v>
      </c>
      <c r="J15" s="102">
        <f t="shared" si="2"/>
        <v>51.636363636363633</v>
      </c>
      <c r="K15" s="100">
        <f>УСЬОГО!N15-'12-жінки-ЦЗ'!K15</f>
        <v>22</v>
      </c>
      <c r="L15" s="100">
        <f>УСЬОГО!O15-'12-жінки-ЦЗ'!L15</f>
        <v>8</v>
      </c>
      <c r="M15" s="102">
        <f t="shared" si="3"/>
        <v>36.363636363636367</v>
      </c>
      <c r="N15" s="100">
        <f>УСЬОГО!Q15-'12-жінки-ЦЗ'!N15</f>
        <v>5</v>
      </c>
      <c r="O15" s="100">
        <f>УСЬОГО!R15-'12-жінки-ЦЗ'!O15</f>
        <v>2</v>
      </c>
      <c r="P15" s="104">
        <f t="shared" si="8"/>
        <v>40</v>
      </c>
      <c r="Q15" s="100">
        <f>УСЬОГО!T15-'12-жінки-ЦЗ'!Q15</f>
        <v>508</v>
      </c>
      <c r="R15" s="103">
        <f>УСЬОГО!U15-'12-жінки-ЦЗ'!R15</f>
        <v>492</v>
      </c>
      <c r="S15" s="102">
        <f t="shared" si="4"/>
        <v>96.850393700787407</v>
      </c>
      <c r="T15" s="100">
        <f>УСЬОГО!W15-'12-жінки-ЦЗ'!T15</f>
        <v>0</v>
      </c>
      <c r="U15" s="103">
        <f>УСЬОГО!X15-'12-жінки-ЦЗ'!U15</f>
        <v>68</v>
      </c>
      <c r="V15" s="102" t="e">
        <f t="shared" si="5"/>
        <v>#DIV/0!</v>
      </c>
      <c r="W15" s="100">
        <f>УСЬОГО!Z15-'12-жінки-ЦЗ'!W15</f>
        <v>164</v>
      </c>
      <c r="X15" s="103">
        <f>УСЬОГО!AA15-'12-жінки-ЦЗ'!X15</f>
        <v>43</v>
      </c>
      <c r="Y15" s="102">
        <f t="shared" si="6"/>
        <v>26.219512195121951</v>
      </c>
      <c r="Z15" s="100">
        <f>УСЬОГО!AC15-'12-жінки-ЦЗ'!Z15</f>
        <v>147</v>
      </c>
      <c r="AA15" s="103">
        <f>УСЬОГО!AD15-'12-жінки-ЦЗ'!AA15</f>
        <v>33</v>
      </c>
      <c r="AB15" s="102">
        <f t="shared" si="7"/>
        <v>22.448979591836736</v>
      </c>
      <c r="AC15" s="37"/>
      <c r="AD15" s="41"/>
    </row>
    <row r="16" spans="1:32" s="42" customFormat="1" ht="15.75" customHeight="1" x14ac:dyDescent="0.25">
      <c r="A16" s="61" t="s">
        <v>42</v>
      </c>
      <c r="B16" s="100">
        <f>УСЬОГО!B16-'12-жінки-ЦЗ'!B16</f>
        <v>-1827</v>
      </c>
      <c r="C16" s="100">
        <f>УСЬОГО!C16-'12-жінки-ЦЗ'!C16</f>
        <v>997</v>
      </c>
      <c r="D16" s="101">
        <f t="shared" si="0"/>
        <v>-54.57033388067871</v>
      </c>
      <c r="E16" s="100">
        <f>УСЬОГО!E16-'12-жінки-ЦЗ'!E16</f>
        <v>1183</v>
      </c>
      <c r="F16" s="100">
        <f>УСЬОГО!F16-'12-жінки-ЦЗ'!F16</f>
        <v>811</v>
      </c>
      <c r="G16" s="102">
        <f t="shared" si="1"/>
        <v>68.554522400676248</v>
      </c>
      <c r="H16" s="100">
        <f>УСЬОГО!H16-'12-жінки-ЦЗ'!H16</f>
        <v>769</v>
      </c>
      <c r="I16" s="100">
        <f>УСЬОГО!I16-'12-жінки-ЦЗ'!I16</f>
        <v>525</v>
      </c>
      <c r="J16" s="102">
        <f t="shared" si="2"/>
        <v>68.270481144343307</v>
      </c>
      <c r="K16" s="100">
        <f>УСЬОГО!N16-'12-жінки-ЦЗ'!K16</f>
        <v>99</v>
      </c>
      <c r="L16" s="100">
        <f>УСЬОГО!O16-'12-жінки-ЦЗ'!L16</f>
        <v>36</v>
      </c>
      <c r="M16" s="102">
        <f t="shared" si="3"/>
        <v>36.363636363636367</v>
      </c>
      <c r="N16" s="100">
        <f>УСЬОГО!Q16-'12-жінки-ЦЗ'!N16</f>
        <v>54</v>
      </c>
      <c r="O16" s="100">
        <f>УСЬОГО!R16-'12-жінки-ЦЗ'!O16</f>
        <v>22</v>
      </c>
      <c r="P16" s="102">
        <f t="shared" si="8"/>
        <v>40.74074074074074</v>
      </c>
      <c r="Q16" s="100">
        <f>УСЬОГО!T16-'12-жінки-ЦЗ'!Q16</f>
        <v>1025</v>
      </c>
      <c r="R16" s="103">
        <f>УСЬОГО!U16-'12-жінки-ЦЗ'!R16</f>
        <v>752</v>
      </c>
      <c r="S16" s="102">
        <f t="shared" si="4"/>
        <v>73.365853658536579</v>
      </c>
      <c r="T16" s="100">
        <f>УСЬОГО!W16-'12-жінки-ЦЗ'!T16</f>
        <v>0</v>
      </c>
      <c r="U16" s="103">
        <f>УСЬОГО!X16-'12-жінки-ЦЗ'!U16</f>
        <v>129</v>
      </c>
      <c r="V16" s="102" t="e">
        <f t="shared" si="5"/>
        <v>#DIV/0!</v>
      </c>
      <c r="W16" s="100">
        <f>УСЬОГО!Z16-'12-жінки-ЦЗ'!W16</f>
        <v>177</v>
      </c>
      <c r="X16" s="103">
        <f>УСЬОГО!AA16-'12-жінки-ЦЗ'!X16</f>
        <v>67</v>
      </c>
      <c r="Y16" s="102">
        <f t="shared" si="6"/>
        <v>37.853107344632768</v>
      </c>
      <c r="Z16" s="100">
        <f>УСЬОГО!AC16-'12-жінки-ЦЗ'!Z16</f>
        <v>144</v>
      </c>
      <c r="AA16" s="103">
        <f>УСЬОГО!AD16-'12-жінки-ЦЗ'!AA16</f>
        <v>53</v>
      </c>
      <c r="AB16" s="102">
        <f t="shared" si="7"/>
        <v>36.805555555555557</v>
      </c>
      <c r="AC16" s="37"/>
      <c r="AD16" s="41"/>
    </row>
    <row r="17" spans="1:30" s="42" customFormat="1" ht="15.75" customHeight="1" x14ac:dyDescent="0.25">
      <c r="A17" s="61" t="s">
        <v>43</v>
      </c>
      <c r="B17" s="100">
        <f>УСЬОГО!B17-'12-жінки-ЦЗ'!B17</f>
        <v>-3954</v>
      </c>
      <c r="C17" s="100">
        <f>УСЬОГО!C17-'12-жінки-ЦЗ'!C17</f>
        <v>823</v>
      </c>
      <c r="D17" s="101">
        <f t="shared" si="0"/>
        <v>-20.814365199797674</v>
      </c>
      <c r="E17" s="100">
        <f>УСЬОГО!E17-'12-жінки-ЦЗ'!E17</f>
        <v>1158</v>
      </c>
      <c r="F17" s="100">
        <f>УСЬОГО!F17-'12-жінки-ЦЗ'!F17</f>
        <v>691</v>
      </c>
      <c r="G17" s="102">
        <f t="shared" si="1"/>
        <v>59.671848013816927</v>
      </c>
      <c r="H17" s="100">
        <f>УСЬОГО!H17-'12-жінки-ЦЗ'!H17</f>
        <v>456</v>
      </c>
      <c r="I17" s="100">
        <f>УСЬОГО!I17-'12-жінки-ЦЗ'!I17</f>
        <v>241</v>
      </c>
      <c r="J17" s="102">
        <f t="shared" si="2"/>
        <v>52.850877192982459</v>
      </c>
      <c r="K17" s="100">
        <f>УСЬОГО!N17-'12-жінки-ЦЗ'!K17</f>
        <v>63</v>
      </c>
      <c r="L17" s="100">
        <f>УСЬОГО!O17-'12-жінки-ЦЗ'!L17</f>
        <v>40</v>
      </c>
      <c r="M17" s="102">
        <f t="shared" si="3"/>
        <v>63.492063492063494</v>
      </c>
      <c r="N17" s="100">
        <f>УСЬОГО!Q17-'12-жінки-ЦЗ'!N17</f>
        <v>7</v>
      </c>
      <c r="O17" s="100">
        <f>УСЬОГО!R17-'12-жінки-ЦЗ'!O17</f>
        <v>0</v>
      </c>
      <c r="P17" s="104">
        <f t="shared" si="8"/>
        <v>0</v>
      </c>
      <c r="Q17" s="100">
        <f>УСЬОГО!T17-'12-жінки-ЦЗ'!Q17</f>
        <v>721</v>
      </c>
      <c r="R17" s="103">
        <f>УСЬОГО!U17-'12-жінки-ЦЗ'!R17</f>
        <v>539</v>
      </c>
      <c r="S17" s="102">
        <f t="shared" si="4"/>
        <v>74.757281553398059</v>
      </c>
      <c r="T17" s="100">
        <f>УСЬОГО!W17-'12-жінки-ЦЗ'!T17</f>
        <v>0</v>
      </c>
      <c r="U17" s="103">
        <f>УСЬОГО!X17-'12-жінки-ЦЗ'!U17</f>
        <v>173</v>
      </c>
      <c r="V17" s="102" t="e">
        <f t="shared" si="5"/>
        <v>#DIV/0!</v>
      </c>
      <c r="W17" s="100">
        <f>УСЬОГО!Z17-'12-жінки-ЦЗ'!W17</f>
        <v>338</v>
      </c>
      <c r="X17" s="103">
        <f>УСЬОГО!AA17-'12-жінки-ЦЗ'!X17</f>
        <v>145</v>
      </c>
      <c r="Y17" s="102">
        <f t="shared" si="6"/>
        <v>42.899408284023671</v>
      </c>
      <c r="Z17" s="100">
        <f>УСЬОГО!AC17-'12-жінки-ЦЗ'!Z17</f>
        <v>303</v>
      </c>
      <c r="AA17" s="103">
        <f>УСЬОГО!AD17-'12-жінки-ЦЗ'!AA17</f>
        <v>130</v>
      </c>
      <c r="AB17" s="102">
        <f t="shared" si="7"/>
        <v>42.904290429042902</v>
      </c>
      <c r="AC17" s="37"/>
      <c r="AD17" s="41"/>
    </row>
    <row r="18" spans="1:30" s="42" customFormat="1" ht="15.75" customHeight="1" x14ac:dyDescent="0.25">
      <c r="A18" s="61" t="s">
        <v>44</v>
      </c>
      <c r="B18" s="100">
        <f>УСЬОГО!B18-'12-жінки-ЦЗ'!B18</f>
        <v>-1127</v>
      </c>
      <c r="C18" s="100">
        <f>УСЬОГО!C18-'12-жінки-ЦЗ'!C18</f>
        <v>578</v>
      </c>
      <c r="D18" s="101">
        <f t="shared" si="0"/>
        <v>-51.286601597160605</v>
      </c>
      <c r="E18" s="100">
        <f>УСЬОГО!E18-'12-жінки-ЦЗ'!E18</f>
        <v>1033</v>
      </c>
      <c r="F18" s="100">
        <f>УСЬОГО!F18-'12-жінки-ЦЗ'!F18</f>
        <v>476</v>
      </c>
      <c r="G18" s="102">
        <f t="shared" si="1"/>
        <v>46.079380445304935</v>
      </c>
      <c r="H18" s="100">
        <f>УСЬОГО!H18-'12-жінки-ЦЗ'!H18</f>
        <v>461</v>
      </c>
      <c r="I18" s="100">
        <f>УСЬОГО!I18-'12-жінки-ЦЗ'!I18</f>
        <v>185</v>
      </c>
      <c r="J18" s="102">
        <f t="shared" si="2"/>
        <v>40.130151843817785</v>
      </c>
      <c r="K18" s="100">
        <f>УСЬОГО!N18-'12-жінки-ЦЗ'!K18</f>
        <v>26</v>
      </c>
      <c r="L18" s="100">
        <f>УСЬОГО!O18-'12-жінки-ЦЗ'!L18</f>
        <v>3</v>
      </c>
      <c r="M18" s="102">
        <f t="shared" si="3"/>
        <v>11.538461538461538</v>
      </c>
      <c r="N18" s="100">
        <f>УСЬОГО!Q18-'12-жінки-ЦЗ'!N18</f>
        <v>9</v>
      </c>
      <c r="O18" s="100">
        <f>УСЬОГО!R18-'12-жінки-ЦЗ'!O18</f>
        <v>0</v>
      </c>
      <c r="P18" s="102">
        <f t="shared" si="8"/>
        <v>0</v>
      </c>
      <c r="Q18" s="100">
        <f>УСЬОГО!T18-'12-жінки-ЦЗ'!Q18</f>
        <v>725</v>
      </c>
      <c r="R18" s="103">
        <f>УСЬОГО!U18-'12-жінки-ЦЗ'!R18</f>
        <v>397</v>
      </c>
      <c r="S18" s="102">
        <f t="shared" si="4"/>
        <v>54.758620689655174</v>
      </c>
      <c r="T18" s="100">
        <f>УСЬОГО!W18-'12-жінки-ЦЗ'!T18</f>
        <v>0</v>
      </c>
      <c r="U18" s="103">
        <f>УСЬОГО!X18-'12-жінки-ЦЗ'!U18</f>
        <v>107</v>
      </c>
      <c r="V18" s="102" t="e">
        <f t="shared" si="5"/>
        <v>#DIV/0!</v>
      </c>
      <c r="W18" s="100">
        <f>УСЬОГО!Z18-'12-жінки-ЦЗ'!W18</f>
        <v>200</v>
      </c>
      <c r="X18" s="103">
        <f>УСЬОГО!AA18-'12-жінки-ЦЗ'!X18</f>
        <v>90</v>
      </c>
      <c r="Y18" s="102">
        <f t="shared" si="6"/>
        <v>45</v>
      </c>
      <c r="Z18" s="100">
        <f>УСЬОГО!AC18-'12-жінки-ЦЗ'!Z18</f>
        <v>182</v>
      </c>
      <c r="AA18" s="103">
        <f>УСЬОГО!AD18-'12-жінки-ЦЗ'!AA18</f>
        <v>85</v>
      </c>
      <c r="AB18" s="102">
        <f t="shared" si="7"/>
        <v>46.703296703296701</v>
      </c>
      <c r="AC18" s="37"/>
      <c r="AD18" s="41"/>
    </row>
    <row r="19" spans="1:30" s="42" customFormat="1" ht="15.75" customHeight="1" x14ac:dyDescent="0.25">
      <c r="A19" s="61" t="s">
        <v>45</v>
      </c>
      <c r="B19" s="100">
        <f>УСЬОГО!B19-'12-жінки-ЦЗ'!B19</f>
        <v>-2020</v>
      </c>
      <c r="C19" s="100">
        <f>УСЬОГО!C19-'12-жінки-ЦЗ'!C19</f>
        <v>646</v>
      </c>
      <c r="D19" s="101">
        <f t="shared" si="0"/>
        <v>-31.980198019801982</v>
      </c>
      <c r="E19" s="100">
        <f>УСЬОГО!E19-'12-жінки-ЦЗ'!E19</f>
        <v>930</v>
      </c>
      <c r="F19" s="100">
        <f>УСЬОГО!F19-'12-жінки-ЦЗ'!F19</f>
        <v>526</v>
      </c>
      <c r="G19" s="102">
        <f t="shared" si="1"/>
        <v>56.55913978494624</v>
      </c>
      <c r="H19" s="100">
        <f>УСЬОГО!H19-'12-жінки-ЦЗ'!H19</f>
        <v>626</v>
      </c>
      <c r="I19" s="100">
        <f>УСЬОГО!I19-'12-жінки-ЦЗ'!I19</f>
        <v>286</v>
      </c>
      <c r="J19" s="102">
        <f t="shared" si="2"/>
        <v>45.686900958466452</v>
      </c>
      <c r="K19" s="100">
        <f>УСЬОГО!N19-'12-жінки-ЦЗ'!K19</f>
        <v>134</v>
      </c>
      <c r="L19" s="100">
        <f>УСЬОГО!O19-'12-жінки-ЦЗ'!L19</f>
        <v>98</v>
      </c>
      <c r="M19" s="102">
        <f t="shared" si="3"/>
        <v>73.134328358208961</v>
      </c>
      <c r="N19" s="100">
        <f>УСЬОГО!Q19-'12-жінки-ЦЗ'!N19</f>
        <v>0</v>
      </c>
      <c r="O19" s="100">
        <f>УСЬОГО!R19-'12-жінки-ЦЗ'!O19</f>
        <v>5</v>
      </c>
      <c r="P19" s="102" t="str">
        <f t="shared" si="8"/>
        <v>-</v>
      </c>
      <c r="Q19" s="100">
        <f>УСЬОГО!T19-'12-жінки-ЦЗ'!Q19</f>
        <v>833</v>
      </c>
      <c r="R19" s="103">
        <f>УСЬОГО!U19-'12-жінки-ЦЗ'!R19</f>
        <v>465</v>
      </c>
      <c r="S19" s="102">
        <f t="shared" si="4"/>
        <v>55.822328931572628</v>
      </c>
      <c r="T19" s="100">
        <f>УСЬОГО!W19-'12-жінки-ЦЗ'!T19</f>
        <v>0</v>
      </c>
      <c r="U19" s="103">
        <f>УСЬОГО!X19-'12-жінки-ЦЗ'!U19</f>
        <v>176</v>
      </c>
      <c r="V19" s="102" t="e">
        <f t="shared" si="5"/>
        <v>#DIV/0!</v>
      </c>
      <c r="W19" s="100">
        <f>УСЬОГО!Z19-'12-жінки-ЦЗ'!W19</f>
        <v>227</v>
      </c>
      <c r="X19" s="103">
        <f>УСЬОГО!AA19-'12-жінки-ЦЗ'!X19</f>
        <v>143</v>
      </c>
      <c r="Y19" s="102">
        <f t="shared" si="6"/>
        <v>62.995594713656388</v>
      </c>
      <c r="Z19" s="100">
        <f>УСЬОГО!AC19-'12-жінки-ЦЗ'!Z19</f>
        <v>214</v>
      </c>
      <c r="AA19" s="103">
        <f>УСЬОГО!AD19-'12-жінки-ЦЗ'!AA19</f>
        <v>131</v>
      </c>
      <c r="AB19" s="102">
        <f t="shared" si="7"/>
        <v>61.214953271028037</v>
      </c>
      <c r="AC19" s="37"/>
      <c r="AD19" s="41"/>
    </row>
    <row r="20" spans="1:30" s="42" customFormat="1" ht="15.75" customHeight="1" x14ac:dyDescent="0.25">
      <c r="A20" s="61" t="s">
        <v>46</v>
      </c>
      <c r="B20" s="100">
        <f>УСЬОГО!B20-'12-жінки-ЦЗ'!B20</f>
        <v>-1136</v>
      </c>
      <c r="C20" s="100">
        <f>УСЬОГО!C20-'12-жінки-ЦЗ'!C20</f>
        <v>340</v>
      </c>
      <c r="D20" s="101">
        <f t="shared" si="0"/>
        <v>-29.929577464788732</v>
      </c>
      <c r="E20" s="100">
        <f>УСЬОГО!E20-'12-жінки-ЦЗ'!E20</f>
        <v>499</v>
      </c>
      <c r="F20" s="100">
        <f>УСЬОГО!F20-'12-жінки-ЦЗ'!F20</f>
        <v>257</v>
      </c>
      <c r="G20" s="102">
        <f t="shared" si="1"/>
        <v>51.503006012024045</v>
      </c>
      <c r="H20" s="100">
        <f>УСЬОГО!H20-'12-жінки-ЦЗ'!H20</f>
        <v>297</v>
      </c>
      <c r="I20" s="100">
        <f>УСЬОГО!I20-'12-жінки-ЦЗ'!I20</f>
        <v>142</v>
      </c>
      <c r="J20" s="102">
        <f t="shared" si="2"/>
        <v>47.811447811447813</v>
      </c>
      <c r="K20" s="100">
        <f>УСЬОГО!N20-'12-жінки-ЦЗ'!K20</f>
        <v>67</v>
      </c>
      <c r="L20" s="100">
        <f>УСЬОГО!O20-'12-жінки-ЦЗ'!L20</f>
        <v>23</v>
      </c>
      <c r="M20" s="102">
        <f t="shared" si="3"/>
        <v>34.328358208955223</v>
      </c>
      <c r="N20" s="100">
        <f>УСЬОГО!Q20-'12-жінки-ЦЗ'!N20</f>
        <v>1</v>
      </c>
      <c r="O20" s="100">
        <f>УСЬОГО!R20-'12-жінки-ЦЗ'!O20</f>
        <v>0</v>
      </c>
      <c r="P20" s="102">
        <f t="shared" si="8"/>
        <v>0</v>
      </c>
      <c r="Q20" s="100">
        <f>УСЬОГО!T20-'12-жінки-ЦЗ'!Q20</f>
        <v>378</v>
      </c>
      <c r="R20" s="103">
        <f>УСЬОГО!U20-'12-жінки-ЦЗ'!R20</f>
        <v>209</v>
      </c>
      <c r="S20" s="102">
        <f t="shared" si="4"/>
        <v>55.291005291005291</v>
      </c>
      <c r="T20" s="100">
        <f>УСЬОГО!W20-'12-жінки-ЦЗ'!T20</f>
        <v>0</v>
      </c>
      <c r="U20" s="103">
        <f>УСЬОГО!X20-'12-жінки-ЦЗ'!U20</f>
        <v>85</v>
      </c>
      <c r="V20" s="102" t="e">
        <f t="shared" si="5"/>
        <v>#DIV/0!</v>
      </c>
      <c r="W20" s="100">
        <f>УСЬОГО!Z20-'12-жінки-ЦЗ'!W20</f>
        <v>145</v>
      </c>
      <c r="X20" s="103">
        <f>УСЬОГО!AA20-'12-жінки-ЦЗ'!X20</f>
        <v>67</v>
      </c>
      <c r="Y20" s="102">
        <f t="shared" si="6"/>
        <v>46.206896551724135</v>
      </c>
      <c r="Z20" s="100">
        <f>УСЬОГО!AC20-'12-жінки-ЦЗ'!Z20</f>
        <v>136</v>
      </c>
      <c r="AA20" s="103">
        <f>УСЬОГО!AD20-'12-жінки-ЦЗ'!AA20</f>
        <v>63</v>
      </c>
      <c r="AB20" s="102">
        <f t="shared" si="7"/>
        <v>46.323529411764703</v>
      </c>
      <c r="AC20" s="37"/>
      <c r="AD20" s="41"/>
    </row>
    <row r="21" spans="1:30" s="42" customFormat="1" ht="15.75" customHeight="1" x14ac:dyDescent="0.25">
      <c r="A21" s="61" t="s">
        <v>47</v>
      </c>
      <c r="B21" s="100">
        <f>УСЬОГО!B21-'12-жінки-ЦЗ'!B21</f>
        <v>-759</v>
      </c>
      <c r="C21" s="100">
        <f>УСЬОГО!C21-'12-жінки-ЦЗ'!C21</f>
        <v>227</v>
      </c>
      <c r="D21" s="101">
        <f t="shared" si="0"/>
        <v>-29.907773386034254</v>
      </c>
      <c r="E21" s="100">
        <f>УСЬОГО!E21-'12-жінки-ЦЗ'!E21</f>
        <v>488</v>
      </c>
      <c r="F21" s="100">
        <f>УСЬОГО!F21-'12-жінки-ЦЗ'!F21</f>
        <v>200</v>
      </c>
      <c r="G21" s="102">
        <f t="shared" si="1"/>
        <v>40.983606557377051</v>
      </c>
      <c r="H21" s="100">
        <f>УСЬОГО!H21-'12-жінки-ЦЗ'!H21</f>
        <v>222</v>
      </c>
      <c r="I21" s="100">
        <f>УСЬОГО!I21-'12-жінки-ЦЗ'!I21</f>
        <v>82</v>
      </c>
      <c r="J21" s="102">
        <f t="shared" si="2"/>
        <v>36.936936936936938</v>
      </c>
      <c r="K21" s="100">
        <f>УСЬОГО!N21-'12-жінки-ЦЗ'!K21</f>
        <v>48</v>
      </c>
      <c r="L21" s="100">
        <f>УСЬОГО!O21-'12-жінки-ЦЗ'!L21</f>
        <v>30</v>
      </c>
      <c r="M21" s="102">
        <f t="shared" si="3"/>
        <v>62.5</v>
      </c>
      <c r="N21" s="100">
        <f>УСЬОГО!Q21-'12-жінки-ЦЗ'!N21</f>
        <v>0</v>
      </c>
      <c r="O21" s="100">
        <f>УСЬОГО!R21-'12-жінки-ЦЗ'!O21</f>
        <v>0</v>
      </c>
      <c r="P21" s="104" t="str">
        <f t="shared" si="8"/>
        <v>-</v>
      </c>
      <c r="Q21" s="100">
        <f>УСЬОГО!T21-'12-жінки-ЦЗ'!Q21</f>
        <v>431</v>
      </c>
      <c r="R21" s="103">
        <f>УСЬОГО!U21-'12-жінки-ЦЗ'!R21</f>
        <v>169</v>
      </c>
      <c r="S21" s="102">
        <f t="shared" si="4"/>
        <v>39.211136890951273</v>
      </c>
      <c r="T21" s="100">
        <f>УСЬОГО!W21-'12-жінки-ЦЗ'!T21</f>
        <v>0</v>
      </c>
      <c r="U21" s="103">
        <f>УСЬОГО!X21-'12-жінки-ЦЗ'!U21</f>
        <v>45</v>
      </c>
      <c r="V21" s="102" t="e">
        <f t="shared" si="5"/>
        <v>#DIV/0!</v>
      </c>
      <c r="W21" s="100">
        <f>УСЬОГО!Z21-'12-жінки-ЦЗ'!W21</f>
        <v>129</v>
      </c>
      <c r="X21" s="103">
        <f>УСЬОГО!AA21-'12-жінки-ЦЗ'!X21</f>
        <v>44</v>
      </c>
      <c r="Y21" s="102">
        <f t="shared" si="6"/>
        <v>34.108527131782942</v>
      </c>
      <c r="Z21" s="100">
        <f>УСЬОГО!AC21-'12-жінки-ЦЗ'!Z21</f>
        <v>118</v>
      </c>
      <c r="AA21" s="103">
        <f>УСЬОГО!AD21-'12-жінки-ЦЗ'!AA21</f>
        <v>38</v>
      </c>
      <c r="AB21" s="102">
        <f t="shared" si="7"/>
        <v>32.203389830508478</v>
      </c>
      <c r="AC21" s="37"/>
      <c r="AD21" s="41"/>
    </row>
    <row r="22" spans="1:30" s="42" customFormat="1" ht="15.75" customHeight="1" x14ac:dyDescent="0.25">
      <c r="A22" s="61" t="s">
        <v>48</v>
      </c>
      <c r="B22" s="100">
        <f>УСЬОГО!B22-'12-жінки-ЦЗ'!B22</f>
        <v>-1912</v>
      </c>
      <c r="C22" s="100">
        <f>УСЬОГО!C22-'12-жінки-ЦЗ'!C22</f>
        <v>791</v>
      </c>
      <c r="D22" s="101">
        <f t="shared" si="0"/>
        <v>-41.370292887029287</v>
      </c>
      <c r="E22" s="100">
        <f>УСЬОГО!E22-'12-жінки-ЦЗ'!E22</f>
        <v>1029</v>
      </c>
      <c r="F22" s="100">
        <f>УСЬОГО!F22-'12-жінки-ЦЗ'!F22</f>
        <v>627</v>
      </c>
      <c r="G22" s="102">
        <f t="shared" si="1"/>
        <v>60.932944606413997</v>
      </c>
      <c r="H22" s="100">
        <f>УСЬОГО!H22-'12-жінки-ЦЗ'!H22</f>
        <v>633</v>
      </c>
      <c r="I22" s="100">
        <f>УСЬОГО!I22-'12-жінки-ЦЗ'!I22</f>
        <v>357</v>
      </c>
      <c r="J22" s="102">
        <f t="shared" si="2"/>
        <v>56.398104265402843</v>
      </c>
      <c r="K22" s="100">
        <f>УСЬОГО!N22-'12-жінки-ЦЗ'!K22</f>
        <v>70</v>
      </c>
      <c r="L22" s="100">
        <f>УСЬОГО!O22-'12-жінки-ЦЗ'!L22</f>
        <v>19</v>
      </c>
      <c r="M22" s="102">
        <f t="shared" si="3"/>
        <v>27.142857142857142</v>
      </c>
      <c r="N22" s="100">
        <f>УСЬОГО!Q22-'12-жінки-ЦЗ'!N22</f>
        <v>4</v>
      </c>
      <c r="O22" s="100">
        <f>УСЬОГО!R22-'12-жінки-ЦЗ'!O22</f>
        <v>8</v>
      </c>
      <c r="P22" s="102">
        <f t="shared" si="8"/>
        <v>200</v>
      </c>
      <c r="Q22" s="100">
        <f>УСЬОГО!T22-'12-жінки-ЦЗ'!Q22</f>
        <v>883</v>
      </c>
      <c r="R22" s="103">
        <f>УСЬОГО!U22-'12-жінки-ЦЗ'!R22</f>
        <v>562</v>
      </c>
      <c r="S22" s="102">
        <f t="shared" si="4"/>
        <v>63.64665911664779</v>
      </c>
      <c r="T22" s="100">
        <f>УСЬОГО!W22-'12-жінки-ЦЗ'!T22</f>
        <v>0</v>
      </c>
      <c r="U22" s="103">
        <f>УСЬОГО!X22-'12-жінки-ЦЗ'!U22</f>
        <v>170</v>
      </c>
      <c r="V22" s="102" t="e">
        <f t="shared" si="5"/>
        <v>#DIV/0!</v>
      </c>
      <c r="W22" s="100">
        <f>УСЬОГО!Z22-'12-жінки-ЦЗ'!W22</f>
        <v>275</v>
      </c>
      <c r="X22" s="103">
        <f>УСЬОГО!AA22-'12-жінки-ЦЗ'!X22</f>
        <v>127</v>
      </c>
      <c r="Y22" s="102">
        <f t="shared" si="6"/>
        <v>46.18181818181818</v>
      </c>
      <c r="Z22" s="100">
        <f>УСЬОГО!AC22-'12-жінки-ЦЗ'!Z22</f>
        <v>227</v>
      </c>
      <c r="AA22" s="103">
        <f>УСЬОГО!AD22-'12-жінки-ЦЗ'!AA22</f>
        <v>105</v>
      </c>
      <c r="AB22" s="102">
        <f t="shared" si="7"/>
        <v>46.255506607929519</v>
      </c>
      <c r="AC22" s="37"/>
      <c r="AD22" s="41"/>
    </row>
    <row r="23" spans="1:30" s="42" customFormat="1" ht="15.75" customHeight="1" x14ac:dyDescent="0.25">
      <c r="A23" s="61" t="s">
        <v>49</v>
      </c>
      <c r="B23" s="100">
        <f>УСЬОГО!B23-'12-жінки-ЦЗ'!B23</f>
        <v>-1216</v>
      </c>
      <c r="C23" s="100">
        <f>УСЬОГО!C23-'12-жінки-ЦЗ'!C23</f>
        <v>487</v>
      </c>
      <c r="D23" s="101">
        <f t="shared" si="0"/>
        <v>-40.049342105263158</v>
      </c>
      <c r="E23" s="100">
        <f>УСЬОГО!E23-'12-жінки-ЦЗ'!E23</f>
        <v>985</v>
      </c>
      <c r="F23" s="100">
        <f>УСЬОГО!F23-'12-жінки-ЦЗ'!F23</f>
        <v>458</v>
      </c>
      <c r="G23" s="102">
        <f t="shared" si="1"/>
        <v>46.497461928934008</v>
      </c>
      <c r="H23" s="100">
        <f>УСЬОГО!H23-'12-жінки-ЦЗ'!H23</f>
        <v>262</v>
      </c>
      <c r="I23" s="100">
        <f>УСЬОГО!I23-'12-жінки-ЦЗ'!I23</f>
        <v>108</v>
      </c>
      <c r="J23" s="102">
        <f t="shared" si="2"/>
        <v>41.221374045801525</v>
      </c>
      <c r="K23" s="100">
        <f>УСЬОГО!N23-'12-жінки-ЦЗ'!K23</f>
        <v>57</v>
      </c>
      <c r="L23" s="100">
        <f>УСЬОГО!O23-'12-жінки-ЦЗ'!L23</f>
        <v>58</v>
      </c>
      <c r="M23" s="102">
        <f t="shared" si="3"/>
        <v>101.75438596491227</v>
      </c>
      <c r="N23" s="100">
        <f>УСЬОГО!Q23-'12-жінки-ЦЗ'!N23</f>
        <v>3</v>
      </c>
      <c r="O23" s="100">
        <f>УСЬОГО!R23-'12-жінки-ЦЗ'!O23</f>
        <v>0</v>
      </c>
      <c r="P23" s="102">
        <f t="shared" si="8"/>
        <v>0</v>
      </c>
      <c r="Q23" s="100">
        <f>УСЬОГО!T23-'12-жінки-ЦЗ'!Q23</f>
        <v>810</v>
      </c>
      <c r="R23" s="103">
        <f>УСЬОГО!U23-'12-жінки-ЦЗ'!R23</f>
        <v>382</v>
      </c>
      <c r="S23" s="102">
        <f t="shared" si="4"/>
        <v>47.160493827160494</v>
      </c>
      <c r="T23" s="100">
        <f>УСЬОГО!W23-'12-жінки-ЦЗ'!T23</f>
        <v>0</v>
      </c>
      <c r="U23" s="103">
        <f>УСЬОГО!X23-'12-жінки-ЦЗ'!U23</f>
        <v>115</v>
      </c>
      <c r="V23" s="102" t="e">
        <f t="shared" si="5"/>
        <v>#DIV/0!</v>
      </c>
      <c r="W23" s="100">
        <f>УСЬОГО!Z23-'12-жінки-ЦЗ'!W23</f>
        <v>304</v>
      </c>
      <c r="X23" s="103">
        <f>УСЬОГО!AA23-'12-жінки-ЦЗ'!X23</f>
        <v>112</v>
      </c>
      <c r="Y23" s="102">
        <f t="shared" si="6"/>
        <v>36.842105263157897</v>
      </c>
      <c r="Z23" s="100">
        <f>УСЬОГО!AC23-'12-жінки-ЦЗ'!Z23</f>
        <v>276</v>
      </c>
      <c r="AA23" s="103">
        <f>УСЬОГО!AD23-'12-жінки-ЦЗ'!AA23</f>
        <v>101</v>
      </c>
      <c r="AB23" s="102">
        <f t="shared" si="7"/>
        <v>36.594202898550726</v>
      </c>
      <c r="AC23" s="37"/>
      <c r="AD23" s="41"/>
    </row>
    <row r="24" spans="1:30" s="42" customFormat="1" ht="15.75" customHeight="1" x14ac:dyDescent="0.25">
      <c r="A24" s="61" t="s">
        <v>50</v>
      </c>
      <c r="B24" s="100">
        <f>УСЬОГО!B24-'12-жінки-ЦЗ'!B24</f>
        <v>-901</v>
      </c>
      <c r="C24" s="100">
        <f>УСЬОГО!C24-'12-жінки-ЦЗ'!C24</f>
        <v>584</v>
      </c>
      <c r="D24" s="101">
        <f t="shared" si="0"/>
        <v>-64.816870144284124</v>
      </c>
      <c r="E24" s="100">
        <f>УСЬОГО!E24-'12-жінки-ЦЗ'!E24</f>
        <v>840</v>
      </c>
      <c r="F24" s="100">
        <f>УСЬОГО!F24-'12-жінки-ЦЗ'!F24</f>
        <v>402</v>
      </c>
      <c r="G24" s="102">
        <f t="shared" si="1"/>
        <v>47.857142857142854</v>
      </c>
      <c r="H24" s="100">
        <f>УСЬОГО!H24-'12-жінки-ЦЗ'!H24</f>
        <v>423</v>
      </c>
      <c r="I24" s="100">
        <f>УСЬОГО!I24-'12-жінки-ЦЗ'!I24</f>
        <v>199</v>
      </c>
      <c r="J24" s="102">
        <f t="shared" si="2"/>
        <v>47.044917257683217</v>
      </c>
      <c r="K24" s="100">
        <f>УСЬОГО!N24-'12-жінки-ЦЗ'!K24</f>
        <v>95</v>
      </c>
      <c r="L24" s="100">
        <f>УСЬОГО!O24-'12-жінки-ЦЗ'!L24</f>
        <v>32</v>
      </c>
      <c r="M24" s="102">
        <f t="shared" si="3"/>
        <v>33.684210526315788</v>
      </c>
      <c r="N24" s="100">
        <f>УСЬОГО!Q24-'12-жінки-ЦЗ'!N24</f>
        <v>3</v>
      </c>
      <c r="O24" s="100">
        <f>УСЬОГО!R24-'12-жінки-ЦЗ'!O24</f>
        <v>0</v>
      </c>
      <c r="P24" s="104">
        <f t="shared" si="8"/>
        <v>0</v>
      </c>
      <c r="Q24" s="100">
        <f>УСЬОГО!T24-'12-жінки-ЦЗ'!Q24</f>
        <v>770</v>
      </c>
      <c r="R24" s="103">
        <f>УСЬОГО!U24-'12-жінки-ЦЗ'!R24</f>
        <v>359</v>
      </c>
      <c r="S24" s="102">
        <f t="shared" si="4"/>
        <v>46.623376623376622</v>
      </c>
      <c r="T24" s="100">
        <f>УСЬОГО!W24-'12-жінки-ЦЗ'!T24</f>
        <v>0</v>
      </c>
      <c r="U24" s="103">
        <f>УСЬОГО!X24-'12-жінки-ЦЗ'!U24</f>
        <v>95</v>
      </c>
      <c r="V24" s="102" t="e">
        <f t="shared" si="5"/>
        <v>#DIV/0!</v>
      </c>
      <c r="W24" s="100">
        <f>УСЬОГО!Z24-'12-жінки-ЦЗ'!W24</f>
        <v>233</v>
      </c>
      <c r="X24" s="103">
        <f>УСЬОГО!AA24-'12-жінки-ЦЗ'!X24</f>
        <v>74</v>
      </c>
      <c r="Y24" s="102">
        <f t="shared" si="6"/>
        <v>31.759656652360515</v>
      </c>
      <c r="Z24" s="100">
        <f>УСЬОГО!AC24-'12-жінки-ЦЗ'!Z24</f>
        <v>220</v>
      </c>
      <c r="AA24" s="103">
        <f>УСЬОГО!AD24-'12-жінки-ЦЗ'!AA24</f>
        <v>67</v>
      </c>
      <c r="AB24" s="102">
        <f t="shared" si="7"/>
        <v>30.454545454545453</v>
      </c>
      <c r="AC24" s="37"/>
      <c r="AD24" s="41"/>
    </row>
    <row r="25" spans="1:30" s="42" customFormat="1" ht="15.75" customHeight="1" x14ac:dyDescent="0.25">
      <c r="A25" s="61" t="s">
        <v>51</v>
      </c>
      <c r="B25" s="100">
        <f>УСЬОГО!B25-'12-жінки-ЦЗ'!B25</f>
        <v>-2130</v>
      </c>
      <c r="C25" s="100">
        <f>УСЬОГО!C25-'12-жінки-ЦЗ'!C25</f>
        <v>359</v>
      </c>
      <c r="D25" s="101">
        <f t="shared" si="0"/>
        <v>-16.854460093896712</v>
      </c>
      <c r="E25" s="100">
        <f>УСЬОГО!E25-'12-жінки-ЦЗ'!E25</f>
        <v>424</v>
      </c>
      <c r="F25" s="100">
        <f>УСЬОГО!F25-'12-жінки-ЦЗ'!F25</f>
        <v>298</v>
      </c>
      <c r="G25" s="102">
        <f t="shared" si="1"/>
        <v>70.283018867924525</v>
      </c>
      <c r="H25" s="100">
        <f>УСЬОГО!H25-'12-жінки-ЦЗ'!H25</f>
        <v>281</v>
      </c>
      <c r="I25" s="100">
        <f>УСЬОГО!I25-'12-жінки-ЦЗ'!I25</f>
        <v>203</v>
      </c>
      <c r="J25" s="102">
        <f t="shared" si="2"/>
        <v>72.241992882562272</v>
      </c>
      <c r="K25" s="100">
        <f>УСЬОГО!N25-'12-жінки-ЦЗ'!K25</f>
        <v>28</v>
      </c>
      <c r="L25" s="100">
        <f>УСЬОГО!O25-'12-жінки-ЦЗ'!L25</f>
        <v>14</v>
      </c>
      <c r="M25" s="102">
        <f t="shared" si="3"/>
        <v>50</v>
      </c>
      <c r="N25" s="100">
        <f>УСЬОГО!Q25-'12-жінки-ЦЗ'!N25</f>
        <v>17</v>
      </c>
      <c r="O25" s="100">
        <f>УСЬОГО!R25-'12-жінки-ЦЗ'!O25</f>
        <v>20</v>
      </c>
      <c r="P25" s="104">
        <f t="shared" si="8"/>
        <v>117.64705882352941</v>
      </c>
      <c r="Q25" s="100">
        <f>УСЬОГО!T25-'12-жінки-ЦЗ'!Q25</f>
        <v>348</v>
      </c>
      <c r="R25" s="103">
        <f>УСЬОГО!U25-'12-жінки-ЦЗ'!R25</f>
        <v>268</v>
      </c>
      <c r="S25" s="102">
        <f t="shared" si="4"/>
        <v>77.011494252873561</v>
      </c>
      <c r="T25" s="100">
        <f>УСЬОГО!W25-'12-жінки-ЦЗ'!T25</f>
        <v>0</v>
      </c>
      <c r="U25" s="103">
        <f>УСЬОГО!X25-'12-жінки-ЦЗ'!U25</f>
        <v>75</v>
      </c>
      <c r="V25" s="102" t="e">
        <f t="shared" si="5"/>
        <v>#DIV/0!</v>
      </c>
      <c r="W25" s="100">
        <f>УСЬОГО!Z25-'12-жінки-ЦЗ'!W25</f>
        <v>89</v>
      </c>
      <c r="X25" s="103">
        <f>УСЬОГО!AA25-'12-жінки-ЦЗ'!X25</f>
        <v>58</v>
      </c>
      <c r="Y25" s="102">
        <f t="shared" si="6"/>
        <v>65.168539325842701</v>
      </c>
      <c r="Z25" s="100">
        <f>УСЬОГО!AC25-'12-жінки-ЦЗ'!Z25</f>
        <v>70</v>
      </c>
      <c r="AA25" s="103">
        <f>УСЬОГО!AD25-'12-жінки-ЦЗ'!AA25</f>
        <v>48</v>
      </c>
      <c r="AB25" s="102">
        <f t="shared" si="7"/>
        <v>68.571428571428569</v>
      </c>
      <c r="AC25" s="37"/>
      <c r="AD25" s="41"/>
    </row>
    <row r="26" spans="1:30" s="42" customFormat="1" ht="15.75" customHeight="1" x14ac:dyDescent="0.25">
      <c r="A26" s="61" t="s">
        <v>52</v>
      </c>
      <c r="B26" s="100">
        <f>УСЬОГО!B26-'12-жінки-ЦЗ'!B26</f>
        <v>-1034</v>
      </c>
      <c r="C26" s="100">
        <f>УСЬОГО!C26-'12-жінки-ЦЗ'!C26</f>
        <v>524</v>
      </c>
      <c r="D26" s="101">
        <f t="shared" si="0"/>
        <v>-50.676982591876211</v>
      </c>
      <c r="E26" s="100">
        <f>УСЬОГО!E26-'12-жінки-ЦЗ'!E26</f>
        <v>757</v>
      </c>
      <c r="F26" s="100">
        <f>УСЬОГО!F26-'12-жінки-ЦЗ'!F26</f>
        <v>444</v>
      </c>
      <c r="G26" s="102">
        <f t="shared" si="1"/>
        <v>58.652575957727876</v>
      </c>
      <c r="H26" s="100">
        <f>УСЬОГО!H26-'12-жінки-ЦЗ'!H26</f>
        <v>320</v>
      </c>
      <c r="I26" s="100">
        <f>УСЬОГО!I26-'12-жінки-ЦЗ'!I26</f>
        <v>196</v>
      </c>
      <c r="J26" s="102">
        <f t="shared" si="2"/>
        <v>61.25</v>
      </c>
      <c r="K26" s="100">
        <f>УСЬОГО!N26-'12-жінки-ЦЗ'!K26</f>
        <v>30</v>
      </c>
      <c r="L26" s="100">
        <f>УСЬОГО!O26-'12-жінки-ЦЗ'!L26</f>
        <v>24</v>
      </c>
      <c r="M26" s="102">
        <f t="shared" si="3"/>
        <v>80</v>
      </c>
      <c r="N26" s="100">
        <f>УСЬОГО!Q26-'12-жінки-ЦЗ'!N26</f>
        <v>2</v>
      </c>
      <c r="O26" s="100">
        <f>УСЬОГО!R26-'12-жінки-ЦЗ'!O26</f>
        <v>5</v>
      </c>
      <c r="P26" s="102">
        <f t="shared" si="8"/>
        <v>250</v>
      </c>
      <c r="Q26" s="100">
        <f>УСЬОГО!T26-'12-жінки-ЦЗ'!Q26</f>
        <v>622</v>
      </c>
      <c r="R26" s="103">
        <f>УСЬОГО!U26-'12-жінки-ЦЗ'!R26</f>
        <v>353</v>
      </c>
      <c r="S26" s="102">
        <f t="shared" si="4"/>
        <v>56.752411575562704</v>
      </c>
      <c r="T26" s="100">
        <f>УСЬОГО!W26-'12-жінки-ЦЗ'!T26</f>
        <v>0</v>
      </c>
      <c r="U26" s="103">
        <f>УСЬОГО!X26-'12-жінки-ЦЗ'!U26</f>
        <v>106</v>
      </c>
      <c r="V26" s="102" t="e">
        <f t="shared" si="5"/>
        <v>#DIV/0!</v>
      </c>
      <c r="W26" s="100">
        <f>УСЬОГО!Z26-'12-жінки-ЦЗ'!W26</f>
        <v>193</v>
      </c>
      <c r="X26" s="103">
        <f>УСЬОГО!AA26-'12-жінки-ЦЗ'!X26</f>
        <v>86</v>
      </c>
      <c r="Y26" s="102">
        <f t="shared" si="6"/>
        <v>44.559585492227981</v>
      </c>
      <c r="Z26" s="100">
        <f>УСЬОГО!AC26-'12-жінки-ЦЗ'!Z26</f>
        <v>160</v>
      </c>
      <c r="AA26" s="103">
        <f>УСЬОГО!AD26-'12-жінки-ЦЗ'!AA26</f>
        <v>79</v>
      </c>
      <c r="AB26" s="102">
        <f t="shared" si="7"/>
        <v>49.375</v>
      </c>
      <c r="AC26" s="37"/>
      <c r="AD26" s="41"/>
    </row>
    <row r="27" spans="1:30" s="42" customFormat="1" ht="15.75" customHeight="1" x14ac:dyDescent="0.25">
      <c r="A27" s="61" t="s">
        <v>53</v>
      </c>
      <c r="B27" s="100">
        <f>УСЬОГО!B27-'12-жінки-ЦЗ'!B27</f>
        <v>-1019</v>
      </c>
      <c r="C27" s="100">
        <f>УСЬОГО!C27-'12-жінки-ЦЗ'!C27</f>
        <v>244</v>
      </c>
      <c r="D27" s="101">
        <f t="shared" si="0"/>
        <v>-23.9450441609421</v>
      </c>
      <c r="E27" s="100">
        <f>УСЬОГО!E27-'12-жінки-ЦЗ'!E27</f>
        <v>419</v>
      </c>
      <c r="F27" s="100">
        <f>УСЬОГО!F27-'12-жінки-ЦЗ'!F27</f>
        <v>230</v>
      </c>
      <c r="G27" s="102">
        <f t="shared" si="1"/>
        <v>54.892601431980907</v>
      </c>
      <c r="H27" s="100">
        <f>УСЬОГО!H27-'12-жінки-ЦЗ'!H27</f>
        <v>185</v>
      </c>
      <c r="I27" s="100">
        <f>УСЬОГО!I27-'12-жінки-ЦЗ'!I27</f>
        <v>81</v>
      </c>
      <c r="J27" s="102">
        <f t="shared" si="2"/>
        <v>43.783783783783782</v>
      </c>
      <c r="K27" s="100">
        <f>УСЬОГО!N27-'12-жінки-ЦЗ'!K27</f>
        <v>44</v>
      </c>
      <c r="L27" s="100">
        <f>УСЬОГО!O27-'12-жінки-ЦЗ'!L27</f>
        <v>42</v>
      </c>
      <c r="M27" s="102">
        <f t="shared" si="3"/>
        <v>95.454545454545453</v>
      </c>
      <c r="N27" s="100">
        <f>УСЬОГО!Q27-'12-жінки-ЦЗ'!N27</f>
        <v>39</v>
      </c>
      <c r="O27" s="100">
        <f>УСЬОГО!R27-'12-жінки-ЦЗ'!O27</f>
        <v>29</v>
      </c>
      <c r="P27" s="102">
        <f t="shared" si="8"/>
        <v>74.358974358974365</v>
      </c>
      <c r="Q27" s="100">
        <f>УСЬОГО!T27-'12-жінки-ЦЗ'!Q27</f>
        <v>344</v>
      </c>
      <c r="R27" s="103">
        <f>УСЬОГО!U27-'12-жінки-ЦЗ'!R27</f>
        <v>216</v>
      </c>
      <c r="S27" s="102">
        <f t="shared" si="4"/>
        <v>62.790697674418603</v>
      </c>
      <c r="T27" s="100">
        <f>УСЬОГО!W27-'12-жінки-ЦЗ'!T27</f>
        <v>0</v>
      </c>
      <c r="U27" s="103">
        <f>УСЬОГО!X27-'12-жінки-ЦЗ'!U27</f>
        <v>44</v>
      </c>
      <c r="V27" s="102" t="e">
        <f t="shared" si="5"/>
        <v>#DIV/0!</v>
      </c>
      <c r="W27" s="100">
        <f>УСЬОГО!Z27-'12-жінки-ЦЗ'!W27</f>
        <v>96</v>
      </c>
      <c r="X27" s="103">
        <f>УСЬОГО!AA27-'12-жінки-ЦЗ'!X27</f>
        <v>44</v>
      </c>
      <c r="Y27" s="102">
        <f t="shared" si="6"/>
        <v>45.833333333333336</v>
      </c>
      <c r="Z27" s="100">
        <f>УСЬОГО!AC27-'12-жінки-ЦЗ'!Z27</f>
        <v>91</v>
      </c>
      <c r="AA27" s="103">
        <f>УСЬОГО!AD27-'12-жінки-ЦЗ'!AA27</f>
        <v>41</v>
      </c>
      <c r="AB27" s="102">
        <f t="shared" si="7"/>
        <v>45.054945054945058</v>
      </c>
      <c r="AC27" s="37"/>
      <c r="AD27" s="41"/>
    </row>
    <row r="28" spans="1:30" s="42" customFormat="1" ht="15.75" customHeight="1" x14ac:dyDescent="0.25">
      <c r="A28" s="61" t="s">
        <v>54</v>
      </c>
      <c r="B28" s="100">
        <f>УСЬОГО!B28-'12-жінки-ЦЗ'!B28</f>
        <v>-725</v>
      </c>
      <c r="C28" s="100">
        <f>УСЬОГО!C28-'12-жінки-ЦЗ'!C28</f>
        <v>303</v>
      </c>
      <c r="D28" s="101">
        <f t="shared" si="0"/>
        <v>-41.793103448275865</v>
      </c>
      <c r="E28" s="100">
        <f>УСЬОГО!E28-'12-жінки-ЦЗ'!E28</f>
        <v>429</v>
      </c>
      <c r="F28" s="100">
        <f>УСЬОГО!F28-'12-жінки-ЦЗ'!F28</f>
        <v>240</v>
      </c>
      <c r="G28" s="102">
        <f t="shared" si="1"/>
        <v>55.944055944055947</v>
      </c>
      <c r="H28" s="100">
        <f>УСЬОГО!H28-'12-жінки-ЦЗ'!H28</f>
        <v>225</v>
      </c>
      <c r="I28" s="100">
        <f>УСЬОГО!I28-'12-жінки-ЦЗ'!I28</f>
        <v>106</v>
      </c>
      <c r="J28" s="102">
        <f t="shared" si="2"/>
        <v>47.111111111111114</v>
      </c>
      <c r="K28" s="100">
        <f>УСЬОГО!N28-'12-жінки-ЦЗ'!K28</f>
        <v>39</v>
      </c>
      <c r="L28" s="100">
        <f>УСЬОГО!O28-'12-жінки-ЦЗ'!L28</f>
        <v>45</v>
      </c>
      <c r="M28" s="102">
        <f t="shared" si="3"/>
        <v>115.38461538461539</v>
      </c>
      <c r="N28" s="100">
        <f>УСЬОГО!Q28-'12-жінки-ЦЗ'!N28</f>
        <v>20</v>
      </c>
      <c r="O28" s="100">
        <f>УСЬОГО!R28-'12-жінки-ЦЗ'!O28</f>
        <v>17</v>
      </c>
      <c r="P28" s="102">
        <f t="shared" si="8"/>
        <v>85</v>
      </c>
      <c r="Q28" s="100">
        <f>УСЬОГО!T28-'12-жінки-ЦЗ'!Q28</f>
        <v>408</v>
      </c>
      <c r="R28" s="103">
        <f>УСЬОГО!U28-'12-жінки-ЦЗ'!R28</f>
        <v>233</v>
      </c>
      <c r="S28" s="102">
        <f t="shared" si="4"/>
        <v>57.107843137254903</v>
      </c>
      <c r="T28" s="100">
        <f>УСЬОГО!W28-'12-жінки-ЦЗ'!T28</f>
        <v>0</v>
      </c>
      <c r="U28" s="103">
        <f>УСЬОГО!X28-'12-жінки-ЦЗ'!U28</f>
        <v>83</v>
      </c>
      <c r="V28" s="102" t="e">
        <f t="shared" si="5"/>
        <v>#DIV/0!</v>
      </c>
      <c r="W28" s="100">
        <f>УСЬОГО!Z28-'12-жінки-ЦЗ'!W28</f>
        <v>133</v>
      </c>
      <c r="X28" s="103">
        <f>УСЬОГО!AA28-'12-жінки-ЦЗ'!X28</f>
        <v>78</v>
      </c>
      <c r="Y28" s="102">
        <f t="shared" si="6"/>
        <v>58.646616541353382</v>
      </c>
      <c r="Z28" s="100">
        <f>УСЬОГО!AC28-'12-жінки-ЦЗ'!Z28</f>
        <v>125</v>
      </c>
      <c r="AA28" s="103">
        <f>УСЬОГО!AD28-'12-жінки-ЦЗ'!AA28</f>
        <v>77</v>
      </c>
      <c r="AB28" s="102">
        <f t="shared" si="7"/>
        <v>61.6</v>
      </c>
      <c r="AC28" s="37"/>
      <c r="AD28" s="41"/>
    </row>
    <row r="29" spans="1:30" s="42" customFormat="1" ht="15.75" customHeight="1" x14ac:dyDescent="0.25">
      <c r="A29" s="61" t="s">
        <v>55</v>
      </c>
      <c r="B29" s="100">
        <f>УСЬОГО!B29-'12-жінки-ЦЗ'!B29</f>
        <v>-1099</v>
      </c>
      <c r="C29" s="100">
        <f>УСЬОГО!C29-'12-жінки-ЦЗ'!C29</f>
        <v>329</v>
      </c>
      <c r="D29" s="101">
        <f t="shared" si="0"/>
        <v>-29.936305732484076</v>
      </c>
      <c r="E29" s="100">
        <f>УСЬОГО!E29-'12-жінки-ЦЗ'!E29</f>
        <v>648</v>
      </c>
      <c r="F29" s="100">
        <f>УСЬОГО!F29-'12-жінки-ЦЗ'!F29</f>
        <v>282</v>
      </c>
      <c r="G29" s="102">
        <f t="shared" si="1"/>
        <v>43.518518518518519</v>
      </c>
      <c r="H29" s="100">
        <f>УСЬОГО!H29-'12-жінки-ЦЗ'!H29</f>
        <v>211</v>
      </c>
      <c r="I29" s="100">
        <f>УСЬОГО!I29-'12-жінки-ЦЗ'!I29</f>
        <v>69</v>
      </c>
      <c r="J29" s="102">
        <f t="shared" si="2"/>
        <v>32.70142180094787</v>
      </c>
      <c r="K29" s="100">
        <f>УСЬОГО!N29-'12-жінки-ЦЗ'!K29</f>
        <v>38</v>
      </c>
      <c r="L29" s="100">
        <f>УСЬОГО!O29-'12-жінки-ЦЗ'!L29</f>
        <v>23</v>
      </c>
      <c r="M29" s="102">
        <f t="shared" si="3"/>
        <v>60.526315789473685</v>
      </c>
      <c r="N29" s="100">
        <f>УСЬОГО!Q29-'12-жінки-ЦЗ'!N29</f>
        <v>0</v>
      </c>
      <c r="O29" s="100">
        <f>УСЬОГО!R29-'12-жінки-ЦЗ'!O29</f>
        <v>0</v>
      </c>
      <c r="P29" s="102" t="str">
        <f t="shared" si="8"/>
        <v>-</v>
      </c>
      <c r="Q29" s="100">
        <f>УСЬОГО!T29-'12-жінки-ЦЗ'!Q29</f>
        <v>527</v>
      </c>
      <c r="R29" s="103">
        <f>УСЬОГО!U29-'12-жінки-ЦЗ'!R29</f>
        <v>233</v>
      </c>
      <c r="S29" s="102">
        <f t="shared" si="4"/>
        <v>44.212523719165084</v>
      </c>
      <c r="T29" s="100">
        <f>УСЬОГО!W29-'12-жінки-ЦЗ'!T29</f>
        <v>0</v>
      </c>
      <c r="U29" s="103">
        <f>УСЬОГО!X29-'12-жінки-ЦЗ'!U29</f>
        <v>70</v>
      </c>
      <c r="V29" s="102" t="e">
        <f t="shared" si="5"/>
        <v>#DIV/0!</v>
      </c>
      <c r="W29" s="100">
        <f>УСЬОГО!Z29-'12-жінки-ЦЗ'!W29</f>
        <v>172</v>
      </c>
      <c r="X29" s="103">
        <f>УСЬОГО!AA29-'12-жінки-ЦЗ'!X29</f>
        <v>58</v>
      </c>
      <c r="Y29" s="102">
        <f t="shared" si="6"/>
        <v>33.720930232558139</v>
      </c>
      <c r="Z29" s="100">
        <f>УСЬОГО!AC29-'12-жінки-ЦЗ'!Z29</f>
        <v>152</v>
      </c>
      <c r="AA29" s="103">
        <f>УСЬОГО!AD29-'12-жінки-ЦЗ'!AA29</f>
        <v>51</v>
      </c>
      <c r="AB29" s="102">
        <f t="shared" si="7"/>
        <v>33.55263157894737</v>
      </c>
      <c r="AC29" s="37"/>
      <c r="AD29" s="41"/>
    </row>
    <row r="30" spans="1:30" s="42" customFormat="1" ht="15.75" customHeight="1" x14ac:dyDescent="0.25">
      <c r="A30" s="61" t="s">
        <v>56</v>
      </c>
      <c r="B30" s="100">
        <f>УСЬОГО!B30-'12-жінки-ЦЗ'!B30</f>
        <v>-1360</v>
      </c>
      <c r="C30" s="100">
        <f>УСЬОГО!C30-'12-жінки-ЦЗ'!C30</f>
        <v>330</v>
      </c>
      <c r="D30" s="101">
        <f t="shared" si="0"/>
        <v>-24.264705882352942</v>
      </c>
      <c r="E30" s="100">
        <f>УСЬОГО!E30-'12-жінки-ЦЗ'!E30</f>
        <v>485</v>
      </c>
      <c r="F30" s="100">
        <f>УСЬОГО!F30-'12-жінки-ЦЗ'!F30</f>
        <v>258</v>
      </c>
      <c r="G30" s="102">
        <f t="shared" si="1"/>
        <v>53.195876288659797</v>
      </c>
      <c r="H30" s="100">
        <f>УСЬОГО!H30-'12-жінки-ЦЗ'!H30</f>
        <v>262</v>
      </c>
      <c r="I30" s="100">
        <f>УСЬОГО!I30-'12-жінки-ЦЗ'!I30</f>
        <v>142</v>
      </c>
      <c r="J30" s="102">
        <f t="shared" si="2"/>
        <v>54.198473282442748</v>
      </c>
      <c r="K30" s="100">
        <f>УСЬОГО!N30-'12-жінки-ЦЗ'!K30</f>
        <v>109</v>
      </c>
      <c r="L30" s="100">
        <f>УСЬОГО!O30-'12-жінки-ЦЗ'!L30</f>
        <v>24</v>
      </c>
      <c r="M30" s="104" t="s">
        <v>67</v>
      </c>
      <c r="N30" s="100">
        <f>УСЬОГО!Q30-'12-жінки-ЦЗ'!N30</f>
        <v>9</v>
      </c>
      <c r="O30" s="100">
        <f>УСЬОГО!R30-'12-жінки-ЦЗ'!O30</f>
        <v>0</v>
      </c>
      <c r="P30" s="102">
        <f t="shared" si="8"/>
        <v>0</v>
      </c>
      <c r="Q30" s="100">
        <f>УСЬОГО!T30-'12-жінки-ЦЗ'!Q30</f>
        <v>439</v>
      </c>
      <c r="R30" s="103">
        <f>УСЬОГО!U30-'12-жінки-ЦЗ'!R30</f>
        <v>229</v>
      </c>
      <c r="S30" s="102">
        <f t="shared" si="4"/>
        <v>52.164009111617311</v>
      </c>
      <c r="T30" s="100">
        <f>УСЬОГО!W30-'12-жінки-ЦЗ'!T30</f>
        <v>0</v>
      </c>
      <c r="U30" s="103">
        <f>УСЬОГО!X30-'12-жінки-ЦЗ'!U30</f>
        <v>65</v>
      </c>
      <c r="V30" s="102" t="e">
        <f t="shared" si="5"/>
        <v>#DIV/0!</v>
      </c>
      <c r="W30" s="100">
        <f>УСЬОГО!Z30-'12-жінки-ЦЗ'!W30</f>
        <v>119</v>
      </c>
      <c r="X30" s="103">
        <f>УСЬОГО!AA30-'12-жінки-ЦЗ'!X30</f>
        <v>56</v>
      </c>
      <c r="Y30" s="102">
        <f t="shared" si="6"/>
        <v>47.058823529411768</v>
      </c>
      <c r="Z30" s="100">
        <f>УСЬОГО!AC30-'12-жінки-ЦЗ'!Z30</f>
        <v>105</v>
      </c>
      <c r="AA30" s="103">
        <f>УСЬОГО!AD30-'12-жінки-ЦЗ'!AA30</f>
        <v>45</v>
      </c>
      <c r="AB30" s="102">
        <f t="shared" si="7"/>
        <v>42.857142857142854</v>
      </c>
      <c r="AC30" s="37"/>
      <c r="AD30" s="41"/>
    </row>
    <row r="31" spans="1:30" s="42" customFormat="1" ht="15.75" customHeight="1" x14ac:dyDescent="0.25">
      <c r="A31" s="61" t="s">
        <v>57</v>
      </c>
      <c r="B31" s="100">
        <f>УСЬОГО!B31-'12-жінки-ЦЗ'!B31</f>
        <v>-1278</v>
      </c>
      <c r="C31" s="100">
        <f>УСЬОГО!C31-'12-жінки-ЦЗ'!C31</f>
        <v>436</v>
      </c>
      <c r="D31" s="101">
        <f t="shared" si="0"/>
        <v>-34.115805946791859</v>
      </c>
      <c r="E31" s="100">
        <f>УСЬОГО!E31-'12-жінки-ЦЗ'!E31</f>
        <v>472</v>
      </c>
      <c r="F31" s="100">
        <f>УСЬОГО!F31-'12-жінки-ЦЗ'!F31</f>
        <v>289</v>
      </c>
      <c r="G31" s="102">
        <f t="shared" si="1"/>
        <v>61.228813559322035</v>
      </c>
      <c r="H31" s="100">
        <f>УСЬОГО!H31-'12-жінки-ЦЗ'!H31</f>
        <v>343</v>
      </c>
      <c r="I31" s="100">
        <f>УСЬОГО!I31-'12-жінки-ЦЗ'!I31</f>
        <v>135</v>
      </c>
      <c r="J31" s="102">
        <f t="shared" si="2"/>
        <v>39.358600583090379</v>
      </c>
      <c r="K31" s="100">
        <f>УСЬОГО!N31-'12-жінки-ЦЗ'!K31</f>
        <v>60</v>
      </c>
      <c r="L31" s="100">
        <f>УСЬОГО!O31-'12-жінки-ЦЗ'!L31</f>
        <v>40</v>
      </c>
      <c r="M31" s="102">
        <f t="shared" si="3"/>
        <v>66.666666666666671</v>
      </c>
      <c r="N31" s="100">
        <f>УСЬОГО!Q31-'12-жінки-ЦЗ'!N31</f>
        <v>12</v>
      </c>
      <c r="O31" s="100">
        <f>УСЬОГО!R31-'12-жінки-ЦЗ'!O31</f>
        <v>0</v>
      </c>
      <c r="P31" s="104">
        <f t="shared" si="8"/>
        <v>0</v>
      </c>
      <c r="Q31" s="100">
        <f>УСЬОГО!T31-'12-жінки-ЦЗ'!Q31</f>
        <v>426</v>
      </c>
      <c r="R31" s="103">
        <f>УСЬОГО!U31-'12-жінки-ЦЗ'!R31</f>
        <v>258</v>
      </c>
      <c r="S31" s="102">
        <f t="shared" si="4"/>
        <v>60.563380281690144</v>
      </c>
      <c r="T31" s="100">
        <f>УСЬОГО!W31-'12-жінки-ЦЗ'!T31</f>
        <v>0</v>
      </c>
      <c r="U31" s="103">
        <f>УСЬОГО!X31-'12-жінки-ЦЗ'!U31</f>
        <v>95</v>
      </c>
      <c r="V31" s="102" t="e">
        <f t="shared" si="5"/>
        <v>#DIV/0!</v>
      </c>
      <c r="W31" s="100">
        <f>УСЬОГО!Z31-'12-жінки-ЦЗ'!W31</f>
        <v>139</v>
      </c>
      <c r="X31" s="103">
        <f>УСЬОГО!AA31-'12-жінки-ЦЗ'!X31</f>
        <v>69</v>
      </c>
      <c r="Y31" s="102">
        <f t="shared" si="6"/>
        <v>49.640287769784173</v>
      </c>
      <c r="Z31" s="100">
        <f>УСЬОГО!AC31-'12-жінки-ЦЗ'!Z31</f>
        <v>117</v>
      </c>
      <c r="AA31" s="103">
        <f>УСЬОГО!AD31-'12-жінки-ЦЗ'!AA31</f>
        <v>61</v>
      </c>
      <c r="AB31" s="102">
        <f t="shared" si="7"/>
        <v>52.136752136752136</v>
      </c>
      <c r="AC31" s="37"/>
      <c r="AD31" s="41"/>
    </row>
    <row r="32" spans="1:30" s="42" customFormat="1" ht="15.75" customHeight="1" x14ac:dyDescent="0.25">
      <c r="A32" s="61" t="s">
        <v>58</v>
      </c>
      <c r="B32" s="100">
        <f>УСЬОГО!B32-'12-жінки-ЦЗ'!B32</f>
        <v>-1702</v>
      </c>
      <c r="C32" s="100">
        <f>УСЬОГО!C32-'12-жінки-ЦЗ'!C32</f>
        <v>421</v>
      </c>
      <c r="D32" s="101">
        <f t="shared" si="0"/>
        <v>-24.735605170387778</v>
      </c>
      <c r="E32" s="100">
        <f>УСЬОГО!E32-'12-жінки-ЦЗ'!E32</f>
        <v>482</v>
      </c>
      <c r="F32" s="100">
        <f>УСЬОГО!F32-'12-жінки-ЦЗ'!F32</f>
        <v>257</v>
      </c>
      <c r="G32" s="102">
        <f t="shared" si="1"/>
        <v>53.319502074688799</v>
      </c>
      <c r="H32" s="100">
        <f>УСЬОГО!H32-'12-жінки-ЦЗ'!H32</f>
        <v>283</v>
      </c>
      <c r="I32" s="100">
        <f>УСЬОГО!I32-'12-жінки-ЦЗ'!I32</f>
        <v>222</v>
      </c>
      <c r="J32" s="102">
        <f t="shared" si="2"/>
        <v>78.445229681978802</v>
      </c>
      <c r="K32" s="100">
        <f>УСЬОГО!N32-'12-жінки-ЦЗ'!K32</f>
        <v>52</v>
      </c>
      <c r="L32" s="100">
        <f>УСЬОГО!O32-'12-жінки-ЦЗ'!L32</f>
        <v>13</v>
      </c>
      <c r="M32" s="102">
        <f t="shared" si="3"/>
        <v>25</v>
      </c>
      <c r="N32" s="100">
        <f>УСЬОГО!Q32-'12-жінки-ЦЗ'!N32</f>
        <v>10</v>
      </c>
      <c r="O32" s="100">
        <f>УСЬОГО!R32-'12-жінки-ЦЗ'!O32</f>
        <v>0</v>
      </c>
      <c r="P32" s="104">
        <f t="shared" si="8"/>
        <v>0</v>
      </c>
      <c r="Q32" s="100">
        <f>УСЬОГО!T32-'12-жінки-ЦЗ'!Q32</f>
        <v>395</v>
      </c>
      <c r="R32" s="103">
        <f>УСЬОГО!U32-'12-жінки-ЦЗ'!R32</f>
        <v>248</v>
      </c>
      <c r="S32" s="102">
        <f t="shared" si="4"/>
        <v>62.784810126582279</v>
      </c>
      <c r="T32" s="100">
        <f>УСЬОГО!W32-'12-жінки-ЦЗ'!T32</f>
        <v>0</v>
      </c>
      <c r="U32" s="103">
        <f>УСЬОГО!X32-'12-жінки-ЦЗ'!U32</f>
        <v>94</v>
      </c>
      <c r="V32" s="102" t="e">
        <f t="shared" si="5"/>
        <v>#DIV/0!</v>
      </c>
      <c r="W32" s="100">
        <f>УСЬОГО!Z32-'12-жінки-ЦЗ'!W32</f>
        <v>63</v>
      </c>
      <c r="X32" s="103">
        <f>УСЬОГО!AA32-'12-жінки-ЦЗ'!X32</f>
        <v>37</v>
      </c>
      <c r="Y32" s="102">
        <f t="shared" si="6"/>
        <v>58.730158730158728</v>
      </c>
      <c r="Z32" s="100">
        <f>УСЬОГО!AC32-'12-жінки-ЦЗ'!Z32</f>
        <v>57</v>
      </c>
      <c r="AA32" s="103">
        <f>УСЬОГО!AD32-'12-жінки-ЦЗ'!AA32</f>
        <v>35</v>
      </c>
      <c r="AB32" s="102">
        <f t="shared" si="7"/>
        <v>61.403508771929822</v>
      </c>
      <c r="AC32" s="37"/>
      <c r="AD32" s="41"/>
    </row>
    <row r="33" spans="1:30" s="42" customFormat="1" ht="15.75" customHeight="1" x14ac:dyDescent="0.25">
      <c r="A33" s="61" t="s">
        <v>59</v>
      </c>
      <c r="B33" s="100">
        <f>УСЬОГО!B33-'12-жінки-ЦЗ'!B33</f>
        <v>-1270</v>
      </c>
      <c r="C33" s="100">
        <f>УСЬОГО!C33-'12-жінки-ЦЗ'!C33</f>
        <v>609</v>
      </c>
      <c r="D33" s="101">
        <f t="shared" si="0"/>
        <v>-47.952755905511808</v>
      </c>
      <c r="E33" s="100">
        <f>УСЬОГО!E33-'12-жінки-ЦЗ'!E33</f>
        <v>889</v>
      </c>
      <c r="F33" s="100">
        <f>УСЬОГО!F33-'12-жінки-ЦЗ'!F33</f>
        <v>547</v>
      </c>
      <c r="G33" s="102">
        <f t="shared" si="1"/>
        <v>61.529808773903262</v>
      </c>
      <c r="H33" s="100">
        <f>УСЬОГО!H33-'12-жінки-ЦЗ'!H33</f>
        <v>269</v>
      </c>
      <c r="I33" s="100">
        <f>УСЬОГО!I33-'12-жінки-ЦЗ'!I33</f>
        <v>168</v>
      </c>
      <c r="J33" s="102">
        <f t="shared" si="2"/>
        <v>62.45353159851301</v>
      </c>
      <c r="K33" s="100">
        <f>УСЬОГО!N33-'12-жінки-ЦЗ'!K33</f>
        <v>135</v>
      </c>
      <c r="L33" s="100">
        <f>УСЬОГО!O33-'12-жінки-ЦЗ'!L33</f>
        <v>57</v>
      </c>
      <c r="M33" s="102">
        <f t="shared" si="3"/>
        <v>42.222222222222221</v>
      </c>
      <c r="N33" s="100">
        <f>УСЬОГО!Q33-'12-жінки-ЦЗ'!N33</f>
        <v>1</v>
      </c>
      <c r="O33" s="100">
        <f>УСЬОГО!R33-'12-жінки-ЦЗ'!O33</f>
        <v>0</v>
      </c>
      <c r="P33" s="104">
        <f t="shared" si="8"/>
        <v>0</v>
      </c>
      <c r="Q33" s="100">
        <f>УСЬОГО!T33-'12-жінки-ЦЗ'!Q33</f>
        <v>803</v>
      </c>
      <c r="R33" s="103">
        <f>УСЬОГО!U33-'12-жінки-ЦЗ'!R33</f>
        <v>491</v>
      </c>
      <c r="S33" s="102">
        <f t="shared" si="4"/>
        <v>61.145703611457037</v>
      </c>
      <c r="T33" s="100">
        <f>УСЬОГО!W33-'12-жінки-ЦЗ'!T33</f>
        <v>0</v>
      </c>
      <c r="U33" s="103">
        <f>УСЬОГО!X33-'12-жінки-ЦЗ'!U33</f>
        <v>145</v>
      </c>
      <c r="V33" s="102" t="e">
        <f t="shared" si="5"/>
        <v>#DIV/0!</v>
      </c>
      <c r="W33" s="100">
        <f>УСЬОГО!Z33-'12-жінки-ЦЗ'!W33</f>
        <v>328</v>
      </c>
      <c r="X33" s="103">
        <f>УСЬОГО!AA33-'12-жінки-ЦЗ'!X33</f>
        <v>131</v>
      </c>
      <c r="Y33" s="102">
        <f t="shared" si="6"/>
        <v>39.939024390243901</v>
      </c>
      <c r="Z33" s="100">
        <f>УСЬОГО!AC33-'12-жінки-ЦЗ'!Z33</f>
        <v>313</v>
      </c>
      <c r="AA33" s="103">
        <f>УСЬОГО!AD33-'12-жінки-ЦЗ'!AA33</f>
        <v>121</v>
      </c>
      <c r="AB33" s="102">
        <f t="shared" si="7"/>
        <v>38.658146964856229</v>
      </c>
      <c r="AC33" s="37"/>
      <c r="AD33" s="41"/>
    </row>
    <row r="34" spans="1:30" s="42" customFormat="1" ht="15.75" customHeight="1" x14ac:dyDescent="0.25">
      <c r="A34" s="61" t="s">
        <v>60</v>
      </c>
      <c r="B34" s="100">
        <f>УСЬОГО!B34-'12-жінки-ЦЗ'!B34</f>
        <v>-970</v>
      </c>
      <c r="C34" s="100">
        <f>УСЬОГО!C34-'12-жінки-ЦЗ'!C34</f>
        <v>553</v>
      </c>
      <c r="D34" s="101">
        <f t="shared" si="0"/>
        <v>-57.010309278350519</v>
      </c>
      <c r="E34" s="100">
        <f>УСЬОГО!E34-'12-жінки-ЦЗ'!E34</f>
        <v>805</v>
      </c>
      <c r="F34" s="100">
        <f>УСЬОГО!F34-'12-жінки-ЦЗ'!F34</f>
        <v>427</v>
      </c>
      <c r="G34" s="102">
        <f t="shared" si="1"/>
        <v>53.043478260869563</v>
      </c>
      <c r="H34" s="100">
        <f>УСЬОГО!H34-'12-жінки-ЦЗ'!H34</f>
        <v>353</v>
      </c>
      <c r="I34" s="100">
        <f>УСЬОГО!I34-'12-жінки-ЦЗ'!I34</f>
        <v>152</v>
      </c>
      <c r="J34" s="102">
        <f t="shared" si="2"/>
        <v>43.059490084985839</v>
      </c>
      <c r="K34" s="100">
        <f>УСЬОГО!N34-'12-жінки-ЦЗ'!K34</f>
        <v>74</v>
      </c>
      <c r="L34" s="100">
        <f>УСЬОГО!O34-'12-жінки-ЦЗ'!L34</f>
        <v>57</v>
      </c>
      <c r="M34" s="102" t="s">
        <v>67</v>
      </c>
      <c r="N34" s="100">
        <f>УСЬОГО!Q34-'12-жінки-ЦЗ'!N34</f>
        <v>0</v>
      </c>
      <c r="O34" s="100">
        <f>УСЬОГО!R34-'12-жінки-ЦЗ'!O34</f>
        <v>0</v>
      </c>
      <c r="P34" s="104" t="str">
        <f t="shared" si="8"/>
        <v>-</v>
      </c>
      <c r="Q34" s="100">
        <f>УСЬОГО!T34-'12-жінки-ЦЗ'!Q34</f>
        <v>694</v>
      </c>
      <c r="R34" s="103">
        <f>УСЬОГО!U34-'12-жінки-ЦЗ'!R34</f>
        <v>360</v>
      </c>
      <c r="S34" s="102">
        <f t="shared" si="4"/>
        <v>51.873198847262245</v>
      </c>
      <c r="T34" s="100">
        <f>УСЬОГО!W34-'12-жінки-ЦЗ'!T34</f>
        <v>0</v>
      </c>
      <c r="U34" s="103">
        <f>УСЬОГО!X34-'12-жінки-ЦЗ'!U34</f>
        <v>202</v>
      </c>
      <c r="V34" s="102" t="e">
        <f t="shared" si="5"/>
        <v>#DIV/0!</v>
      </c>
      <c r="W34" s="100">
        <f>УСЬОГО!Z34-'12-жінки-ЦЗ'!W34</f>
        <v>297</v>
      </c>
      <c r="X34" s="103">
        <f>УСЬОГО!AA34-'12-жінки-ЦЗ'!X34</f>
        <v>170</v>
      </c>
      <c r="Y34" s="102">
        <f t="shared" si="6"/>
        <v>57.239057239057239</v>
      </c>
      <c r="Z34" s="100">
        <f>УСЬОГО!AC34-'12-жінки-ЦЗ'!Z34</f>
        <v>274</v>
      </c>
      <c r="AA34" s="103">
        <f>УСЬОГО!AD34-'12-жінки-ЦЗ'!AA34</f>
        <v>163</v>
      </c>
      <c r="AB34" s="102">
        <f t="shared" si="7"/>
        <v>59.489051094890513</v>
      </c>
      <c r="AC34" s="37"/>
      <c r="AD34" s="41"/>
    </row>
    <row r="35" spans="1:30" s="42" customFormat="1" ht="15.75" customHeight="1" x14ac:dyDescent="0.25">
      <c r="A35" s="61" t="s">
        <v>61</v>
      </c>
      <c r="B35" s="100">
        <f>УСЬОГО!B35-'12-жінки-ЦЗ'!B35</f>
        <v>-744</v>
      </c>
      <c r="C35" s="100">
        <f>УСЬОГО!C35-'12-жінки-ЦЗ'!C35</f>
        <v>302</v>
      </c>
      <c r="D35" s="101">
        <f t="shared" si="0"/>
        <v>-40.591397849462368</v>
      </c>
      <c r="E35" s="100">
        <f>УСЬОГО!E35-'12-жінки-ЦЗ'!E35</f>
        <v>449</v>
      </c>
      <c r="F35" s="100">
        <f>УСЬОГО!F35-'12-жінки-ЦЗ'!F35</f>
        <v>246</v>
      </c>
      <c r="G35" s="102">
        <f t="shared" si="1"/>
        <v>54.788418708240535</v>
      </c>
      <c r="H35" s="100">
        <f>УСЬОГО!H35-'12-жінки-ЦЗ'!H35</f>
        <v>183</v>
      </c>
      <c r="I35" s="100">
        <f>УСЬОГО!I35-'12-жінки-ЦЗ'!I35</f>
        <v>111</v>
      </c>
      <c r="J35" s="102">
        <f t="shared" si="2"/>
        <v>60.655737704918032</v>
      </c>
      <c r="K35" s="100">
        <f>УСЬОГО!N35-'12-жінки-ЦЗ'!K35</f>
        <v>75</v>
      </c>
      <c r="L35" s="100">
        <f>УСЬОГО!O35-'12-жінки-ЦЗ'!L35</f>
        <v>54</v>
      </c>
      <c r="M35" s="102">
        <f t="shared" si="3"/>
        <v>72</v>
      </c>
      <c r="N35" s="100">
        <f>УСЬОГО!Q35-'12-жінки-ЦЗ'!N35</f>
        <v>0</v>
      </c>
      <c r="O35" s="100">
        <f>УСЬОГО!R35-'12-жінки-ЦЗ'!O35</f>
        <v>6</v>
      </c>
      <c r="P35" s="102" t="str">
        <f t="shared" si="8"/>
        <v>-</v>
      </c>
      <c r="Q35" s="100">
        <f>УСЬОГО!T35-'12-жінки-ЦЗ'!Q35</f>
        <v>320</v>
      </c>
      <c r="R35" s="103">
        <f>УСЬОГО!U35-'12-жінки-ЦЗ'!R35</f>
        <v>224</v>
      </c>
      <c r="S35" s="102">
        <f t="shared" si="4"/>
        <v>70</v>
      </c>
      <c r="T35" s="100">
        <f>УСЬОГО!W35-'12-жінки-ЦЗ'!T35</f>
        <v>0</v>
      </c>
      <c r="U35" s="103">
        <f>УСЬОГО!X35-'12-жінки-ЦЗ'!U35</f>
        <v>69</v>
      </c>
      <c r="V35" s="102" t="e">
        <f t="shared" si="5"/>
        <v>#DIV/0!</v>
      </c>
      <c r="W35" s="100">
        <f>УСЬОГО!Z35-'12-жінки-ЦЗ'!W35</f>
        <v>114</v>
      </c>
      <c r="X35" s="103">
        <f>УСЬОГО!AA35-'12-жінки-ЦЗ'!X35</f>
        <v>55</v>
      </c>
      <c r="Y35" s="102">
        <f t="shared" si="6"/>
        <v>48.245614035087719</v>
      </c>
      <c r="Z35" s="100">
        <f>УСЬОГО!AC35-'12-жінки-ЦЗ'!Z35</f>
        <v>103</v>
      </c>
      <c r="AA35" s="103">
        <f>УСЬОГО!AD35-'12-жінки-ЦЗ'!AA35</f>
        <v>48</v>
      </c>
      <c r="AB35" s="102">
        <f t="shared" si="7"/>
        <v>46.601941747572816</v>
      </c>
      <c r="AC35" s="37"/>
      <c r="AD35" s="41"/>
    </row>
    <row r="36" spans="1:30" ht="69" customHeight="1" x14ac:dyDescent="0.25">
      <c r="A36" s="45"/>
      <c r="B36" s="45"/>
      <c r="C36" s="250" t="s">
        <v>96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30" ht="14.25" x14ac:dyDescent="0.2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30" ht="14.25" x14ac:dyDescent="0.2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30" ht="14.25" x14ac:dyDescent="0.2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30" ht="14.25" x14ac:dyDescent="0.2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30" ht="14.25" x14ac:dyDescent="0.2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30" ht="14.25" x14ac:dyDescent="0.2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30" ht="14.25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30" ht="14.25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30" ht="14.25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30" ht="14.25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30" ht="14.25" x14ac:dyDescent="0.2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30" ht="14.25" x14ac:dyDescent="0.2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ht="14.25" x14ac:dyDescent="0.2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ht="14.25" x14ac:dyDescent="0.2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ht="14.25" x14ac:dyDescent="0.2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ht="14.25" x14ac:dyDescent="0.2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ht="14.25" x14ac:dyDescent="0.2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ht="14.25" x14ac:dyDescent="0.2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ht="14.25" x14ac:dyDescent="0.2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ht="14.25" x14ac:dyDescent="0.2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ht="14.25" x14ac:dyDescent="0.2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ht="14.25" x14ac:dyDescent="0.2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ht="14.25" x14ac:dyDescent="0.2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ht="14.25" x14ac:dyDescent="0.2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ht="14.25" x14ac:dyDescent="0.2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ht="14.25" x14ac:dyDescent="0.2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ht="14.25" x14ac:dyDescent="0.2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ht="14.25" x14ac:dyDescent="0.2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ht="14.25" x14ac:dyDescent="0.2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ht="14.25" x14ac:dyDescent="0.2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</sheetData>
  <mergeCells count="40">
    <mergeCell ref="AA4:AA5"/>
    <mergeCell ref="AB4:AB5"/>
    <mergeCell ref="T4:T5"/>
    <mergeCell ref="U4:U5"/>
    <mergeCell ref="V4:V5"/>
    <mergeCell ref="W4:W5"/>
    <mergeCell ref="X4:X5"/>
    <mergeCell ref="Y4:Y5"/>
    <mergeCell ref="A3:A5"/>
    <mergeCell ref="E3:G3"/>
    <mergeCell ref="H3:J3"/>
    <mergeCell ref="K3:M3"/>
    <mergeCell ref="N3:P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C36:M36"/>
    <mergeCell ref="B1:M1"/>
    <mergeCell ref="X1:Y1"/>
    <mergeCell ref="X2:Y2"/>
    <mergeCell ref="Z2:AA2"/>
    <mergeCell ref="Q3:S3"/>
    <mergeCell ref="W3:Y3"/>
    <mergeCell ref="Z3:AB3"/>
    <mergeCell ref="S4:S5"/>
    <mergeCell ref="M4:M5"/>
    <mergeCell ref="N4:N5"/>
    <mergeCell ref="O4:O5"/>
    <mergeCell ref="P4:P5"/>
    <mergeCell ref="Q4:Q5"/>
    <mergeCell ref="R4:R5"/>
    <mergeCell ref="Z4:Z5"/>
  </mergeCells>
  <printOptions horizontalCentered="1" verticalCentered="1"/>
  <pageMargins left="0.31496062992125984" right="0.31496062992125984" top="0.35433070866141736" bottom="0.15748031496062992" header="0.31496062992125984" footer="0.31496062992125984"/>
  <pageSetup paperSize="9" scale="80" orientation="landscape" r:id="rId1"/>
  <colBreaks count="1" manualBreakCount="1">
    <brk id="13" max="3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22"/>
  <sheetViews>
    <sheetView view="pageBreakPreview" zoomScale="80" zoomScaleNormal="70" zoomScaleSheetLayoutView="80" workbookViewId="0">
      <selection activeCell="B13" sqref="B13"/>
    </sheetView>
  </sheetViews>
  <sheetFormatPr defaultColWidth="8" defaultRowHeight="13.2" x14ac:dyDescent="0.25"/>
  <cols>
    <col min="1" max="1" width="57.44140625" style="52" customWidth="1"/>
    <col min="2" max="3" width="13.6640625" style="18" customWidth="1"/>
    <col min="4" max="4" width="8.6640625" style="52" customWidth="1"/>
    <col min="5" max="5" width="9.5546875" style="52" customWidth="1"/>
    <col min="6" max="7" width="13.6640625" style="52" customWidth="1"/>
    <col min="8" max="8" width="8.6640625" style="52" customWidth="1"/>
    <col min="9" max="10" width="10.6640625" style="52" customWidth="1"/>
    <col min="11" max="11" width="11.33203125" style="52" customWidth="1"/>
    <col min="12" max="12" width="11.6640625" style="52" customWidth="1"/>
    <col min="13" max="16384" width="8" style="52"/>
  </cols>
  <sheetData>
    <row r="1" spans="1:19" ht="27" customHeight="1" x14ac:dyDescent="0.25">
      <c r="A1" s="324" t="s">
        <v>65</v>
      </c>
      <c r="B1" s="324"/>
      <c r="C1" s="324"/>
      <c r="D1" s="324"/>
      <c r="E1" s="324"/>
      <c r="F1" s="324"/>
      <c r="G1" s="324"/>
      <c r="H1" s="324"/>
      <c r="I1" s="324"/>
      <c r="J1" s="62"/>
    </row>
    <row r="2" spans="1:19" ht="23.25" customHeight="1" x14ac:dyDescent="0.25">
      <c r="A2" s="325" t="s">
        <v>17</v>
      </c>
      <c r="B2" s="324"/>
      <c r="C2" s="324"/>
      <c r="D2" s="324"/>
      <c r="E2" s="324"/>
      <c r="F2" s="324"/>
      <c r="G2" s="324"/>
      <c r="H2" s="324"/>
      <c r="I2" s="324"/>
      <c r="J2" s="62"/>
    </row>
    <row r="3" spans="1:19" ht="14.1" customHeight="1" x14ac:dyDescent="0.2">
      <c r="A3" s="326"/>
      <c r="B3" s="326"/>
      <c r="C3" s="326"/>
      <c r="D3" s="326"/>
      <c r="E3" s="326"/>
    </row>
    <row r="4" spans="1:19" s="47" customFormat="1" ht="30.75" customHeight="1" x14ac:dyDescent="0.3">
      <c r="A4" s="242" t="s">
        <v>0</v>
      </c>
      <c r="B4" s="327" t="s">
        <v>18</v>
      </c>
      <c r="C4" s="328"/>
      <c r="D4" s="328"/>
      <c r="E4" s="329"/>
      <c r="F4" s="327" t="s">
        <v>19</v>
      </c>
      <c r="G4" s="328"/>
      <c r="H4" s="328"/>
      <c r="I4" s="329"/>
      <c r="J4" s="63"/>
    </row>
    <row r="5" spans="1:19" s="47" customFormat="1" ht="23.25" customHeight="1" x14ac:dyDescent="0.3">
      <c r="A5" s="319"/>
      <c r="B5" s="238" t="s">
        <v>103</v>
      </c>
      <c r="C5" s="238" t="s">
        <v>104</v>
      </c>
      <c r="D5" s="240" t="s">
        <v>1</v>
      </c>
      <c r="E5" s="241"/>
      <c r="F5" s="238" t="s">
        <v>103</v>
      </c>
      <c r="G5" s="238" t="s">
        <v>104</v>
      </c>
      <c r="H5" s="240" t="s">
        <v>1</v>
      </c>
      <c r="I5" s="241"/>
      <c r="J5" s="64"/>
    </row>
    <row r="6" spans="1:19" s="47" customFormat="1" ht="36.75" customHeight="1" x14ac:dyDescent="0.3">
      <c r="A6" s="243"/>
      <c r="B6" s="239"/>
      <c r="C6" s="239"/>
      <c r="D6" s="5" t="s">
        <v>2</v>
      </c>
      <c r="E6" s="6" t="s">
        <v>25</v>
      </c>
      <c r="F6" s="239"/>
      <c r="G6" s="239"/>
      <c r="H6" s="5" t="s">
        <v>2</v>
      </c>
      <c r="I6" s="6" t="s">
        <v>25</v>
      </c>
      <c r="J6" s="65"/>
    </row>
    <row r="7" spans="1:19" s="53" customFormat="1" ht="15.75" customHeight="1" x14ac:dyDescent="0.3">
      <c r="A7" s="8" t="s">
        <v>3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8">
        <v>6</v>
      </c>
      <c r="H7" s="8">
        <v>7</v>
      </c>
      <c r="I7" s="8">
        <v>8</v>
      </c>
      <c r="J7" s="66"/>
    </row>
    <row r="8" spans="1:19" s="53" customFormat="1" ht="23.1" customHeight="1" x14ac:dyDescent="0.3">
      <c r="A8" s="54" t="s">
        <v>97</v>
      </c>
      <c r="B8" s="82" t="s">
        <v>91</v>
      </c>
      <c r="C8" s="82">
        <f>'15-місто-ЦЗ'!C7</f>
        <v>27376</v>
      </c>
      <c r="D8" s="11" t="s">
        <v>91</v>
      </c>
      <c r="E8" s="75" t="s">
        <v>91</v>
      </c>
      <c r="F8" s="74" t="s">
        <v>91</v>
      </c>
      <c r="G8" s="74">
        <f>'16-село-ЦЗ'!C7</f>
        <v>16781</v>
      </c>
      <c r="H8" s="11" t="s">
        <v>91</v>
      </c>
      <c r="I8" s="75" t="s">
        <v>91</v>
      </c>
      <c r="J8" s="67"/>
      <c r="K8" s="94"/>
      <c r="L8" s="94"/>
      <c r="M8" s="55"/>
      <c r="R8" s="68"/>
      <c r="S8" s="68"/>
    </row>
    <row r="9" spans="1:19" s="47" customFormat="1" ht="23.1" customHeight="1" x14ac:dyDescent="0.3">
      <c r="A9" s="54" t="s">
        <v>27</v>
      </c>
      <c r="B9" s="74">
        <f>'15-місто-ЦЗ'!E7</f>
        <v>37410</v>
      </c>
      <c r="C9" s="74">
        <f>'15-місто-ЦЗ'!F7</f>
        <v>22729</v>
      </c>
      <c r="D9" s="11">
        <f t="shared" ref="D9:D13" si="0">C9*100/B9</f>
        <v>60.75648222400428</v>
      </c>
      <c r="E9" s="90">
        <f t="shared" ref="E9:E13" si="1">C9-B9</f>
        <v>-14681</v>
      </c>
      <c r="F9" s="74">
        <f>'16-село-ЦЗ'!E7</f>
        <v>24030</v>
      </c>
      <c r="G9" s="74">
        <f>'16-село-ЦЗ'!F7</f>
        <v>14241</v>
      </c>
      <c r="H9" s="11">
        <f t="shared" ref="H9:H13" si="2">G9*100/F9</f>
        <v>59.263420724094878</v>
      </c>
      <c r="I9" s="90">
        <f t="shared" ref="I9:I13" si="3">G9-F9</f>
        <v>-9789</v>
      </c>
      <c r="J9" s="67"/>
      <c r="K9" s="94"/>
      <c r="L9" s="94"/>
      <c r="M9" s="56"/>
      <c r="R9" s="68"/>
      <c r="S9" s="68"/>
    </row>
    <row r="10" spans="1:19" s="47" customFormat="1" ht="45" customHeight="1" x14ac:dyDescent="0.3">
      <c r="A10" s="57" t="s">
        <v>28</v>
      </c>
      <c r="B10" s="74">
        <f>'15-місто-ЦЗ'!H7</f>
        <v>13612</v>
      </c>
      <c r="C10" s="74">
        <f>'15-місто-ЦЗ'!I7</f>
        <v>7983</v>
      </c>
      <c r="D10" s="11">
        <f t="shared" si="0"/>
        <v>58.646782250955042</v>
      </c>
      <c r="E10" s="90">
        <f t="shared" si="1"/>
        <v>-5629</v>
      </c>
      <c r="F10" s="74">
        <f>'16-село-ЦЗ'!H7</f>
        <v>8830</v>
      </c>
      <c r="G10" s="74">
        <f>'16-село-ЦЗ'!I7</f>
        <v>4611</v>
      </c>
      <c r="H10" s="11">
        <f t="shared" si="2"/>
        <v>52.219705549263871</v>
      </c>
      <c r="I10" s="90">
        <f t="shared" si="3"/>
        <v>-4219</v>
      </c>
      <c r="J10" s="67"/>
      <c r="K10" s="94"/>
      <c r="L10" s="94"/>
      <c r="M10" s="56"/>
      <c r="R10" s="68"/>
      <c r="S10" s="68"/>
    </row>
    <row r="11" spans="1:19" s="47" customFormat="1" ht="21.75" customHeight="1" x14ac:dyDescent="0.3">
      <c r="A11" s="54" t="s">
        <v>29</v>
      </c>
      <c r="B11" s="74">
        <f>'15-місто-ЦЗ'!K7</f>
        <v>2325</v>
      </c>
      <c r="C11" s="74">
        <f>'15-місто-ЦЗ'!L7</f>
        <v>1422</v>
      </c>
      <c r="D11" s="11">
        <f t="shared" si="0"/>
        <v>61.161290322580648</v>
      </c>
      <c r="E11" s="75">
        <f t="shared" si="1"/>
        <v>-903</v>
      </c>
      <c r="F11" s="74">
        <f>'16-село-ЦЗ'!K7</f>
        <v>1858</v>
      </c>
      <c r="G11" s="74">
        <f>'16-село-ЦЗ'!L7</f>
        <v>1090</v>
      </c>
      <c r="H11" s="11">
        <f t="shared" si="2"/>
        <v>58.66523143164693</v>
      </c>
      <c r="I11" s="90">
        <f t="shared" si="3"/>
        <v>-768</v>
      </c>
      <c r="J11" s="67"/>
      <c r="K11" s="94"/>
      <c r="L11" s="94"/>
      <c r="M11" s="56"/>
      <c r="R11" s="68"/>
      <c r="S11" s="68"/>
    </row>
    <row r="12" spans="1:19" s="47" customFormat="1" ht="40.35" customHeight="1" x14ac:dyDescent="0.3">
      <c r="A12" s="54" t="s">
        <v>20</v>
      </c>
      <c r="B12" s="74">
        <f>'15-місто-ЦЗ'!N7</f>
        <v>336</v>
      </c>
      <c r="C12" s="74">
        <f>'15-місто-ЦЗ'!O7</f>
        <v>126</v>
      </c>
      <c r="D12" s="11">
        <f t="shared" si="0"/>
        <v>37.5</v>
      </c>
      <c r="E12" s="75">
        <f t="shared" si="1"/>
        <v>-210</v>
      </c>
      <c r="F12" s="74">
        <f>'16-село-ЦЗ'!N7</f>
        <v>216</v>
      </c>
      <c r="G12" s="74">
        <f>'16-село-ЦЗ'!O7</f>
        <v>103</v>
      </c>
      <c r="H12" s="11">
        <f t="shared" si="2"/>
        <v>47.685185185185183</v>
      </c>
      <c r="I12" s="90">
        <f t="shared" si="3"/>
        <v>-113</v>
      </c>
      <c r="J12" s="67"/>
      <c r="K12" s="94"/>
      <c r="L12" s="94"/>
      <c r="M12" s="56"/>
      <c r="R12" s="68"/>
      <c r="S12" s="68"/>
    </row>
    <row r="13" spans="1:19" s="47" customFormat="1" ht="40.35" customHeight="1" x14ac:dyDescent="0.3">
      <c r="A13" s="54" t="s">
        <v>30</v>
      </c>
      <c r="B13" s="74">
        <f>'15-місто-ЦЗ'!Q7</f>
        <v>27306</v>
      </c>
      <c r="C13" s="74">
        <f>'15-місто-ЦЗ'!R7</f>
        <v>18421</v>
      </c>
      <c r="D13" s="11">
        <f t="shared" si="0"/>
        <v>67.461363802827222</v>
      </c>
      <c r="E13" s="90">
        <f t="shared" si="1"/>
        <v>-8885</v>
      </c>
      <c r="F13" s="74">
        <f>'16-село-ЦЗ'!Q7</f>
        <v>19615</v>
      </c>
      <c r="G13" s="74">
        <f>'16-село-ЦЗ'!R7</f>
        <v>12017</v>
      </c>
      <c r="H13" s="11">
        <f t="shared" si="2"/>
        <v>61.264338516441498</v>
      </c>
      <c r="I13" s="90">
        <f t="shared" si="3"/>
        <v>-7598</v>
      </c>
      <c r="J13" s="67"/>
      <c r="K13" s="94"/>
      <c r="L13" s="94"/>
      <c r="M13" s="56"/>
      <c r="R13" s="68"/>
      <c r="S13" s="68"/>
    </row>
    <row r="14" spans="1:19" s="47" customFormat="1" ht="12.75" customHeight="1" x14ac:dyDescent="0.3">
      <c r="A14" s="244" t="s">
        <v>4</v>
      </c>
      <c r="B14" s="245"/>
      <c r="C14" s="245"/>
      <c r="D14" s="245"/>
      <c r="E14" s="245"/>
      <c r="F14" s="245"/>
      <c r="G14" s="245"/>
      <c r="H14" s="245"/>
      <c r="I14" s="245"/>
      <c r="J14" s="69"/>
      <c r="K14" s="25"/>
      <c r="L14" s="25"/>
      <c r="M14" s="56"/>
    </row>
    <row r="15" spans="1:19" s="47" customFormat="1" ht="18" customHeight="1" x14ac:dyDescent="0.3">
      <c r="A15" s="246"/>
      <c r="B15" s="247"/>
      <c r="C15" s="247"/>
      <c r="D15" s="247"/>
      <c r="E15" s="247"/>
      <c r="F15" s="247"/>
      <c r="G15" s="247"/>
      <c r="H15" s="247"/>
      <c r="I15" s="247"/>
      <c r="J15" s="69"/>
      <c r="K15" s="25"/>
      <c r="L15" s="25"/>
      <c r="M15" s="56"/>
    </row>
    <row r="16" spans="1:19" s="47" customFormat="1" ht="20.25" customHeight="1" x14ac:dyDescent="0.3">
      <c r="A16" s="242" t="s">
        <v>0</v>
      </c>
      <c r="B16" s="322" t="s">
        <v>105</v>
      </c>
      <c r="C16" s="322" t="s">
        <v>106</v>
      </c>
      <c r="D16" s="240" t="s">
        <v>1</v>
      </c>
      <c r="E16" s="241"/>
      <c r="F16" s="322" t="s">
        <v>105</v>
      </c>
      <c r="G16" s="322" t="s">
        <v>106</v>
      </c>
      <c r="H16" s="240" t="s">
        <v>1</v>
      </c>
      <c r="I16" s="241"/>
      <c r="J16" s="64"/>
      <c r="K16" s="25"/>
      <c r="L16" s="25"/>
      <c r="M16" s="56"/>
    </row>
    <row r="17" spans="1:13" ht="27" customHeight="1" x14ac:dyDescent="0.4">
      <c r="A17" s="243"/>
      <c r="B17" s="323"/>
      <c r="C17" s="323"/>
      <c r="D17" s="21" t="s">
        <v>2</v>
      </c>
      <c r="E17" s="6" t="s">
        <v>25</v>
      </c>
      <c r="F17" s="323"/>
      <c r="G17" s="323"/>
      <c r="H17" s="21" t="s">
        <v>2</v>
      </c>
      <c r="I17" s="6" t="s">
        <v>25</v>
      </c>
      <c r="J17" s="65"/>
      <c r="K17" s="70"/>
      <c r="L17" s="70"/>
      <c r="M17" s="58"/>
    </row>
    <row r="18" spans="1:13" ht="21" x14ac:dyDescent="0.4">
      <c r="A18" s="10" t="s">
        <v>90</v>
      </c>
      <c r="B18" s="82" t="s">
        <v>91</v>
      </c>
      <c r="C18" s="82">
        <f>'15-місто-ЦЗ'!U7</f>
        <v>5932</v>
      </c>
      <c r="D18" s="17" t="s">
        <v>91</v>
      </c>
      <c r="E18" s="90" t="s">
        <v>91</v>
      </c>
      <c r="F18" s="82" t="s">
        <v>91</v>
      </c>
      <c r="G18" s="82">
        <f>'16-село-ЦЗ'!U7</f>
        <v>4083</v>
      </c>
      <c r="H18" s="16" t="s">
        <v>91</v>
      </c>
      <c r="I18" s="75" t="s">
        <v>91</v>
      </c>
      <c r="J18" s="71"/>
      <c r="K18" s="95"/>
      <c r="L18" s="95"/>
      <c r="M18" s="58"/>
    </row>
    <row r="19" spans="1:13" ht="21" x14ac:dyDescent="0.4">
      <c r="A19" s="2" t="s">
        <v>27</v>
      </c>
      <c r="B19" s="82">
        <f>'15-місто-ЦЗ'!W7</f>
        <v>9481</v>
      </c>
      <c r="C19" s="82">
        <f>'15-місто-ЦЗ'!X7</f>
        <v>4641</v>
      </c>
      <c r="D19" s="17">
        <f t="shared" ref="D19:D20" si="4">C19*100/B19</f>
        <v>48.950532644235842</v>
      </c>
      <c r="E19" s="90">
        <f t="shared" ref="E19:E20" si="5">C19-B19</f>
        <v>-4840</v>
      </c>
      <c r="F19" s="82">
        <f>'16-село-ЦЗ'!W7</f>
        <v>6934</v>
      </c>
      <c r="G19" s="82">
        <f>'16-село-ЦЗ'!X7</f>
        <v>3426</v>
      </c>
      <c r="H19" s="16">
        <f t="shared" ref="H19:H20" si="6">G19*100/F19</f>
        <v>49.408710700894147</v>
      </c>
      <c r="I19" s="90">
        <f t="shared" ref="I19:I20" si="7">G19-F19</f>
        <v>-3508</v>
      </c>
      <c r="J19" s="71"/>
      <c r="K19" s="95"/>
      <c r="L19" s="95"/>
      <c r="M19" s="58"/>
    </row>
    <row r="20" spans="1:13" ht="21" x14ac:dyDescent="0.4">
      <c r="A20" s="2" t="s">
        <v>32</v>
      </c>
      <c r="B20" s="82">
        <f>'15-місто-ЦЗ'!Z7</f>
        <v>8054</v>
      </c>
      <c r="C20" s="82">
        <f>'15-місто-ЦЗ'!AA7</f>
        <v>3942</v>
      </c>
      <c r="D20" s="17">
        <f t="shared" si="4"/>
        <v>48.944623789421406</v>
      </c>
      <c r="E20" s="90">
        <f t="shared" si="5"/>
        <v>-4112</v>
      </c>
      <c r="F20" s="82">
        <f>'16-село-ЦЗ'!Z7</f>
        <v>6166</v>
      </c>
      <c r="G20" s="82">
        <f>'16-село-ЦЗ'!AA7</f>
        <v>3032</v>
      </c>
      <c r="H20" s="16">
        <f t="shared" si="6"/>
        <v>49.172883554978917</v>
      </c>
      <c r="I20" s="90">
        <f t="shared" si="7"/>
        <v>-3134</v>
      </c>
      <c r="J20" s="72"/>
      <c r="K20" s="95"/>
      <c r="L20" s="95"/>
      <c r="M20" s="58"/>
    </row>
    <row r="21" spans="1:13" ht="53.1" customHeight="1" x14ac:dyDescent="0.4">
      <c r="A21" s="236" t="s">
        <v>92</v>
      </c>
      <c r="B21" s="236"/>
      <c r="C21" s="236"/>
      <c r="D21" s="236"/>
      <c r="E21" s="236"/>
      <c r="F21" s="236"/>
      <c r="G21" s="236"/>
      <c r="H21" s="236"/>
      <c r="I21" s="236"/>
      <c r="K21" s="70"/>
      <c r="L21" s="70"/>
      <c r="M21" s="58"/>
    </row>
    <row r="22" spans="1:13" ht="12.75" x14ac:dyDescent="0.2">
      <c r="K22" s="18"/>
    </row>
  </sheetData>
  <mergeCells count="21">
    <mergeCell ref="A21:I21"/>
    <mergeCell ref="A1:I1"/>
    <mergeCell ref="A2:I2"/>
    <mergeCell ref="A3:E3"/>
    <mergeCell ref="A4:A6"/>
    <mergeCell ref="B4:E4"/>
    <mergeCell ref="F4:I4"/>
    <mergeCell ref="B5:B6"/>
    <mergeCell ref="C5:C6"/>
    <mergeCell ref="D5:E5"/>
    <mergeCell ref="F5:F6"/>
    <mergeCell ref="G5:G6"/>
    <mergeCell ref="H5:I5"/>
    <mergeCell ref="A14:I15"/>
    <mergeCell ref="A16:A17"/>
    <mergeCell ref="B16:B17"/>
    <mergeCell ref="C16:C17"/>
    <mergeCell ref="D16:E16"/>
    <mergeCell ref="F16:F17"/>
    <mergeCell ref="G16:G17"/>
    <mergeCell ref="H16:I16"/>
  </mergeCells>
  <printOptions horizontalCentered="1"/>
  <pageMargins left="0.31496062992125984" right="0.31496062992125984" top="0.32" bottom="0.17" header="0.31496062992125984" footer="0.31496062992125984"/>
  <pageSetup paperSize="9" scale="9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F88"/>
  <sheetViews>
    <sheetView view="pageBreakPreview" zoomScale="87" zoomScaleNormal="75" zoomScaleSheetLayoutView="87" workbookViewId="0">
      <pane xSplit="1" ySplit="6" topLeftCell="B10" activePane="bottomRight" state="frozen"/>
      <selection activeCell="A4" sqref="A4:A6"/>
      <selection pane="topRight" activeCell="A4" sqref="A4:A6"/>
      <selection pane="bottomLeft" activeCell="A4" sqref="A4:A6"/>
      <selection pane="bottomRight" activeCell="I34" sqref="I34"/>
    </sheetView>
  </sheetViews>
  <sheetFormatPr defaultColWidth="9.33203125" defaultRowHeight="13.8" x14ac:dyDescent="0.25"/>
  <cols>
    <col min="1" max="1" width="25.6640625" style="44" customWidth="1"/>
    <col min="2" max="2" width="11" style="44" hidden="1" customWidth="1"/>
    <col min="3" max="3" width="25.33203125" style="44" customWidth="1"/>
    <col min="4" max="4" width="8.33203125" style="44" hidden="1" customWidth="1"/>
    <col min="5" max="6" width="11.6640625" style="44" customWidth="1"/>
    <col min="7" max="7" width="7.44140625" style="44" customWidth="1"/>
    <col min="8" max="8" width="11.6640625" style="44" customWidth="1"/>
    <col min="9" max="9" width="11" style="44" customWidth="1"/>
    <col min="10" max="10" width="7.44140625" style="44" customWidth="1"/>
    <col min="11" max="12" width="9.44140625" style="44" customWidth="1"/>
    <col min="13" max="13" width="9" style="44" customWidth="1"/>
    <col min="14" max="15" width="11.33203125" style="44" customWidth="1"/>
    <col min="16" max="16" width="8.33203125" style="44" customWidth="1"/>
    <col min="17" max="18" width="12.44140625" style="44" customWidth="1"/>
    <col min="19" max="19" width="8.33203125" style="44" customWidth="1"/>
    <col min="20" max="20" width="10.5546875" style="44" hidden="1" customWidth="1"/>
    <col min="21" max="21" width="18" style="44" customWidth="1"/>
    <col min="22" max="22" width="8.33203125" style="44" hidden="1" customWidth="1"/>
    <col min="23" max="24" width="9.6640625" style="44" customWidth="1"/>
    <col min="25" max="25" width="8.33203125" style="44" customWidth="1"/>
    <col min="26" max="27" width="9.44140625" style="44" bestFit="1" customWidth="1"/>
    <col min="28" max="28" width="15" style="44" bestFit="1" customWidth="1"/>
    <col min="29" max="16384" width="9.33203125" style="44"/>
  </cols>
  <sheetData>
    <row r="1" spans="1:32" s="28" customFormat="1" ht="60" customHeight="1" x14ac:dyDescent="0.4">
      <c r="B1" s="262" t="s">
        <v>118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"/>
      <c r="O1" s="27"/>
      <c r="P1" s="27"/>
      <c r="Q1" s="27"/>
      <c r="R1" s="27"/>
      <c r="S1" s="27"/>
      <c r="T1" s="27"/>
      <c r="U1" s="27"/>
      <c r="V1" s="27"/>
      <c r="W1" s="27"/>
      <c r="X1" s="258"/>
      <c r="Y1" s="258"/>
      <c r="Z1" s="48"/>
      <c r="AB1" s="73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9" t="s">
        <v>7</v>
      </c>
      <c r="N2" s="59"/>
      <c r="O2" s="29"/>
      <c r="P2" s="29"/>
      <c r="Q2" s="30"/>
      <c r="R2" s="30"/>
      <c r="S2" s="30"/>
      <c r="T2" s="30"/>
      <c r="U2" s="30"/>
      <c r="V2" s="30"/>
      <c r="X2" s="263"/>
      <c r="Y2" s="263"/>
      <c r="Z2" s="257"/>
      <c r="AA2" s="257"/>
      <c r="AB2" s="59" t="s">
        <v>7</v>
      </c>
      <c r="AC2" s="59"/>
    </row>
    <row r="3" spans="1:32" s="32" customFormat="1" ht="57.6" customHeight="1" x14ac:dyDescent="0.3">
      <c r="A3" s="264"/>
      <c r="B3" s="166"/>
      <c r="C3" s="162" t="s">
        <v>95</v>
      </c>
      <c r="D3" s="166"/>
      <c r="E3" s="286" t="s">
        <v>22</v>
      </c>
      <c r="F3" s="286"/>
      <c r="G3" s="286"/>
      <c r="H3" s="286" t="s">
        <v>13</v>
      </c>
      <c r="I3" s="286"/>
      <c r="J3" s="286"/>
      <c r="K3" s="286" t="s">
        <v>9</v>
      </c>
      <c r="L3" s="286"/>
      <c r="M3" s="286"/>
      <c r="N3" s="286" t="s">
        <v>10</v>
      </c>
      <c r="O3" s="286"/>
      <c r="P3" s="286"/>
      <c r="Q3" s="288" t="s">
        <v>8</v>
      </c>
      <c r="R3" s="289"/>
      <c r="S3" s="290"/>
      <c r="T3" s="286" t="s">
        <v>16</v>
      </c>
      <c r="U3" s="286"/>
      <c r="V3" s="286"/>
      <c r="W3" s="286" t="s">
        <v>11</v>
      </c>
      <c r="X3" s="286"/>
      <c r="Y3" s="286"/>
      <c r="Z3" s="286" t="s">
        <v>12</v>
      </c>
      <c r="AA3" s="286"/>
      <c r="AB3" s="286"/>
    </row>
    <row r="4" spans="1:32" s="33" customFormat="1" ht="19.5" customHeight="1" x14ac:dyDescent="0.3">
      <c r="A4" s="264"/>
      <c r="B4" s="287" t="s">
        <v>62</v>
      </c>
      <c r="C4" s="252" t="s">
        <v>93</v>
      </c>
      <c r="D4" s="254" t="s">
        <v>2</v>
      </c>
      <c r="E4" s="252" t="s">
        <v>62</v>
      </c>
      <c r="F4" s="252" t="s">
        <v>93</v>
      </c>
      <c r="G4" s="254" t="s">
        <v>2</v>
      </c>
      <c r="H4" s="252" t="s">
        <v>62</v>
      </c>
      <c r="I4" s="252" t="s">
        <v>93</v>
      </c>
      <c r="J4" s="254" t="s">
        <v>2</v>
      </c>
      <c r="K4" s="252" t="s">
        <v>62</v>
      </c>
      <c r="L4" s="252" t="s">
        <v>93</v>
      </c>
      <c r="M4" s="254" t="s">
        <v>2</v>
      </c>
      <c r="N4" s="252" t="s">
        <v>62</v>
      </c>
      <c r="O4" s="252" t="s">
        <v>93</v>
      </c>
      <c r="P4" s="254" t="s">
        <v>2</v>
      </c>
      <c r="Q4" s="252" t="s">
        <v>62</v>
      </c>
      <c r="R4" s="252" t="s">
        <v>93</v>
      </c>
      <c r="S4" s="254" t="s">
        <v>2</v>
      </c>
      <c r="T4" s="252" t="s">
        <v>15</v>
      </c>
      <c r="U4" s="253" t="s">
        <v>94</v>
      </c>
      <c r="V4" s="254" t="s">
        <v>2</v>
      </c>
      <c r="W4" s="252" t="s">
        <v>62</v>
      </c>
      <c r="X4" s="252" t="s">
        <v>93</v>
      </c>
      <c r="Y4" s="254" t="s">
        <v>2</v>
      </c>
      <c r="Z4" s="252" t="s">
        <v>62</v>
      </c>
      <c r="AA4" s="252" t="s">
        <v>93</v>
      </c>
      <c r="AB4" s="254" t="s">
        <v>2</v>
      </c>
    </row>
    <row r="5" spans="1:32" s="33" customFormat="1" ht="15.75" customHeight="1" x14ac:dyDescent="0.3">
      <c r="A5" s="264"/>
      <c r="B5" s="287"/>
      <c r="C5" s="252"/>
      <c r="D5" s="254"/>
      <c r="E5" s="252"/>
      <c r="F5" s="252"/>
      <c r="G5" s="254"/>
      <c r="H5" s="252"/>
      <c r="I5" s="252"/>
      <c r="J5" s="254"/>
      <c r="K5" s="252"/>
      <c r="L5" s="252"/>
      <c r="M5" s="254"/>
      <c r="N5" s="252"/>
      <c r="O5" s="252"/>
      <c r="P5" s="254"/>
      <c r="Q5" s="252"/>
      <c r="R5" s="252"/>
      <c r="S5" s="254"/>
      <c r="T5" s="252"/>
      <c r="U5" s="253"/>
      <c r="V5" s="254"/>
      <c r="W5" s="252"/>
      <c r="X5" s="252"/>
      <c r="Y5" s="254"/>
      <c r="Z5" s="252"/>
      <c r="AA5" s="252"/>
      <c r="AB5" s="254"/>
    </row>
    <row r="6" spans="1:32" s="51" customFormat="1" ht="11.25" customHeight="1" x14ac:dyDescent="0.25">
      <c r="A6" s="49" t="s">
        <v>3</v>
      </c>
      <c r="B6" s="50">
        <v>1</v>
      </c>
      <c r="C6" s="50">
        <v>1</v>
      </c>
      <c r="D6" s="50">
        <v>3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  <c r="J6" s="50">
        <v>7</v>
      </c>
      <c r="K6" s="50">
        <v>8</v>
      </c>
      <c r="L6" s="50">
        <v>9</v>
      </c>
      <c r="M6" s="50">
        <v>10</v>
      </c>
      <c r="N6" s="50">
        <v>11</v>
      </c>
      <c r="O6" s="50">
        <v>12</v>
      </c>
      <c r="P6" s="50">
        <v>13</v>
      </c>
      <c r="Q6" s="50">
        <v>14</v>
      </c>
      <c r="R6" s="50">
        <v>15</v>
      </c>
      <c r="S6" s="50">
        <v>16</v>
      </c>
      <c r="T6" s="50">
        <v>19</v>
      </c>
      <c r="U6" s="50">
        <v>17</v>
      </c>
      <c r="V6" s="50">
        <v>21</v>
      </c>
      <c r="W6" s="50">
        <v>18</v>
      </c>
      <c r="X6" s="50">
        <v>19</v>
      </c>
      <c r="Y6" s="50">
        <v>20</v>
      </c>
      <c r="Z6" s="50">
        <v>21</v>
      </c>
      <c r="AA6" s="50">
        <v>22</v>
      </c>
      <c r="AB6" s="50">
        <v>23</v>
      </c>
    </row>
    <row r="7" spans="1:32" s="38" customFormat="1" ht="18" customHeight="1" x14ac:dyDescent="0.25">
      <c r="A7" s="34" t="s">
        <v>33</v>
      </c>
      <c r="B7" s="107">
        <f>SUM(B8:B35)</f>
        <v>-39662</v>
      </c>
      <c r="C7" s="107">
        <f>SUM(C8:C35)</f>
        <v>27376</v>
      </c>
      <c r="D7" s="108">
        <f>C7*100/B7</f>
        <v>-69.023246432353389</v>
      </c>
      <c r="E7" s="109">
        <f>SUM(E8:E35)</f>
        <v>37410</v>
      </c>
      <c r="F7" s="109">
        <f>SUM(F8:F35)</f>
        <v>22729</v>
      </c>
      <c r="G7" s="108">
        <f>F7*100/E7</f>
        <v>60.75648222400428</v>
      </c>
      <c r="H7" s="109">
        <f>SUM(H8:H35)</f>
        <v>13612</v>
      </c>
      <c r="I7" s="109">
        <f>SUM(I8:I35)</f>
        <v>7983</v>
      </c>
      <c r="J7" s="108">
        <f>I7*100/H7</f>
        <v>58.646782250955042</v>
      </c>
      <c r="K7" s="109">
        <f>SUM(K8:K35)</f>
        <v>2325</v>
      </c>
      <c r="L7" s="109">
        <f>SUM(L8:L35)</f>
        <v>1422</v>
      </c>
      <c r="M7" s="108">
        <f>L7*100/K7</f>
        <v>61.161290322580648</v>
      </c>
      <c r="N7" s="109">
        <f>SUM(N8:N35)</f>
        <v>336</v>
      </c>
      <c r="O7" s="109">
        <f>SUM(O8:O35)</f>
        <v>126</v>
      </c>
      <c r="P7" s="108">
        <f>O7*100/N7</f>
        <v>37.5</v>
      </c>
      <c r="Q7" s="109">
        <f>SUM(Q8:Q35)</f>
        <v>27306</v>
      </c>
      <c r="R7" s="109">
        <f>SUM(R8:R35)</f>
        <v>18421</v>
      </c>
      <c r="S7" s="108">
        <f>R7*100/Q7</f>
        <v>67.461363802827222</v>
      </c>
      <c r="T7" s="109">
        <f>SUM(T8:T35)</f>
        <v>-37641</v>
      </c>
      <c r="U7" s="109">
        <f>SUM(U8:U35)</f>
        <v>5932</v>
      </c>
      <c r="V7" s="108">
        <f>U7*100/T7</f>
        <v>-15.759411280252916</v>
      </c>
      <c r="W7" s="109">
        <f>SUM(W8:W35)</f>
        <v>9481</v>
      </c>
      <c r="X7" s="109">
        <f>SUM(X8:X35)</f>
        <v>4641</v>
      </c>
      <c r="Y7" s="108">
        <f>X7*100/W7</f>
        <v>48.950532644235842</v>
      </c>
      <c r="Z7" s="109">
        <f>SUM(Z8:Z35)</f>
        <v>8054</v>
      </c>
      <c r="AA7" s="109">
        <f>SUM(AA8:AA35)</f>
        <v>3942</v>
      </c>
      <c r="AB7" s="108">
        <f>AA7*100/Z7</f>
        <v>48.944623789421406</v>
      </c>
      <c r="AC7" s="37"/>
      <c r="AF7" s="42"/>
    </row>
    <row r="8" spans="1:32" s="42" customFormat="1" ht="15" customHeight="1" x14ac:dyDescent="0.25">
      <c r="A8" s="61" t="s">
        <v>34</v>
      </c>
      <c r="B8" s="110">
        <f>УСЬОГО!B8-'16-село-ЦЗ'!B8</f>
        <v>-2586</v>
      </c>
      <c r="C8" s="110">
        <f>УСЬОГО!C8-'16-село-ЦЗ'!C8</f>
        <v>10278</v>
      </c>
      <c r="D8" s="108">
        <f t="shared" ref="D8:D35" si="0">C8*100/B8</f>
        <v>-397.4477958236659</v>
      </c>
      <c r="E8" s="110">
        <f>УСЬОГО!E8-'16-село-ЦЗ'!E8</f>
        <v>14456</v>
      </c>
      <c r="F8" s="110">
        <f>УСЬОГО!F8-'16-село-ЦЗ'!F8</f>
        <v>8284</v>
      </c>
      <c r="G8" s="111">
        <f t="shared" ref="G8:G35" si="1">F8*100/E8</f>
        <v>57.304925290536801</v>
      </c>
      <c r="H8" s="110">
        <f>УСЬОГО!H8-'16-село-ЦЗ'!H8</f>
        <v>2998</v>
      </c>
      <c r="I8" s="110">
        <f>УСЬОГО!I8-'16-село-ЦЗ'!I8</f>
        <v>1909</v>
      </c>
      <c r="J8" s="111">
        <f t="shared" ref="J8:J35" si="2">I8*100/H8</f>
        <v>63.675783855903937</v>
      </c>
      <c r="K8" s="110">
        <f>УСЬОГО!N8-'16-село-ЦЗ'!K8</f>
        <v>832</v>
      </c>
      <c r="L8" s="110">
        <f>УСЬОГО!O8-'16-село-ЦЗ'!L8</f>
        <v>661</v>
      </c>
      <c r="M8" s="111">
        <f t="shared" ref="M8:M35" si="3">IF(ISERROR(L8*100/K8),"-",(L8*100/K8))</f>
        <v>79.447115384615387</v>
      </c>
      <c r="N8" s="110">
        <f>УСЬОГО!Q8-'16-село-ЦЗ'!N8</f>
        <v>172</v>
      </c>
      <c r="O8" s="110">
        <f>УСЬОГО!R8-'16-село-ЦЗ'!O8</f>
        <v>21</v>
      </c>
      <c r="P8" s="111">
        <f>IF(ISERROR(O8*100/N8),"-",(O8*100/N8))</f>
        <v>12.209302325581396</v>
      </c>
      <c r="Q8" s="110">
        <f>УСЬОГО!T8-'16-село-ЦЗ'!Q8</f>
        <v>8547</v>
      </c>
      <c r="R8" s="110">
        <f>УСЬОГО!U8-'16-село-ЦЗ'!R8</f>
        <v>5771</v>
      </c>
      <c r="S8" s="111">
        <f t="shared" ref="S8:S35" si="4">R8*100/Q8</f>
        <v>67.520767520767521</v>
      </c>
      <c r="T8" s="110">
        <f>УСЬОГО!W8-'16-село-ЦЗ'!T8</f>
        <v>-2362</v>
      </c>
      <c r="U8" s="112">
        <f>УСЬОГО!X8-'16-село-ЦЗ'!U8</f>
        <v>2297</v>
      </c>
      <c r="V8" s="111">
        <f t="shared" ref="V8:V35" si="5">U8*100/T8</f>
        <v>-97.248094834885691</v>
      </c>
      <c r="W8" s="110">
        <f>УСЬОГО!Z8-'16-село-ЦЗ'!W8</f>
        <v>4031</v>
      </c>
      <c r="X8" s="110">
        <f>УСЬОГО!AA8-'16-село-ЦЗ'!X8</f>
        <v>1648</v>
      </c>
      <c r="Y8" s="111">
        <f t="shared" ref="Y8:Y35" si="6">X8*100/W8</f>
        <v>40.883155544529892</v>
      </c>
      <c r="Z8" s="110">
        <f>УСЬОГО!AC8-'16-село-ЦЗ'!Z8</f>
        <v>3403</v>
      </c>
      <c r="AA8" s="110">
        <f>УСЬОГО!AD8-'16-село-ЦЗ'!AA8</f>
        <v>1396</v>
      </c>
      <c r="AB8" s="111">
        <f t="shared" ref="AB8:AB35" si="7">AA8*100/Z8</f>
        <v>41.022627093740816</v>
      </c>
      <c r="AC8" s="37"/>
      <c r="AD8" s="41"/>
    </row>
    <row r="9" spans="1:32" s="43" customFormat="1" ht="15" customHeight="1" x14ac:dyDescent="0.25">
      <c r="A9" s="61" t="s">
        <v>35</v>
      </c>
      <c r="B9" s="110">
        <f>УСЬОГО!B9-'16-село-ЦЗ'!B9</f>
        <v>-838</v>
      </c>
      <c r="C9" s="110">
        <f>УСЬОГО!C9-'16-село-ЦЗ'!C9</f>
        <v>1267</v>
      </c>
      <c r="D9" s="108">
        <f t="shared" si="0"/>
        <v>-151.19331742243438</v>
      </c>
      <c r="E9" s="110">
        <f>УСЬОГО!E9-'16-село-ЦЗ'!E9</f>
        <v>1952</v>
      </c>
      <c r="F9" s="110">
        <f>УСЬОГО!F9-'16-село-ЦЗ'!F9</f>
        <v>1117</v>
      </c>
      <c r="G9" s="111">
        <f t="shared" si="1"/>
        <v>57.223360655737707</v>
      </c>
      <c r="H9" s="110">
        <f>УСЬОГО!H9-'16-село-ЦЗ'!H9</f>
        <v>661</v>
      </c>
      <c r="I9" s="110">
        <f>УСЬОГО!I9-'16-село-ЦЗ'!I9</f>
        <v>427</v>
      </c>
      <c r="J9" s="111">
        <f t="shared" si="2"/>
        <v>64.599092284417551</v>
      </c>
      <c r="K9" s="110">
        <f>УСЬОГО!N9-'16-село-ЦЗ'!K9</f>
        <v>84</v>
      </c>
      <c r="L9" s="110">
        <f>УСЬОГО!O9-'16-село-ЦЗ'!L9</f>
        <v>55</v>
      </c>
      <c r="M9" s="111">
        <f t="shared" si="3"/>
        <v>65.476190476190482</v>
      </c>
      <c r="N9" s="110">
        <f>УСЬОГО!Q9-'16-село-ЦЗ'!N9</f>
        <v>4</v>
      </c>
      <c r="O9" s="110">
        <f>УСЬОГО!R9-'16-село-ЦЗ'!O9</f>
        <v>26</v>
      </c>
      <c r="P9" s="111">
        <f t="shared" ref="P9:P35" si="8">IF(ISERROR(O9*100/N9),"-",(O9*100/N9))</f>
        <v>650</v>
      </c>
      <c r="Q9" s="110">
        <f>УСЬОГО!T9-'16-село-ЦЗ'!Q9</f>
        <v>1552</v>
      </c>
      <c r="R9" s="110">
        <f>УСЬОГО!U9-'16-село-ЦЗ'!R9</f>
        <v>918</v>
      </c>
      <c r="S9" s="111">
        <f t="shared" si="4"/>
        <v>59.149484536082475</v>
      </c>
      <c r="T9" s="110">
        <f>УСЬОГО!W9-'16-село-ЦЗ'!T9</f>
        <v>-794</v>
      </c>
      <c r="U9" s="112">
        <f>УСЬОГО!X9-'16-село-ЦЗ'!U9</f>
        <v>245</v>
      </c>
      <c r="V9" s="111">
        <f t="shared" si="5"/>
        <v>-30.856423173803528</v>
      </c>
      <c r="W9" s="110">
        <f>УСЬОГО!Z9-'16-село-ЦЗ'!W9</f>
        <v>489</v>
      </c>
      <c r="X9" s="110">
        <f>УСЬОГО!AA9-'16-село-ЦЗ'!X9</f>
        <v>220</v>
      </c>
      <c r="Y9" s="111">
        <f t="shared" si="6"/>
        <v>44.989775051124745</v>
      </c>
      <c r="Z9" s="110">
        <f>УСЬОГО!AC9-'16-село-ЦЗ'!Z9</f>
        <v>327</v>
      </c>
      <c r="AA9" s="110">
        <f>УСЬОГО!AD9-'16-село-ЦЗ'!AA9</f>
        <v>174</v>
      </c>
      <c r="AB9" s="111">
        <f t="shared" si="7"/>
        <v>53.211009174311926</v>
      </c>
      <c r="AC9" s="37"/>
      <c r="AD9" s="41"/>
    </row>
    <row r="10" spans="1:32" s="42" customFormat="1" ht="15" customHeight="1" x14ac:dyDescent="0.25">
      <c r="A10" s="61" t="s">
        <v>36</v>
      </c>
      <c r="B10" s="110">
        <f>УСЬОГО!B10-'16-село-ЦЗ'!B10</f>
        <v>-229</v>
      </c>
      <c r="C10" s="110">
        <f>УСЬОГО!C10-'16-село-ЦЗ'!C10</f>
        <v>157</v>
      </c>
      <c r="D10" s="108">
        <f t="shared" si="0"/>
        <v>-68.558951965065503</v>
      </c>
      <c r="E10" s="110">
        <f>УСЬОГО!E10-'16-село-ЦЗ'!E10</f>
        <v>164</v>
      </c>
      <c r="F10" s="110">
        <f>УСЬОГО!F10-'16-село-ЦЗ'!F10</f>
        <v>126</v>
      </c>
      <c r="G10" s="111">
        <f t="shared" si="1"/>
        <v>76.829268292682926</v>
      </c>
      <c r="H10" s="110">
        <f>УСЬОГО!H10-'16-село-ЦЗ'!H10</f>
        <v>41</v>
      </c>
      <c r="I10" s="110">
        <f>УСЬОГО!I10-'16-село-ЦЗ'!I10</f>
        <v>37</v>
      </c>
      <c r="J10" s="111">
        <f t="shared" si="2"/>
        <v>90.243902439024396</v>
      </c>
      <c r="K10" s="110">
        <f>УСЬОГО!N10-'16-село-ЦЗ'!K10</f>
        <v>5</v>
      </c>
      <c r="L10" s="110">
        <f>УСЬОГО!O10-'16-село-ЦЗ'!L10</f>
        <v>2</v>
      </c>
      <c r="M10" s="111">
        <f t="shared" si="3"/>
        <v>40</v>
      </c>
      <c r="N10" s="110">
        <f>УСЬОГО!Q10-'16-село-ЦЗ'!N10</f>
        <v>8</v>
      </c>
      <c r="O10" s="110">
        <f>УСЬОГО!R10-'16-село-ЦЗ'!O10</f>
        <v>0</v>
      </c>
      <c r="P10" s="111">
        <f t="shared" si="8"/>
        <v>0</v>
      </c>
      <c r="Q10" s="110">
        <f>УСЬОГО!T10-'16-село-ЦЗ'!Q10</f>
        <v>134</v>
      </c>
      <c r="R10" s="110">
        <f>УСЬОГО!U10-'16-село-ЦЗ'!R10</f>
        <v>118</v>
      </c>
      <c r="S10" s="111">
        <f t="shared" si="4"/>
        <v>88.059701492537314</v>
      </c>
      <c r="T10" s="110">
        <f>УСЬОГО!W10-'16-село-ЦЗ'!T10</f>
        <v>-223</v>
      </c>
      <c r="U10" s="112">
        <f>УСЬОГО!X10-'16-село-ЦЗ'!U10</f>
        <v>42</v>
      </c>
      <c r="V10" s="111">
        <f t="shared" si="5"/>
        <v>-18.834080717488789</v>
      </c>
      <c r="W10" s="110">
        <f>УСЬОГО!Z10-'16-село-ЦЗ'!W10</f>
        <v>23</v>
      </c>
      <c r="X10" s="110">
        <f>УСЬОГО!AA10-'16-село-ЦЗ'!X10</f>
        <v>36</v>
      </c>
      <c r="Y10" s="111">
        <f t="shared" si="6"/>
        <v>156.52173913043478</v>
      </c>
      <c r="Z10" s="110">
        <f>УСЬОГО!AC10-'16-село-ЦЗ'!Z10</f>
        <v>21</v>
      </c>
      <c r="AA10" s="110">
        <f>УСЬОГО!AD10-'16-село-ЦЗ'!AA10</f>
        <v>31</v>
      </c>
      <c r="AB10" s="111">
        <f t="shared" si="7"/>
        <v>147.61904761904762</v>
      </c>
      <c r="AC10" s="37"/>
      <c r="AD10" s="41"/>
    </row>
    <row r="11" spans="1:32" s="42" customFormat="1" ht="15" customHeight="1" x14ac:dyDescent="0.25">
      <c r="A11" s="61" t="s">
        <v>37</v>
      </c>
      <c r="B11" s="110">
        <f>УСЬОГО!B11-'16-село-ЦЗ'!B11</f>
        <v>-541</v>
      </c>
      <c r="C11" s="110">
        <f>УСЬОГО!C11-'16-село-ЦЗ'!C11</f>
        <v>855</v>
      </c>
      <c r="D11" s="108">
        <f t="shared" si="0"/>
        <v>-158.04066543438077</v>
      </c>
      <c r="E11" s="110">
        <f>УСЬОГО!E11-'16-село-ЦЗ'!E11</f>
        <v>900</v>
      </c>
      <c r="F11" s="110">
        <f>УСЬОГО!F11-'16-село-ЦЗ'!F11</f>
        <v>685</v>
      </c>
      <c r="G11" s="111">
        <f t="shared" si="1"/>
        <v>76.111111111111114</v>
      </c>
      <c r="H11" s="110">
        <f>УСЬОГО!H11-'16-село-ЦЗ'!H11</f>
        <v>276</v>
      </c>
      <c r="I11" s="110">
        <f>УСЬОГО!I11-'16-село-ЦЗ'!I11</f>
        <v>247</v>
      </c>
      <c r="J11" s="111">
        <f t="shared" si="2"/>
        <v>89.492753623188406</v>
      </c>
      <c r="K11" s="110">
        <f>УСЬОГО!N11-'16-село-ЦЗ'!K11</f>
        <v>32</v>
      </c>
      <c r="L11" s="110">
        <f>УСЬОГО!O11-'16-село-ЦЗ'!L11</f>
        <v>26</v>
      </c>
      <c r="M11" s="111">
        <f t="shared" si="3"/>
        <v>81.25</v>
      </c>
      <c r="N11" s="110">
        <f>УСЬОГО!Q11-'16-село-ЦЗ'!N11</f>
        <v>3</v>
      </c>
      <c r="O11" s="110">
        <f>УСЬОГО!R11-'16-село-ЦЗ'!O11</f>
        <v>0</v>
      </c>
      <c r="P11" s="111">
        <f t="shared" si="8"/>
        <v>0</v>
      </c>
      <c r="Q11" s="110">
        <f>УСЬОГО!T11-'16-село-ЦЗ'!Q11</f>
        <v>784</v>
      </c>
      <c r="R11" s="110">
        <f>УСЬОГО!U11-'16-село-ЦЗ'!R11</f>
        <v>580</v>
      </c>
      <c r="S11" s="111">
        <f t="shared" si="4"/>
        <v>73.979591836734699</v>
      </c>
      <c r="T11" s="110">
        <f>УСЬОГО!W11-'16-село-ЦЗ'!T11</f>
        <v>-509</v>
      </c>
      <c r="U11" s="112">
        <f>УСЬОГО!X11-'16-село-ЦЗ'!U11</f>
        <v>236</v>
      </c>
      <c r="V11" s="111">
        <f t="shared" si="5"/>
        <v>-46.36542239685658</v>
      </c>
      <c r="W11" s="110">
        <f>УСЬОГО!Z11-'16-село-ЦЗ'!W11</f>
        <v>213</v>
      </c>
      <c r="X11" s="110">
        <f>УСЬОГО!AA11-'16-село-ЦЗ'!X11</f>
        <v>172</v>
      </c>
      <c r="Y11" s="111">
        <f t="shared" si="6"/>
        <v>80.751173708920192</v>
      </c>
      <c r="Z11" s="110">
        <f>УСЬОГО!AC11-'16-село-ЦЗ'!Z11</f>
        <v>171</v>
      </c>
      <c r="AA11" s="110">
        <f>УСЬОГО!AD11-'16-село-ЦЗ'!AA11</f>
        <v>149</v>
      </c>
      <c r="AB11" s="111">
        <f t="shared" si="7"/>
        <v>87.134502923976612</v>
      </c>
      <c r="AC11" s="37"/>
      <c r="AD11" s="41"/>
    </row>
    <row r="12" spans="1:32" s="42" customFormat="1" ht="15" customHeight="1" x14ac:dyDescent="0.25">
      <c r="A12" s="61" t="s">
        <v>38</v>
      </c>
      <c r="B12" s="110">
        <f>УСЬОГО!B12-'16-село-ЦЗ'!B12</f>
        <v>-1348</v>
      </c>
      <c r="C12" s="110">
        <f>УСЬОГО!C12-'16-село-ЦЗ'!C12</f>
        <v>756</v>
      </c>
      <c r="D12" s="108">
        <f t="shared" si="0"/>
        <v>-56.083086053412465</v>
      </c>
      <c r="E12" s="110">
        <f>УСЬОГО!E12-'16-село-ЦЗ'!E12</f>
        <v>1156</v>
      </c>
      <c r="F12" s="110">
        <f>УСЬОГО!F12-'16-село-ЦЗ'!F12</f>
        <v>642</v>
      </c>
      <c r="G12" s="111">
        <f t="shared" si="1"/>
        <v>55.536332179930795</v>
      </c>
      <c r="H12" s="110">
        <f>УСЬОГО!H12-'16-село-ЦЗ'!H12</f>
        <v>516</v>
      </c>
      <c r="I12" s="110">
        <f>УСЬОГО!I12-'16-село-ЦЗ'!I12</f>
        <v>305</v>
      </c>
      <c r="J12" s="111">
        <f t="shared" si="2"/>
        <v>59.108527131782942</v>
      </c>
      <c r="K12" s="110">
        <f>УСЬОГО!N12-'16-село-ЦЗ'!K12</f>
        <v>144</v>
      </c>
      <c r="L12" s="110">
        <f>УСЬОГО!O12-'16-село-ЦЗ'!L12</f>
        <v>84</v>
      </c>
      <c r="M12" s="111">
        <f t="shared" si="3"/>
        <v>58.333333333333336</v>
      </c>
      <c r="N12" s="110">
        <f>УСЬОГО!Q12-'16-село-ЦЗ'!N12</f>
        <v>16</v>
      </c>
      <c r="O12" s="110">
        <f>УСЬОГО!R12-'16-село-ЦЗ'!O12</f>
        <v>9</v>
      </c>
      <c r="P12" s="111">
        <f t="shared" si="8"/>
        <v>56.25</v>
      </c>
      <c r="Q12" s="110">
        <f>УСЬОГО!T12-'16-село-ЦЗ'!Q12</f>
        <v>1006</v>
      </c>
      <c r="R12" s="110">
        <f>УСЬОГО!U12-'16-село-ЦЗ'!R12</f>
        <v>596</v>
      </c>
      <c r="S12" s="111">
        <f t="shared" si="4"/>
        <v>59.244532803180917</v>
      </c>
      <c r="T12" s="110">
        <f>УСЬОГО!W12-'16-село-ЦЗ'!T12</f>
        <v>-1291</v>
      </c>
      <c r="U12" s="112">
        <f>УСЬОГО!X12-'16-село-ЦЗ'!U12</f>
        <v>164</v>
      </c>
      <c r="V12" s="111">
        <f t="shared" si="5"/>
        <v>-12.703330751355539</v>
      </c>
      <c r="W12" s="110">
        <f>УСЬОГО!Z12-'16-село-ЦЗ'!W12</f>
        <v>240</v>
      </c>
      <c r="X12" s="110">
        <f>УСЬОГО!AA12-'16-село-ЦЗ'!X12</f>
        <v>139</v>
      </c>
      <c r="Y12" s="111">
        <f t="shared" si="6"/>
        <v>57.916666666666664</v>
      </c>
      <c r="Z12" s="110">
        <f>УСЬОГО!AC12-'16-село-ЦЗ'!Z12</f>
        <v>202</v>
      </c>
      <c r="AA12" s="110">
        <f>УСЬОГО!AD12-'16-село-ЦЗ'!AA12</f>
        <v>104</v>
      </c>
      <c r="AB12" s="111">
        <f t="shared" si="7"/>
        <v>51.485148514851488</v>
      </c>
      <c r="AC12" s="37"/>
      <c r="AD12" s="41"/>
    </row>
    <row r="13" spans="1:32" s="42" customFormat="1" ht="15" customHeight="1" x14ac:dyDescent="0.25">
      <c r="A13" s="61" t="s">
        <v>39</v>
      </c>
      <c r="B13" s="110">
        <f>УСЬОГО!B13-'16-село-ЦЗ'!B13</f>
        <v>-311</v>
      </c>
      <c r="C13" s="110">
        <f>УСЬОГО!C13-'16-село-ЦЗ'!C13</f>
        <v>484</v>
      </c>
      <c r="D13" s="108">
        <f t="shared" si="0"/>
        <v>-155.62700964630224</v>
      </c>
      <c r="E13" s="110">
        <f>УСЬОГО!E13-'16-село-ЦЗ'!E13</f>
        <v>718</v>
      </c>
      <c r="F13" s="110">
        <f>УСЬОГО!F13-'16-село-ЦЗ'!F13</f>
        <v>444</v>
      </c>
      <c r="G13" s="111">
        <f t="shared" si="1"/>
        <v>61.83844011142061</v>
      </c>
      <c r="H13" s="110">
        <f>УСЬОГО!H13-'16-село-ЦЗ'!H13</f>
        <v>316</v>
      </c>
      <c r="I13" s="110">
        <f>УСЬОГО!I13-'16-село-ЦЗ'!I13</f>
        <v>209</v>
      </c>
      <c r="J13" s="111">
        <f t="shared" si="2"/>
        <v>66.139240506329116</v>
      </c>
      <c r="K13" s="110">
        <f>УСЬОГО!N13-'16-село-ЦЗ'!K13</f>
        <v>47</v>
      </c>
      <c r="L13" s="110">
        <f>УСЬОГО!O13-'16-село-ЦЗ'!L13</f>
        <v>17</v>
      </c>
      <c r="M13" s="111">
        <f t="shared" si="3"/>
        <v>36.170212765957444</v>
      </c>
      <c r="N13" s="110">
        <f>УСЬОГО!Q13-'16-село-ЦЗ'!N13</f>
        <v>4</v>
      </c>
      <c r="O13" s="110">
        <f>УСЬОГО!R13-'16-село-ЦЗ'!O13</f>
        <v>0</v>
      </c>
      <c r="P13" s="111">
        <f t="shared" si="8"/>
        <v>0</v>
      </c>
      <c r="Q13" s="110">
        <f>УСЬОГО!T13-'16-село-ЦЗ'!Q13</f>
        <v>633</v>
      </c>
      <c r="R13" s="110">
        <f>УСЬОГО!U13-'16-село-ЦЗ'!R13</f>
        <v>423</v>
      </c>
      <c r="S13" s="111">
        <f t="shared" si="4"/>
        <v>66.824644549763036</v>
      </c>
      <c r="T13" s="110">
        <f>УСЬОГО!W13-'16-село-ЦЗ'!T13</f>
        <v>-303</v>
      </c>
      <c r="U13" s="112">
        <f>УСЬОГО!X13-'16-село-ЦЗ'!U13</f>
        <v>91</v>
      </c>
      <c r="V13" s="111">
        <f t="shared" si="5"/>
        <v>-30.033003300330034</v>
      </c>
      <c r="W13" s="110">
        <f>УСЬОГО!Z13-'16-село-ЦЗ'!W13</f>
        <v>123</v>
      </c>
      <c r="X13" s="110">
        <f>УСЬОГО!AA13-'16-село-ЦЗ'!X13</f>
        <v>89</v>
      </c>
      <c r="Y13" s="111">
        <f t="shared" si="6"/>
        <v>72.357723577235774</v>
      </c>
      <c r="Z13" s="110">
        <f>УСЬОГО!AC13-'16-село-ЦЗ'!Z13</f>
        <v>106</v>
      </c>
      <c r="AA13" s="110">
        <f>УСЬОГО!AD13-'16-село-ЦЗ'!AA13</f>
        <v>76</v>
      </c>
      <c r="AB13" s="111">
        <f t="shared" si="7"/>
        <v>71.698113207547166</v>
      </c>
      <c r="AC13" s="37"/>
      <c r="AD13" s="41"/>
    </row>
    <row r="14" spans="1:32" s="42" customFormat="1" ht="15" customHeight="1" x14ac:dyDescent="0.25">
      <c r="A14" s="61" t="s">
        <v>40</v>
      </c>
      <c r="B14" s="110">
        <f>УСЬОГО!B14-'16-село-ЦЗ'!B14</f>
        <v>-143</v>
      </c>
      <c r="C14" s="110">
        <f>УСЬОГО!C14-'16-село-ЦЗ'!C14</f>
        <v>385</v>
      </c>
      <c r="D14" s="108">
        <f t="shared" si="0"/>
        <v>-269.23076923076923</v>
      </c>
      <c r="E14" s="110">
        <f>УСЬОГО!E14-'16-село-ЦЗ'!E14</f>
        <v>728</v>
      </c>
      <c r="F14" s="110">
        <f>УСЬОГО!F14-'16-село-ЦЗ'!F14</f>
        <v>363</v>
      </c>
      <c r="G14" s="111">
        <f t="shared" si="1"/>
        <v>49.862637362637365</v>
      </c>
      <c r="H14" s="110">
        <f>УСЬОГО!H14-'16-село-ЦЗ'!H14</f>
        <v>219</v>
      </c>
      <c r="I14" s="110">
        <f>УСЬОГО!I14-'16-село-ЦЗ'!I14</f>
        <v>91</v>
      </c>
      <c r="J14" s="111">
        <f t="shared" si="2"/>
        <v>41.552511415525117</v>
      </c>
      <c r="K14" s="110">
        <f>УСЬОГО!N14-'16-село-ЦЗ'!K14</f>
        <v>14</v>
      </c>
      <c r="L14" s="110">
        <f>УСЬОГО!O14-'16-село-ЦЗ'!L14</f>
        <v>10</v>
      </c>
      <c r="M14" s="111">
        <f t="shared" si="3"/>
        <v>71.428571428571431</v>
      </c>
      <c r="N14" s="110">
        <f>УСЬОГО!Q14-'16-село-ЦЗ'!N14</f>
        <v>1</v>
      </c>
      <c r="O14" s="110">
        <f>УСЬОГО!R14-'16-село-ЦЗ'!O14</f>
        <v>0</v>
      </c>
      <c r="P14" s="111">
        <f t="shared" si="8"/>
        <v>0</v>
      </c>
      <c r="Q14" s="110">
        <f>УСЬОГО!T14-'16-село-ЦЗ'!Q14</f>
        <v>648</v>
      </c>
      <c r="R14" s="110">
        <f>УСЬОГО!U14-'16-село-ЦЗ'!R14</f>
        <v>340</v>
      </c>
      <c r="S14" s="111">
        <f t="shared" si="4"/>
        <v>52.469135802469133</v>
      </c>
      <c r="T14" s="110">
        <f>УСЬОГО!W14-'16-село-ЦЗ'!T14</f>
        <v>-125</v>
      </c>
      <c r="U14" s="112">
        <f>УСЬОГО!X14-'16-село-ЦЗ'!U14</f>
        <v>63</v>
      </c>
      <c r="V14" s="111">
        <f t="shared" si="5"/>
        <v>-50.4</v>
      </c>
      <c r="W14" s="110">
        <f>УСЬОГО!Z14-'16-село-ЦЗ'!W14</f>
        <v>115</v>
      </c>
      <c r="X14" s="110">
        <f>УСЬОГО!AA14-'16-село-ЦЗ'!X14</f>
        <v>62</v>
      </c>
      <c r="Y14" s="111">
        <f t="shared" si="6"/>
        <v>53.913043478260867</v>
      </c>
      <c r="Z14" s="110">
        <f>УСЬОГО!AC14-'16-село-ЦЗ'!Z14</f>
        <v>83</v>
      </c>
      <c r="AA14" s="110">
        <f>УСЬОГО!AD14-'16-село-ЦЗ'!AA14</f>
        <v>55</v>
      </c>
      <c r="AB14" s="111">
        <f t="shared" si="7"/>
        <v>66.265060240963862</v>
      </c>
      <c r="AC14" s="37"/>
      <c r="AD14" s="41"/>
    </row>
    <row r="15" spans="1:32" s="42" customFormat="1" ht="15" customHeight="1" x14ac:dyDescent="0.25">
      <c r="A15" s="61" t="s">
        <v>41</v>
      </c>
      <c r="B15" s="110">
        <f>УСЬОГО!B15-'16-село-ЦЗ'!B15</f>
        <v>-2177</v>
      </c>
      <c r="C15" s="110">
        <f>УСЬОГО!C15-'16-село-ЦЗ'!C15</f>
        <v>1568</v>
      </c>
      <c r="D15" s="108">
        <f t="shared" si="0"/>
        <v>-72.025723472668815</v>
      </c>
      <c r="E15" s="110">
        <f>УСЬОГО!E15-'16-село-ЦЗ'!E15</f>
        <v>1721</v>
      </c>
      <c r="F15" s="110">
        <f>УСЬОГО!F15-'16-село-ЦЗ'!F15</f>
        <v>1334</v>
      </c>
      <c r="G15" s="111">
        <f t="shared" si="1"/>
        <v>77.51307379430564</v>
      </c>
      <c r="H15" s="110">
        <f>УСЬОГО!H15-'16-село-ЦЗ'!H15</f>
        <v>861</v>
      </c>
      <c r="I15" s="110">
        <f>УСЬОГО!I15-'16-село-ЦЗ'!I15</f>
        <v>528</v>
      </c>
      <c r="J15" s="111">
        <f t="shared" si="2"/>
        <v>61.324041811846691</v>
      </c>
      <c r="K15" s="110">
        <f>УСЬОГО!N15-'16-село-ЦЗ'!K15</f>
        <v>110</v>
      </c>
      <c r="L15" s="110">
        <f>УСЬОГО!O15-'16-село-ЦЗ'!L15</f>
        <v>48</v>
      </c>
      <c r="M15" s="111">
        <f t="shared" si="3"/>
        <v>43.636363636363633</v>
      </c>
      <c r="N15" s="110">
        <f>УСЬОГО!Q15-'16-село-ЦЗ'!N15</f>
        <v>5</v>
      </c>
      <c r="O15" s="110">
        <f>УСЬОГО!R15-'16-село-ЦЗ'!O15</f>
        <v>0</v>
      </c>
      <c r="P15" s="111">
        <f t="shared" si="8"/>
        <v>0</v>
      </c>
      <c r="Q15" s="110">
        <f>УСЬОГО!T15-'16-село-ЦЗ'!Q15</f>
        <v>1307</v>
      </c>
      <c r="R15" s="110">
        <f>УСЬОГО!U15-'16-село-ЦЗ'!R15</f>
        <v>1170</v>
      </c>
      <c r="S15" s="111">
        <f t="shared" si="4"/>
        <v>89.517980107115534</v>
      </c>
      <c r="T15" s="110">
        <f>УСЬОГО!W15-'16-село-ЦЗ'!T15</f>
        <v>-2127</v>
      </c>
      <c r="U15" s="112">
        <f>УСЬОГО!X15-'16-село-ЦЗ'!U15</f>
        <v>182</v>
      </c>
      <c r="V15" s="111">
        <f t="shared" si="5"/>
        <v>-8.5566525622943104</v>
      </c>
      <c r="W15" s="110">
        <f>УСЬОГО!Z15-'16-село-ЦЗ'!W15</f>
        <v>404</v>
      </c>
      <c r="X15" s="110">
        <f>УСЬОГО!AA15-'16-село-ЦЗ'!X15</f>
        <v>139</v>
      </c>
      <c r="Y15" s="111">
        <f t="shared" si="6"/>
        <v>34.405940594059409</v>
      </c>
      <c r="Z15" s="110">
        <f>УСЬОГО!AC15-'16-село-ЦЗ'!Z15</f>
        <v>337</v>
      </c>
      <c r="AA15" s="110">
        <f>УСЬОГО!AD15-'16-село-ЦЗ'!AA15</f>
        <v>117</v>
      </c>
      <c r="AB15" s="111">
        <f t="shared" si="7"/>
        <v>34.718100890207715</v>
      </c>
      <c r="AC15" s="37"/>
      <c r="AD15" s="41"/>
    </row>
    <row r="16" spans="1:32" s="42" customFormat="1" ht="15" customHeight="1" x14ac:dyDescent="0.25">
      <c r="A16" s="61" t="s">
        <v>42</v>
      </c>
      <c r="B16" s="110">
        <f>УСЬОГО!B16-'16-село-ЦЗ'!B16</f>
        <v>-1300</v>
      </c>
      <c r="C16" s="110">
        <f>УСЬОГО!C16-'16-село-ЦЗ'!C16</f>
        <v>1541</v>
      </c>
      <c r="D16" s="108">
        <f t="shared" si="0"/>
        <v>-118.53846153846153</v>
      </c>
      <c r="E16" s="110">
        <f>УСЬОГО!E16-'16-село-ЦЗ'!E16</f>
        <v>1892</v>
      </c>
      <c r="F16" s="110">
        <f>УСЬОГО!F16-'16-село-ЦЗ'!F16</f>
        <v>1293</v>
      </c>
      <c r="G16" s="111">
        <f t="shared" si="1"/>
        <v>68.340380549682877</v>
      </c>
      <c r="H16" s="110">
        <f>УСЬОГО!H16-'16-село-ЦЗ'!H16</f>
        <v>1009</v>
      </c>
      <c r="I16" s="110">
        <f>УСЬОГО!I16-'16-село-ЦЗ'!I16</f>
        <v>680</v>
      </c>
      <c r="J16" s="111">
        <f t="shared" si="2"/>
        <v>67.393458870168487</v>
      </c>
      <c r="K16" s="110">
        <f>УСЬОГО!N16-'16-село-ЦЗ'!K16</f>
        <v>148</v>
      </c>
      <c r="L16" s="110">
        <f>УСЬОГО!O16-'16-село-ЦЗ'!L16</f>
        <v>55</v>
      </c>
      <c r="M16" s="111">
        <f t="shared" si="3"/>
        <v>37.162162162162161</v>
      </c>
      <c r="N16" s="110">
        <f>УСЬОГО!Q16-'16-село-ЦЗ'!N16</f>
        <v>68</v>
      </c>
      <c r="O16" s="110">
        <f>УСЬОГО!R16-'16-село-ЦЗ'!O16</f>
        <v>38</v>
      </c>
      <c r="P16" s="111">
        <f t="shared" si="8"/>
        <v>55.882352941176471</v>
      </c>
      <c r="Q16" s="110">
        <f>УСЬОГО!T16-'16-село-ЦЗ'!Q16</f>
        <v>1645</v>
      </c>
      <c r="R16" s="110">
        <f>УСЬОГО!U16-'16-село-ЦЗ'!R16</f>
        <v>1198</v>
      </c>
      <c r="S16" s="111">
        <f t="shared" si="4"/>
        <v>72.826747720364736</v>
      </c>
      <c r="T16" s="110">
        <f>УСЬОГО!W16-'16-село-ЦЗ'!T16</f>
        <v>-1169</v>
      </c>
      <c r="U16" s="112">
        <f>УСЬОГО!X16-'16-село-ЦЗ'!U16</f>
        <v>256</v>
      </c>
      <c r="V16" s="111">
        <f t="shared" si="5"/>
        <v>-21.899059024807528</v>
      </c>
      <c r="W16" s="110">
        <f>УСЬОГО!Z16-'16-село-ЦЗ'!W16</f>
        <v>290</v>
      </c>
      <c r="X16" s="110">
        <f>УСЬОГО!AA16-'16-село-ЦЗ'!X16</f>
        <v>149</v>
      </c>
      <c r="Y16" s="111">
        <f t="shared" si="6"/>
        <v>51.379310344827587</v>
      </c>
      <c r="Z16" s="110">
        <f>УСЬОГО!AC16-'16-село-ЦЗ'!Z16</f>
        <v>238</v>
      </c>
      <c r="AA16" s="110">
        <f>УСЬОГО!AD16-'16-село-ЦЗ'!AA16</f>
        <v>120</v>
      </c>
      <c r="AB16" s="111">
        <f t="shared" si="7"/>
        <v>50.420168067226889</v>
      </c>
      <c r="AC16" s="37"/>
      <c r="AD16" s="41"/>
    </row>
    <row r="17" spans="1:30" s="42" customFormat="1" ht="15" customHeight="1" x14ac:dyDescent="0.25">
      <c r="A17" s="61" t="s">
        <v>43</v>
      </c>
      <c r="B17" s="110">
        <f>УСЬОГО!B17-'16-село-ЦЗ'!B17</f>
        <v>-4186</v>
      </c>
      <c r="C17" s="110">
        <f>УСЬОГО!C17-'16-село-ЦЗ'!C17</f>
        <v>1028</v>
      </c>
      <c r="D17" s="108">
        <f t="shared" si="0"/>
        <v>-24.558050645007167</v>
      </c>
      <c r="E17" s="110">
        <f>УСЬОГО!E17-'16-село-ЦЗ'!E17</f>
        <v>1389</v>
      </c>
      <c r="F17" s="110">
        <f>УСЬОГО!F17-'16-село-ЦЗ'!F17</f>
        <v>902</v>
      </c>
      <c r="G17" s="111">
        <f t="shared" si="1"/>
        <v>64.938804895608357</v>
      </c>
      <c r="H17" s="110">
        <f>УСЬОГО!H17-'16-село-ЦЗ'!H17</f>
        <v>508</v>
      </c>
      <c r="I17" s="110">
        <f>УСЬОГО!I17-'16-село-ЦЗ'!I17</f>
        <v>263</v>
      </c>
      <c r="J17" s="111">
        <f t="shared" si="2"/>
        <v>51.771653543307089</v>
      </c>
      <c r="K17" s="110">
        <f>УСЬОГО!N17-'16-село-ЦЗ'!K17</f>
        <v>66</v>
      </c>
      <c r="L17" s="110">
        <f>УСЬОГО!O17-'16-село-ЦЗ'!L17</f>
        <v>30</v>
      </c>
      <c r="M17" s="111">
        <f t="shared" si="3"/>
        <v>45.454545454545453</v>
      </c>
      <c r="N17" s="110">
        <f>УСЬОГО!Q17-'16-село-ЦЗ'!N17</f>
        <v>2</v>
      </c>
      <c r="O17" s="110">
        <f>УСЬОГО!R17-'16-село-ЦЗ'!O17</f>
        <v>0</v>
      </c>
      <c r="P17" s="111">
        <f t="shared" si="8"/>
        <v>0</v>
      </c>
      <c r="Q17" s="110">
        <f>УСЬОГО!T17-'16-село-ЦЗ'!Q17</f>
        <v>843</v>
      </c>
      <c r="R17" s="110">
        <f>УСЬОГО!U17-'16-село-ЦЗ'!R17</f>
        <v>714</v>
      </c>
      <c r="S17" s="111">
        <f t="shared" si="4"/>
        <v>84.69750889679716</v>
      </c>
      <c r="T17" s="110">
        <f>УСЬОГО!W17-'16-село-ЦЗ'!T17</f>
        <v>-4039</v>
      </c>
      <c r="U17" s="112">
        <f>УСЬОГО!X17-'16-село-ЦЗ'!U17</f>
        <v>249</v>
      </c>
      <c r="V17" s="111">
        <f t="shared" si="5"/>
        <v>-6.1648923000742757</v>
      </c>
      <c r="W17" s="110">
        <f>УСЬОГО!Z17-'16-село-ЦЗ'!W17</f>
        <v>400</v>
      </c>
      <c r="X17" s="110">
        <f>УСЬОГО!AA17-'16-село-ЦЗ'!X17</f>
        <v>223</v>
      </c>
      <c r="Y17" s="111">
        <f t="shared" si="6"/>
        <v>55.75</v>
      </c>
      <c r="Z17" s="110">
        <f>УСЬОГО!AC17-'16-село-ЦЗ'!Z17</f>
        <v>349</v>
      </c>
      <c r="AA17" s="110">
        <f>УСЬОГО!AD17-'16-село-ЦЗ'!AA17</f>
        <v>200</v>
      </c>
      <c r="AB17" s="111">
        <f t="shared" si="7"/>
        <v>57.306590257879655</v>
      </c>
      <c r="AC17" s="37"/>
      <c r="AD17" s="41"/>
    </row>
    <row r="18" spans="1:30" s="42" customFormat="1" ht="15" customHeight="1" x14ac:dyDescent="0.25">
      <c r="A18" s="61" t="s">
        <v>44</v>
      </c>
      <c r="B18" s="110">
        <f>УСЬОГО!B18-'16-село-ЦЗ'!B18</f>
        <v>-1052</v>
      </c>
      <c r="C18" s="110">
        <f>УСЬОГО!C18-'16-село-ЦЗ'!C18</f>
        <v>1025</v>
      </c>
      <c r="D18" s="108">
        <f t="shared" si="0"/>
        <v>-97.433460076045634</v>
      </c>
      <c r="E18" s="110">
        <f>УСЬОГО!E18-'16-село-ЦЗ'!E18</f>
        <v>1391</v>
      </c>
      <c r="F18" s="110">
        <f>УСЬОГО!F18-'16-село-ЦЗ'!F18</f>
        <v>900</v>
      </c>
      <c r="G18" s="111">
        <f t="shared" si="1"/>
        <v>64.701653486700209</v>
      </c>
      <c r="H18" s="110">
        <f>УСЬОГО!H18-'16-село-ЦЗ'!H18</f>
        <v>611</v>
      </c>
      <c r="I18" s="110">
        <f>УСЬОГО!I18-'16-село-ЦЗ'!I18</f>
        <v>340</v>
      </c>
      <c r="J18" s="111">
        <f t="shared" si="2"/>
        <v>55.646481178396073</v>
      </c>
      <c r="K18" s="110">
        <f>УСЬОГО!N18-'16-село-ЦЗ'!K18</f>
        <v>65</v>
      </c>
      <c r="L18" s="110">
        <f>УСЬОГО!O18-'16-село-ЦЗ'!L18</f>
        <v>18</v>
      </c>
      <c r="M18" s="111">
        <f t="shared" si="3"/>
        <v>27.692307692307693</v>
      </c>
      <c r="N18" s="110">
        <f>УСЬОГО!Q18-'16-село-ЦЗ'!N18</f>
        <v>12</v>
      </c>
      <c r="O18" s="110">
        <f>УСЬОГО!R18-'16-село-ЦЗ'!O18</f>
        <v>1</v>
      </c>
      <c r="P18" s="111">
        <f t="shared" si="8"/>
        <v>8.3333333333333339</v>
      </c>
      <c r="Q18" s="110">
        <f>УСЬОГО!T18-'16-село-ЦЗ'!Q18</f>
        <v>967</v>
      </c>
      <c r="R18" s="110">
        <f>УСЬОГО!U18-'16-село-ЦЗ'!R18</f>
        <v>769</v>
      </c>
      <c r="S18" s="111">
        <f t="shared" si="4"/>
        <v>79.524301964839708</v>
      </c>
      <c r="T18" s="110">
        <f>УСЬОГО!W18-'16-село-ЦЗ'!T18</f>
        <v>-995</v>
      </c>
      <c r="U18" s="112">
        <f>УСЬОГО!X18-'16-село-ЦЗ'!U18</f>
        <v>179</v>
      </c>
      <c r="V18" s="111">
        <f t="shared" si="5"/>
        <v>-17.989949748743719</v>
      </c>
      <c r="W18" s="110">
        <f>УСЬОГО!Z18-'16-село-ЦЗ'!W18</f>
        <v>279</v>
      </c>
      <c r="X18" s="110">
        <f>УСЬОГО!AA18-'16-село-ЦЗ'!X18</f>
        <v>162</v>
      </c>
      <c r="Y18" s="111">
        <f t="shared" si="6"/>
        <v>58.064516129032256</v>
      </c>
      <c r="Z18" s="110">
        <f>УСЬОГО!AC18-'16-село-ЦЗ'!Z18</f>
        <v>248</v>
      </c>
      <c r="AA18" s="110">
        <f>УСЬОГО!AD18-'16-село-ЦЗ'!AA18</f>
        <v>142</v>
      </c>
      <c r="AB18" s="111">
        <f t="shared" si="7"/>
        <v>57.258064516129032</v>
      </c>
      <c r="AC18" s="37"/>
      <c r="AD18" s="41"/>
    </row>
    <row r="19" spans="1:30" s="42" customFormat="1" ht="15" customHeight="1" x14ac:dyDescent="0.25">
      <c r="A19" s="61" t="s">
        <v>45</v>
      </c>
      <c r="B19" s="110">
        <f>УСЬОГО!B19-'16-село-ЦЗ'!B19</f>
        <v>-2075</v>
      </c>
      <c r="C19" s="110">
        <f>УСЬОГО!C19-'16-село-ЦЗ'!C19</f>
        <v>694</v>
      </c>
      <c r="D19" s="108">
        <f t="shared" si="0"/>
        <v>-33.445783132530117</v>
      </c>
      <c r="E19" s="110">
        <f>УСЬОГО!E19-'16-село-ЦЗ'!E19</f>
        <v>917</v>
      </c>
      <c r="F19" s="110">
        <f>УСЬОГО!F19-'16-село-ЦЗ'!F19</f>
        <v>567</v>
      </c>
      <c r="G19" s="111">
        <f t="shared" si="1"/>
        <v>61.832061068702288</v>
      </c>
      <c r="H19" s="110">
        <f>УСЬОГО!H19-'16-село-ЦЗ'!H19</f>
        <v>624</v>
      </c>
      <c r="I19" s="110">
        <f>УСЬОГО!I19-'16-село-ЦЗ'!I19</f>
        <v>306</v>
      </c>
      <c r="J19" s="111">
        <f t="shared" si="2"/>
        <v>49.03846153846154</v>
      </c>
      <c r="K19" s="110">
        <f>УСЬОГО!N19-'16-село-ЦЗ'!K19</f>
        <v>92</v>
      </c>
      <c r="L19" s="110">
        <f>УСЬОГО!O19-'16-село-ЦЗ'!L19</f>
        <v>58</v>
      </c>
      <c r="M19" s="111">
        <f t="shared" si="3"/>
        <v>63.043478260869563</v>
      </c>
      <c r="N19" s="110">
        <f>УСЬОГО!Q19-'16-село-ЦЗ'!N19</f>
        <v>3</v>
      </c>
      <c r="O19" s="110">
        <f>УСЬОГО!R19-'16-село-ЦЗ'!O19</f>
        <v>2</v>
      </c>
      <c r="P19" s="111">
        <f t="shared" si="8"/>
        <v>66.666666666666671</v>
      </c>
      <c r="Q19" s="110">
        <f>УСЬОГО!T19-'16-село-ЦЗ'!Q19</f>
        <v>802</v>
      </c>
      <c r="R19" s="110">
        <f>УСЬОГО!U19-'16-село-ЦЗ'!R19</f>
        <v>495</v>
      </c>
      <c r="S19" s="111">
        <f t="shared" si="4"/>
        <v>61.720698254364088</v>
      </c>
      <c r="T19" s="110">
        <f>УСЬОГО!W19-'16-село-ЦЗ'!T19</f>
        <v>-1920</v>
      </c>
      <c r="U19" s="112">
        <f>УСЬОГО!X19-'16-село-ЦЗ'!U19</f>
        <v>166</v>
      </c>
      <c r="V19" s="111">
        <f t="shared" si="5"/>
        <v>-8.6458333333333339</v>
      </c>
      <c r="W19" s="110">
        <f>УСЬОГО!Z19-'16-село-ЦЗ'!W19</f>
        <v>209</v>
      </c>
      <c r="X19" s="110">
        <f>УСЬОГО!AA19-'16-село-ЦЗ'!X19</f>
        <v>139</v>
      </c>
      <c r="Y19" s="111">
        <f t="shared" si="6"/>
        <v>66.507177033492823</v>
      </c>
      <c r="Z19" s="110">
        <f>УСЬОГО!AC19-'16-село-ЦЗ'!Z19</f>
        <v>195</v>
      </c>
      <c r="AA19" s="110">
        <f>УСЬОГО!AD19-'16-село-ЦЗ'!AA19</f>
        <v>117</v>
      </c>
      <c r="AB19" s="111">
        <f t="shared" si="7"/>
        <v>60</v>
      </c>
      <c r="AC19" s="37"/>
      <c r="AD19" s="41"/>
    </row>
    <row r="20" spans="1:30" s="42" customFormat="1" ht="15" customHeight="1" x14ac:dyDescent="0.25">
      <c r="A20" s="61" t="s">
        <v>46</v>
      </c>
      <c r="B20" s="110">
        <f>УСЬОГО!B20-'16-село-ЦЗ'!B20</f>
        <v>-1475</v>
      </c>
      <c r="C20" s="110">
        <f>УСЬОГО!C20-'16-село-ЦЗ'!C20</f>
        <v>339</v>
      </c>
      <c r="D20" s="108">
        <f t="shared" si="0"/>
        <v>-22.983050847457626</v>
      </c>
      <c r="E20" s="110">
        <f>УСЬОГО!E20-'16-село-ЦЗ'!E20</f>
        <v>497</v>
      </c>
      <c r="F20" s="110">
        <f>УСЬОГО!F20-'16-село-ЦЗ'!F20</f>
        <v>291</v>
      </c>
      <c r="G20" s="111">
        <f t="shared" si="1"/>
        <v>58.551307847082498</v>
      </c>
      <c r="H20" s="110">
        <f>УСЬОГО!H20-'16-село-ЦЗ'!H20</f>
        <v>244</v>
      </c>
      <c r="I20" s="110">
        <f>УСЬОГО!I20-'16-село-ЦЗ'!I20</f>
        <v>134</v>
      </c>
      <c r="J20" s="111">
        <f t="shared" si="2"/>
        <v>54.918032786885249</v>
      </c>
      <c r="K20" s="110">
        <f>УСЬОГО!N20-'16-село-ЦЗ'!K20</f>
        <v>37</v>
      </c>
      <c r="L20" s="110">
        <f>УСЬОГО!O20-'16-село-ЦЗ'!L20</f>
        <v>20</v>
      </c>
      <c r="M20" s="111">
        <f t="shared" si="3"/>
        <v>54.054054054054056</v>
      </c>
      <c r="N20" s="110">
        <f>УСЬОГО!Q20-'16-село-ЦЗ'!N20</f>
        <v>1</v>
      </c>
      <c r="O20" s="110">
        <f>УСЬОГО!R20-'16-село-ЦЗ'!O20</f>
        <v>0</v>
      </c>
      <c r="P20" s="111">
        <f t="shared" si="8"/>
        <v>0</v>
      </c>
      <c r="Q20" s="110">
        <f>УСЬОГО!T20-'16-село-ЦЗ'!Q20</f>
        <v>365</v>
      </c>
      <c r="R20" s="110">
        <f>УСЬОГО!U20-'16-село-ЦЗ'!R20</f>
        <v>240</v>
      </c>
      <c r="S20" s="111">
        <f t="shared" si="4"/>
        <v>65.753424657534254</v>
      </c>
      <c r="T20" s="110">
        <f>УСЬОГО!W20-'16-село-ЦЗ'!T20</f>
        <v>-1654</v>
      </c>
      <c r="U20" s="112">
        <f>УСЬОГО!X20-'16-село-ЦЗ'!U20</f>
        <v>84</v>
      </c>
      <c r="V20" s="111">
        <f t="shared" si="5"/>
        <v>-5.0785973397823456</v>
      </c>
      <c r="W20" s="110">
        <f>УСЬОГО!Z20-'16-село-ЦЗ'!W20</f>
        <v>147</v>
      </c>
      <c r="X20" s="110">
        <f>УСЬОГО!AA20-'16-село-ЦЗ'!X20</f>
        <v>76</v>
      </c>
      <c r="Y20" s="111">
        <f t="shared" si="6"/>
        <v>51.700680272108841</v>
      </c>
      <c r="Z20" s="110">
        <f>УСЬОГО!AC20-'16-село-ЦЗ'!Z20</f>
        <v>130</v>
      </c>
      <c r="AA20" s="110">
        <f>УСЬОГО!AD20-'16-село-ЦЗ'!AA20</f>
        <v>69</v>
      </c>
      <c r="AB20" s="111">
        <f t="shared" si="7"/>
        <v>53.07692307692308</v>
      </c>
      <c r="AC20" s="37"/>
      <c r="AD20" s="41"/>
    </row>
    <row r="21" spans="1:30" s="42" customFormat="1" ht="15" customHeight="1" x14ac:dyDescent="0.25">
      <c r="A21" s="61" t="s">
        <v>47</v>
      </c>
      <c r="B21" s="110">
        <f>УСЬОГО!B21-'16-село-ЦЗ'!B21</f>
        <v>-795</v>
      </c>
      <c r="C21" s="110">
        <f>УСЬОГО!C21-'16-село-ЦЗ'!C21</f>
        <v>341</v>
      </c>
      <c r="D21" s="108">
        <f t="shared" si="0"/>
        <v>-42.893081761006286</v>
      </c>
      <c r="E21" s="110">
        <f>УСЬОГО!E21-'16-село-ЦЗ'!E21</f>
        <v>569</v>
      </c>
      <c r="F21" s="110">
        <f>УСЬОГО!F21-'16-село-ЦЗ'!F21</f>
        <v>294</v>
      </c>
      <c r="G21" s="111">
        <f t="shared" si="1"/>
        <v>51.669595782073813</v>
      </c>
      <c r="H21" s="110">
        <f>УСЬОГО!H21-'16-село-ЦЗ'!H21</f>
        <v>306</v>
      </c>
      <c r="I21" s="110">
        <f>УСЬОГО!I21-'16-село-ЦЗ'!I21</f>
        <v>137</v>
      </c>
      <c r="J21" s="111">
        <f t="shared" si="2"/>
        <v>44.771241830065357</v>
      </c>
      <c r="K21" s="110">
        <f>УСЬОГО!N21-'16-село-ЦЗ'!K21</f>
        <v>21</v>
      </c>
      <c r="L21" s="110">
        <f>УСЬОГО!O21-'16-село-ЦЗ'!L21</f>
        <v>25</v>
      </c>
      <c r="M21" s="111">
        <f t="shared" si="3"/>
        <v>119.04761904761905</v>
      </c>
      <c r="N21" s="110">
        <f>УСЬОГО!Q21-'16-село-ЦЗ'!N21</f>
        <v>0</v>
      </c>
      <c r="O21" s="110">
        <f>УСЬОГО!R21-'16-село-ЦЗ'!O21</f>
        <v>0</v>
      </c>
      <c r="P21" s="111" t="str">
        <f t="shared" si="8"/>
        <v>-</v>
      </c>
      <c r="Q21" s="110">
        <f>УСЬОГО!T21-'16-село-ЦЗ'!Q21</f>
        <v>504</v>
      </c>
      <c r="R21" s="110">
        <f>УСЬОГО!U21-'16-село-ЦЗ'!R21</f>
        <v>252</v>
      </c>
      <c r="S21" s="111">
        <f t="shared" si="4"/>
        <v>50</v>
      </c>
      <c r="T21" s="110">
        <f>УСЬОГО!W21-'16-село-ЦЗ'!T21</f>
        <v>-697</v>
      </c>
      <c r="U21" s="112">
        <f>УСЬОГО!X21-'16-село-ЦЗ'!U21</f>
        <v>74</v>
      </c>
      <c r="V21" s="111">
        <f t="shared" si="5"/>
        <v>-10.616929698708752</v>
      </c>
      <c r="W21" s="110">
        <f>УСЬОГО!Z21-'16-село-ЦЗ'!W21</f>
        <v>157</v>
      </c>
      <c r="X21" s="110">
        <f>УСЬОГО!AA21-'16-село-ЦЗ'!X21</f>
        <v>72</v>
      </c>
      <c r="Y21" s="111">
        <f t="shared" si="6"/>
        <v>45.859872611464965</v>
      </c>
      <c r="Z21" s="110">
        <f>УСЬОГО!AC21-'16-село-ЦЗ'!Z21</f>
        <v>146</v>
      </c>
      <c r="AA21" s="110">
        <f>УСЬОГО!AD21-'16-село-ЦЗ'!AA21</f>
        <v>57</v>
      </c>
      <c r="AB21" s="111">
        <f t="shared" si="7"/>
        <v>39.041095890410958</v>
      </c>
      <c r="AC21" s="37"/>
      <c r="AD21" s="41"/>
    </row>
    <row r="22" spans="1:30" s="42" customFormat="1" ht="15" customHeight="1" x14ac:dyDescent="0.25">
      <c r="A22" s="61" t="s">
        <v>48</v>
      </c>
      <c r="B22" s="110">
        <f>УСЬОГО!B22-'16-село-ЦЗ'!B22</f>
        <v>-2015</v>
      </c>
      <c r="C22" s="110">
        <f>УСЬОГО!C22-'16-село-ЦЗ'!C22</f>
        <v>906</v>
      </c>
      <c r="D22" s="108">
        <f t="shared" si="0"/>
        <v>-44.962779156327542</v>
      </c>
      <c r="E22" s="110">
        <f>УСЬОГО!E22-'16-село-ЦЗ'!E22</f>
        <v>1113</v>
      </c>
      <c r="F22" s="110">
        <f>УСЬОГО!F22-'16-село-ЦЗ'!F22</f>
        <v>742</v>
      </c>
      <c r="G22" s="111">
        <f t="shared" si="1"/>
        <v>66.666666666666671</v>
      </c>
      <c r="H22" s="110">
        <f>УСЬОГО!H22-'16-село-ЦЗ'!H22</f>
        <v>694</v>
      </c>
      <c r="I22" s="110">
        <f>УСЬОГО!I22-'16-село-ЦЗ'!I22</f>
        <v>366</v>
      </c>
      <c r="J22" s="111">
        <f t="shared" si="2"/>
        <v>52.737752161383284</v>
      </c>
      <c r="K22" s="110">
        <f>УСЬОГО!N22-'16-село-ЦЗ'!K22</f>
        <v>72</v>
      </c>
      <c r="L22" s="110">
        <f>УСЬОГО!O22-'16-село-ЦЗ'!L22</f>
        <v>16</v>
      </c>
      <c r="M22" s="111">
        <f t="shared" si="3"/>
        <v>22.222222222222221</v>
      </c>
      <c r="N22" s="110">
        <f>УСЬОГО!Q22-'16-село-ЦЗ'!N22</f>
        <v>3</v>
      </c>
      <c r="O22" s="110">
        <f>УСЬОГО!R22-'16-село-ЦЗ'!O22</f>
        <v>14</v>
      </c>
      <c r="P22" s="111">
        <f t="shared" si="8"/>
        <v>466.66666666666669</v>
      </c>
      <c r="Q22" s="110">
        <f>УСЬОГО!T22-'16-село-ЦЗ'!Q22</f>
        <v>961</v>
      </c>
      <c r="R22" s="110">
        <f>УСЬОГО!U22-'16-село-ЦЗ'!R22</f>
        <v>673</v>
      </c>
      <c r="S22" s="111">
        <f t="shared" si="4"/>
        <v>70.031217481789795</v>
      </c>
      <c r="T22" s="110">
        <f>УСЬОГО!W22-'16-село-ЦЗ'!T22</f>
        <v>-1848</v>
      </c>
      <c r="U22" s="112">
        <f>УСЬОГО!X22-'16-село-ЦЗ'!U22</f>
        <v>227</v>
      </c>
      <c r="V22" s="111">
        <f t="shared" si="5"/>
        <v>-12.283549783549784</v>
      </c>
      <c r="W22" s="110">
        <f>УСЬОГО!Z22-'16-село-ЦЗ'!W22</f>
        <v>317</v>
      </c>
      <c r="X22" s="110">
        <f>УСЬОГО!AA22-'16-село-ЦЗ'!X22</f>
        <v>173</v>
      </c>
      <c r="Y22" s="111">
        <f t="shared" si="6"/>
        <v>54.574132492113563</v>
      </c>
      <c r="Z22" s="110">
        <f>УСЬОГО!AC22-'16-село-ЦЗ'!Z22</f>
        <v>264</v>
      </c>
      <c r="AA22" s="110">
        <f>УСЬОГО!AD22-'16-село-ЦЗ'!AA22</f>
        <v>144</v>
      </c>
      <c r="AB22" s="111">
        <f t="shared" si="7"/>
        <v>54.545454545454547</v>
      </c>
      <c r="AC22" s="37"/>
      <c r="AD22" s="41"/>
    </row>
    <row r="23" spans="1:30" s="42" customFormat="1" ht="15" customHeight="1" x14ac:dyDescent="0.25">
      <c r="A23" s="61" t="s">
        <v>49</v>
      </c>
      <c r="B23" s="110">
        <f>УСЬОГО!B23-'16-село-ЦЗ'!B23</f>
        <v>-1211</v>
      </c>
      <c r="C23" s="110">
        <f>УСЬОГО!C23-'16-село-ЦЗ'!C23</f>
        <v>545</v>
      </c>
      <c r="D23" s="108">
        <f t="shared" si="0"/>
        <v>-45.004128819157721</v>
      </c>
      <c r="E23" s="110">
        <f>УСЬОГО!E23-'16-село-ЦЗ'!E23</f>
        <v>1023</v>
      </c>
      <c r="F23" s="110">
        <f>УСЬОГО!F23-'16-село-ЦЗ'!F23</f>
        <v>506</v>
      </c>
      <c r="G23" s="111">
        <f t="shared" si="1"/>
        <v>49.462365591397848</v>
      </c>
      <c r="H23" s="110">
        <f>УСЬОГО!H23-'16-село-ЦЗ'!H23</f>
        <v>292</v>
      </c>
      <c r="I23" s="110">
        <f>УСЬОГО!I23-'16-село-ЦЗ'!I23</f>
        <v>118</v>
      </c>
      <c r="J23" s="111">
        <f t="shared" si="2"/>
        <v>40.410958904109592</v>
      </c>
      <c r="K23" s="110">
        <f>УСЬОГО!N23-'16-село-ЦЗ'!K23</f>
        <v>27</v>
      </c>
      <c r="L23" s="110">
        <f>УСЬОГО!O23-'16-село-ЦЗ'!L23</f>
        <v>29</v>
      </c>
      <c r="M23" s="111">
        <f t="shared" si="3"/>
        <v>107.4074074074074</v>
      </c>
      <c r="N23" s="110">
        <f>УСЬОГО!Q23-'16-село-ЦЗ'!N23</f>
        <v>0</v>
      </c>
      <c r="O23" s="110">
        <f>УСЬОГО!R23-'16-село-ЦЗ'!O23</f>
        <v>0</v>
      </c>
      <c r="P23" s="111" t="str">
        <f t="shared" si="8"/>
        <v>-</v>
      </c>
      <c r="Q23" s="110">
        <f>УСЬОГО!T23-'16-село-ЦЗ'!Q23</f>
        <v>848</v>
      </c>
      <c r="R23" s="110">
        <f>УСЬОГО!U23-'16-село-ЦЗ'!R23</f>
        <v>432</v>
      </c>
      <c r="S23" s="111">
        <f t="shared" si="4"/>
        <v>50.943396226415096</v>
      </c>
      <c r="T23" s="110">
        <f>УСЬОГО!W23-'16-село-ЦЗ'!T23</f>
        <v>-976</v>
      </c>
      <c r="U23" s="112">
        <f>УСЬОГО!X23-'16-село-ЦЗ'!U23</f>
        <v>128</v>
      </c>
      <c r="V23" s="111">
        <f t="shared" si="5"/>
        <v>-13.114754098360656</v>
      </c>
      <c r="W23" s="110">
        <f>УСЬОГО!Z23-'16-село-ЦЗ'!W23</f>
        <v>278</v>
      </c>
      <c r="X23" s="110">
        <f>УСЬОГО!AA23-'16-село-ЦЗ'!X23</f>
        <v>124</v>
      </c>
      <c r="Y23" s="111">
        <f t="shared" si="6"/>
        <v>44.60431654676259</v>
      </c>
      <c r="Z23" s="110">
        <f>УСЬОГО!AC23-'16-село-ЦЗ'!Z23</f>
        <v>252</v>
      </c>
      <c r="AA23" s="110">
        <f>УСЬОГО!AD23-'16-село-ЦЗ'!AA23</f>
        <v>107</v>
      </c>
      <c r="AB23" s="111">
        <f t="shared" si="7"/>
        <v>42.460317460317462</v>
      </c>
      <c r="AC23" s="37"/>
      <c r="AD23" s="41"/>
    </row>
    <row r="24" spans="1:30" s="42" customFormat="1" ht="15" customHeight="1" x14ac:dyDescent="0.25">
      <c r="A24" s="61" t="s">
        <v>50</v>
      </c>
      <c r="B24" s="110">
        <f>УСЬОГО!B24-'16-село-ЦЗ'!B24</f>
        <v>-960</v>
      </c>
      <c r="C24" s="110">
        <f>УСЬОГО!C24-'16-село-ЦЗ'!C24</f>
        <v>725</v>
      </c>
      <c r="D24" s="108">
        <f t="shared" si="0"/>
        <v>-75.520833333333329</v>
      </c>
      <c r="E24" s="110">
        <f>УСЬОГО!E24-'16-село-ЦЗ'!E24</f>
        <v>926</v>
      </c>
      <c r="F24" s="110">
        <f>УСЬОГО!F24-'16-село-ЦЗ'!F24</f>
        <v>575</v>
      </c>
      <c r="G24" s="111">
        <f t="shared" si="1"/>
        <v>62.095032397408204</v>
      </c>
      <c r="H24" s="110">
        <f>УСЬОГО!H24-'16-село-ЦЗ'!H24</f>
        <v>342</v>
      </c>
      <c r="I24" s="110">
        <f>УСЬОГО!I24-'16-село-ЦЗ'!I24</f>
        <v>194</v>
      </c>
      <c r="J24" s="111">
        <f t="shared" si="2"/>
        <v>56.725146198830409</v>
      </c>
      <c r="K24" s="110">
        <f>УСЬОГО!N24-'16-село-ЦЗ'!K24</f>
        <v>61</v>
      </c>
      <c r="L24" s="110">
        <f>УСЬОГО!O24-'16-село-ЦЗ'!L24</f>
        <v>26</v>
      </c>
      <c r="M24" s="111">
        <f t="shared" si="3"/>
        <v>42.622950819672134</v>
      </c>
      <c r="N24" s="110">
        <f>УСЬОГО!Q24-'16-село-ЦЗ'!N24</f>
        <v>1</v>
      </c>
      <c r="O24" s="110">
        <f>УСЬОГО!R24-'16-село-ЦЗ'!O24</f>
        <v>0</v>
      </c>
      <c r="P24" s="111">
        <f t="shared" si="8"/>
        <v>0</v>
      </c>
      <c r="Q24" s="110">
        <f>УСЬОГО!T24-'16-село-ЦЗ'!Q24</f>
        <v>843</v>
      </c>
      <c r="R24" s="110">
        <f>УСЬОГО!U24-'16-село-ЦЗ'!R24</f>
        <v>524</v>
      </c>
      <c r="S24" s="111">
        <f t="shared" si="4"/>
        <v>62.158956109134046</v>
      </c>
      <c r="T24" s="110">
        <f>УСЬОГО!W24-'16-село-ЦЗ'!T24</f>
        <v>-885</v>
      </c>
      <c r="U24" s="112">
        <f>УСЬОГО!X24-'16-село-ЦЗ'!U24</f>
        <v>167</v>
      </c>
      <c r="V24" s="111">
        <f t="shared" si="5"/>
        <v>-18.870056497175142</v>
      </c>
      <c r="W24" s="110">
        <f>УСЬОГО!Z24-'16-село-ЦЗ'!W24</f>
        <v>241</v>
      </c>
      <c r="X24" s="110">
        <f>УСЬОГО!AA24-'16-село-ЦЗ'!X24</f>
        <v>144</v>
      </c>
      <c r="Y24" s="111">
        <f t="shared" si="6"/>
        <v>59.751037344398341</v>
      </c>
      <c r="Z24" s="110">
        <f>УСЬОГО!AC24-'16-село-ЦЗ'!Z24</f>
        <v>222</v>
      </c>
      <c r="AA24" s="110">
        <f>УСЬОГО!AD24-'16-село-ЦЗ'!AA24</f>
        <v>123</v>
      </c>
      <c r="AB24" s="111">
        <f t="shared" si="7"/>
        <v>55.405405405405403</v>
      </c>
      <c r="AC24" s="37"/>
      <c r="AD24" s="41"/>
    </row>
    <row r="25" spans="1:30" s="42" customFormat="1" ht="15" customHeight="1" x14ac:dyDescent="0.25">
      <c r="A25" s="61" t="s">
        <v>51</v>
      </c>
      <c r="B25" s="110">
        <f>УСЬОГО!B25-'16-село-ЦЗ'!B25</f>
        <v>-2835</v>
      </c>
      <c r="C25" s="110">
        <f>УСЬОГО!C25-'16-село-ЦЗ'!C25</f>
        <v>399</v>
      </c>
      <c r="D25" s="108">
        <f t="shared" si="0"/>
        <v>-14.074074074074074</v>
      </c>
      <c r="E25" s="110">
        <f>УСЬОГО!E25-'16-село-ЦЗ'!E25</f>
        <v>518</v>
      </c>
      <c r="F25" s="110">
        <f>УСЬОГО!F25-'16-село-ЦЗ'!F25</f>
        <v>332</v>
      </c>
      <c r="G25" s="111">
        <f t="shared" si="1"/>
        <v>64.092664092664094</v>
      </c>
      <c r="H25" s="110">
        <f>УСЬОГО!H25-'16-село-ЦЗ'!H25</f>
        <v>296</v>
      </c>
      <c r="I25" s="110">
        <f>УСЬОГО!I25-'16-село-ЦЗ'!I25</f>
        <v>196</v>
      </c>
      <c r="J25" s="111">
        <f t="shared" si="2"/>
        <v>66.21621621621621</v>
      </c>
      <c r="K25" s="110">
        <f>УСЬОГО!N25-'16-село-ЦЗ'!K25</f>
        <v>30</v>
      </c>
      <c r="L25" s="110">
        <f>УСЬОГО!O25-'16-село-ЦЗ'!L25</f>
        <v>19</v>
      </c>
      <c r="M25" s="111">
        <f t="shared" si="3"/>
        <v>63.333333333333336</v>
      </c>
      <c r="N25" s="110">
        <f>УСЬОГО!Q25-'16-село-ЦЗ'!N25</f>
        <v>0</v>
      </c>
      <c r="O25" s="110">
        <f>УСЬОГО!R25-'16-село-ЦЗ'!O25</f>
        <v>1</v>
      </c>
      <c r="P25" s="111" t="str">
        <f t="shared" si="8"/>
        <v>-</v>
      </c>
      <c r="Q25" s="110">
        <f>УСЬОГО!T25-'16-село-ЦЗ'!Q25</f>
        <v>411</v>
      </c>
      <c r="R25" s="110">
        <f>УСЬОГО!U25-'16-село-ЦЗ'!R25</f>
        <v>285</v>
      </c>
      <c r="S25" s="111">
        <f t="shared" si="4"/>
        <v>69.34306569343066</v>
      </c>
      <c r="T25" s="110">
        <f>УСЬОГО!W25-'16-село-ЦЗ'!T25</f>
        <v>-2649</v>
      </c>
      <c r="U25" s="112">
        <f>УСЬОГО!X25-'16-село-ЦЗ'!U25</f>
        <v>108</v>
      </c>
      <c r="V25" s="111">
        <f t="shared" si="5"/>
        <v>-4.0770101925254814</v>
      </c>
      <c r="W25" s="110">
        <f>УСЬОГО!Z25-'16-село-ЦЗ'!W25</f>
        <v>108</v>
      </c>
      <c r="X25" s="110">
        <f>УСЬОГО!AA25-'16-село-ЦЗ'!X25</f>
        <v>79</v>
      </c>
      <c r="Y25" s="111">
        <f t="shared" si="6"/>
        <v>73.148148148148152</v>
      </c>
      <c r="Z25" s="110">
        <f>УСЬОГО!AC25-'16-село-ЦЗ'!Z25</f>
        <v>91</v>
      </c>
      <c r="AA25" s="110">
        <f>УСЬОГО!AD25-'16-село-ЦЗ'!AA25</f>
        <v>67</v>
      </c>
      <c r="AB25" s="111">
        <f t="shared" si="7"/>
        <v>73.626373626373621</v>
      </c>
      <c r="AC25" s="37"/>
      <c r="AD25" s="41"/>
    </row>
    <row r="26" spans="1:30" s="42" customFormat="1" ht="15" customHeight="1" x14ac:dyDescent="0.25">
      <c r="A26" s="61" t="s">
        <v>52</v>
      </c>
      <c r="B26" s="110">
        <f>УСЬОГО!B26-'16-село-ЦЗ'!B26</f>
        <v>-1456</v>
      </c>
      <c r="C26" s="110">
        <f>УСЬОГО!C26-'16-село-ЦЗ'!C26</f>
        <v>502</v>
      </c>
      <c r="D26" s="108">
        <f t="shared" si="0"/>
        <v>-34.478021978021978</v>
      </c>
      <c r="E26" s="110">
        <f>УСЬОГО!E26-'16-село-ЦЗ'!E26</f>
        <v>598</v>
      </c>
      <c r="F26" s="110">
        <f>УСЬОГО!F26-'16-село-ЦЗ'!F26</f>
        <v>426</v>
      </c>
      <c r="G26" s="111">
        <f t="shared" si="1"/>
        <v>71.237458193979933</v>
      </c>
      <c r="H26" s="110">
        <f>УСЬОГО!H26-'16-село-ЦЗ'!H26</f>
        <v>253</v>
      </c>
      <c r="I26" s="110">
        <f>УСЬОГО!I26-'16-село-ЦЗ'!I26</f>
        <v>178</v>
      </c>
      <c r="J26" s="111">
        <f t="shared" si="2"/>
        <v>70.355731225296438</v>
      </c>
      <c r="K26" s="110">
        <f>УСЬОГО!N26-'16-село-ЦЗ'!K26</f>
        <v>41</v>
      </c>
      <c r="L26" s="110">
        <f>УСЬОГО!O26-'16-село-ЦЗ'!L26</f>
        <v>37</v>
      </c>
      <c r="M26" s="111">
        <f t="shared" si="3"/>
        <v>90.243902439024396</v>
      </c>
      <c r="N26" s="110">
        <f>УСЬОГО!Q26-'16-село-ЦЗ'!N26</f>
        <v>0</v>
      </c>
      <c r="O26" s="110">
        <f>УСЬОГО!R26-'16-село-ЦЗ'!O26</f>
        <v>3</v>
      </c>
      <c r="P26" s="111" t="str">
        <f t="shared" si="8"/>
        <v>-</v>
      </c>
      <c r="Q26" s="110">
        <f>УСЬОГО!T26-'16-село-ЦЗ'!Q26</f>
        <v>490</v>
      </c>
      <c r="R26" s="110">
        <f>УСЬОГО!U26-'16-село-ЦЗ'!R26</f>
        <v>325</v>
      </c>
      <c r="S26" s="111">
        <f t="shared" si="4"/>
        <v>66.326530612244895</v>
      </c>
      <c r="T26" s="110">
        <f>УСЬОГО!W26-'16-село-ЦЗ'!T26</f>
        <v>-1358</v>
      </c>
      <c r="U26" s="112">
        <f>УСЬОГО!X26-'16-село-ЦЗ'!U26</f>
        <v>115</v>
      </c>
      <c r="V26" s="111">
        <f t="shared" si="5"/>
        <v>-8.4683357879234169</v>
      </c>
      <c r="W26" s="110">
        <f>УСЬОГО!Z26-'16-село-ЦЗ'!W26</f>
        <v>203</v>
      </c>
      <c r="X26" s="110">
        <f>УСЬОГО!AA26-'16-село-ЦЗ'!X26</f>
        <v>106</v>
      </c>
      <c r="Y26" s="111">
        <f t="shared" si="6"/>
        <v>52.216748768472904</v>
      </c>
      <c r="Z26" s="110">
        <f>УСЬОГО!AC26-'16-село-ЦЗ'!Z26</f>
        <v>178</v>
      </c>
      <c r="AA26" s="110">
        <f>УСЬОГО!AD26-'16-село-ЦЗ'!AA26</f>
        <v>91</v>
      </c>
      <c r="AB26" s="111">
        <f t="shared" si="7"/>
        <v>51.123595505617978</v>
      </c>
      <c r="AC26" s="37"/>
      <c r="AD26" s="41"/>
    </row>
    <row r="27" spans="1:30" s="42" customFormat="1" ht="15" customHeight="1" x14ac:dyDescent="0.25">
      <c r="A27" s="61" t="s">
        <v>53</v>
      </c>
      <c r="B27" s="110">
        <f>УСЬОГО!B27-'16-село-ЦЗ'!B27</f>
        <v>-1109</v>
      </c>
      <c r="C27" s="110">
        <f>УСЬОГО!C27-'16-село-ЦЗ'!C27</f>
        <v>258</v>
      </c>
      <c r="D27" s="108">
        <f t="shared" si="0"/>
        <v>-23.264201983769162</v>
      </c>
      <c r="E27" s="110">
        <f>УСЬОГО!E27-'16-село-ЦЗ'!E27</f>
        <v>487</v>
      </c>
      <c r="F27" s="110">
        <f>УСЬОГО!F27-'16-село-ЦЗ'!F27</f>
        <v>245</v>
      </c>
      <c r="G27" s="111">
        <f t="shared" si="1"/>
        <v>50.308008213552363</v>
      </c>
      <c r="H27" s="110">
        <f>УСЬОГО!H27-'16-село-ЦЗ'!H27</f>
        <v>228</v>
      </c>
      <c r="I27" s="110">
        <f>УСЬОГО!I27-'16-село-ЦЗ'!I27</f>
        <v>88</v>
      </c>
      <c r="J27" s="111">
        <f t="shared" si="2"/>
        <v>38.596491228070178</v>
      </c>
      <c r="K27" s="110">
        <f>УСЬОГО!N27-'16-село-ЦЗ'!K27</f>
        <v>58</v>
      </c>
      <c r="L27" s="110">
        <f>УСЬОГО!O27-'16-село-ЦЗ'!L27</f>
        <v>28</v>
      </c>
      <c r="M27" s="111">
        <f t="shared" si="3"/>
        <v>48.275862068965516</v>
      </c>
      <c r="N27" s="110">
        <f>УСЬОГО!Q27-'16-село-ЦЗ'!N27</f>
        <v>0</v>
      </c>
      <c r="O27" s="110">
        <f>УСЬОГО!R27-'16-село-ЦЗ'!O27</f>
        <v>1</v>
      </c>
      <c r="P27" s="111" t="str">
        <f t="shared" si="8"/>
        <v>-</v>
      </c>
      <c r="Q27" s="110">
        <f>УСЬОГО!T27-'16-село-ЦЗ'!Q27</f>
        <v>385</v>
      </c>
      <c r="R27" s="110">
        <f>УСЬОГО!U27-'16-село-ЦЗ'!R27</f>
        <v>220</v>
      </c>
      <c r="S27" s="111">
        <f t="shared" si="4"/>
        <v>57.142857142857146</v>
      </c>
      <c r="T27" s="110">
        <f>УСЬОГО!W27-'16-село-ЦЗ'!T27</f>
        <v>-986</v>
      </c>
      <c r="U27" s="112">
        <f>УСЬОГО!X27-'16-село-ЦЗ'!U27</f>
        <v>47</v>
      </c>
      <c r="V27" s="111">
        <f t="shared" si="5"/>
        <v>-4.7667342799188637</v>
      </c>
      <c r="W27" s="110">
        <f>УСЬОГО!Z27-'16-село-ЦЗ'!W27</f>
        <v>99</v>
      </c>
      <c r="X27" s="110">
        <f>УСЬОГО!AA27-'16-село-ЦЗ'!X27</f>
        <v>47</v>
      </c>
      <c r="Y27" s="111">
        <f t="shared" si="6"/>
        <v>47.474747474747474</v>
      </c>
      <c r="Z27" s="110">
        <f>УСЬОГО!AC27-'16-село-ЦЗ'!Z27</f>
        <v>92</v>
      </c>
      <c r="AA27" s="110">
        <f>УСЬОГО!AD27-'16-село-ЦЗ'!AA27</f>
        <v>39</v>
      </c>
      <c r="AB27" s="111">
        <f t="shared" si="7"/>
        <v>42.391304347826086</v>
      </c>
      <c r="AC27" s="37"/>
      <c r="AD27" s="41"/>
    </row>
    <row r="28" spans="1:30" s="42" customFormat="1" ht="15" customHeight="1" x14ac:dyDescent="0.25">
      <c r="A28" s="61" t="s">
        <v>54</v>
      </c>
      <c r="B28" s="110">
        <f>УСЬОГО!B28-'16-село-ЦЗ'!B28</f>
        <v>-757</v>
      </c>
      <c r="C28" s="110">
        <f>УСЬОГО!C28-'16-село-ЦЗ'!C28</f>
        <v>297</v>
      </c>
      <c r="D28" s="108">
        <f t="shared" si="0"/>
        <v>-39.233817701453106</v>
      </c>
      <c r="E28" s="110">
        <f>УСЬОГО!E28-'16-село-ЦЗ'!E28</f>
        <v>376</v>
      </c>
      <c r="F28" s="110">
        <f>УСЬОГО!F28-'16-село-ЦЗ'!F28</f>
        <v>245</v>
      </c>
      <c r="G28" s="111">
        <f t="shared" si="1"/>
        <v>65.159574468085111</v>
      </c>
      <c r="H28" s="110">
        <f>УСЬОГО!H28-'16-село-ЦЗ'!H28</f>
        <v>213</v>
      </c>
      <c r="I28" s="110">
        <f>УСЬОГО!I28-'16-село-ЦЗ'!I28</f>
        <v>105</v>
      </c>
      <c r="J28" s="111">
        <f t="shared" si="2"/>
        <v>49.29577464788732</v>
      </c>
      <c r="K28" s="110">
        <f>УСЬОГО!N28-'16-село-ЦЗ'!K28</f>
        <v>26</v>
      </c>
      <c r="L28" s="110">
        <f>УСЬОГО!O28-'16-село-ЦЗ'!L28</f>
        <v>21</v>
      </c>
      <c r="M28" s="111">
        <f t="shared" si="3"/>
        <v>80.769230769230774</v>
      </c>
      <c r="N28" s="110">
        <f>УСЬОГО!Q28-'16-село-ЦЗ'!N28</f>
        <v>14</v>
      </c>
      <c r="O28" s="110">
        <f>УСЬОГО!R28-'16-село-ЦЗ'!O28</f>
        <v>8</v>
      </c>
      <c r="P28" s="111">
        <f t="shared" si="8"/>
        <v>57.142857142857146</v>
      </c>
      <c r="Q28" s="110">
        <f>УСЬОГО!T28-'16-село-ЦЗ'!Q28</f>
        <v>351</v>
      </c>
      <c r="R28" s="110">
        <f>УСЬОГО!U28-'16-село-ЦЗ'!R28</f>
        <v>232</v>
      </c>
      <c r="S28" s="111">
        <f t="shared" si="4"/>
        <v>66.096866096866094</v>
      </c>
      <c r="T28" s="110">
        <f>УСЬОГО!W28-'16-село-ЦЗ'!T28</f>
        <v>-658</v>
      </c>
      <c r="U28" s="112">
        <f>УСЬОГО!X28-'16-село-ЦЗ'!U28</f>
        <v>73</v>
      </c>
      <c r="V28" s="111">
        <f t="shared" si="5"/>
        <v>-11.094224924012158</v>
      </c>
      <c r="W28" s="110">
        <f>УСЬОГО!Z28-'16-село-ЦЗ'!W28</f>
        <v>132</v>
      </c>
      <c r="X28" s="110">
        <f>УСЬОГО!AA28-'16-село-ЦЗ'!X28</f>
        <v>72</v>
      </c>
      <c r="Y28" s="111">
        <f t="shared" si="6"/>
        <v>54.545454545454547</v>
      </c>
      <c r="Z28" s="110">
        <f>УСЬОГО!AC28-'16-село-ЦЗ'!Z28</f>
        <v>124</v>
      </c>
      <c r="AA28" s="110">
        <f>УСЬОГО!AD28-'16-село-ЦЗ'!AA28</f>
        <v>65</v>
      </c>
      <c r="AB28" s="111">
        <f t="shared" si="7"/>
        <v>52.41935483870968</v>
      </c>
      <c r="AC28" s="37"/>
      <c r="AD28" s="41"/>
    </row>
    <row r="29" spans="1:30" s="42" customFormat="1" ht="15" customHeight="1" x14ac:dyDescent="0.25">
      <c r="A29" s="61" t="s">
        <v>55</v>
      </c>
      <c r="B29" s="110">
        <f>УСЬОГО!B29-'16-село-ЦЗ'!B29</f>
        <v>-1381</v>
      </c>
      <c r="C29" s="110">
        <f>УСЬОГО!C29-'16-село-ЦЗ'!C29</f>
        <v>387</v>
      </c>
      <c r="D29" s="108">
        <f t="shared" si="0"/>
        <v>-28.023171614771904</v>
      </c>
      <c r="E29" s="110">
        <f>УСЬОГО!E29-'16-село-ЦЗ'!E29</f>
        <v>679</v>
      </c>
      <c r="F29" s="110">
        <f>УСЬОГО!F29-'16-село-ЦЗ'!F29</f>
        <v>341</v>
      </c>
      <c r="G29" s="111">
        <f t="shared" si="1"/>
        <v>50.220913107511045</v>
      </c>
      <c r="H29" s="110">
        <f>УСЬОГО!H29-'16-село-ЦЗ'!H29</f>
        <v>364</v>
      </c>
      <c r="I29" s="110">
        <f>УСЬОГО!I29-'16-село-ЦЗ'!I29</f>
        <v>146</v>
      </c>
      <c r="J29" s="111">
        <f t="shared" si="2"/>
        <v>40.109890109890109</v>
      </c>
      <c r="K29" s="110">
        <f>УСЬОГО!N29-'16-село-ЦЗ'!K29</f>
        <v>58</v>
      </c>
      <c r="L29" s="110">
        <f>УСЬОГО!O29-'16-село-ЦЗ'!L29</f>
        <v>37</v>
      </c>
      <c r="M29" s="111">
        <f t="shared" si="3"/>
        <v>63.793103448275865</v>
      </c>
      <c r="N29" s="110">
        <f>УСЬОГО!Q29-'16-село-ЦЗ'!N29</f>
        <v>1</v>
      </c>
      <c r="O29" s="110">
        <f>УСЬОГО!R29-'16-село-ЦЗ'!O29</f>
        <v>0</v>
      </c>
      <c r="P29" s="111">
        <f t="shared" si="8"/>
        <v>0</v>
      </c>
      <c r="Q29" s="110">
        <f>УСЬОГО!T29-'16-село-ЦЗ'!Q29</f>
        <v>556</v>
      </c>
      <c r="R29" s="110">
        <f>УСЬОГО!U29-'16-село-ЦЗ'!R29</f>
        <v>279</v>
      </c>
      <c r="S29" s="111">
        <f t="shared" si="4"/>
        <v>50.179856115107917</v>
      </c>
      <c r="T29" s="110">
        <f>УСЬОГО!W29-'16-село-ЦЗ'!T29</f>
        <v>-1401</v>
      </c>
      <c r="U29" s="112">
        <f>УСЬОГО!X29-'16-село-ЦЗ'!U29</f>
        <v>101</v>
      </c>
      <c r="V29" s="111">
        <f t="shared" si="5"/>
        <v>-7.2091363311920054</v>
      </c>
      <c r="W29" s="110">
        <f>УСЬОГО!Z29-'16-село-ЦЗ'!W29</f>
        <v>179</v>
      </c>
      <c r="X29" s="110">
        <f>УСЬОГО!AA29-'16-село-ЦЗ'!X29</f>
        <v>90</v>
      </c>
      <c r="Y29" s="111">
        <f t="shared" si="6"/>
        <v>50.279329608938546</v>
      </c>
      <c r="Z29" s="110">
        <f>УСЬОГО!AC29-'16-село-ЦЗ'!Z29</f>
        <v>161</v>
      </c>
      <c r="AA29" s="110">
        <f>УСЬОГО!AD29-'16-село-ЦЗ'!AA29</f>
        <v>77</v>
      </c>
      <c r="AB29" s="111">
        <f t="shared" si="7"/>
        <v>47.826086956521742</v>
      </c>
      <c r="AC29" s="37"/>
      <c r="AD29" s="41"/>
    </row>
    <row r="30" spans="1:30" s="42" customFormat="1" ht="15" customHeight="1" x14ac:dyDescent="0.25">
      <c r="A30" s="61" t="s">
        <v>56</v>
      </c>
      <c r="B30" s="110">
        <f>УСЬОГО!B30-'16-село-ЦЗ'!B30</f>
        <v>-2182</v>
      </c>
      <c r="C30" s="110">
        <f>УСЬОГО!C30-'16-село-ЦЗ'!C30</f>
        <v>272</v>
      </c>
      <c r="D30" s="108">
        <f t="shared" si="0"/>
        <v>-12.465627864344638</v>
      </c>
      <c r="E30" s="110">
        <f>УСЬОГО!E30-'16-село-ЦЗ'!E30</f>
        <v>309</v>
      </c>
      <c r="F30" s="110">
        <f>УСЬОГО!F30-'16-село-ЦЗ'!F30</f>
        <v>220</v>
      </c>
      <c r="G30" s="111">
        <f t="shared" si="1"/>
        <v>71.19741100323624</v>
      </c>
      <c r="H30" s="110">
        <f>УСЬОГО!H30-'16-село-ЦЗ'!H30</f>
        <v>171</v>
      </c>
      <c r="I30" s="110">
        <f>УСЬОГО!I30-'16-село-ЦЗ'!I30</f>
        <v>117</v>
      </c>
      <c r="J30" s="111">
        <f t="shared" si="2"/>
        <v>68.421052631578945</v>
      </c>
      <c r="K30" s="110">
        <f>УСЬОГО!N30-'16-село-ЦЗ'!K30</f>
        <v>18</v>
      </c>
      <c r="L30" s="110">
        <f>УСЬОГО!O30-'16-село-ЦЗ'!L30</f>
        <v>4</v>
      </c>
      <c r="M30" s="111">
        <f t="shared" si="3"/>
        <v>22.222222222222221</v>
      </c>
      <c r="N30" s="110">
        <f>УСЬОГО!Q30-'16-село-ЦЗ'!N30</f>
        <v>2</v>
      </c>
      <c r="O30" s="110">
        <f>УСЬОГО!R30-'16-село-ЦЗ'!O30</f>
        <v>0</v>
      </c>
      <c r="P30" s="111">
        <f t="shared" si="8"/>
        <v>0</v>
      </c>
      <c r="Q30" s="110">
        <f>УСЬОГО!T30-'16-село-ЦЗ'!Q30</f>
        <v>276</v>
      </c>
      <c r="R30" s="110">
        <f>УСЬОГО!U30-'16-село-ЦЗ'!R30</f>
        <v>197</v>
      </c>
      <c r="S30" s="111">
        <f t="shared" si="4"/>
        <v>71.376811594202906</v>
      </c>
      <c r="T30" s="110">
        <f>УСЬОГО!W30-'16-село-ЦЗ'!T30</f>
        <v>-2183</v>
      </c>
      <c r="U30" s="112">
        <f>УСЬОГО!X30-'16-село-ЦЗ'!U30</f>
        <v>64</v>
      </c>
      <c r="V30" s="111">
        <f t="shared" si="5"/>
        <v>-2.9317453046266606</v>
      </c>
      <c r="W30" s="110">
        <f>УСЬОГО!Z30-'16-село-ЦЗ'!W30</f>
        <v>85</v>
      </c>
      <c r="X30" s="110">
        <f>УСЬОГО!AA30-'16-село-ЦЗ'!X30</f>
        <v>54</v>
      </c>
      <c r="Y30" s="111">
        <f t="shared" si="6"/>
        <v>63.529411764705884</v>
      </c>
      <c r="Z30" s="110">
        <f>УСЬОГО!AC30-'16-село-ЦЗ'!Z30</f>
        <v>73</v>
      </c>
      <c r="AA30" s="110">
        <f>УСЬОГО!AD30-'16-село-ЦЗ'!AA30</f>
        <v>46</v>
      </c>
      <c r="AB30" s="111">
        <f t="shared" si="7"/>
        <v>63.013698630136986</v>
      </c>
      <c r="AC30" s="37"/>
      <c r="AD30" s="41"/>
    </row>
    <row r="31" spans="1:30" s="42" customFormat="1" ht="15" customHeight="1" x14ac:dyDescent="0.25">
      <c r="A31" s="61" t="s">
        <v>57</v>
      </c>
      <c r="B31" s="110">
        <f>УСЬОГО!B31-'16-село-ЦЗ'!B31</f>
        <v>-1697</v>
      </c>
      <c r="C31" s="110">
        <f>УСЬОГО!C31-'16-село-ЦЗ'!C31</f>
        <v>509</v>
      </c>
      <c r="D31" s="108">
        <f t="shared" si="0"/>
        <v>-29.994107248084855</v>
      </c>
      <c r="E31" s="110">
        <f>УСЬОГО!E31-'16-село-ЦЗ'!E31</f>
        <v>466</v>
      </c>
      <c r="F31" s="110">
        <f>УСЬОГО!F31-'16-село-ЦЗ'!F31</f>
        <v>363</v>
      </c>
      <c r="G31" s="111">
        <f t="shared" si="1"/>
        <v>77.896995708154506</v>
      </c>
      <c r="H31" s="110">
        <f>УСЬОГО!H31-'16-село-ЦЗ'!H31</f>
        <v>367</v>
      </c>
      <c r="I31" s="110">
        <f>УСЬОГО!I31-'16-село-ЦЗ'!I31</f>
        <v>143</v>
      </c>
      <c r="J31" s="111">
        <f t="shared" si="2"/>
        <v>38.96457765667575</v>
      </c>
      <c r="K31" s="110">
        <f>УСЬОГО!N31-'16-село-ЦЗ'!K31</f>
        <v>35</v>
      </c>
      <c r="L31" s="110">
        <f>УСЬОГО!O31-'16-село-ЦЗ'!L31</f>
        <v>10</v>
      </c>
      <c r="M31" s="111">
        <f t="shared" si="3"/>
        <v>28.571428571428573</v>
      </c>
      <c r="N31" s="110">
        <f>УСЬОГО!Q31-'16-село-ЦЗ'!N31</f>
        <v>1</v>
      </c>
      <c r="O31" s="110">
        <f>УСЬОГО!R31-'16-село-ЦЗ'!O31</f>
        <v>0</v>
      </c>
      <c r="P31" s="111">
        <f t="shared" si="8"/>
        <v>0</v>
      </c>
      <c r="Q31" s="110">
        <f>УСЬОГО!T31-'16-село-ЦЗ'!Q31</f>
        <v>419</v>
      </c>
      <c r="R31" s="110">
        <f>УСЬОГО!U31-'16-село-ЦЗ'!R31</f>
        <v>317</v>
      </c>
      <c r="S31" s="111">
        <f t="shared" si="4"/>
        <v>75.656324582338897</v>
      </c>
      <c r="T31" s="110">
        <f>УСЬОГО!W31-'16-село-ЦЗ'!T31</f>
        <v>-1923</v>
      </c>
      <c r="U31" s="112">
        <f>УСЬОГО!X31-'16-село-ЦЗ'!U31</f>
        <v>92</v>
      </c>
      <c r="V31" s="111">
        <f t="shared" si="5"/>
        <v>-4.7841913676547065</v>
      </c>
      <c r="W31" s="110">
        <f>УСЬОГО!Z31-'16-село-ЦЗ'!W31</f>
        <v>120</v>
      </c>
      <c r="X31" s="110">
        <f>УСЬОГО!AA31-'16-село-ЦЗ'!X31</f>
        <v>65</v>
      </c>
      <c r="Y31" s="111">
        <f t="shared" si="6"/>
        <v>54.166666666666664</v>
      </c>
      <c r="Z31" s="110">
        <f>УСЬОГО!AC31-'16-село-ЦЗ'!Z31</f>
        <v>106</v>
      </c>
      <c r="AA31" s="110">
        <f>УСЬОГО!AD31-'16-село-ЦЗ'!AA31</f>
        <v>52</v>
      </c>
      <c r="AB31" s="111">
        <f t="shared" si="7"/>
        <v>49.056603773584904</v>
      </c>
      <c r="AC31" s="37"/>
      <c r="AD31" s="41"/>
    </row>
    <row r="32" spans="1:30" s="42" customFormat="1" ht="15" customHeight="1" x14ac:dyDescent="0.25">
      <c r="A32" s="61" t="s">
        <v>58</v>
      </c>
      <c r="B32" s="110">
        <f>УСЬОГО!B32-'16-село-ЦЗ'!B32</f>
        <v>-1712</v>
      </c>
      <c r="C32" s="110">
        <f>УСЬОГО!C32-'16-село-ЦЗ'!C32</f>
        <v>576</v>
      </c>
      <c r="D32" s="108">
        <f t="shared" si="0"/>
        <v>-33.644859813084111</v>
      </c>
      <c r="E32" s="110">
        <f>УСЬОГО!E32-'16-село-ЦЗ'!E32</f>
        <v>619</v>
      </c>
      <c r="F32" s="110">
        <f>УСЬОГО!F32-'16-село-ЦЗ'!F32</f>
        <v>381</v>
      </c>
      <c r="G32" s="111">
        <f t="shared" si="1"/>
        <v>61.550888529886912</v>
      </c>
      <c r="H32" s="110">
        <f>УСЬОГО!H32-'16-село-ЦЗ'!H32</f>
        <v>352</v>
      </c>
      <c r="I32" s="110">
        <f>УСЬОГО!I32-'16-село-ЦЗ'!I32</f>
        <v>296</v>
      </c>
      <c r="J32" s="111">
        <f t="shared" si="2"/>
        <v>84.090909090909093</v>
      </c>
      <c r="K32" s="110">
        <f>УСЬОГО!N32-'16-село-ЦЗ'!K32</f>
        <v>69</v>
      </c>
      <c r="L32" s="110">
        <f>УСЬОГО!O32-'16-село-ЦЗ'!L32</f>
        <v>26</v>
      </c>
      <c r="M32" s="111">
        <f t="shared" si="3"/>
        <v>37.681159420289852</v>
      </c>
      <c r="N32" s="110">
        <f>УСЬОГО!Q32-'16-село-ЦЗ'!N32</f>
        <v>12</v>
      </c>
      <c r="O32" s="110">
        <f>УСЬОГО!R32-'16-село-ЦЗ'!O32</f>
        <v>0</v>
      </c>
      <c r="P32" s="111">
        <f t="shared" si="8"/>
        <v>0</v>
      </c>
      <c r="Q32" s="110">
        <f>УСЬОГО!T32-'16-село-ЦЗ'!Q32</f>
        <v>510</v>
      </c>
      <c r="R32" s="110">
        <f>УСЬОГО!U32-'16-село-ЦЗ'!R32</f>
        <v>365</v>
      </c>
      <c r="S32" s="111">
        <f t="shared" si="4"/>
        <v>71.568627450980387</v>
      </c>
      <c r="T32" s="110">
        <f>УСЬОГО!W32-'16-село-ЦЗ'!T32</f>
        <v>-1669</v>
      </c>
      <c r="U32" s="112">
        <f>УСЬОГО!X32-'16-село-ЦЗ'!U32</f>
        <v>143</v>
      </c>
      <c r="V32" s="111">
        <f t="shared" si="5"/>
        <v>-8.5680047932893952</v>
      </c>
      <c r="W32" s="110">
        <f>УСЬОГО!Z32-'16-село-ЦЗ'!W32</f>
        <v>89</v>
      </c>
      <c r="X32" s="110">
        <f>УСЬОГО!AA32-'16-село-ЦЗ'!X32</f>
        <v>65</v>
      </c>
      <c r="Y32" s="111">
        <f t="shared" si="6"/>
        <v>73.033707865168537</v>
      </c>
      <c r="Z32" s="110">
        <f>УСЬОГО!AC32-'16-село-ЦЗ'!Z32</f>
        <v>82</v>
      </c>
      <c r="AA32" s="110">
        <f>УСЬОГО!AD32-'16-село-ЦЗ'!AA32</f>
        <v>57</v>
      </c>
      <c r="AB32" s="111">
        <f t="shared" si="7"/>
        <v>69.512195121951223</v>
      </c>
      <c r="AC32" s="37"/>
      <c r="AD32" s="41"/>
    </row>
    <row r="33" spans="1:30" s="42" customFormat="1" ht="15" customHeight="1" x14ac:dyDescent="0.25">
      <c r="A33" s="61" t="s">
        <v>59</v>
      </c>
      <c r="B33" s="110">
        <f>УСЬОГО!B33-'16-село-ЦЗ'!B33</f>
        <v>-1425</v>
      </c>
      <c r="C33" s="110">
        <f>УСЬОГО!C33-'16-село-ЦЗ'!C33</f>
        <v>586</v>
      </c>
      <c r="D33" s="108">
        <f t="shared" si="0"/>
        <v>-41.122807017543863</v>
      </c>
      <c r="E33" s="110">
        <f>УСЬОГО!E33-'16-село-ЦЗ'!E33</f>
        <v>814</v>
      </c>
      <c r="F33" s="110">
        <f>УСЬОГО!F33-'16-село-ЦЗ'!F33</f>
        <v>532</v>
      </c>
      <c r="G33" s="111">
        <f t="shared" si="1"/>
        <v>65.356265356265354</v>
      </c>
      <c r="H33" s="110">
        <f>УСЬОГО!H33-'16-село-ЦЗ'!H33</f>
        <v>326</v>
      </c>
      <c r="I33" s="110">
        <f>УСЬОГО!I33-'16-село-ЦЗ'!I33</f>
        <v>198</v>
      </c>
      <c r="J33" s="111">
        <f t="shared" si="2"/>
        <v>60.736196319018404</v>
      </c>
      <c r="K33" s="110">
        <f>УСЬОГО!N33-'16-село-ЦЗ'!K33</f>
        <v>55</v>
      </c>
      <c r="L33" s="110">
        <f>УСЬОГО!O33-'16-село-ЦЗ'!L33</f>
        <v>18</v>
      </c>
      <c r="M33" s="111">
        <f t="shared" si="3"/>
        <v>32.727272727272727</v>
      </c>
      <c r="N33" s="110">
        <f>УСЬОГО!Q33-'16-село-ЦЗ'!N33</f>
        <v>1</v>
      </c>
      <c r="O33" s="110">
        <f>УСЬОГО!R33-'16-село-ЦЗ'!O33</f>
        <v>0</v>
      </c>
      <c r="P33" s="111">
        <f t="shared" si="8"/>
        <v>0</v>
      </c>
      <c r="Q33" s="110">
        <f>УСЬОГО!T33-'16-село-ЦЗ'!Q33</f>
        <v>748</v>
      </c>
      <c r="R33" s="110">
        <f>УСЬОГО!U33-'16-село-ЦЗ'!R33</f>
        <v>483</v>
      </c>
      <c r="S33" s="111">
        <f t="shared" si="4"/>
        <v>64.572192513368989</v>
      </c>
      <c r="T33" s="110">
        <f>УСЬОГО!W33-'16-село-ЦЗ'!T33</f>
        <v>-1253</v>
      </c>
      <c r="U33" s="112">
        <f>УСЬОГО!X33-'16-село-ЦЗ'!U33</f>
        <v>150</v>
      </c>
      <c r="V33" s="111">
        <f t="shared" si="5"/>
        <v>-11.971268954509178</v>
      </c>
      <c r="W33" s="110">
        <f>УСЬОГО!Z33-'16-село-ЦЗ'!W33</f>
        <v>260</v>
      </c>
      <c r="X33" s="110">
        <f>УСЬОГО!AA33-'16-село-ЦЗ'!X33</f>
        <v>133</v>
      </c>
      <c r="Y33" s="111">
        <f t="shared" si="6"/>
        <v>51.153846153846153</v>
      </c>
      <c r="Z33" s="110">
        <f>УСЬОГО!AC33-'16-село-ЦЗ'!Z33</f>
        <v>230</v>
      </c>
      <c r="AA33" s="110">
        <f>УСЬОГО!AD33-'16-село-ЦЗ'!AA33</f>
        <v>116</v>
      </c>
      <c r="AB33" s="111">
        <f t="shared" si="7"/>
        <v>50.434782608695649</v>
      </c>
      <c r="AC33" s="37"/>
      <c r="AD33" s="41"/>
    </row>
    <row r="34" spans="1:30" s="42" customFormat="1" ht="15" customHeight="1" x14ac:dyDescent="0.25">
      <c r="A34" s="61" t="s">
        <v>60</v>
      </c>
      <c r="B34" s="110">
        <f>УСЬОГО!B34-'16-село-ЦЗ'!B34</f>
        <v>-1174</v>
      </c>
      <c r="C34" s="110">
        <f>УСЬОГО!C34-'16-село-ЦЗ'!C34</f>
        <v>386</v>
      </c>
      <c r="D34" s="108">
        <f t="shared" si="0"/>
        <v>-32.879045996592843</v>
      </c>
      <c r="E34" s="110">
        <f>УСЬОГО!E34-'16-село-ЦЗ'!E34</f>
        <v>509</v>
      </c>
      <c r="F34" s="110">
        <f>УСЬОГО!F34-'16-село-ЦЗ'!F34</f>
        <v>299</v>
      </c>
      <c r="G34" s="111">
        <f t="shared" si="1"/>
        <v>58.742632612966602</v>
      </c>
      <c r="H34" s="110">
        <f>УСЬОГО!H34-'16-село-ЦЗ'!H34</f>
        <v>309</v>
      </c>
      <c r="I34" s="110">
        <f>УСЬОГО!I34-'16-село-ЦЗ'!I34</f>
        <v>113</v>
      </c>
      <c r="J34" s="111">
        <f t="shared" si="2"/>
        <v>36.569579288025892</v>
      </c>
      <c r="K34" s="110">
        <f>УСЬОГО!N34-'16-село-ЦЗ'!K34</f>
        <v>22</v>
      </c>
      <c r="L34" s="110">
        <f>УСЬОГО!O34-'16-село-ЦЗ'!L34</f>
        <v>6</v>
      </c>
      <c r="M34" s="111">
        <f t="shared" si="3"/>
        <v>27.272727272727273</v>
      </c>
      <c r="N34" s="110">
        <f>УСЬОГО!Q34-'16-село-ЦЗ'!N34</f>
        <v>0</v>
      </c>
      <c r="O34" s="110">
        <f>УСЬОГО!R34-'16-село-ЦЗ'!O34</f>
        <v>0</v>
      </c>
      <c r="P34" s="111" t="str">
        <f t="shared" si="8"/>
        <v>-</v>
      </c>
      <c r="Q34" s="110">
        <f>УСЬОГО!T34-'16-село-ЦЗ'!Q34</f>
        <v>422</v>
      </c>
      <c r="R34" s="110">
        <f>УСЬОГО!U34-'16-село-ЦЗ'!R34</f>
        <v>253</v>
      </c>
      <c r="S34" s="111">
        <f t="shared" si="4"/>
        <v>59.952606635071092</v>
      </c>
      <c r="T34" s="110">
        <f>УСЬОГО!W34-'16-село-ЦЗ'!T34</f>
        <v>-1014</v>
      </c>
      <c r="U34" s="112">
        <f>УСЬОГО!X34-'16-село-ЦЗ'!U34</f>
        <v>117</v>
      </c>
      <c r="V34" s="111">
        <f t="shared" si="5"/>
        <v>-11.538461538461538</v>
      </c>
      <c r="W34" s="110">
        <f>УСЬОГО!Z34-'16-село-ЦЗ'!W34</f>
        <v>160</v>
      </c>
      <c r="X34" s="110">
        <f>УСЬОГО!AA34-'16-село-ЦЗ'!X34</f>
        <v>98</v>
      </c>
      <c r="Y34" s="111">
        <f t="shared" si="6"/>
        <v>61.25</v>
      </c>
      <c r="Z34" s="110">
        <f>УСЬОГО!AC34-'16-село-ЦЗ'!Z34</f>
        <v>144</v>
      </c>
      <c r="AA34" s="110">
        <f>УСЬОГО!AD34-'16-село-ЦЗ'!AA34</f>
        <v>92</v>
      </c>
      <c r="AB34" s="111">
        <f t="shared" si="7"/>
        <v>63.888888888888886</v>
      </c>
      <c r="AC34" s="37"/>
      <c r="AD34" s="41"/>
    </row>
    <row r="35" spans="1:30" s="42" customFormat="1" ht="15" customHeight="1" x14ac:dyDescent="0.25">
      <c r="A35" s="61" t="s">
        <v>61</v>
      </c>
      <c r="B35" s="110">
        <f>УСЬОГО!B35-'16-село-ЦЗ'!B35</f>
        <v>-692</v>
      </c>
      <c r="C35" s="110">
        <f>УСЬОГО!C35-'16-село-ЦЗ'!C35</f>
        <v>310</v>
      </c>
      <c r="D35" s="108">
        <f t="shared" si="0"/>
        <v>-44.797687861271676</v>
      </c>
      <c r="E35" s="110">
        <f>УСЬОГО!E35-'16-село-ЦЗ'!E35</f>
        <v>523</v>
      </c>
      <c r="F35" s="110">
        <f>УСЬОГО!F35-'16-село-ЦЗ'!F35</f>
        <v>280</v>
      </c>
      <c r="G35" s="111">
        <f t="shared" si="1"/>
        <v>53.537284894837477</v>
      </c>
      <c r="H35" s="110">
        <f>УСЬОГО!H35-'16-село-ЦЗ'!H35</f>
        <v>215</v>
      </c>
      <c r="I35" s="110">
        <f>УСЬОГО!I35-'16-село-ЦЗ'!I35</f>
        <v>112</v>
      </c>
      <c r="J35" s="111">
        <f t="shared" si="2"/>
        <v>52.093023255813954</v>
      </c>
      <c r="K35" s="110">
        <f>УСЬОГО!N35-'16-село-ЦЗ'!K35</f>
        <v>56</v>
      </c>
      <c r="L35" s="110">
        <f>УСЬОГО!O35-'16-село-ЦЗ'!L35</f>
        <v>36</v>
      </c>
      <c r="M35" s="111">
        <f t="shared" si="3"/>
        <v>64.285714285714292</v>
      </c>
      <c r="N35" s="110">
        <f>УСЬОГО!Q35-'16-село-ЦЗ'!N35</f>
        <v>2</v>
      </c>
      <c r="O35" s="110">
        <f>УСЬОГО!R35-'16-село-ЦЗ'!O35</f>
        <v>2</v>
      </c>
      <c r="P35" s="111">
        <f t="shared" si="8"/>
        <v>100</v>
      </c>
      <c r="Q35" s="110">
        <f>УСЬОГО!T35-'16-село-ЦЗ'!Q35</f>
        <v>349</v>
      </c>
      <c r="R35" s="110">
        <f>УСЬОГО!U35-'16-село-ЦЗ'!R35</f>
        <v>252</v>
      </c>
      <c r="S35" s="111">
        <f t="shared" si="4"/>
        <v>72.206303724928361</v>
      </c>
      <c r="T35" s="110">
        <f>УСЬОГО!W35-'16-село-ЦЗ'!T35</f>
        <v>-630</v>
      </c>
      <c r="U35" s="112">
        <f>УСЬОГО!X35-'16-село-ЦЗ'!U35</f>
        <v>72</v>
      </c>
      <c r="V35" s="111">
        <f t="shared" si="5"/>
        <v>-11.428571428571429</v>
      </c>
      <c r="W35" s="110">
        <f>УСЬОГО!Z35-'16-село-ЦЗ'!W35</f>
        <v>90</v>
      </c>
      <c r="X35" s="110">
        <f>УСЬОГО!AA35-'16-село-ЦЗ'!X35</f>
        <v>65</v>
      </c>
      <c r="Y35" s="111">
        <f t="shared" si="6"/>
        <v>72.222222222222229</v>
      </c>
      <c r="Z35" s="110">
        <f>УСЬОГО!AC35-'16-село-ЦЗ'!Z35</f>
        <v>79</v>
      </c>
      <c r="AA35" s="110">
        <f>УСЬОГО!AD35-'16-село-ЦЗ'!AA35</f>
        <v>59</v>
      </c>
      <c r="AB35" s="111">
        <f t="shared" si="7"/>
        <v>74.683544303797461</v>
      </c>
      <c r="AC35" s="37"/>
      <c r="AD35" s="41"/>
    </row>
    <row r="36" spans="1:30" ht="60.75" customHeight="1" x14ac:dyDescent="0.25">
      <c r="A36" s="45"/>
      <c r="B36" s="45"/>
      <c r="C36" s="250" t="s">
        <v>96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</row>
    <row r="37" spans="1:30" ht="14.25" x14ac:dyDescent="0.2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30" ht="14.25" x14ac:dyDescent="0.2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30" ht="14.25" x14ac:dyDescent="0.2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30" ht="14.25" x14ac:dyDescent="0.2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30" ht="14.25" x14ac:dyDescent="0.2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30" ht="14.25" x14ac:dyDescent="0.2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30" ht="14.25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30" ht="14.25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30" ht="14.25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30" ht="14.25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30" ht="14.25" x14ac:dyDescent="0.2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30" ht="14.25" x14ac:dyDescent="0.2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ht="14.25" x14ac:dyDescent="0.2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ht="14.25" x14ac:dyDescent="0.2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ht="14.25" x14ac:dyDescent="0.2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ht="14.25" x14ac:dyDescent="0.2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ht="14.25" x14ac:dyDescent="0.2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ht="14.25" x14ac:dyDescent="0.2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x14ac:dyDescent="0.25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x14ac:dyDescent="0.25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x14ac:dyDescent="0.25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x14ac:dyDescent="0.25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x14ac:dyDescent="0.25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42">
    <mergeCell ref="N36:AB36"/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A3:A5"/>
    <mergeCell ref="E3:G3"/>
    <mergeCell ref="H3:J3"/>
    <mergeCell ref="K3:M3"/>
    <mergeCell ref="N3:P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C36:M36"/>
    <mergeCell ref="B1:M1"/>
    <mergeCell ref="X1:Y1"/>
    <mergeCell ref="X2:Y2"/>
    <mergeCell ref="Z2:AA2"/>
    <mergeCell ref="Q3:S3"/>
    <mergeCell ref="T3:V3"/>
    <mergeCell ref="W3:Y3"/>
    <mergeCell ref="Z3:AB3"/>
    <mergeCell ref="S4:S5"/>
    <mergeCell ref="M4:M5"/>
    <mergeCell ref="N4:N5"/>
    <mergeCell ref="O4:O5"/>
    <mergeCell ref="P4:P5"/>
    <mergeCell ref="Q4:Q5"/>
    <mergeCell ref="R4:R5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colBreaks count="1" manualBreakCount="1">
    <brk id="13" max="3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88"/>
  <sheetViews>
    <sheetView view="pageBreakPreview" zoomScale="73" zoomScaleNormal="75" zoomScaleSheetLayoutView="73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AH30" sqref="AH30"/>
    </sheetView>
  </sheetViews>
  <sheetFormatPr defaultColWidth="9.33203125" defaultRowHeight="13.8" x14ac:dyDescent="0.25"/>
  <cols>
    <col min="1" max="1" width="25.6640625" style="44" customWidth="1"/>
    <col min="2" max="2" width="11" style="44" hidden="1" customWidth="1"/>
    <col min="3" max="3" width="27.33203125" style="44" customWidth="1"/>
    <col min="4" max="4" width="8.33203125" style="44" hidden="1" customWidth="1"/>
    <col min="5" max="6" width="11.6640625" style="44" customWidth="1"/>
    <col min="7" max="7" width="7.44140625" style="44" customWidth="1"/>
    <col min="8" max="8" width="11.6640625" style="44" customWidth="1"/>
    <col min="9" max="9" width="11" style="44" customWidth="1"/>
    <col min="10" max="10" width="7.44140625" style="44" customWidth="1"/>
    <col min="11" max="12" width="9.44140625" style="44" customWidth="1"/>
    <col min="13" max="13" width="9" style="44" customWidth="1"/>
    <col min="14" max="15" width="12.44140625" style="44" customWidth="1"/>
    <col min="16" max="16" width="8.33203125" style="44" customWidth="1"/>
    <col min="17" max="18" width="12.44140625" style="44" customWidth="1"/>
    <col min="19" max="19" width="8.33203125" style="44" customWidth="1"/>
    <col min="20" max="20" width="10.5546875" style="44" hidden="1" customWidth="1"/>
    <col min="21" max="21" width="16" style="44" customWidth="1"/>
    <col min="22" max="22" width="8.33203125" style="44" hidden="1" customWidth="1"/>
    <col min="23" max="24" width="9.6640625" style="44" customWidth="1"/>
    <col min="25" max="25" width="8.33203125" style="44" customWidth="1"/>
    <col min="26" max="27" width="9.44140625" style="44" bestFit="1" customWidth="1"/>
    <col min="28" max="28" width="15.33203125" style="44" bestFit="1" customWidth="1"/>
    <col min="29" max="16384" width="9.33203125" style="44"/>
  </cols>
  <sheetData>
    <row r="1" spans="1:32" s="28" customFormat="1" ht="60" customHeight="1" x14ac:dyDescent="0.4">
      <c r="B1" s="262" t="s">
        <v>119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"/>
      <c r="O1" s="27"/>
      <c r="P1" s="27"/>
      <c r="Q1" s="27"/>
      <c r="R1" s="27"/>
      <c r="S1" s="27"/>
      <c r="T1" s="27"/>
      <c r="U1" s="27"/>
      <c r="V1" s="27"/>
      <c r="W1" s="27"/>
      <c r="X1" s="258"/>
      <c r="Y1" s="258"/>
      <c r="Z1" s="48"/>
      <c r="AB1" s="73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9" t="s">
        <v>7</v>
      </c>
      <c r="N2" s="59"/>
      <c r="O2" s="29"/>
      <c r="P2" s="29"/>
      <c r="Q2" s="30"/>
      <c r="R2" s="30"/>
      <c r="S2" s="30"/>
      <c r="T2" s="30"/>
      <c r="U2" s="30"/>
      <c r="V2" s="30"/>
      <c r="X2" s="263"/>
      <c r="Y2" s="263"/>
      <c r="Z2" s="257"/>
      <c r="AA2" s="257"/>
      <c r="AB2" s="59" t="s">
        <v>7</v>
      </c>
      <c r="AC2" s="59"/>
    </row>
    <row r="3" spans="1:32" s="32" customFormat="1" ht="56.85" customHeight="1" x14ac:dyDescent="0.3">
      <c r="A3" s="264"/>
      <c r="B3" s="164"/>
      <c r="C3" s="160" t="s">
        <v>95</v>
      </c>
      <c r="D3" s="164"/>
      <c r="E3" s="251" t="s">
        <v>22</v>
      </c>
      <c r="F3" s="251"/>
      <c r="G3" s="251"/>
      <c r="H3" s="251" t="s">
        <v>13</v>
      </c>
      <c r="I3" s="251"/>
      <c r="J3" s="251"/>
      <c r="K3" s="251" t="s">
        <v>9</v>
      </c>
      <c r="L3" s="251"/>
      <c r="M3" s="251"/>
      <c r="N3" s="251" t="s">
        <v>10</v>
      </c>
      <c r="O3" s="251"/>
      <c r="P3" s="251"/>
      <c r="Q3" s="259" t="s">
        <v>8</v>
      </c>
      <c r="R3" s="260"/>
      <c r="S3" s="261"/>
      <c r="T3" s="251" t="s">
        <v>16</v>
      </c>
      <c r="U3" s="251"/>
      <c r="V3" s="251"/>
      <c r="W3" s="251" t="s">
        <v>11</v>
      </c>
      <c r="X3" s="251"/>
      <c r="Y3" s="251"/>
      <c r="Z3" s="251" t="s">
        <v>12</v>
      </c>
      <c r="AA3" s="251"/>
      <c r="AB3" s="251"/>
    </row>
    <row r="4" spans="1:32" s="33" customFormat="1" ht="19.5" customHeight="1" x14ac:dyDescent="0.3">
      <c r="A4" s="264"/>
      <c r="B4" s="275" t="s">
        <v>62</v>
      </c>
      <c r="C4" s="253" t="s">
        <v>93</v>
      </c>
      <c r="D4" s="271" t="s">
        <v>2</v>
      </c>
      <c r="E4" s="253" t="s">
        <v>62</v>
      </c>
      <c r="F4" s="253" t="s">
        <v>93</v>
      </c>
      <c r="G4" s="271" t="s">
        <v>2</v>
      </c>
      <c r="H4" s="253" t="s">
        <v>62</v>
      </c>
      <c r="I4" s="253" t="s">
        <v>93</v>
      </c>
      <c r="J4" s="271" t="s">
        <v>2</v>
      </c>
      <c r="K4" s="253" t="s">
        <v>62</v>
      </c>
      <c r="L4" s="253" t="s">
        <v>93</v>
      </c>
      <c r="M4" s="271" t="s">
        <v>2</v>
      </c>
      <c r="N4" s="253" t="s">
        <v>62</v>
      </c>
      <c r="O4" s="253" t="s">
        <v>93</v>
      </c>
      <c r="P4" s="271" t="s">
        <v>2</v>
      </c>
      <c r="Q4" s="253" t="s">
        <v>62</v>
      </c>
      <c r="R4" s="253" t="s">
        <v>93</v>
      </c>
      <c r="S4" s="271" t="s">
        <v>2</v>
      </c>
      <c r="T4" s="253" t="s">
        <v>15</v>
      </c>
      <c r="U4" s="253" t="s">
        <v>94</v>
      </c>
      <c r="V4" s="271" t="s">
        <v>2</v>
      </c>
      <c r="W4" s="253" t="s">
        <v>62</v>
      </c>
      <c r="X4" s="253" t="s">
        <v>93</v>
      </c>
      <c r="Y4" s="271" t="s">
        <v>2</v>
      </c>
      <c r="Z4" s="253" t="s">
        <v>62</v>
      </c>
      <c r="AA4" s="253" t="s">
        <v>93</v>
      </c>
      <c r="AB4" s="271" t="s">
        <v>2</v>
      </c>
    </row>
    <row r="5" spans="1:32" s="33" customFormat="1" ht="1.5" customHeight="1" x14ac:dyDescent="0.3">
      <c r="A5" s="264"/>
      <c r="B5" s="275"/>
      <c r="C5" s="253"/>
      <c r="D5" s="271"/>
      <c r="E5" s="253"/>
      <c r="F5" s="253"/>
      <c r="G5" s="271"/>
      <c r="H5" s="253"/>
      <c r="I5" s="253"/>
      <c r="J5" s="271"/>
      <c r="K5" s="253"/>
      <c r="L5" s="253"/>
      <c r="M5" s="271"/>
      <c r="N5" s="253"/>
      <c r="O5" s="253"/>
      <c r="P5" s="271"/>
      <c r="Q5" s="253"/>
      <c r="R5" s="253"/>
      <c r="S5" s="271"/>
      <c r="T5" s="253"/>
      <c r="U5" s="253"/>
      <c r="V5" s="271"/>
      <c r="W5" s="253"/>
      <c r="X5" s="253"/>
      <c r="Y5" s="271"/>
      <c r="Z5" s="253"/>
      <c r="AA5" s="253"/>
      <c r="AB5" s="271"/>
    </row>
    <row r="6" spans="1:32" s="51" customFormat="1" ht="11.25" customHeight="1" x14ac:dyDescent="0.25">
      <c r="A6" s="49" t="s">
        <v>3</v>
      </c>
      <c r="B6" s="50">
        <v>1</v>
      </c>
      <c r="C6" s="50">
        <v>2</v>
      </c>
      <c r="D6" s="50">
        <v>3</v>
      </c>
      <c r="E6" s="50">
        <v>4</v>
      </c>
      <c r="F6" s="50">
        <v>5</v>
      </c>
      <c r="G6" s="50">
        <v>6</v>
      </c>
      <c r="H6" s="50">
        <v>7</v>
      </c>
      <c r="I6" s="50">
        <v>8</v>
      </c>
      <c r="J6" s="50">
        <v>9</v>
      </c>
      <c r="K6" s="50">
        <v>10</v>
      </c>
      <c r="L6" s="50">
        <v>11</v>
      </c>
      <c r="M6" s="50">
        <v>12</v>
      </c>
      <c r="N6" s="50">
        <v>13</v>
      </c>
      <c r="O6" s="50">
        <v>14</v>
      </c>
      <c r="P6" s="50">
        <v>15</v>
      </c>
      <c r="Q6" s="50">
        <v>16</v>
      </c>
      <c r="R6" s="50">
        <v>17</v>
      </c>
      <c r="S6" s="50">
        <v>18</v>
      </c>
      <c r="T6" s="50">
        <v>19</v>
      </c>
      <c r="U6" s="50">
        <v>19</v>
      </c>
      <c r="V6" s="50">
        <v>21</v>
      </c>
      <c r="W6" s="50">
        <v>20</v>
      </c>
      <c r="X6" s="50">
        <v>21</v>
      </c>
      <c r="Y6" s="50">
        <v>22</v>
      </c>
      <c r="Z6" s="50">
        <v>23</v>
      </c>
      <c r="AA6" s="50">
        <v>24</v>
      </c>
      <c r="AB6" s="50">
        <v>25</v>
      </c>
    </row>
    <row r="7" spans="1:32" s="38" customFormat="1" ht="18" customHeight="1" x14ac:dyDescent="0.25">
      <c r="A7" s="34" t="s">
        <v>33</v>
      </c>
      <c r="B7" s="35">
        <f>SUM(B8:B35)</f>
        <v>39662</v>
      </c>
      <c r="C7" s="206">
        <f>SUM(C8:C35)</f>
        <v>16781</v>
      </c>
      <c r="D7" s="36">
        <f>C7*100/B7</f>
        <v>42.310019666179215</v>
      </c>
      <c r="E7" s="35">
        <f>SUM(E8:E35)</f>
        <v>24030</v>
      </c>
      <c r="F7" s="206">
        <f>SUM(F8:F35)</f>
        <v>14241</v>
      </c>
      <c r="G7" s="36">
        <f>F7*100/E7</f>
        <v>59.263420724094878</v>
      </c>
      <c r="H7" s="35">
        <f>SUM(H8:H35)</f>
        <v>8830</v>
      </c>
      <c r="I7" s="206">
        <f>SUM(I8:I35)</f>
        <v>4611</v>
      </c>
      <c r="J7" s="36">
        <f>I7*100/H7</f>
        <v>52.219705549263871</v>
      </c>
      <c r="K7" s="35">
        <f>SUM(K8:K35)</f>
        <v>1858</v>
      </c>
      <c r="L7" s="206">
        <f>SUM(L8:L35)</f>
        <v>1090</v>
      </c>
      <c r="M7" s="36">
        <f>L7*100/K7</f>
        <v>58.66523143164693</v>
      </c>
      <c r="N7" s="35">
        <f>SUM(N8:N35)</f>
        <v>216</v>
      </c>
      <c r="O7" s="206">
        <f>SUM(O8:O35)</f>
        <v>103</v>
      </c>
      <c r="P7" s="36">
        <f>O7*100/N7</f>
        <v>47.685185185185183</v>
      </c>
      <c r="Q7" s="35">
        <f>SUM(Q8:Q35)</f>
        <v>19615</v>
      </c>
      <c r="R7" s="35">
        <f>SUM(R8:R35)</f>
        <v>12017</v>
      </c>
      <c r="S7" s="36">
        <f>R7*100/Q7</f>
        <v>61.264338516441498</v>
      </c>
      <c r="T7" s="35">
        <f>SUM(T8:T35)</f>
        <v>37641</v>
      </c>
      <c r="U7" s="35">
        <f>SUM(U8:U35)</f>
        <v>4083</v>
      </c>
      <c r="V7" s="36">
        <f>U7*100/T7</f>
        <v>10.847214473579342</v>
      </c>
      <c r="W7" s="35">
        <f>SUM(W8:W35)</f>
        <v>6934</v>
      </c>
      <c r="X7" s="206">
        <f>SUM(X8:X35)</f>
        <v>3426</v>
      </c>
      <c r="Y7" s="36">
        <f>X7*100/W7</f>
        <v>49.408710700894147</v>
      </c>
      <c r="Z7" s="35">
        <f>SUM(Z8:Z35)</f>
        <v>6166</v>
      </c>
      <c r="AA7" s="35">
        <f>SUM(AA8:AA35)</f>
        <v>3032</v>
      </c>
      <c r="AB7" s="36">
        <f>AA7*100/Z7</f>
        <v>49.172883554978917</v>
      </c>
      <c r="AC7" s="37"/>
      <c r="AD7" s="37"/>
      <c r="AF7" s="42"/>
    </row>
    <row r="8" spans="1:32" s="42" customFormat="1" ht="15.75" customHeight="1" x14ac:dyDescent="0.3">
      <c r="A8" s="61" t="s">
        <v>34</v>
      </c>
      <c r="B8" s="210">
        <v>2586</v>
      </c>
      <c r="C8" s="207">
        <v>1768</v>
      </c>
      <c r="D8" s="36"/>
      <c r="E8" s="224">
        <v>2132</v>
      </c>
      <c r="F8" s="217">
        <v>1412</v>
      </c>
      <c r="G8" s="40">
        <f t="shared" ref="G8:G35" si="0">F8*100/E8</f>
        <v>66.228893058161347</v>
      </c>
      <c r="H8" s="224">
        <v>237</v>
      </c>
      <c r="I8" s="217">
        <v>226</v>
      </c>
      <c r="J8" s="40">
        <f>IF(ISERROR(I8*100/H8),"-",(I8*100/H8))</f>
        <v>95.358649789029542</v>
      </c>
      <c r="K8" s="190">
        <v>151</v>
      </c>
      <c r="L8" s="217">
        <v>112</v>
      </c>
      <c r="M8" s="40">
        <f>IF(ISERROR(L8*100/K8),"-",(L8*100/K8))</f>
        <v>74.172185430463571</v>
      </c>
      <c r="N8" s="224">
        <v>9</v>
      </c>
      <c r="O8" s="213">
        <v>0</v>
      </c>
      <c r="P8" s="40">
        <f>IF(ISERROR(O8*100/N8),"-",(O8*100/N8))</f>
        <v>0</v>
      </c>
      <c r="Q8" s="204">
        <v>1299</v>
      </c>
      <c r="R8" s="211">
        <v>970</v>
      </c>
      <c r="S8" s="40">
        <f t="shared" ref="S8:S35" si="1">R8*100/Q8</f>
        <v>74.67282525019246</v>
      </c>
      <c r="T8" s="39">
        <v>2362</v>
      </c>
      <c r="U8" s="60">
        <v>362</v>
      </c>
      <c r="V8" s="40"/>
      <c r="W8" s="225">
        <v>622</v>
      </c>
      <c r="X8" s="217">
        <v>251</v>
      </c>
      <c r="Y8" s="40">
        <f t="shared" ref="Y8:Y35" si="2">X8*100/W8</f>
        <v>40.353697749196144</v>
      </c>
      <c r="Z8" s="204">
        <v>531</v>
      </c>
      <c r="AA8" s="211">
        <v>214</v>
      </c>
      <c r="AB8" s="40">
        <f t="shared" ref="AB8:AB35" si="3">AA8*100/Z8</f>
        <v>40.301318267419965</v>
      </c>
      <c r="AC8" s="37"/>
      <c r="AD8" s="41"/>
    </row>
    <row r="9" spans="1:32" s="43" customFormat="1" ht="15.75" customHeight="1" x14ac:dyDescent="0.25">
      <c r="A9" s="61" t="s">
        <v>35</v>
      </c>
      <c r="B9" s="210">
        <v>838</v>
      </c>
      <c r="C9" s="207">
        <v>256</v>
      </c>
      <c r="D9" s="36"/>
      <c r="E9" s="224">
        <v>427</v>
      </c>
      <c r="F9" s="214">
        <v>203</v>
      </c>
      <c r="G9" s="40">
        <f t="shared" si="0"/>
        <v>47.540983606557376</v>
      </c>
      <c r="H9" s="224">
        <v>124</v>
      </c>
      <c r="I9" s="217">
        <v>74</v>
      </c>
      <c r="J9" s="40">
        <f t="shared" ref="J9:J35" si="4">IF(ISERROR(I9*100/H9),"-",(I9*100/H9))</f>
        <v>59.677419354838712</v>
      </c>
      <c r="K9" s="190">
        <v>8</v>
      </c>
      <c r="L9" s="214">
        <v>8</v>
      </c>
      <c r="M9" s="40">
        <f t="shared" ref="M9:M35" si="5">IF(ISERROR(L9*100/K9),"-",(L9*100/K9))</f>
        <v>100</v>
      </c>
      <c r="N9" s="224">
        <v>2</v>
      </c>
      <c r="O9" s="214">
        <v>4</v>
      </c>
      <c r="P9" s="40">
        <f t="shared" ref="P9:P35" si="6">IF(ISERROR(O9*100/N9),"-",(O9*100/N9))</f>
        <v>200</v>
      </c>
      <c r="Q9" s="204">
        <v>343</v>
      </c>
      <c r="R9" s="212">
        <v>167</v>
      </c>
      <c r="S9" s="40">
        <f t="shared" si="1"/>
        <v>48.688046647230323</v>
      </c>
      <c r="T9" s="39">
        <v>794</v>
      </c>
      <c r="U9" s="60">
        <v>58</v>
      </c>
      <c r="V9" s="40"/>
      <c r="W9" s="225">
        <v>102</v>
      </c>
      <c r="X9" s="214">
        <v>48</v>
      </c>
      <c r="Y9" s="40">
        <f t="shared" si="2"/>
        <v>47.058823529411768</v>
      </c>
      <c r="Z9" s="204">
        <v>80</v>
      </c>
      <c r="AA9" s="212">
        <v>35</v>
      </c>
      <c r="AB9" s="40">
        <f t="shared" si="3"/>
        <v>43.75</v>
      </c>
      <c r="AC9" s="37"/>
      <c r="AD9" s="41"/>
    </row>
    <row r="10" spans="1:32" s="42" customFormat="1" ht="15.75" customHeight="1" x14ac:dyDescent="0.3">
      <c r="A10" s="61" t="s">
        <v>36</v>
      </c>
      <c r="B10" s="210">
        <v>229</v>
      </c>
      <c r="C10" s="207">
        <v>114</v>
      </c>
      <c r="D10" s="36"/>
      <c r="E10" s="224">
        <v>218</v>
      </c>
      <c r="F10" s="213">
        <v>91</v>
      </c>
      <c r="G10" s="40">
        <f t="shared" si="0"/>
        <v>41.743119266055047</v>
      </c>
      <c r="H10" s="224">
        <v>67</v>
      </c>
      <c r="I10" s="217">
        <v>35</v>
      </c>
      <c r="J10" s="40">
        <f t="shared" si="4"/>
        <v>52.238805970149251</v>
      </c>
      <c r="K10" s="190">
        <v>11</v>
      </c>
      <c r="L10" s="213">
        <v>5</v>
      </c>
      <c r="M10" s="40">
        <f t="shared" si="5"/>
        <v>45.454545454545453</v>
      </c>
      <c r="N10" s="224">
        <v>15</v>
      </c>
      <c r="O10" s="213">
        <v>1</v>
      </c>
      <c r="P10" s="40">
        <f t="shared" si="6"/>
        <v>6.666666666666667</v>
      </c>
      <c r="Q10" s="204">
        <v>187</v>
      </c>
      <c r="R10" s="211">
        <v>75</v>
      </c>
      <c r="S10" s="40">
        <f t="shared" si="1"/>
        <v>40.106951871657756</v>
      </c>
      <c r="T10" s="39">
        <v>223</v>
      </c>
      <c r="U10" s="60">
        <v>17</v>
      </c>
      <c r="V10" s="40"/>
      <c r="W10" s="225">
        <v>37</v>
      </c>
      <c r="X10" s="218">
        <v>16</v>
      </c>
      <c r="Y10" s="40">
        <f t="shared" si="2"/>
        <v>43.243243243243242</v>
      </c>
      <c r="Z10" s="204">
        <v>32</v>
      </c>
      <c r="AA10" s="211">
        <v>16</v>
      </c>
      <c r="AB10" s="40">
        <f t="shared" si="3"/>
        <v>50</v>
      </c>
      <c r="AC10" s="37"/>
      <c r="AD10" s="41"/>
    </row>
    <row r="11" spans="1:32" s="42" customFormat="1" ht="15.75" customHeight="1" x14ac:dyDescent="0.3">
      <c r="A11" s="61" t="s">
        <v>37</v>
      </c>
      <c r="B11" s="210">
        <v>541</v>
      </c>
      <c r="C11" s="207">
        <v>273</v>
      </c>
      <c r="D11" s="36"/>
      <c r="E11" s="224">
        <v>267</v>
      </c>
      <c r="F11" s="213">
        <v>215</v>
      </c>
      <c r="G11" s="40">
        <f t="shared" si="0"/>
        <v>80.524344569288388</v>
      </c>
      <c r="H11" s="224">
        <v>84</v>
      </c>
      <c r="I11" s="217">
        <v>75</v>
      </c>
      <c r="J11" s="40">
        <f t="shared" si="4"/>
        <v>89.285714285714292</v>
      </c>
      <c r="K11" s="190">
        <v>3</v>
      </c>
      <c r="L11" s="213">
        <v>8</v>
      </c>
      <c r="M11" s="40">
        <f t="shared" si="5"/>
        <v>266.66666666666669</v>
      </c>
      <c r="N11" s="224">
        <v>0</v>
      </c>
      <c r="O11" s="213">
        <v>0</v>
      </c>
      <c r="P11" s="40" t="str">
        <f t="shared" si="6"/>
        <v>-</v>
      </c>
      <c r="Q11" s="204">
        <v>230</v>
      </c>
      <c r="R11" s="211">
        <v>172</v>
      </c>
      <c r="S11" s="40">
        <f t="shared" si="1"/>
        <v>74.782608695652172</v>
      </c>
      <c r="T11" s="39">
        <v>509</v>
      </c>
      <c r="U11" s="60">
        <v>65</v>
      </c>
      <c r="V11" s="40"/>
      <c r="W11" s="225">
        <v>63</v>
      </c>
      <c r="X11" s="218">
        <v>51</v>
      </c>
      <c r="Y11" s="40">
        <f t="shared" si="2"/>
        <v>80.952380952380949</v>
      </c>
      <c r="Z11" s="204">
        <v>60</v>
      </c>
      <c r="AA11" s="211">
        <v>41</v>
      </c>
      <c r="AB11" s="40">
        <f t="shared" si="3"/>
        <v>68.333333333333329</v>
      </c>
      <c r="AC11" s="37"/>
      <c r="AD11" s="41"/>
    </row>
    <row r="12" spans="1:32" s="42" customFormat="1" ht="15.75" customHeight="1" x14ac:dyDescent="0.3">
      <c r="A12" s="61" t="s">
        <v>38</v>
      </c>
      <c r="B12" s="210">
        <v>1348</v>
      </c>
      <c r="C12" s="207">
        <v>316</v>
      </c>
      <c r="D12" s="36"/>
      <c r="E12" s="224">
        <v>506</v>
      </c>
      <c r="F12" s="213">
        <v>248</v>
      </c>
      <c r="G12" s="40">
        <f t="shared" si="0"/>
        <v>49.011857707509883</v>
      </c>
      <c r="H12" s="224">
        <v>236</v>
      </c>
      <c r="I12" s="217">
        <v>115</v>
      </c>
      <c r="J12" s="40">
        <f t="shared" si="4"/>
        <v>48.728813559322035</v>
      </c>
      <c r="K12" s="190">
        <v>40</v>
      </c>
      <c r="L12" s="213">
        <v>21</v>
      </c>
      <c r="M12" s="40">
        <f t="shared" si="5"/>
        <v>52.5</v>
      </c>
      <c r="N12" s="224">
        <v>0</v>
      </c>
      <c r="O12" s="213">
        <v>1</v>
      </c>
      <c r="P12" s="40" t="str">
        <f t="shared" si="6"/>
        <v>-</v>
      </c>
      <c r="Q12" s="204">
        <v>433</v>
      </c>
      <c r="R12" s="211">
        <v>222</v>
      </c>
      <c r="S12" s="40">
        <f t="shared" si="1"/>
        <v>51.270207852193998</v>
      </c>
      <c r="T12" s="39">
        <v>1291</v>
      </c>
      <c r="U12" s="60">
        <v>64</v>
      </c>
      <c r="V12" s="40"/>
      <c r="W12" s="225">
        <v>121</v>
      </c>
      <c r="X12" s="218">
        <v>53</v>
      </c>
      <c r="Y12" s="40">
        <f t="shared" si="2"/>
        <v>43.801652892561982</v>
      </c>
      <c r="Z12" s="204">
        <v>108</v>
      </c>
      <c r="AA12" s="211">
        <v>46</v>
      </c>
      <c r="AB12" s="40">
        <f t="shared" si="3"/>
        <v>42.592592592592595</v>
      </c>
      <c r="AC12" s="37"/>
      <c r="AD12" s="41"/>
    </row>
    <row r="13" spans="1:32" s="42" customFormat="1" ht="15.75" customHeight="1" x14ac:dyDescent="0.3">
      <c r="A13" s="61" t="s">
        <v>39</v>
      </c>
      <c r="B13" s="210">
        <v>311</v>
      </c>
      <c r="C13" s="207">
        <v>90</v>
      </c>
      <c r="D13" s="36"/>
      <c r="E13" s="224">
        <v>214</v>
      </c>
      <c r="F13" s="213">
        <v>81</v>
      </c>
      <c r="G13" s="40">
        <f t="shared" si="0"/>
        <v>37.850467289719624</v>
      </c>
      <c r="H13" s="224">
        <v>76</v>
      </c>
      <c r="I13" s="217">
        <v>27</v>
      </c>
      <c r="J13" s="40">
        <f t="shared" si="4"/>
        <v>35.526315789473685</v>
      </c>
      <c r="K13" s="190">
        <v>11</v>
      </c>
      <c r="L13" s="213">
        <v>0</v>
      </c>
      <c r="M13" s="40">
        <f t="shared" si="5"/>
        <v>0</v>
      </c>
      <c r="N13" s="224">
        <v>0</v>
      </c>
      <c r="O13" s="213">
        <v>0</v>
      </c>
      <c r="P13" s="40" t="str">
        <f t="shared" si="6"/>
        <v>-</v>
      </c>
      <c r="Q13" s="204">
        <v>188</v>
      </c>
      <c r="R13" s="211">
        <v>76</v>
      </c>
      <c r="S13" s="40">
        <f t="shared" si="1"/>
        <v>40.425531914893618</v>
      </c>
      <c r="T13" s="39">
        <v>303</v>
      </c>
      <c r="U13" s="60">
        <v>24</v>
      </c>
      <c r="V13" s="40"/>
      <c r="W13" s="225">
        <v>36</v>
      </c>
      <c r="X13" s="218">
        <v>22</v>
      </c>
      <c r="Y13" s="40">
        <f t="shared" si="2"/>
        <v>61.111111111111114</v>
      </c>
      <c r="Z13" s="204">
        <v>31</v>
      </c>
      <c r="AA13" s="211">
        <v>17</v>
      </c>
      <c r="AB13" s="40">
        <f t="shared" si="3"/>
        <v>54.838709677419352</v>
      </c>
      <c r="AC13" s="37"/>
      <c r="AD13" s="41"/>
    </row>
    <row r="14" spans="1:32" s="42" customFormat="1" ht="15.75" customHeight="1" x14ac:dyDescent="0.3">
      <c r="A14" s="61" t="s">
        <v>40</v>
      </c>
      <c r="B14" s="210">
        <v>143</v>
      </c>
      <c r="C14" s="207">
        <v>59</v>
      </c>
      <c r="D14" s="36"/>
      <c r="E14" s="224">
        <v>84</v>
      </c>
      <c r="F14" s="213">
        <v>51</v>
      </c>
      <c r="G14" s="40">
        <f t="shared" si="0"/>
        <v>60.714285714285715</v>
      </c>
      <c r="H14" s="224">
        <v>46</v>
      </c>
      <c r="I14" s="217">
        <v>12</v>
      </c>
      <c r="J14" s="40">
        <f t="shared" si="4"/>
        <v>26.086956521739129</v>
      </c>
      <c r="K14" s="190">
        <v>3</v>
      </c>
      <c r="L14" s="213">
        <v>0</v>
      </c>
      <c r="M14" s="40">
        <f t="shared" si="5"/>
        <v>0</v>
      </c>
      <c r="N14" s="224">
        <v>2</v>
      </c>
      <c r="O14" s="213">
        <v>0</v>
      </c>
      <c r="P14" s="40">
        <f t="shared" si="6"/>
        <v>0</v>
      </c>
      <c r="Q14" s="204">
        <v>78</v>
      </c>
      <c r="R14" s="211">
        <v>50</v>
      </c>
      <c r="S14" s="40">
        <f t="shared" si="1"/>
        <v>64.102564102564102</v>
      </c>
      <c r="T14" s="39">
        <v>125</v>
      </c>
      <c r="U14" s="60">
        <v>11</v>
      </c>
      <c r="V14" s="40"/>
      <c r="W14" s="225">
        <v>20</v>
      </c>
      <c r="X14" s="218">
        <v>11</v>
      </c>
      <c r="Y14" s="40">
        <f t="shared" si="2"/>
        <v>55</v>
      </c>
      <c r="Z14" s="204">
        <v>16</v>
      </c>
      <c r="AA14" s="211">
        <v>8</v>
      </c>
      <c r="AB14" s="40">
        <f t="shared" si="3"/>
        <v>50</v>
      </c>
      <c r="AC14" s="37"/>
      <c r="AD14" s="41"/>
    </row>
    <row r="15" spans="1:32" s="42" customFormat="1" ht="15.75" customHeight="1" x14ac:dyDescent="0.3">
      <c r="A15" s="61" t="s">
        <v>41</v>
      </c>
      <c r="B15" s="210">
        <v>2177</v>
      </c>
      <c r="C15" s="207">
        <v>410</v>
      </c>
      <c r="D15" s="36"/>
      <c r="E15" s="224">
        <v>376</v>
      </c>
      <c r="F15" s="213">
        <v>346</v>
      </c>
      <c r="G15" s="40">
        <f t="shared" si="0"/>
        <v>92.021276595744681</v>
      </c>
      <c r="H15" s="224">
        <v>278</v>
      </c>
      <c r="I15" s="217">
        <v>155</v>
      </c>
      <c r="J15" s="40">
        <f t="shared" si="4"/>
        <v>55.755395683453237</v>
      </c>
      <c r="K15" s="190">
        <v>22</v>
      </c>
      <c r="L15" s="213">
        <v>11</v>
      </c>
      <c r="M15" s="40">
        <f t="shared" si="5"/>
        <v>50</v>
      </c>
      <c r="N15" s="224">
        <v>1</v>
      </c>
      <c r="O15" s="213">
        <v>2</v>
      </c>
      <c r="P15" s="40">
        <f t="shared" si="6"/>
        <v>200</v>
      </c>
      <c r="Q15" s="204">
        <v>302</v>
      </c>
      <c r="R15" s="211">
        <v>297</v>
      </c>
      <c r="S15" s="40">
        <f t="shared" si="1"/>
        <v>98.344370860927157</v>
      </c>
      <c r="T15" s="39">
        <v>2127</v>
      </c>
      <c r="U15" s="60">
        <v>41</v>
      </c>
      <c r="V15" s="40"/>
      <c r="W15" s="225">
        <v>107</v>
      </c>
      <c r="X15" s="218">
        <v>28</v>
      </c>
      <c r="Y15" s="40">
        <f t="shared" si="2"/>
        <v>26.168224299065422</v>
      </c>
      <c r="Z15" s="204">
        <v>97</v>
      </c>
      <c r="AA15" s="211">
        <v>23</v>
      </c>
      <c r="AB15" s="40">
        <f t="shared" si="3"/>
        <v>23.711340206185568</v>
      </c>
      <c r="AC15" s="37"/>
      <c r="AD15" s="41"/>
    </row>
    <row r="16" spans="1:32" s="42" customFormat="1" ht="15.75" customHeight="1" x14ac:dyDescent="0.3">
      <c r="A16" s="61" t="s">
        <v>42</v>
      </c>
      <c r="B16" s="210">
        <v>1300</v>
      </c>
      <c r="C16" s="207">
        <v>776</v>
      </c>
      <c r="D16" s="36"/>
      <c r="E16" s="224">
        <v>1058</v>
      </c>
      <c r="F16" s="213">
        <v>667</v>
      </c>
      <c r="G16" s="40">
        <f t="shared" si="0"/>
        <v>63.043478260869563</v>
      </c>
      <c r="H16" s="224">
        <v>574</v>
      </c>
      <c r="I16" s="217">
        <v>328</v>
      </c>
      <c r="J16" s="40">
        <f t="shared" si="4"/>
        <v>57.142857142857146</v>
      </c>
      <c r="K16" s="190">
        <v>104</v>
      </c>
      <c r="L16" s="213">
        <v>34</v>
      </c>
      <c r="M16" s="40">
        <f t="shared" si="5"/>
        <v>32.692307692307693</v>
      </c>
      <c r="N16" s="224">
        <v>32</v>
      </c>
      <c r="O16" s="213">
        <v>15</v>
      </c>
      <c r="P16" s="40">
        <f t="shared" si="6"/>
        <v>46.875</v>
      </c>
      <c r="Q16" s="204">
        <v>916</v>
      </c>
      <c r="R16" s="211">
        <v>614</v>
      </c>
      <c r="S16" s="40">
        <f t="shared" si="1"/>
        <v>67.030567685589517</v>
      </c>
      <c r="T16" s="39">
        <v>1169</v>
      </c>
      <c r="U16" s="60">
        <v>131</v>
      </c>
      <c r="V16" s="40"/>
      <c r="W16" s="225">
        <v>164</v>
      </c>
      <c r="X16" s="218">
        <v>95</v>
      </c>
      <c r="Y16" s="40">
        <f t="shared" si="2"/>
        <v>57.926829268292686</v>
      </c>
      <c r="Z16" s="204">
        <v>142</v>
      </c>
      <c r="AA16" s="211">
        <v>75</v>
      </c>
      <c r="AB16" s="40">
        <f t="shared" si="3"/>
        <v>52.816901408450704</v>
      </c>
      <c r="AC16" s="37"/>
      <c r="AD16" s="41"/>
    </row>
    <row r="17" spans="1:30" s="42" customFormat="1" ht="15.75" customHeight="1" x14ac:dyDescent="0.3">
      <c r="A17" s="61" t="s">
        <v>43</v>
      </c>
      <c r="B17" s="210">
        <v>4186</v>
      </c>
      <c r="C17" s="207">
        <v>1221</v>
      </c>
      <c r="D17" s="36"/>
      <c r="E17" s="224">
        <v>1633</v>
      </c>
      <c r="F17" s="213">
        <v>1088</v>
      </c>
      <c r="G17" s="40">
        <f t="shared" si="0"/>
        <v>66.625842008573173</v>
      </c>
      <c r="H17" s="224">
        <v>495</v>
      </c>
      <c r="I17" s="217">
        <v>307</v>
      </c>
      <c r="J17" s="40">
        <f t="shared" si="4"/>
        <v>62.020202020202021</v>
      </c>
      <c r="K17" s="190">
        <v>86</v>
      </c>
      <c r="L17" s="213">
        <v>41</v>
      </c>
      <c r="M17" s="40">
        <f t="shared" si="5"/>
        <v>47.674418604651166</v>
      </c>
      <c r="N17" s="224">
        <v>8</v>
      </c>
      <c r="O17" s="213">
        <v>0</v>
      </c>
      <c r="P17" s="40">
        <f t="shared" si="6"/>
        <v>0</v>
      </c>
      <c r="Q17" s="204">
        <v>1065</v>
      </c>
      <c r="R17" s="211">
        <v>852</v>
      </c>
      <c r="S17" s="40">
        <f t="shared" si="1"/>
        <v>80</v>
      </c>
      <c r="T17" s="39">
        <v>4039</v>
      </c>
      <c r="U17" s="60">
        <v>291</v>
      </c>
      <c r="V17" s="40"/>
      <c r="W17" s="225">
        <v>563</v>
      </c>
      <c r="X17" s="218">
        <v>263</v>
      </c>
      <c r="Y17" s="40">
        <f t="shared" si="2"/>
        <v>46.714031971580816</v>
      </c>
      <c r="Z17" s="204">
        <v>501</v>
      </c>
      <c r="AA17" s="211">
        <v>230</v>
      </c>
      <c r="AB17" s="40">
        <f t="shared" si="3"/>
        <v>45.908183632734534</v>
      </c>
      <c r="AC17" s="37"/>
      <c r="AD17" s="41"/>
    </row>
    <row r="18" spans="1:30" s="42" customFormat="1" ht="15.75" customHeight="1" x14ac:dyDescent="0.3">
      <c r="A18" s="61" t="s">
        <v>44</v>
      </c>
      <c r="B18" s="210">
        <v>1052</v>
      </c>
      <c r="C18" s="207">
        <v>676</v>
      </c>
      <c r="D18" s="36"/>
      <c r="E18" s="224">
        <v>1092</v>
      </c>
      <c r="F18" s="213">
        <v>578</v>
      </c>
      <c r="G18" s="40">
        <f t="shared" si="0"/>
        <v>52.930402930402927</v>
      </c>
      <c r="H18" s="224">
        <v>480</v>
      </c>
      <c r="I18" s="217">
        <v>220</v>
      </c>
      <c r="J18" s="40">
        <f t="shared" si="4"/>
        <v>45.833333333333336</v>
      </c>
      <c r="K18" s="190">
        <v>39</v>
      </c>
      <c r="L18" s="213">
        <v>14</v>
      </c>
      <c r="M18" s="40">
        <f t="shared" si="5"/>
        <v>35.897435897435898</v>
      </c>
      <c r="N18" s="224">
        <v>4</v>
      </c>
      <c r="O18" s="213">
        <v>0</v>
      </c>
      <c r="P18" s="40">
        <f t="shared" si="6"/>
        <v>0</v>
      </c>
      <c r="Q18" s="204">
        <v>838</v>
      </c>
      <c r="R18" s="211">
        <v>477</v>
      </c>
      <c r="S18" s="40">
        <f t="shared" si="1"/>
        <v>56.921241050119335</v>
      </c>
      <c r="T18" s="39">
        <v>995</v>
      </c>
      <c r="U18" s="60">
        <v>126</v>
      </c>
      <c r="V18" s="40"/>
      <c r="W18" s="225">
        <v>267</v>
      </c>
      <c r="X18" s="218">
        <v>104</v>
      </c>
      <c r="Y18" s="40">
        <f t="shared" si="2"/>
        <v>38.951310861423224</v>
      </c>
      <c r="Z18" s="204">
        <v>249</v>
      </c>
      <c r="AA18" s="211">
        <v>93</v>
      </c>
      <c r="AB18" s="40">
        <f t="shared" si="3"/>
        <v>37.349397590361448</v>
      </c>
      <c r="AC18" s="37"/>
      <c r="AD18" s="41"/>
    </row>
    <row r="19" spans="1:30" s="42" customFormat="1" ht="15.75" customHeight="1" x14ac:dyDescent="0.3">
      <c r="A19" s="61" t="s">
        <v>45</v>
      </c>
      <c r="B19" s="210">
        <v>2075</v>
      </c>
      <c r="C19" s="207">
        <v>757</v>
      </c>
      <c r="D19" s="36"/>
      <c r="E19" s="224">
        <v>1164</v>
      </c>
      <c r="F19" s="213">
        <v>639</v>
      </c>
      <c r="G19" s="40">
        <f t="shared" si="0"/>
        <v>54.896907216494846</v>
      </c>
      <c r="H19" s="224">
        <v>668</v>
      </c>
      <c r="I19" s="217">
        <v>256</v>
      </c>
      <c r="J19" s="40">
        <f t="shared" si="4"/>
        <v>38.32335329341317</v>
      </c>
      <c r="K19" s="190">
        <v>154</v>
      </c>
      <c r="L19" s="213">
        <v>108</v>
      </c>
      <c r="M19" s="40">
        <f t="shared" si="5"/>
        <v>70.129870129870127</v>
      </c>
      <c r="N19" s="224">
        <v>13</v>
      </c>
      <c r="O19" s="213">
        <v>10</v>
      </c>
      <c r="P19" s="40">
        <f t="shared" si="6"/>
        <v>76.92307692307692</v>
      </c>
      <c r="Q19" s="204">
        <v>1025</v>
      </c>
      <c r="R19" s="211">
        <v>558</v>
      </c>
      <c r="S19" s="40">
        <f t="shared" si="1"/>
        <v>54.439024390243901</v>
      </c>
      <c r="T19" s="39">
        <v>1920</v>
      </c>
      <c r="U19" s="60">
        <v>214</v>
      </c>
      <c r="V19" s="40"/>
      <c r="W19" s="225">
        <v>292</v>
      </c>
      <c r="X19" s="218">
        <v>175</v>
      </c>
      <c r="Y19" s="40">
        <f t="shared" si="2"/>
        <v>59.93150684931507</v>
      </c>
      <c r="Z19" s="204">
        <v>265</v>
      </c>
      <c r="AA19" s="211">
        <v>157</v>
      </c>
      <c r="AB19" s="40">
        <f t="shared" si="3"/>
        <v>59.245283018867923</v>
      </c>
      <c r="AC19" s="37"/>
      <c r="AD19" s="41"/>
    </row>
    <row r="20" spans="1:30" s="42" customFormat="1" ht="15.75" customHeight="1" x14ac:dyDescent="0.3">
      <c r="A20" s="61" t="s">
        <v>46</v>
      </c>
      <c r="B20" s="210">
        <v>1475</v>
      </c>
      <c r="C20" s="207">
        <v>428</v>
      </c>
      <c r="D20" s="36"/>
      <c r="E20" s="224">
        <v>628</v>
      </c>
      <c r="F20" s="213">
        <v>339</v>
      </c>
      <c r="G20" s="40">
        <f t="shared" si="0"/>
        <v>53.980891719745223</v>
      </c>
      <c r="H20" s="224">
        <v>253</v>
      </c>
      <c r="I20" s="217">
        <v>144</v>
      </c>
      <c r="J20" s="40">
        <f t="shared" si="4"/>
        <v>56.916996047430828</v>
      </c>
      <c r="K20" s="190">
        <v>49</v>
      </c>
      <c r="L20" s="213">
        <v>23</v>
      </c>
      <c r="M20" s="40">
        <f t="shared" si="5"/>
        <v>46.938775510204081</v>
      </c>
      <c r="N20" s="224">
        <v>2</v>
      </c>
      <c r="O20" s="213">
        <v>0</v>
      </c>
      <c r="P20" s="40">
        <f t="shared" si="6"/>
        <v>0</v>
      </c>
      <c r="Q20" s="204">
        <v>473</v>
      </c>
      <c r="R20" s="211">
        <v>269</v>
      </c>
      <c r="S20" s="40">
        <f t="shared" si="1"/>
        <v>56.871035940803381</v>
      </c>
      <c r="T20" s="39">
        <v>1654</v>
      </c>
      <c r="U20" s="60">
        <v>121</v>
      </c>
      <c r="V20" s="40"/>
      <c r="W20" s="225">
        <v>226</v>
      </c>
      <c r="X20" s="218">
        <v>101</v>
      </c>
      <c r="Y20" s="40">
        <f t="shared" si="2"/>
        <v>44.690265486725664</v>
      </c>
      <c r="Z20" s="204">
        <v>213</v>
      </c>
      <c r="AA20" s="211">
        <v>96</v>
      </c>
      <c r="AB20" s="40">
        <f t="shared" si="3"/>
        <v>45.070422535211264</v>
      </c>
      <c r="AC20" s="37"/>
      <c r="AD20" s="41"/>
    </row>
    <row r="21" spans="1:30" s="42" customFormat="1" ht="15.75" customHeight="1" x14ac:dyDescent="0.3">
      <c r="A21" s="61" t="s">
        <v>47</v>
      </c>
      <c r="B21" s="210">
        <v>795</v>
      </c>
      <c r="C21" s="207">
        <v>361</v>
      </c>
      <c r="D21" s="36"/>
      <c r="E21" s="224">
        <v>660</v>
      </c>
      <c r="F21" s="213">
        <v>304</v>
      </c>
      <c r="G21" s="40">
        <f t="shared" si="0"/>
        <v>46.060606060606062</v>
      </c>
      <c r="H21" s="224">
        <v>206</v>
      </c>
      <c r="I21" s="217">
        <v>112</v>
      </c>
      <c r="J21" s="40">
        <f t="shared" si="4"/>
        <v>54.368932038834949</v>
      </c>
      <c r="K21" s="190">
        <v>55</v>
      </c>
      <c r="L21" s="213">
        <v>37</v>
      </c>
      <c r="M21" s="40">
        <f t="shared" si="5"/>
        <v>67.272727272727266</v>
      </c>
      <c r="N21" s="224">
        <v>0</v>
      </c>
      <c r="O21" s="213">
        <v>0</v>
      </c>
      <c r="P21" s="40" t="str">
        <f t="shared" si="6"/>
        <v>-</v>
      </c>
      <c r="Q21" s="204">
        <v>586</v>
      </c>
      <c r="R21" s="211">
        <v>259</v>
      </c>
      <c r="S21" s="40">
        <f t="shared" si="1"/>
        <v>44.197952218430032</v>
      </c>
      <c r="T21" s="39">
        <v>697</v>
      </c>
      <c r="U21" s="60">
        <v>73</v>
      </c>
      <c r="V21" s="40"/>
      <c r="W21" s="225">
        <v>197</v>
      </c>
      <c r="X21" s="218">
        <v>69</v>
      </c>
      <c r="Y21" s="40">
        <f t="shared" si="2"/>
        <v>35.025380710659896</v>
      </c>
      <c r="Z21" s="204">
        <v>184</v>
      </c>
      <c r="AA21" s="211">
        <v>60</v>
      </c>
      <c r="AB21" s="40">
        <f t="shared" si="3"/>
        <v>32.608695652173914</v>
      </c>
      <c r="AC21" s="37"/>
      <c r="AD21" s="41"/>
    </row>
    <row r="22" spans="1:30" s="42" customFormat="1" ht="15.75" customHeight="1" x14ac:dyDescent="0.3">
      <c r="A22" s="61" t="s">
        <v>48</v>
      </c>
      <c r="B22" s="210">
        <v>2015</v>
      </c>
      <c r="C22" s="207">
        <v>912</v>
      </c>
      <c r="D22" s="36"/>
      <c r="E22" s="224">
        <v>1211</v>
      </c>
      <c r="F22" s="213">
        <v>775</v>
      </c>
      <c r="G22" s="40">
        <f t="shared" si="0"/>
        <v>63.996696944673822</v>
      </c>
      <c r="H22" s="224">
        <v>548</v>
      </c>
      <c r="I22" s="217">
        <v>317</v>
      </c>
      <c r="J22" s="40">
        <f t="shared" si="4"/>
        <v>57.846715328467155</v>
      </c>
      <c r="K22" s="190">
        <v>68</v>
      </c>
      <c r="L22" s="213">
        <v>24</v>
      </c>
      <c r="M22" s="40">
        <f t="shared" si="5"/>
        <v>35.294117647058826</v>
      </c>
      <c r="N22" s="224">
        <v>3</v>
      </c>
      <c r="O22" s="213">
        <v>4</v>
      </c>
      <c r="P22" s="40">
        <f t="shared" si="6"/>
        <v>133.33333333333334</v>
      </c>
      <c r="Q22" s="204">
        <v>1041</v>
      </c>
      <c r="R22" s="211">
        <v>691</v>
      </c>
      <c r="S22" s="40">
        <f t="shared" si="1"/>
        <v>66.378482228626325</v>
      </c>
      <c r="T22" s="39">
        <v>1848</v>
      </c>
      <c r="U22" s="60">
        <v>224</v>
      </c>
      <c r="V22" s="40"/>
      <c r="W22" s="225">
        <v>371</v>
      </c>
      <c r="X22" s="218">
        <v>182</v>
      </c>
      <c r="Y22" s="40">
        <f t="shared" si="2"/>
        <v>49.056603773584904</v>
      </c>
      <c r="Z22" s="204">
        <v>301</v>
      </c>
      <c r="AA22" s="211">
        <v>161</v>
      </c>
      <c r="AB22" s="40">
        <f t="shared" si="3"/>
        <v>53.488372093023258</v>
      </c>
      <c r="AC22" s="37"/>
      <c r="AD22" s="41"/>
    </row>
    <row r="23" spans="1:30" s="42" customFormat="1" ht="15.75" customHeight="1" x14ac:dyDescent="0.3">
      <c r="A23" s="61" t="s">
        <v>49</v>
      </c>
      <c r="B23" s="210">
        <v>1211</v>
      </c>
      <c r="C23" s="207">
        <v>899</v>
      </c>
      <c r="D23" s="36"/>
      <c r="E23" s="224">
        <v>1548</v>
      </c>
      <c r="F23" s="213">
        <v>863</v>
      </c>
      <c r="G23" s="40">
        <f t="shared" si="0"/>
        <v>55.749354005167959</v>
      </c>
      <c r="H23" s="224">
        <v>408</v>
      </c>
      <c r="I23" s="217">
        <v>210</v>
      </c>
      <c r="J23" s="40">
        <f t="shared" si="4"/>
        <v>51.470588235294116</v>
      </c>
      <c r="K23" s="190">
        <v>105</v>
      </c>
      <c r="L23" s="213">
        <v>91</v>
      </c>
      <c r="M23" s="40">
        <f t="shared" si="5"/>
        <v>86.666666666666671</v>
      </c>
      <c r="N23" s="224">
        <v>3</v>
      </c>
      <c r="O23" s="213">
        <v>0</v>
      </c>
      <c r="P23" s="40">
        <f t="shared" si="6"/>
        <v>0</v>
      </c>
      <c r="Q23" s="204">
        <v>1320</v>
      </c>
      <c r="R23" s="211">
        <v>738</v>
      </c>
      <c r="S23" s="40">
        <f t="shared" si="1"/>
        <v>55.909090909090907</v>
      </c>
      <c r="T23" s="39">
        <v>976</v>
      </c>
      <c r="U23" s="60">
        <v>208</v>
      </c>
      <c r="V23" s="40"/>
      <c r="W23" s="225">
        <v>500</v>
      </c>
      <c r="X23" s="218">
        <v>200</v>
      </c>
      <c r="Y23" s="40">
        <f t="shared" si="2"/>
        <v>40</v>
      </c>
      <c r="Z23" s="204">
        <v>441</v>
      </c>
      <c r="AA23" s="211">
        <v>173</v>
      </c>
      <c r="AB23" s="40">
        <f t="shared" si="3"/>
        <v>39.229024943310655</v>
      </c>
      <c r="AC23" s="37"/>
      <c r="AD23" s="41"/>
    </row>
    <row r="24" spans="1:30" s="42" customFormat="1" ht="15.75" customHeight="1" x14ac:dyDescent="0.3">
      <c r="A24" s="61" t="s">
        <v>50</v>
      </c>
      <c r="B24" s="210">
        <v>960</v>
      </c>
      <c r="C24" s="207">
        <v>824</v>
      </c>
      <c r="D24" s="36"/>
      <c r="E24" s="224">
        <v>1172</v>
      </c>
      <c r="F24" s="213">
        <v>612</v>
      </c>
      <c r="G24" s="40">
        <f t="shared" si="0"/>
        <v>52.218430034129696</v>
      </c>
      <c r="H24" s="224">
        <v>501</v>
      </c>
      <c r="I24" s="217">
        <v>213</v>
      </c>
      <c r="J24" s="40">
        <f t="shared" si="4"/>
        <v>42.514970059880241</v>
      </c>
      <c r="K24" s="190">
        <v>108</v>
      </c>
      <c r="L24" s="213">
        <v>35</v>
      </c>
      <c r="M24" s="40">
        <f t="shared" si="5"/>
        <v>32.407407407407405</v>
      </c>
      <c r="N24" s="224">
        <v>4</v>
      </c>
      <c r="O24" s="213">
        <v>0</v>
      </c>
      <c r="P24" s="40">
        <f t="shared" si="6"/>
        <v>0</v>
      </c>
      <c r="Q24" s="204">
        <v>1068</v>
      </c>
      <c r="R24" s="211">
        <v>548</v>
      </c>
      <c r="S24" s="40">
        <f t="shared" si="1"/>
        <v>51.31086142322097</v>
      </c>
      <c r="T24" s="39">
        <v>885</v>
      </c>
      <c r="U24" s="60">
        <v>193</v>
      </c>
      <c r="V24" s="40"/>
      <c r="W24" s="225">
        <v>306</v>
      </c>
      <c r="X24" s="218">
        <v>158</v>
      </c>
      <c r="Y24" s="40">
        <f t="shared" si="2"/>
        <v>51.633986928104576</v>
      </c>
      <c r="Z24" s="204">
        <v>290</v>
      </c>
      <c r="AA24" s="211">
        <v>146</v>
      </c>
      <c r="AB24" s="40">
        <f t="shared" si="3"/>
        <v>50.344827586206897</v>
      </c>
      <c r="AC24" s="37"/>
      <c r="AD24" s="41"/>
    </row>
    <row r="25" spans="1:30" s="42" customFormat="1" ht="15.75" customHeight="1" x14ac:dyDescent="0.3">
      <c r="A25" s="61" t="s">
        <v>51</v>
      </c>
      <c r="B25" s="210">
        <v>2835</v>
      </c>
      <c r="C25" s="207">
        <v>477</v>
      </c>
      <c r="D25" s="36"/>
      <c r="E25" s="224">
        <v>555</v>
      </c>
      <c r="F25" s="213">
        <v>414</v>
      </c>
      <c r="G25" s="40">
        <f t="shared" si="0"/>
        <v>74.594594594594597</v>
      </c>
      <c r="H25" s="224">
        <v>355</v>
      </c>
      <c r="I25" s="217">
        <v>213</v>
      </c>
      <c r="J25" s="40">
        <f t="shared" si="4"/>
        <v>60</v>
      </c>
      <c r="K25" s="190">
        <v>41</v>
      </c>
      <c r="L25" s="213">
        <v>27</v>
      </c>
      <c r="M25" s="40">
        <f t="shared" si="5"/>
        <v>65.853658536585371</v>
      </c>
      <c r="N25" s="224">
        <v>18</v>
      </c>
      <c r="O25" s="213">
        <v>19</v>
      </c>
      <c r="P25" s="40">
        <f t="shared" si="6"/>
        <v>105.55555555555556</v>
      </c>
      <c r="Q25" s="204">
        <v>467</v>
      </c>
      <c r="R25" s="211">
        <v>364</v>
      </c>
      <c r="S25" s="40">
        <f t="shared" si="1"/>
        <v>77.944325481798714</v>
      </c>
      <c r="T25" s="39">
        <v>2649</v>
      </c>
      <c r="U25" s="60">
        <v>129</v>
      </c>
      <c r="V25" s="40"/>
      <c r="W25" s="225">
        <v>142</v>
      </c>
      <c r="X25" s="218">
        <v>103</v>
      </c>
      <c r="Y25" s="40">
        <f t="shared" si="2"/>
        <v>72.535211267605632</v>
      </c>
      <c r="Z25" s="204">
        <v>110</v>
      </c>
      <c r="AA25" s="211">
        <v>86</v>
      </c>
      <c r="AB25" s="40">
        <f t="shared" si="3"/>
        <v>78.181818181818187</v>
      </c>
      <c r="AC25" s="37"/>
      <c r="AD25" s="41"/>
    </row>
    <row r="26" spans="1:30" s="42" customFormat="1" ht="15.75" customHeight="1" x14ac:dyDescent="0.3">
      <c r="A26" s="61" t="s">
        <v>52</v>
      </c>
      <c r="B26" s="210">
        <v>1456</v>
      </c>
      <c r="C26" s="207">
        <v>743</v>
      </c>
      <c r="D26" s="36"/>
      <c r="E26" s="224">
        <v>1040</v>
      </c>
      <c r="F26" s="213">
        <v>647</v>
      </c>
      <c r="G26" s="40">
        <f t="shared" si="0"/>
        <v>62.21153846153846</v>
      </c>
      <c r="H26" s="224">
        <v>321</v>
      </c>
      <c r="I26" s="217">
        <v>207</v>
      </c>
      <c r="J26" s="40">
        <f t="shared" si="4"/>
        <v>64.485981308411212</v>
      </c>
      <c r="K26" s="190">
        <v>41</v>
      </c>
      <c r="L26" s="213">
        <v>46</v>
      </c>
      <c r="M26" s="40">
        <f t="shared" si="5"/>
        <v>112.19512195121951</v>
      </c>
      <c r="N26" s="224">
        <v>2</v>
      </c>
      <c r="O26" s="213">
        <v>3</v>
      </c>
      <c r="P26" s="40">
        <f t="shared" si="6"/>
        <v>150</v>
      </c>
      <c r="Q26" s="204">
        <v>859</v>
      </c>
      <c r="R26" s="211">
        <v>486</v>
      </c>
      <c r="S26" s="40">
        <f t="shared" si="1"/>
        <v>56.577415599534341</v>
      </c>
      <c r="T26" s="39">
        <v>1358</v>
      </c>
      <c r="U26" s="60">
        <v>176</v>
      </c>
      <c r="V26" s="40"/>
      <c r="W26" s="225">
        <v>345</v>
      </c>
      <c r="X26" s="218">
        <v>151</v>
      </c>
      <c r="Y26" s="40">
        <f t="shared" si="2"/>
        <v>43.768115942028984</v>
      </c>
      <c r="Z26" s="204">
        <v>297</v>
      </c>
      <c r="AA26" s="211">
        <v>137</v>
      </c>
      <c r="AB26" s="40">
        <f t="shared" si="3"/>
        <v>46.127946127946124</v>
      </c>
      <c r="AC26" s="37"/>
      <c r="AD26" s="41"/>
    </row>
    <row r="27" spans="1:30" s="42" customFormat="1" ht="15.75" customHeight="1" x14ac:dyDescent="0.3">
      <c r="A27" s="61" t="s">
        <v>53</v>
      </c>
      <c r="B27" s="210">
        <v>1109</v>
      </c>
      <c r="C27" s="207">
        <v>385</v>
      </c>
      <c r="D27" s="36"/>
      <c r="E27" s="224">
        <v>687</v>
      </c>
      <c r="F27" s="213">
        <v>372</v>
      </c>
      <c r="G27" s="40">
        <f t="shared" si="0"/>
        <v>54.148471615720524</v>
      </c>
      <c r="H27" s="224">
        <v>280</v>
      </c>
      <c r="I27" s="217">
        <v>110</v>
      </c>
      <c r="J27" s="40">
        <f t="shared" si="4"/>
        <v>39.285714285714285</v>
      </c>
      <c r="K27" s="190">
        <v>93</v>
      </c>
      <c r="L27" s="213">
        <v>70</v>
      </c>
      <c r="M27" s="40">
        <f t="shared" si="5"/>
        <v>75.268817204301072</v>
      </c>
      <c r="N27" s="224">
        <v>42</v>
      </c>
      <c r="O27" s="213">
        <v>28</v>
      </c>
      <c r="P27" s="40">
        <f t="shared" si="6"/>
        <v>66.666666666666671</v>
      </c>
      <c r="Q27" s="204">
        <v>547</v>
      </c>
      <c r="R27" s="211">
        <v>343</v>
      </c>
      <c r="S27" s="40">
        <f t="shared" si="1"/>
        <v>62.705667276051187</v>
      </c>
      <c r="T27" s="39">
        <v>986</v>
      </c>
      <c r="U27" s="60">
        <v>93</v>
      </c>
      <c r="V27" s="40"/>
      <c r="W27" s="225">
        <v>154</v>
      </c>
      <c r="X27" s="218">
        <v>93</v>
      </c>
      <c r="Y27" s="40">
        <f t="shared" si="2"/>
        <v>60.38961038961039</v>
      </c>
      <c r="Z27" s="204">
        <v>140</v>
      </c>
      <c r="AA27" s="211">
        <v>85</v>
      </c>
      <c r="AB27" s="40">
        <f t="shared" si="3"/>
        <v>60.714285714285715</v>
      </c>
      <c r="AC27" s="37"/>
      <c r="AD27" s="41"/>
    </row>
    <row r="28" spans="1:30" s="42" customFormat="1" ht="15.75" customHeight="1" x14ac:dyDescent="0.3">
      <c r="A28" s="61" t="s">
        <v>54</v>
      </c>
      <c r="B28" s="210">
        <v>757</v>
      </c>
      <c r="C28" s="207">
        <v>498</v>
      </c>
      <c r="D28" s="36"/>
      <c r="E28" s="224">
        <v>625</v>
      </c>
      <c r="F28" s="213">
        <v>419</v>
      </c>
      <c r="G28" s="40">
        <f t="shared" si="0"/>
        <v>67.040000000000006</v>
      </c>
      <c r="H28" s="224">
        <v>295</v>
      </c>
      <c r="I28" s="217">
        <v>137</v>
      </c>
      <c r="J28" s="40">
        <f t="shared" si="4"/>
        <v>46.440677966101696</v>
      </c>
      <c r="K28" s="190">
        <v>43</v>
      </c>
      <c r="L28" s="213">
        <v>39</v>
      </c>
      <c r="M28" s="40">
        <f t="shared" si="5"/>
        <v>90.697674418604649</v>
      </c>
      <c r="N28" s="224">
        <v>10</v>
      </c>
      <c r="O28" s="213">
        <v>9</v>
      </c>
      <c r="P28" s="40">
        <f t="shared" si="6"/>
        <v>90</v>
      </c>
      <c r="Q28" s="204">
        <v>590</v>
      </c>
      <c r="R28" s="211">
        <v>405</v>
      </c>
      <c r="S28" s="40">
        <f t="shared" si="1"/>
        <v>68.644067796610173</v>
      </c>
      <c r="T28" s="39">
        <v>658</v>
      </c>
      <c r="U28" s="60">
        <v>154</v>
      </c>
      <c r="V28" s="40"/>
      <c r="W28" s="225">
        <v>207</v>
      </c>
      <c r="X28" s="218">
        <v>144</v>
      </c>
      <c r="Y28" s="40">
        <f t="shared" si="2"/>
        <v>69.565217391304344</v>
      </c>
      <c r="Z28" s="204">
        <v>197</v>
      </c>
      <c r="AA28" s="211">
        <v>137</v>
      </c>
      <c r="AB28" s="40">
        <f t="shared" si="3"/>
        <v>69.543147208121823</v>
      </c>
      <c r="AC28" s="37"/>
      <c r="AD28" s="41"/>
    </row>
    <row r="29" spans="1:30" s="42" customFormat="1" ht="15.75" customHeight="1" x14ac:dyDescent="0.3">
      <c r="A29" s="61" t="s">
        <v>55</v>
      </c>
      <c r="B29" s="210">
        <v>1381</v>
      </c>
      <c r="C29" s="207">
        <v>511</v>
      </c>
      <c r="D29" s="36"/>
      <c r="E29" s="224">
        <v>1134</v>
      </c>
      <c r="F29" s="213">
        <v>470</v>
      </c>
      <c r="G29" s="40">
        <f t="shared" si="0"/>
        <v>41.446208112874778</v>
      </c>
      <c r="H29" s="224">
        <v>162</v>
      </c>
      <c r="I29" s="217">
        <v>57</v>
      </c>
      <c r="J29" s="40">
        <f t="shared" si="4"/>
        <v>35.185185185185183</v>
      </c>
      <c r="K29" s="190">
        <v>75</v>
      </c>
      <c r="L29" s="213">
        <v>46</v>
      </c>
      <c r="M29" s="40">
        <f t="shared" si="5"/>
        <v>61.333333333333336</v>
      </c>
      <c r="N29" s="224">
        <v>0</v>
      </c>
      <c r="O29" s="213">
        <v>0</v>
      </c>
      <c r="P29" s="40" t="str">
        <f t="shared" si="6"/>
        <v>-</v>
      </c>
      <c r="Q29" s="204">
        <v>911</v>
      </c>
      <c r="R29" s="211">
        <v>382</v>
      </c>
      <c r="S29" s="40">
        <f t="shared" si="1"/>
        <v>41.931942919868277</v>
      </c>
      <c r="T29" s="39">
        <v>1401</v>
      </c>
      <c r="U29" s="60">
        <v>120</v>
      </c>
      <c r="V29" s="40"/>
      <c r="W29" s="225">
        <v>274</v>
      </c>
      <c r="X29" s="218">
        <v>113</v>
      </c>
      <c r="Y29" s="40">
        <f t="shared" si="2"/>
        <v>41.240875912408761</v>
      </c>
      <c r="Z29" s="204">
        <v>239</v>
      </c>
      <c r="AA29" s="211">
        <v>99</v>
      </c>
      <c r="AB29" s="40">
        <f t="shared" si="3"/>
        <v>41.422594142259413</v>
      </c>
      <c r="AC29" s="37"/>
      <c r="AD29" s="41"/>
    </row>
    <row r="30" spans="1:30" s="42" customFormat="1" ht="15.75" customHeight="1" x14ac:dyDescent="0.3">
      <c r="A30" s="61" t="s">
        <v>56</v>
      </c>
      <c r="B30" s="210">
        <v>2182</v>
      </c>
      <c r="C30" s="207">
        <v>514</v>
      </c>
      <c r="D30" s="36"/>
      <c r="E30" s="224">
        <v>703</v>
      </c>
      <c r="F30" s="213">
        <v>445</v>
      </c>
      <c r="G30" s="40">
        <f t="shared" si="0"/>
        <v>63.300142247510671</v>
      </c>
      <c r="H30" s="224">
        <v>315</v>
      </c>
      <c r="I30" s="217">
        <v>143</v>
      </c>
      <c r="J30" s="40">
        <f t="shared" si="4"/>
        <v>45.396825396825399</v>
      </c>
      <c r="K30" s="190">
        <v>120</v>
      </c>
      <c r="L30" s="213">
        <v>42</v>
      </c>
      <c r="M30" s="40">
        <f t="shared" si="5"/>
        <v>35</v>
      </c>
      <c r="N30" s="224">
        <v>7</v>
      </c>
      <c r="O30" s="213">
        <v>0</v>
      </c>
      <c r="P30" s="40">
        <f t="shared" si="6"/>
        <v>0</v>
      </c>
      <c r="Q30" s="204">
        <v>650</v>
      </c>
      <c r="R30" s="211">
        <v>396</v>
      </c>
      <c r="S30" s="40">
        <f t="shared" si="1"/>
        <v>60.92307692307692</v>
      </c>
      <c r="T30" s="39">
        <v>2183</v>
      </c>
      <c r="U30" s="60">
        <v>132</v>
      </c>
      <c r="V30" s="40"/>
      <c r="W30" s="225">
        <v>197</v>
      </c>
      <c r="X30" s="218">
        <v>115</v>
      </c>
      <c r="Y30" s="40">
        <f t="shared" si="2"/>
        <v>58.3756345177665</v>
      </c>
      <c r="Z30" s="204">
        <v>172</v>
      </c>
      <c r="AA30" s="211">
        <v>100</v>
      </c>
      <c r="AB30" s="40">
        <f t="shared" si="3"/>
        <v>58.139534883720927</v>
      </c>
      <c r="AC30" s="37"/>
      <c r="AD30" s="41"/>
    </row>
    <row r="31" spans="1:30" s="42" customFormat="1" ht="15.75" customHeight="1" x14ac:dyDescent="0.3">
      <c r="A31" s="61" t="s">
        <v>57</v>
      </c>
      <c r="B31" s="210">
        <v>1697</v>
      </c>
      <c r="C31" s="207">
        <v>662</v>
      </c>
      <c r="D31" s="36"/>
      <c r="E31" s="224">
        <v>728</v>
      </c>
      <c r="F31" s="213">
        <v>478</v>
      </c>
      <c r="G31" s="40">
        <f t="shared" si="0"/>
        <v>65.659340659340657</v>
      </c>
      <c r="H31" s="224">
        <v>415</v>
      </c>
      <c r="I31" s="217">
        <v>189</v>
      </c>
      <c r="J31" s="40">
        <f t="shared" si="4"/>
        <v>45.542168674698793</v>
      </c>
      <c r="K31" s="190">
        <v>71</v>
      </c>
      <c r="L31" s="213">
        <v>49</v>
      </c>
      <c r="M31" s="40">
        <f t="shared" si="5"/>
        <v>69.014084507042256</v>
      </c>
      <c r="N31" s="224">
        <v>19</v>
      </c>
      <c r="O31" s="213">
        <v>0</v>
      </c>
      <c r="P31" s="40">
        <f t="shared" si="6"/>
        <v>0</v>
      </c>
      <c r="Q31" s="204">
        <v>672</v>
      </c>
      <c r="R31" s="211">
        <v>402</v>
      </c>
      <c r="S31" s="40">
        <f t="shared" si="1"/>
        <v>59.821428571428569</v>
      </c>
      <c r="T31" s="39">
        <v>1923</v>
      </c>
      <c r="U31" s="60">
        <v>174</v>
      </c>
      <c r="V31" s="40"/>
      <c r="W31" s="225">
        <v>252</v>
      </c>
      <c r="X31" s="218">
        <v>129</v>
      </c>
      <c r="Y31" s="40">
        <f t="shared" si="2"/>
        <v>51.19047619047619</v>
      </c>
      <c r="Z31" s="204">
        <v>219</v>
      </c>
      <c r="AA31" s="211">
        <v>107</v>
      </c>
      <c r="AB31" s="40">
        <f t="shared" si="3"/>
        <v>48.858447488584474</v>
      </c>
      <c r="AC31" s="37"/>
      <c r="AD31" s="41"/>
    </row>
    <row r="32" spans="1:30" s="42" customFormat="1" ht="15.75" customHeight="1" x14ac:dyDescent="0.3">
      <c r="A32" s="61" t="s">
        <v>58</v>
      </c>
      <c r="B32" s="210">
        <v>1712</v>
      </c>
      <c r="C32" s="207">
        <v>472</v>
      </c>
      <c r="D32" s="36"/>
      <c r="E32" s="224">
        <v>651</v>
      </c>
      <c r="F32" s="213">
        <v>339</v>
      </c>
      <c r="G32" s="40">
        <f t="shared" si="0"/>
        <v>52.073732718894007</v>
      </c>
      <c r="H32" s="224">
        <v>305</v>
      </c>
      <c r="I32" s="217">
        <v>227</v>
      </c>
      <c r="J32" s="40">
        <f t="shared" si="4"/>
        <v>74.426229508196727</v>
      </c>
      <c r="K32" s="190">
        <v>74</v>
      </c>
      <c r="L32" s="213">
        <v>23</v>
      </c>
      <c r="M32" s="40">
        <f t="shared" si="5"/>
        <v>31.081081081081081</v>
      </c>
      <c r="N32" s="224">
        <v>16</v>
      </c>
      <c r="O32" s="213">
        <v>0</v>
      </c>
      <c r="P32" s="40">
        <f t="shared" si="6"/>
        <v>0</v>
      </c>
      <c r="Q32" s="204">
        <v>523</v>
      </c>
      <c r="R32" s="211">
        <v>319</v>
      </c>
      <c r="S32" s="40">
        <f t="shared" si="1"/>
        <v>60.994263862332694</v>
      </c>
      <c r="T32" s="39">
        <v>1669</v>
      </c>
      <c r="U32" s="60">
        <v>109</v>
      </c>
      <c r="V32" s="40"/>
      <c r="W32" s="225">
        <v>128</v>
      </c>
      <c r="X32" s="218">
        <v>52</v>
      </c>
      <c r="Y32" s="40">
        <f t="shared" si="2"/>
        <v>40.625</v>
      </c>
      <c r="Z32" s="204">
        <v>117</v>
      </c>
      <c r="AA32" s="211">
        <v>47</v>
      </c>
      <c r="AB32" s="40">
        <f t="shared" si="3"/>
        <v>40.17094017094017</v>
      </c>
      <c r="AC32" s="37"/>
      <c r="AD32" s="41"/>
    </row>
    <row r="33" spans="1:30" s="42" customFormat="1" ht="15.75" customHeight="1" x14ac:dyDescent="0.3">
      <c r="A33" s="61" t="s">
        <v>59</v>
      </c>
      <c r="B33" s="210">
        <v>1425</v>
      </c>
      <c r="C33" s="207">
        <v>1068</v>
      </c>
      <c r="D33" s="36"/>
      <c r="E33" s="224">
        <v>1473</v>
      </c>
      <c r="F33" s="213">
        <v>1003</v>
      </c>
      <c r="G33" s="40">
        <f t="shared" si="0"/>
        <v>68.092328581126949</v>
      </c>
      <c r="H33" s="224">
        <v>410</v>
      </c>
      <c r="I33" s="217">
        <v>182</v>
      </c>
      <c r="J33" s="40">
        <f t="shared" si="4"/>
        <v>44.390243902439025</v>
      </c>
      <c r="K33" s="190">
        <v>133</v>
      </c>
      <c r="L33" s="213">
        <v>60</v>
      </c>
      <c r="M33" s="40">
        <f t="shared" si="5"/>
        <v>45.112781954887218</v>
      </c>
      <c r="N33" s="224">
        <v>1</v>
      </c>
      <c r="O33" s="213">
        <v>0</v>
      </c>
      <c r="P33" s="40">
        <f t="shared" si="6"/>
        <v>0</v>
      </c>
      <c r="Q33" s="204">
        <v>1323</v>
      </c>
      <c r="R33" s="211">
        <v>923</v>
      </c>
      <c r="S33" s="40">
        <f t="shared" si="1"/>
        <v>69.765684051398338</v>
      </c>
      <c r="T33" s="39">
        <v>1253</v>
      </c>
      <c r="U33" s="60">
        <v>369</v>
      </c>
      <c r="V33" s="40"/>
      <c r="W33" s="225">
        <v>529</v>
      </c>
      <c r="X33" s="218">
        <v>346</v>
      </c>
      <c r="Y33" s="40">
        <f t="shared" si="2"/>
        <v>65.406427221172024</v>
      </c>
      <c r="Z33" s="204">
        <v>501</v>
      </c>
      <c r="AA33" s="211">
        <v>323</v>
      </c>
      <c r="AB33" s="40">
        <f t="shared" si="3"/>
        <v>64.471057884231541</v>
      </c>
      <c r="AC33" s="37"/>
      <c r="AD33" s="41"/>
    </row>
    <row r="34" spans="1:30" s="42" customFormat="1" ht="15.75" customHeight="1" x14ac:dyDescent="0.3">
      <c r="A34" s="61" t="s">
        <v>60</v>
      </c>
      <c r="B34" s="210">
        <v>1174</v>
      </c>
      <c r="C34" s="207">
        <v>906</v>
      </c>
      <c r="D34" s="36"/>
      <c r="E34" s="224">
        <v>1389</v>
      </c>
      <c r="F34" s="213">
        <v>787</v>
      </c>
      <c r="G34" s="40">
        <f t="shared" si="0"/>
        <v>56.659467242620593</v>
      </c>
      <c r="H34" s="224">
        <v>477</v>
      </c>
      <c r="I34" s="217">
        <v>219</v>
      </c>
      <c r="J34" s="40">
        <f t="shared" si="4"/>
        <v>45.911949685534594</v>
      </c>
      <c r="K34" s="190">
        <v>68</v>
      </c>
      <c r="L34" s="213">
        <v>56</v>
      </c>
      <c r="M34" s="40">
        <f t="shared" si="5"/>
        <v>82.352941176470594</v>
      </c>
      <c r="N34" s="224">
        <v>3</v>
      </c>
      <c r="O34" s="213">
        <v>3</v>
      </c>
      <c r="P34" s="40">
        <f t="shared" si="6"/>
        <v>100</v>
      </c>
      <c r="Q34" s="204">
        <v>1213</v>
      </c>
      <c r="R34" s="211">
        <v>656</v>
      </c>
      <c r="S34" s="40">
        <f t="shared" si="1"/>
        <v>54.080791426215995</v>
      </c>
      <c r="T34" s="39">
        <v>1014</v>
      </c>
      <c r="U34" s="60">
        <v>310</v>
      </c>
      <c r="V34" s="40"/>
      <c r="W34" s="225">
        <v>570</v>
      </c>
      <c r="X34" s="218">
        <v>273</v>
      </c>
      <c r="Y34" s="40">
        <f t="shared" si="2"/>
        <v>47.89473684210526</v>
      </c>
      <c r="Z34" s="204">
        <v>507</v>
      </c>
      <c r="AA34" s="211">
        <v>257</v>
      </c>
      <c r="AB34" s="40">
        <f t="shared" si="3"/>
        <v>50.69033530571992</v>
      </c>
      <c r="AC34" s="37"/>
      <c r="AD34" s="41"/>
    </row>
    <row r="35" spans="1:30" s="42" customFormat="1" ht="15.75" customHeight="1" x14ac:dyDescent="0.3">
      <c r="A35" s="61" t="s">
        <v>61</v>
      </c>
      <c r="B35" s="210">
        <v>692</v>
      </c>
      <c r="C35" s="207">
        <v>405</v>
      </c>
      <c r="D35" s="36"/>
      <c r="E35" s="224">
        <v>655</v>
      </c>
      <c r="F35" s="213">
        <v>355</v>
      </c>
      <c r="G35" s="40">
        <f t="shared" si="0"/>
        <v>54.198473282442748</v>
      </c>
      <c r="H35" s="224">
        <v>214</v>
      </c>
      <c r="I35" s="217">
        <v>101</v>
      </c>
      <c r="J35" s="40">
        <f t="shared" si="4"/>
        <v>47.196261682242991</v>
      </c>
      <c r="K35" s="190">
        <v>82</v>
      </c>
      <c r="L35" s="213">
        <v>60</v>
      </c>
      <c r="M35" s="40">
        <f t="shared" si="5"/>
        <v>73.170731707317074</v>
      </c>
      <c r="N35" s="224">
        <v>0</v>
      </c>
      <c r="O35" s="213">
        <v>4</v>
      </c>
      <c r="P35" s="40" t="str">
        <f t="shared" si="6"/>
        <v>-</v>
      </c>
      <c r="Q35" s="204">
        <v>468</v>
      </c>
      <c r="R35" s="211">
        <v>306</v>
      </c>
      <c r="S35" s="40">
        <f t="shared" si="1"/>
        <v>65.384615384615387</v>
      </c>
      <c r="T35" s="39">
        <v>630</v>
      </c>
      <c r="U35" s="60">
        <v>94</v>
      </c>
      <c r="V35" s="40"/>
      <c r="W35" s="225">
        <v>142</v>
      </c>
      <c r="X35" s="218">
        <v>80</v>
      </c>
      <c r="Y35" s="40">
        <f t="shared" si="2"/>
        <v>56.338028169014088</v>
      </c>
      <c r="Z35" s="204">
        <v>126</v>
      </c>
      <c r="AA35" s="211">
        <v>63</v>
      </c>
      <c r="AB35" s="40">
        <f t="shared" si="3"/>
        <v>50</v>
      </c>
      <c r="AC35" s="37"/>
      <c r="AD35" s="41"/>
    </row>
    <row r="36" spans="1:30" ht="69" customHeight="1" x14ac:dyDescent="0.25">
      <c r="A36" s="45"/>
      <c r="B36" s="45"/>
      <c r="C36" s="249" t="s">
        <v>96</v>
      </c>
      <c r="D36" s="250"/>
      <c r="E36" s="250"/>
      <c r="F36" s="249"/>
      <c r="G36" s="250"/>
      <c r="H36" s="250"/>
      <c r="I36" s="249"/>
      <c r="J36" s="250"/>
      <c r="K36" s="250"/>
      <c r="L36" s="249"/>
      <c r="M36" s="250"/>
      <c r="N36" s="283"/>
      <c r="O36" s="285"/>
      <c r="P36" s="283"/>
      <c r="Q36" s="283"/>
      <c r="R36" s="283"/>
      <c r="S36" s="283"/>
      <c r="T36" s="283"/>
      <c r="U36" s="283"/>
      <c r="V36" s="283"/>
      <c r="W36" s="283"/>
      <c r="X36" s="285"/>
      <c r="Y36" s="283"/>
      <c r="Z36" s="283"/>
      <c r="AA36" s="283"/>
      <c r="AB36" s="283"/>
    </row>
    <row r="37" spans="1:30" ht="14.25" x14ac:dyDescent="0.2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30" ht="14.25" x14ac:dyDescent="0.2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30" ht="14.25" x14ac:dyDescent="0.2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30" ht="14.25" x14ac:dyDescent="0.2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30" ht="14.25" x14ac:dyDescent="0.2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30" ht="14.25" x14ac:dyDescent="0.2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30" ht="14.25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30" ht="14.25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30" ht="14.25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30" ht="14.25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30" ht="14.25" x14ac:dyDescent="0.2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30" ht="14.25" x14ac:dyDescent="0.2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ht="14.25" x14ac:dyDescent="0.2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ht="14.25" x14ac:dyDescent="0.2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ht="14.25" x14ac:dyDescent="0.2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ht="14.25" x14ac:dyDescent="0.2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ht="14.25" x14ac:dyDescent="0.2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ht="14.25" x14ac:dyDescent="0.2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ht="14.25" x14ac:dyDescent="0.2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ht="14.25" x14ac:dyDescent="0.2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ht="14.25" x14ac:dyDescent="0.2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ht="14.25" x14ac:dyDescent="0.2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ht="14.25" x14ac:dyDescent="0.2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42">
    <mergeCell ref="N36:AB36"/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A3:A5"/>
    <mergeCell ref="E3:G3"/>
    <mergeCell ref="H3:J3"/>
    <mergeCell ref="K3:M3"/>
    <mergeCell ref="N3:P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C36:M36"/>
    <mergeCell ref="B1:M1"/>
    <mergeCell ref="X1:Y1"/>
    <mergeCell ref="X2:Y2"/>
    <mergeCell ref="Z2:AA2"/>
    <mergeCell ref="Q3:S3"/>
    <mergeCell ref="T3:V3"/>
    <mergeCell ref="W3:Y3"/>
    <mergeCell ref="Z3:AB3"/>
    <mergeCell ref="S4:S5"/>
    <mergeCell ref="M4:M5"/>
    <mergeCell ref="N4:N5"/>
    <mergeCell ref="O4:O5"/>
    <mergeCell ref="P4:P5"/>
    <mergeCell ref="Q4:Q5"/>
    <mergeCell ref="R4:R5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colBreaks count="1" manualBreakCount="1">
    <brk id="13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88"/>
  <sheetViews>
    <sheetView view="pageBreakPreview" zoomScale="87" zoomScaleNormal="75" zoomScaleSheetLayoutView="87" workbookViewId="0">
      <pane xSplit="1" ySplit="6" topLeftCell="C7" activePane="bottomRight" state="frozen"/>
      <selection activeCell="A4" sqref="A4:A6"/>
      <selection pane="topRight" activeCell="A4" sqref="A4:A6"/>
      <selection pane="bottomLeft" activeCell="A4" sqref="A4:A6"/>
      <selection pane="bottomRight" activeCell="U16" sqref="U16"/>
    </sheetView>
  </sheetViews>
  <sheetFormatPr defaultColWidth="9.33203125" defaultRowHeight="13.8" x14ac:dyDescent="0.25"/>
  <cols>
    <col min="1" max="1" width="25.6640625" style="44" customWidth="1"/>
    <col min="2" max="2" width="11" style="44" hidden="1" customWidth="1"/>
    <col min="3" max="3" width="25.5546875" style="44" customWidth="1"/>
    <col min="4" max="4" width="13.44140625" style="44" hidden="1" customWidth="1"/>
    <col min="5" max="6" width="11.6640625" style="44" customWidth="1"/>
    <col min="7" max="7" width="7.44140625" style="44" customWidth="1"/>
    <col min="8" max="8" width="11.6640625" style="44" customWidth="1"/>
    <col min="9" max="9" width="11" style="44" customWidth="1"/>
    <col min="10" max="10" width="7.44140625" style="44" customWidth="1"/>
    <col min="11" max="12" width="9.44140625" style="44" customWidth="1"/>
    <col min="13" max="13" width="9" style="44" customWidth="1"/>
    <col min="14" max="15" width="11.5546875" style="44" customWidth="1"/>
    <col min="16" max="16" width="8.33203125" style="44" customWidth="1"/>
    <col min="17" max="18" width="12.33203125" style="44" customWidth="1"/>
    <col min="19" max="19" width="8.33203125" style="44" customWidth="1"/>
    <col min="20" max="20" width="10.5546875" style="44" hidden="1" customWidth="1"/>
    <col min="21" max="21" width="17.44140625" style="44" customWidth="1"/>
    <col min="22" max="22" width="8.33203125" style="44" hidden="1" customWidth="1"/>
    <col min="23" max="24" width="9.6640625" style="44" customWidth="1"/>
    <col min="25" max="25" width="8.33203125" style="44" customWidth="1"/>
    <col min="26" max="16384" width="9.33203125" style="44"/>
  </cols>
  <sheetData>
    <row r="1" spans="1:32" s="28" customFormat="1" ht="60" customHeight="1" x14ac:dyDescent="0.4">
      <c r="B1" s="262" t="s">
        <v>107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"/>
      <c r="O1" s="27"/>
      <c r="P1" s="27"/>
      <c r="Q1" s="27"/>
      <c r="R1" s="27"/>
      <c r="S1" s="27"/>
      <c r="T1" s="27"/>
      <c r="U1" s="27"/>
      <c r="V1" s="27"/>
      <c r="W1" s="27"/>
      <c r="X1" s="258"/>
      <c r="Y1" s="258"/>
      <c r="Z1" s="48"/>
      <c r="AB1" s="73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9" t="s">
        <v>7</v>
      </c>
      <c r="N2" s="59"/>
      <c r="O2" s="29"/>
      <c r="P2" s="29"/>
      <c r="Q2" s="30"/>
      <c r="R2" s="30"/>
      <c r="S2" s="30"/>
      <c r="T2" s="30"/>
      <c r="U2" s="30"/>
      <c r="V2" s="30"/>
      <c r="X2" s="263"/>
      <c r="Y2" s="263"/>
      <c r="Z2" s="257"/>
      <c r="AA2" s="257"/>
      <c r="AB2" s="59" t="s">
        <v>7</v>
      </c>
      <c r="AC2" s="59"/>
    </row>
    <row r="3" spans="1:32" s="32" customFormat="1" ht="48.6" customHeight="1" x14ac:dyDescent="0.3">
      <c r="A3" s="264"/>
      <c r="B3" s="164" t="s">
        <v>21</v>
      </c>
      <c r="C3" s="183" t="s">
        <v>95</v>
      </c>
      <c r="D3" s="164"/>
      <c r="E3" s="265" t="s">
        <v>22</v>
      </c>
      <c r="F3" s="265"/>
      <c r="G3" s="265"/>
      <c r="H3" s="265" t="s">
        <v>13</v>
      </c>
      <c r="I3" s="265"/>
      <c r="J3" s="265"/>
      <c r="K3" s="265" t="s">
        <v>9</v>
      </c>
      <c r="L3" s="265"/>
      <c r="M3" s="265"/>
      <c r="N3" s="251" t="s">
        <v>10</v>
      </c>
      <c r="O3" s="251"/>
      <c r="P3" s="251"/>
      <c r="Q3" s="259" t="s">
        <v>8</v>
      </c>
      <c r="R3" s="260"/>
      <c r="S3" s="261"/>
      <c r="T3" s="251" t="s">
        <v>16</v>
      </c>
      <c r="U3" s="251"/>
      <c r="V3" s="251"/>
      <c r="W3" s="251" t="s">
        <v>11</v>
      </c>
      <c r="X3" s="251"/>
      <c r="Y3" s="251"/>
      <c r="Z3" s="251" t="s">
        <v>12</v>
      </c>
      <c r="AA3" s="251"/>
      <c r="AB3" s="251"/>
    </row>
    <row r="4" spans="1:32" s="33" customFormat="1" ht="19.5" customHeight="1" x14ac:dyDescent="0.3">
      <c r="A4" s="264"/>
      <c r="B4" s="266" t="s">
        <v>62</v>
      </c>
      <c r="C4" s="252" t="s">
        <v>93</v>
      </c>
      <c r="D4" s="267" t="s">
        <v>2</v>
      </c>
      <c r="E4" s="252" t="s">
        <v>62</v>
      </c>
      <c r="F4" s="252" t="s">
        <v>93</v>
      </c>
      <c r="G4" s="254" t="s">
        <v>2</v>
      </c>
      <c r="H4" s="252" t="s">
        <v>62</v>
      </c>
      <c r="I4" s="252" t="s">
        <v>93</v>
      </c>
      <c r="J4" s="254" t="s">
        <v>2</v>
      </c>
      <c r="K4" s="252" t="s">
        <v>62</v>
      </c>
      <c r="L4" s="252" t="s">
        <v>93</v>
      </c>
      <c r="M4" s="254" t="s">
        <v>2</v>
      </c>
      <c r="N4" s="252" t="s">
        <v>62</v>
      </c>
      <c r="O4" s="252" t="s">
        <v>93</v>
      </c>
      <c r="P4" s="254" t="s">
        <v>2</v>
      </c>
      <c r="Q4" s="252" t="s">
        <v>62</v>
      </c>
      <c r="R4" s="253" t="s">
        <v>93</v>
      </c>
      <c r="S4" s="254" t="s">
        <v>2</v>
      </c>
      <c r="T4" s="252" t="s">
        <v>15</v>
      </c>
      <c r="U4" s="253" t="s">
        <v>94</v>
      </c>
      <c r="V4" s="254" t="s">
        <v>2</v>
      </c>
      <c r="W4" s="252" t="s">
        <v>62</v>
      </c>
      <c r="X4" s="252" t="s">
        <v>93</v>
      </c>
      <c r="Y4" s="254" t="s">
        <v>2</v>
      </c>
      <c r="Z4" s="252" t="s">
        <v>62</v>
      </c>
      <c r="AA4" s="253" t="s">
        <v>93</v>
      </c>
      <c r="AB4" s="254" t="s">
        <v>2</v>
      </c>
    </row>
    <row r="5" spans="1:32" s="33" customFormat="1" ht="15.75" customHeight="1" x14ac:dyDescent="0.3">
      <c r="A5" s="264"/>
      <c r="B5" s="266"/>
      <c r="C5" s="252"/>
      <c r="D5" s="267"/>
      <c r="E5" s="252"/>
      <c r="F5" s="252"/>
      <c r="G5" s="254"/>
      <c r="H5" s="252"/>
      <c r="I5" s="252"/>
      <c r="J5" s="254"/>
      <c r="K5" s="252"/>
      <c r="L5" s="252"/>
      <c r="M5" s="254"/>
      <c r="N5" s="252"/>
      <c r="O5" s="252"/>
      <c r="P5" s="254"/>
      <c r="Q5" s="252"/>
      <c r="R5" s="253"/>
      <c r="S5" s="254"/>
      <c r="T5" s="252"/>
      <c r="U5" s="253"/>
      <c r="V5" s="254"/>
      <c r="W5" s="252"/>
      <c r="X5" s="252"/>
      <c r="Y5" s="254"/>
      <c r="Z5" s="252"/>
      <c r="AA5" s="253"/>
      <c r="AB5" s="254"/>
    </row>
    <row r="6" spans="1:32" s="51" customFormat="1" ht="11.25" customHeight="1" x14ac:dyDescent="0.25">
      <c r="A6" s="49" t="s">
        <v>3</v>
      </c>
      <c r="B6" s="146">
        <v>1</v>
      </c>
      <c r="C6" s="50">
        <v>1</v>
      </c>
      <c r="D6" s="50">
        <v>3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  <c r="J6" s="50">
        <v>7</v>
      </c>
      <c r="K6" s="50">
        <v>8</v>
      </c>
      <c r="L6" s="50">
        <v>9</v>
      </c>
      <c r="M6" s="50">
        <v>10</v>
      </c>
      <c r="N6" s="50">
        <v>11</v>
      </c>
      <c r="O6" s="50">
        <v>12</v>
      </c>
      <c r="P6" s="50">
        <v>13</v>
      </c>
      <c r="Q6" s="50">
        <v>14</v>
      </c>
      <c r="R6" s="50">
        <v>15</v>
      </c>
      <c r="S6" s="50">
        <v>16</v>
      </c>
      <c r="T6" s="50">
        <v>19</v>
      </c>
      <c r="U6" s="50">
        <v>17</v>
      </c>
      <c r="V6" s="50">
        <v>21</v>
      </c>
      <c r="W6" s="50">
        <v>18</v>
      </c>
      <c r="X6" s="50">
        <v>19</v>
      </c>
      <c r="Y6" s="50">
        <v>20</v>
      </c>
      <c r="Z6" s="50">
        <v>21</v>
      </c>
      <c r="AA6" s="50">
        <v>22</v>
      </c>
      <c r="AB6" s="50">
        <v>23</v>
      </c>
    </row>
    <row r="7" spans="1:32" s="38" customFormat="1" ht="18" customHeight="1" x14ac:dyDescent="0.25">
      <c r="A7" s="34" t="s">
        <v>33</v>
      </c>
      <c r="B7" s="147">
        <f>SUM(B8:B35)</f>
        <v>16855</v>
      </c>
      <c r="C7" s="206">
        <f>SUM(C8:C35)</f>
        <v>10116</v>
      </c>
      <c r="D7" s="36">
        <f>C7*100/B7</f>
        <v>60.017798872738062</v>
      </c>
      <c r="E7" s="35">
        <f>SUM(E8:E35)</f>
        <v>14846</v>
      </c>
      <c r="F7" s="206">
        <f>SUM(F8:F35)</f>
        <v>9480</v>
      </c>
      <c r="G7" s="36">
        <f>F7*100/E7</f>
        <v>63.855583995689074</v>
      </c>
      <c r="H7" s="35">
        <f>SUM(H8:H35)</f>
        <v>2189</v>
      </c>
      <c r="I7" s="35">
        <f>SUM(I8:I35)</f>
        <v>1418</v>
      </c>
      <c r="J7" s="36">
        <f>I7*100/H7</f>
        <v>64.778437642759258</v>
      </c>
      <c r="K7" s="35">
        <f>SUM(K8:K35)</f>
        <v>703</v>
      </c>
      <c r="L7" s="35">
        <f>SUM(L8:L35)</f>
        <v>487</v>
      </c>
      <c r="M7" s="36">
        <f>L7*100/K7</f>
        <v>69.274537695590325</v>
      </c>
      <c r="N7" s="35">
        <f>SUM(N8:N35)</f>
        <v>132</v>
      </c>
      <c r="O7" s="206">
        <f>SUM(O8:O35)</f>
        <v>60</v>
      </c>
      <c r="P7" s="36">
        <f>O7*100/N7</f>
        <v>45.454545454545453</v>
      </c>
      <c r="Q7" s="35">
        <f>SUM(Q8:Q35)</f>
        <v>11925</v>
      </c>
      <c r="R7" s="35">
        <f>SUM(R8:R35)</f>
        <v>7574</v>
      </c>
      <c r="S7" s="36">
        <f>R7*100/Q7</f>
        <v>63.513626834381554</v>
      </c>
      <c r="T7" s="35">
        <f>SUM(T8:T35)</f>
        <v>15950</v>
      </c>
      <c r="U7" s="35">
        <f>SUM(U8:U35)</f>
        <v>2517</v>
      </c>
      <c r="V7" s="36">
        <f>U7*100/T7</f>
        <v>15.780564263322884</v>
      </c>
      <c r="W7" s="35">
        <f>SUM(W8:W35)</f>
        <v>4568</v>
      </c>
      <c r="X7" s="206">
        <f>SUM(X8:X35)</f>
        <v>2350</v>
      </c>
      <c r="Y7" s="36">
        <f>X7*100/W7</f>
        <v>51.444833625218912</v>
      </c>
      <c r="Z7" s="35">
        <f>SUM(Z8:Z35)</f>
        <v>4076</v>
      </c>
      <c r="AA7" s="35">
        <f>SUM(AA8:AA35)</f>
        <v>2081</v>
      </c>
      <c r="AB7" s="36">
        <f>AA7*100/Z7</f>
        <v>51.054955839057897</v>
      </c>
      <c r="AC7" s="37"/>
      <c r="AF7" s="42"/>
    </row>
    <row r="8" spans="1:32" s="42" customFormat="1" ht="15.75" customHeight="1" x14ac:dyDescent="0.3">
      <c r="A8" s="61" t="s">
        <v>34</v>
      </c>
      <c r="B8" s="205">
        <v>4658</v>
      </c>
      <c r="C8" s="207">
        <v>2663</v>
      </c>
      <c r="D8" s="36"/>
      <c r="E8" s="210">
        <v>3867</v>
      </c>
      <c r="F8" s="207">
        <v>2396</v>
      </c>
      <c r="G8" s="40">
        <f t="shared" ref="G8:G35" si="0">F8*100/E8</f>
        <v>61.960175846909749</v>
      </c>
      <c r="H8" s="39">
        <v>322</v>
      </c>
      <c r="I8" s="39">
        <v>205</v>
      </c>
      <c r="J8" s="40">
        <f t="shared" ref="J8:J35" si="1">IF(ISERROR(I8*100/H8),"-",(I8*100/H8))</f>
        <v>63.664596273291927</v>
      </c>
      <c r="K8" s="39">
        <v>154</v>
      </c>
      <c r="L8" s="211">
        <v>121</v>
      </c>
      <c r="M8" s="40">
        <f t="shared" ref="M8:M35" si="2">IF(ISERROR(L8*100/K8),"-",(L8*100/K8))</f>
        <v>78.571428571428569</v>
      </c>
      <c r="N8" s="210">
        <v>60</v>
      </c>
      <c r="O8" s="213">
        <v>10</v>
      </c>
      <c r="P8" s="40">
        <f>IF(ISERROR(O8*100/N8),"-",(O8*100/N8))</f>
        <v>16.666666666666668</v>
      </c>
      <c r="Q8" s="39">
        <v>2718</v>
      </c>
      <c r="R8" s="216">
        <v>1564</v>
      </c>
      <c r="S8" s="40">
        <f t="shared" ref="S8:S35" si="3">R8*100/Q8</f>
        <v>57.542310522442975</v>
      </c>
      <c r="T8" s="39">
        <v>4355</v>
      </c>
      <c r="U8" s="60">
        <v>573</v>
      </c>
      <c r="V8" s="40"/>
      <c r="W8" s="210">
        <v>1217</v>
      </c>
      <c r="X8" s="217">
        <v>480</v>
      </c>
      <c r="Y8" s="40">
        <f t="shared" ref="Y8:Y35" si="4">X8*100/W8</f>
        <v>39.441248972884139</v>
      </c>
      <c r="Z8" s="39">
        <v>1054</v>
      </c>
      <c r="AA8" s="211">
        <v>409</v>
      </c>
      <c r="AB8" s="40">
        <f t="shared" ref="AB8:AB35" si="5">AA8*100/Z8</f>
        <v>38.804554079696395</v>
      </c>
      <c r="AC8" s="37"/>
      <c r="AD8" s="41"/>
    </row>
    <row r="9" spans="1:32" s="43" customFormat="1" ht="15.75" customHeight="1" x14ac:dyDescent="0.25">
      <c r="A9" s="61" t="s">
        <v>35</v>
      </c>
      <c r="B9" s="205">
        <v>543</v>
      </c>
      <c r="C9" s="208">
        <v>325</v>
      </c>
      <c r="D9" s="36"/>
      <c r="E9" s="210">
        <v>480</v>
      </c>
      <c r="F9" s="208">
        <v>310</v>
      </c>
      <c r="G9" s="40">
        <f t="shared" si="0"/>
        <v>64.583333333333329</v>
      </c>
      <c r="H9" s="39">
        <v>83</v>
      </c>
      <c r="I9" s="39">
        <v>60</v>
      </c>
      <c r="J9" s="40">
        <f t="shared" si="1"/>
        <v>72.289156626506028</v>
      </c>
      <c r="K9" s="39">
        <v>15</v>
      </c>
      <c r="L9" s="212">
        <v>4</v>
      </c>
      <c r="M9" s="40">
        <f t="shared" si="2"/>
        <v>26.666666666666668</v>
      </c>
      <c r="N9" s="210">
        <v>0</v>
      </c>
      <c r="O9" s="214">
        <v>6</v>
      </c>
      <c r="P9" s="40" t="str">
        <f t="shared" ref="P9:P35" si="6">IF(ISERROR(O9*100/N9),"-",(O9*100/N9))</f>
        <v>-</v>
      </c>
      <c r="Q9" s="39">
        <v>394</v>
      </c>
      <c r="R9" s="216">
        <v>247</v>
      </c>
      <c r="S9" s="40">
        <f t="shared" si="3"/>
        <v>62.690355329949242</v>
      </c>
      <c r="T9" s="39">
        <v>521</v>
      </c>
      <c r="U9" s="60">
        <v>77</v>
      </c>
      <c r="V9" s="40"/>
      <c r="W9" s="210">
        <v>146</v>
      </c>
      <c r="X9" s="214">
        <v>76</v>
      </c>
      <c r="Y9" s="40">
        <f t="shared" si="4"/>
        <v>52.054794520547944</v>
      </c>
      <c r="Z9" s="39">
        <v>115</v>
      </c>
      <c r="AA9" s="212">
        <v>60</v>
      </c>
      <c r="AB9" s="40">
        <f t="shared" si="5"/>
        <v>52.173913043478258</v>
      </c>
      <c r="AC9" s="37"/>
      <c r="AD9" s="41"/>
    </row>
    <row r="10" spans="1:32" s="42" customFormat="1" ht="15.75" customHeight="1" x14ac:dyDescent="0.3">
      <c r="A10" s="61" t="s">
        <v>36</v>
      </c>
      <c r="B10" s="205">
        <v>91</v>
      </c>
      <c r="C10" s="209">
        <v>47</v>
      </c>
      <c r="D10" s="36"/>
      <c r="E10" s="210">
        <v>71</v>
      </c>
      <c r="F10" s="209">
        <v>47</v>
      </c>
      <c r="G10" s="40">
        <f t="shared" si="0"/>
        <v>66.197183098591552</v>
      </c>
      <c r="H10" s="39">
        <v>17</v>
      </c>
      <c r="I10" s="39">
        <v>3</v>
      </c>
      <c r="J10" s="40">
        <f t="shared" si="1"/>
        <v>17.647058823529413</v>
      </c>
      <c r="K10" s="39">
        <v>0</v>
      </c>
      <c r="L10" s="211">
        <v>0</v>
      </c>
      <c r="M10" s="40" t="str">
        <f t="shared" si="2"/>
        <v>-</v>
      </c>
      <c r="N10" s="210">
        <v>8</v>
      </c>
      <c r="O10" s="213">
        <v>0</v>
      </c>
      <c r="P10" s="40">
        <f t="shared" si="6"/>
        <v>0</v>
      </c>
      <c r="Q10" s="39">
        <v>59</v>
      </c>
      <c r="R10" s="215">
        <v>40</v>
      </c>
      <c r="S10" s="40">
        <f t="shared" si="3"/>
        <v>67.79661016949153</v>
      </c>
      <c r="T10" s="39">
        <v>82</v>
      </c>
      <c r="U10" s="60">
        <v>18</v>
      </c>
      <c r="V10" s="40"/>
      <c r="W10" s="210">
        <v>14</v>
      </c>
      <c r="X10" s="218">
        <v>18</v>
      </c>
      <c r="Y10" s="40">
        <f t="shared" si="4"/>
        <v>128.57142857142858</v>
      </c>
      <c r="Z10" s="39">
        <v>12</v>
      </c>
      <c r="AA10" s="211">
        <v>17</v>
      </c>
      <c r="AB10" s="40">
        <f t="shared" si="5"/>
        <v>141.66666666666666</v>
      </c>
      <c r="AC10" s="37"/>
      <c r="AD10" s="41"/>
    </row>
    <row r="11" spans="1:32" s="42" customFormat="1" ht="15.75" customHeight="1" x14ac:dyDescent="0.3">
      <c r="A11" s="61" t="s">
        <v>37</v>
      </c>
      <c r="B11" s="205">
        <v>260</v>
      </c>
      <c r="C11" s="209">
        <v>247</v>
      </c>
      <c r="D11" s="36"/>
      <c r="E11" s="210">
        <v>237</v>
      </c>
      <c r="F11" s="209">
        <v>217</v>
      </c>
      <c r="G11" s="40">
        <f t="shared" si="0"/>
        <v>91.561181434599149</v>
      </c>
      <c r="H11" s="39">
        <v>35</v>
      </c>
      <c r="I11" s="39">
        <v>51</v>
      </c>
      <c r="J11" s="40">
        <f t="shared" si="1"/>
        <v>145.71428571428572</v>
      </c>
      <c r="K11" s="39">
        <v>7</v>
      </c>
      <c r="L11" s="211">
        <v>8</v>
      </c>
      <c r="M11" s="40">
        <f t="shared" si="2"/>
        <v>114.28571428571429</v>
      </c>
      <c r="N11" s="210">
        <v>1</v>
      </c>
      <c r="O11" s="213">
        <v>0</v>
      </c>
      <c r="P11" s="40">
        <f t="shared" si="6"/>
        <v>0</v>
      </c>
      <c r="Q11" s="39">
        <v>221</v>
      </c>
      <c r="R11" s="216">
        <v>178</v>
      </c>
      <c r="S11" s="40">
        <f t="shared" si="3"/>
        <v>80.542986425339365</v>
      </c>
      <c r="T11" s="39">
        <v>270</v>
      </c>
      <c r="U11" s="60">
        <v>68</v>
      </c>
      <c r="V11" s="40"/>
      <c r="W11" s="210">
        <v>66</v>
      </c>
      <c r="X11" s="218">
        <v>60</v>
      </c>
      <c r="Y11" s="40">
        <f t="shared" si="4"/>
        <v>90.909090909090907</v>
      </c>
      <c r="Z11" s="39">
        <v>58</v>
      </c>
      <c r="AA11" s="211">
        <v>55</v>
      </c>
      <c r="AB11" s="40">
        <f t="shared" si="5"/>
        <v>94.827586206896555</v>
      </c>
      <c r="AC11" s="37"/>
      <c r="AD11" s="41"/>
    </row>
    <row r="12" spans="1:32" s="42" customFormat="1" ht="15.75" customHeight="1" x14ac:dyDescent="0.3">
      <c r="A12" s="61" t="s">
        <v>38</v>
      </c>
      <c r="B12" s="205">
        <v>577</v>
      </c>
      <c r="C12" s="209">
        <v>180</v>
      </c>
      <c r="D12" s="36"/>
      <c r="E12" s="210">
        <v>277</v>
      </c>
      <c r="F12" s="209">
        <v>168</v>
      </c>
      <c r="G12" s="40">
        <f t="shared" si="0"/>
        <v>60.64981949458484</v>
      </c>
      <c r="H12" s="39">
        <v>42</v>
      </c>
      <c r="I12" s="39">
        <v>36</v>
      </c>
      <c r="J12" s="40">
        <f t="shared" si="1"/>
        <v>85.714285714285708</v>
      </c>
      <c r="K12" s="39">
        <v>16</v>
      </c>
      <c r="L12" s="211">
        <v>13</v>
      </c>
      <c r="M12" s="40">
        <f t="shared" si="2"/>
        <v>81.25</v>
      </c>
      <c r="N12" s="210">
        <v>3</v>
      </c>
      <c r="O12" s="213">
        <v>1</v>
      </c>
      <c r="P12" s="40">
        <f t="shared" si="6"/>
        <v>33.333333333333336</v>
      </c>
      <c r="Q12" s="39">
        <v>237</v>
      </c>
      <c r="R12" s="216">
        <v>152</v>
      </c>
      <c r="S12" s="40">
        <f t="shared" si="3"/>
        <v>64.135021097046419</v>
      </c>
      <c r="T12" s="39">
        <v>568</v>
      </c>
      <c r="U12" s="60">
        <v>36</v>
      </c>
      <c r="V12" s="40"/>
      <c r="W12" s="210">
        <v>65</v>
      </c>
      <c r="X12" s="218">
        <v>34</v>
      </c>
      <c r="Y12" s="40">
        <f t="shared" si="4"/>
        <v>52.307692307692307</v>
      </c>
      <c r="Z12" s="39">
        <v>58</v>
      </c>
      <c r="AA12" s="211">
        <v>26</v>
      </c>
      <c r="AB12" s="40">
        <f t="shared" si="5"/>
        <v>44.827586206896555</v>
      </c>
      <c r="AC12" s="37"/>
      <c r="AD12" s="41"/>
    </row>
    <row r="13" spans="1:32" s="42" customFormat="1" ht="15.75" customHeight="1" x14ac:dyDescent="0.3">
      <c r="A13" s="61" t="s">
        <v>39</v>
      </c>
      <c r="B13" s="205">
        <v>195</v>
      </c>
      <c r="C13" s="209">
        <v>86</v>
      </c>
      <c r="D13" s="36"/>
      <c r="E13" s="210">
        <v>152</v>
      </c>
      <c r="F13" s="209">
        <v>83</v>
      </c>
      <c r="G13" s="40">
        <f t="shared" si="0"/>
        <v>54.60526315789474</v>
      </c>
      <c r="H13" s="39">
        <v>45</v>
      </c>
      <c r="I13" s="39">
        <v>22</v>
      </c>
      <c r="J13" s="40">
        <f t="shared" si="1"/>
        <v>48.888888888888886</v>
      </c>
      <c r="K13" s="39">
        <v>8</v>
      </c>
      <c r="L13" s="211">
        <v>0</v>
      </c>
      <c r="M13" s="40">
        <f t="shared" si="2"/>
        <v>0</v>
      </c>
      <c r="N13" s="210">
        <v>0</v>
      </c>
      <c r="O13" s="213">
        <v>0</v>
      </c>
      <c r="P13" s="40" t="str">
        <f t="shared" si="6"/>
        <v>-</v>
      </c>
      <c r="Q13" s="39">
        <v>121</v>
      </c>
      <c r="R13" s="216">
        <v>78</v>
      </c>
      <c r="S13" s="40">
        <f t="shared" si="3"/>
        <v>64.462809917355372</v>
      </c>
      <c r="T13" s="39">
        <v>202</v>
      </c>
      <c r="U13" s="60">
        <v>22</v>
      </c>
      <c r="V13" s="40"/>
      <c r="W13" s="210">
        <v>22</v>
      </c>
      <c r="X13" s="218">
        <v>22</v>
      </c>
      <c r="Y13" s="40">
        <f t="shared" si="4"/>
        <v>100</v>
      </c>
      <c r="Z13" s="39">
        <v>20</v>
      </c>
      <c r="AA13" s="211">
        <v>16</v>
      </c>
      <c r="AB13" s="40">
        <f t="shared" si="5"/>
        <v>80</v>
      </c>
      <c r="AC13" s="37"/>
      <c r="AD13" s="41"/>
    </row>
    <row r="14" spans="1:32" s="42" customFormat="1" ht="15.75" customHeight="1" x14ac:dyDescent="0.3">
      <c r="A14" s="61" t="s">
        <v>40</v>
      </c>
      <c r="B14" s="205">
        <v>197</v>
      </c>
      <c r="C14" s="209">
        <v>115</v>
      </c>
      <c r="D14" s="36"/>
      <c r="E14" s="210">
        <v>213</v>
      </c>
      <c r="F14" s="209">
        <v>112</v>
      </c>
      <c r="G14" s="40">
        <f t="shared" si="0"/>
        <v>52.582159624413144</v>
      </c>
      <c r="H14" s="39">
        <v>36</v>
      </c>
      <c r="I14" s="39">
        <v>14</v>
      </c>
      <c r="J14" s="40">
        <f t="shared" si="1"/>
        <v>38.888888888888886</v>
      </c>
      <c r="K14" s="39">
        <v>6</v>
      </c>
      <c r="L14" s="211">
        <v>5</v>
      </c>
      <c r="M14" s="40">
        <f t="shared" si="2"/>
        <v>83.333333333333329</v>
      </c>
      <c r="N14" s="210">
        <v>1</v>
      </c>
      <c r="O14" s="213">
        <v>0</v>
      </c>
      <c r="P14" s="40">
        <f t="shared" si="6"/>
        <v>0</v>
      </c>
      <c r="Q14" s="39">
        <v>187</v>
      </c>
      <c r="R14" s="216">
        <v>101</v>
      </c>
      <c r="S14" s="40">
        <f t="shared" si="3"/>
        <v>54.010695187165773</v>
      </c>
      <c r="T14" s="39">
        <v>206</v>
      </c>
      <c r="U14" s="60">
        <v>21</v>
      </c>
      <c r="V14" s="40"/>
      <c r="W14" s="210">
        <v>41</v>
      </c>
      <c r="X14" s="218">
        <v>21</v>
      </c>
      <c r="Y14" s="40">
        <f t="shared" si="4"/>
        <v>51.219512195121951</v>
      </c>
      <c r="Z14" s="39">
        <v>33</v>
      </c>
      <c r="AA14" s="211">
        <v>19</v>
      </c>
      <c r="AB14" s="40">
        <f t="shared" si="5"/>
        <v>57.575757575757578</v>
      </c>
      <c r="AC14" s="37"/>
      <c r="AD14" s="41"/>
    </row>
    <row r="15" spans="1:32" s="42" customFormat="1" ht="15.75" customHeight="1" x14ac:dyDescent="0.3">
      <c r="A15" s="61" t="s">
        <v>41</v>
      </c>
      <c r="B15" s="205">
        <v>1098</v>
      </c>
      <c r="C15" s="209">
        <v>509</v>
      </c>
      <c r="D15" s="36"/>
      <c r="E15" s="210">
        <v>680</v>
      </c>
      <c r="F15" s="209">
        <v>484</v>
      </c>
      <c r="G15" s="40">
        <f t="shared" si="0"/>
        <v>71.17647058823529</v>
      </c>
      <c r="H15" s="39">
        <v>123</v>
      </c>
      <c r="I15" s="39">
        <v>111</v>
      </c>
      <c r="J15" s="40">
        <f t="shared" si="1"/>
        <v>90.243902439024396</v>
      </c>
      <c r="K15" s="39">
        <v>26</v>
      </c>
      <c r="L15" s="211">
        <v>12</v>
      </c>
      <c r="M15" s="40">
        <f t="shared" si="2"/>
        <v>46.153846153846153</v>
      </c>
      <c r="N15" s="210">
        <v>4</v>
      </c>
      <c r="O15" s="213">
        <v>0</v>
      </c>
      <c r="P15" s="40">
        <f t="shared" si="6"/>
        <v>0</v>
      </c>
      <c r="Q15" s="39">
        <v>547</v>
      </c>
      <c r="R15" s="216">
        <v>408</v>
      </c>
      <c r="S15" s="40">
        <f t="shared" si="3"/>
        <v>74.588665447897625</v>
      </c>
      <c r="T15" s="39">
        <v>1070</v>
      </c>
      <c r="U15" s="60">
        <v>78</v>
      </c>
      <c r="V15" s="40"/>
      <c r="W15" s="210">
        <v>198</v>
      </c>
      <c r="X15" s="218">
        <v>67</v>
      </c>
      <c r="Y15" s="40">
        <f t="shared" si="4"/>
        <v>33.838383838383841</v>
      </c>
      <c r="Z15" s="39">
        <v>174</v>
      </c>
      <c r="AA15" s="211">
        <v>62</v>
      </c>
      <c r="AB15" s="40">
        <f t="shared" si="5"/>
        <v>35.632183908045974</v>
      </c>
      <c r="AC15" s="37"/>
      <c r="AD15" s="41"/>
    </row>
    <row r="16" spans="1:32" s="42" customFormat="1" ht="15.75" customHeight="1" x14ac:dyDescent="0.3">
      <c r="A16" s="61" t="s">
        <v>42</v>
      </c>
      <c r="B16" s="205">
        <v>566</v>
      </c>
      <c r="C16" s="209">
        <v>485</v>
      </c>
      <c r="D16" s="36"/>
      <c r="E16" s="210">
        <v>663</v>
      </c>
      <c r="F16" s="209">
        <v>458</v>
      </c>
      <c r="G16" s="40">
        <f t="shared" si="0"/>
        <v>69.079939668174958</v>
      </c>
      <c r="H16" s="39">
        <v>120</v>
      </c>
      <c r="I16" s="39">
        <v>111</v>
      </c>
      <c r="J16" s="40">
        <f t="shared" si="1"/>
        <v>92.5</v>
      </c>
      <c r="K16" s="39">
        <v>38</v>
      </c>
      <c r="L16" s="211">
        <v>21</v>
      </c>
      <c r="M16" s="40">
        <f t="shared" si="2"/>
        <v>55.263157894736842</v>
      </c>
      <c r="N16" s="210">
        <v>11</v>
      </c>
      <c r="O16" s="213">
        <v>12</v>
      </c>
      <c r="P16" s="40">
        <f t="shared" si="6"/>
        <v>109.09090909090909</v>
      </c>
      <c r="Q16" s="39">
        <v>562</v>
      </c>
      <c r="R16" s="216">
        <v>405</v>
      </c>
      <c r="S16" s="40">
        <f t="shared" si="3"/>
        <v>72.064056939501782</v>
      </c>
      <c r="T16" s="39">
        <v>527</v>
      </c>
      <c r="U16" s="60">
        <v>84</v>
      </c>
      <c r="V16" s="40"/>
      <c r="W16" s="210">
        <v>134</v>
      </c>
      <c r="X16" s="218">
        <v>75</v>
      </c>
      <c r="Y16" s="40">
        <f t="shared" si="4"/>
        <v>55.970149253731343</v>
      </c>
      <c r="Z16" s="39">
        <v>117</v>
      </c>
      <c r="AA16" s="211">
        <v>66</v>
      </c>
      <c r="AB16" s="40">
        <f t="shared" si="5"/>
        <v>56.410256410256409</v>
      </c>
      <c r="AC16" s="37"/>
      <c r="AD16" s="41"/>
    </row>
    <row r="17" spans="1:30" s="42" customFormat="1" ht="15.75" customHeight="1" x14ac:dyDescent="0.3">
      <c r="A17" s="61" t="s">
        <v>43</v>
      </c>
      <c r="B17" s="205">
        <v>1312</v>
      </c>
      <c r="C17" s="209">
        <v>612</v>
      </c>
      <c r="D17" s="36"/>
      <c r="E17" s="210">
        <v>833</v>
      </c>
      <c r="F17" s="209">
        <v>570</v>
      </c>
      <c r="G17" s="40">
        <f t="shared" si="0"/>
        <v>68.427370948379348</v>
      </c>
      <c r="H17" s="39">
        <v>104</v>
      </c>
      <c r="I17" s="39">
        <v>71</v>
      </c>
      <c r="J17" s="40">
        <f t="shared" si="1"/>
        <v>68.269230769230774</v>
      </c>
      <c r="K17" s="39">
        <v>34</v>
      </c>
      <c r="L17" s="211">
        <v>17</v>
      </c>
      <c r="M17" s="40">
        <f t="shared" si="2"/>
        <v>50</v>
      </c>
      <c r="N17" s="210">
        <v>2</v>
      </c>
      <c r="O17" s="213">
        <v>0</v>
      </c>
      <c r="P17" s="40">
        <f t="shared" si="6"/>
        <v>0</v>
      </c>
      <c r="Q17" s="39">
        <v>556</v>
      </c>
      <c r="R17" s="216">
        <v>428</v>
      </c>
      <c r="S17" s="40">
        <f t="shared" si="3"/>
        <v>76.978417266187051</v>
      </c>
      <c r="T17" s="39">
        <v>1280</v>
      </c>
      <c r="U17" s="60">
        <v>165</v>
      </c>
      <c r="V17" s="40"/>
      <c r="W17" s="210">
        <v>302</v>
      </c>
      <c r="X17" s="218">
        <v>159</v>
      </c>
      <c r="Y17" s="40">
        <f t="shared" si="4"/>
        <v>52.649006622516559</v>
      </c>
      <c r="Z17" s="39">
        <v>274</v>
      </c>
      <c r="AA17" s="211">
        <v>144</v>
      </c>
      <c r="AB17" s="40">
        <f t="shared" si="5"/>
        <v>52.554744525547449</v>
      </c>
      <c r="AC17" s="37"/>
      <c r="AD17" s="41"/>
    </row>
    <row r="18" spans="1:30" s="42" customFormat="1" ht="15.75" customHeight="1" x14ac:dyDescent="0.3">
      <c r="A18" s="61" t="s">
        <v>44</v>
      </c>
      <c r="B18" s="205">
        <v>235</v>
      </c>
      <c r="C18" s="209">
        <v>302</v>
      </c>
      <c r="D18" s="36"/>
      <c r="E18" s="210">
        <v>501</v>
      </c>
      <c r="F18" s="209">
        <v>299</v>
      </c>
      <c r="G18" s="40">
        <f t="shared" si="0"/>
        <v>59.680638722554889</v>
      </c>
      <c r="H18" s="39">
        <v>83</v>
      </c>
      <c r="I18" s="39">
        <v>60</v>
      </c>
      <c r="J18" s="40">
        <f t="shared" si="1"/>
        <v>72.289156626506028</v>
      </c>
      <c r="K18" s="39">
        <v>10</v>
      </c>
      <c r="L18" s="211">
        <v>3</v>
      </c>
      <c r="M18" s="40">
        <f t="shared" si="2"/>
        <v>30</v>
      </c>
      <c r="N18" s="210">
        <v>1</v>
      </c>
      <c r="O18" s="213">
        <v>0</v>
      </c>
      <c r="P18" s="40">
        <f t="shared" si="6"/>
        <v>0</v>
      </c>
      <c r="Q18" s="39">
        <v>382</v>
      </c>
      <c r="R18" s="216">
        <v>251</v>
      </c>
      <c r="S18" s="40">
        <f t="shared" si="3"/>
        <v>65.706806282722511</v>
      </c>
      <c r="T18" s="39">
        <v>224</v>
      </c>
      <c r="U18" s="60">
        <v>62</v>
      </c>
      <c r="V18" s="40"/>
      <c r="W18" s="210">
        <v>146</v>
      </c>
      <c r="X18" s="218">
        <v>62</v>
      </c>
      <c r="Y18" s="40">
        <f t="shared" si="4"/>
        <v>42.465753424657535</v>
      </c>
      <c r="Z18" s="39">
        <v>135</v>
      </c>
      <c r="AA18" s="211">
        <v>55</v>
      </c>
      <c r="AB18" s="40">
        <f t="shared" si="5"/>
        <v>40.74074074074074</v>
      </c>
      <c r="AC18" s="37"/>
      <c r="AD18" s="41"/>
    </row>
    <row r="19" spans="1:30" s="42" customFormat="1" ht="15.75" customHeight="1" x14ac:dyDescent="0.3">
      <c r="A19" s="61" t="s">
        <v>45</v>
      </c>
      <c r="B19" s="205">
        <v>669</v>
      </c>
      <c r="C19" s="209">
        <v>340</v>
      </c>
      <c r="D19" s="36"/>
      <c r="E19" s="210">
        <v>525</v>
      </c>
      <c r="F19" s="209">
        <v>335</v>
      </c>
      <c r="G19" s="40">
        <f t="shared" si="0"/>
        <v>63.80952380952381</v>
      </c>
      <c r="H19" s="39">
        <v>140</v>
      </c>
      <c r="I19" s="39">
        <v>71</v>
      </c>
      <c r="J19" s="40">
        <f t="shared" si="1"/>
        <v>50.714285714285715</v>
      </c>
      <c r="K19" s="39">
        <v>47</v>
      </c>
      <c r="L19" s="211">
        <v>35</v>
      </c>
      <c r="M19" s="40">
        <f t="shared" si="2"/>
        <v>74.468085106382972</v>
      </c>
      <c r="N19" s="210">
        <v>3</v>
      </c>
      <c r="O19" s="213">
        <v>2</v>
      </c>
      <c r="P19" s="40">
        <f t="shared" si="6"/>
        <v>66.666666666666671</v>
      </c>
      <c r="Q19" s="39">
        <v>467</v>
      </c>
      <c r="R19" s="216">
        <v>286</v>
      </c>
      <c r="S19" s="40">
        <f t="shared" si="3"/>
        <v>61.241970021413273</v>
      </c>
      <c r="T19" s="39">
        <v>640</v>
      </c>
      <c r="U19" s="60">
        <v>82</v>
      </c>
      <c r="V19" s="40"/>
      <c r="W19" s="210">
        <v>155</v>
      </c>
      <c r="X19" s="218">
        <v>82</v>
      </c>
      <c r="Y19" s="40">
        <f t="shared" si="4"/>
        <v>52.903225806451616</v>
      </c>
      <c r="Z19" s="39">
        <v>145</v>
      </c>
      <c r="AA19" s="211">
        <v>74</v>
      </c>
      <c r="AB19" s="40">
        <f t="shared" si="5"/>
        <v>51.03448275862069</v>
      </c>
      <c r="AC19" s="37"/>
      <c r="AD19" s="41"/>
    </row>
    <row r="20" spans="1:30" s="42" customFormat="1" ht="15.75" customHeight="1" x14ac:dyDescent="0.3">
      <c r="A20" s="61" t="s">
        <v>46</v>
      </c>
      <c r="B20" s="205">
        <v>415</v>
      </c>
      <c r="C20" s="209">
        <v>238</v>
      </c>
      <c r="D20" s="36"/>
      <c r="E20" s="210">
        <v>334</v>
      </c>
      <c r="F20" s="209">
        <v>227</v>
      </c>
      <c r="G20" s="40">
        <f t="shared" si="0"/>
        <v>67.964071856287418</v>
      </c>
      <c r="H20" s="39">
        <v>69</v>
      </c>
      <c r="I20" s="39">
        <v>46</v>
      </c>
      <c r="J20" s="40">
        <f t="shared" si="1"/>
        <v>66.666666666666671</v>
      </c>
      <c r="K20" s="39">
        <v>23</v>
      </c>
      <c r="L20" s="211">
        <v>11</v>
      </c>
      <c r="M20" s="40">
        <f t="shared" si="2"/>
        <v>47.826086956521742</v>
      </c>
      <c r="N20" s="210">
        <v>0</v>
      </c>
      <c r="O20" s="213">
        <v>0</v>
      </c>
      <c r="P20" s="40" t="str">
        <f t="shared" si="6"/>
        <v>-</v>
      </c>
      <c r="Q20" s="39">
        <v>258</v>
      </c>
      <c r="R20" s="216">
        <v>175</v>
      </c>
      <c r="S20" s="40">
        <f t="shared" si="3"/>
        <v>67.829457364341081</v>
      </c>
      <c r="T20" s="39">
        <v>363</v>
      </c>
      <c r="U20" s="60">
        <v>65</v>
      </c>
      <c r="V20" s="40"/>
      <c r="W20" s="210">
        <v>138</v>
      </c>
      <c r="X20" s="218">
        <v>63</v>
      </c>
      <c r="Y20" s="40">
        <f t="shared" si="4"/>
        <v>45.652173913043477</v>
      </c>
      <c r="Z20" s="39">
        <v>133</v>
      </c>
      <c r="AA20" s="211">
        <v>60</v>
      </c>
      <c r="AB20" s="40">
        <f t="shared" si="5"/>
        <v>45.112781954887218</v>
      </c>
      <c r="AC20" s="37"/>
      <c r="AD20" s="41"/>
    </row>
    <row r="21" spans="1:30" s="42" customFormat="1" ht="15.75" customHeight="1" x14ac:dyDescent="0.3">
      <c r="A21" s="61" t="s">
        <v>47</v>
      </c>
      <c r="B21" s="205">
        <v>265</v>
      </c>
      <c r="C21" s="209">
        <v>172</v>
      </c>
      <c r="D21" s="36"/>
      <c r="E21" s="210">
        <v>332</v>
      </c>
      <c r="F21" s="209">
        <v>157</v>
      </c>
      <c r="G21" s="40">
        <f t="shared" si="0"/>
        <v>47.289156626506021</v>
      </c>
      <c r="H21" s="39">
        <v>53</v>
      </c>
      <c r="I21" s="39">
        <v>28</v>
      </c>
      <c r="J21" s="40">
        <f t="shared" si="1"/>
        <v>52.830188679245282</v>
      </c>
      <c r="K21" s="39">
        <v>23</v>
      </c>
      <c r="L21" s="211">
        <v>19</v>
      </c>
      <c r="M21" s="40">
        <f t="shared" si="2"/>
        <v>82.608695652173907</v>
      </c>
      <c r="N21" s="210">
        <v>0</v>
      </c>
      <c r="O21" s="213">
        <v>0</v>
      </c>
      <c r="P21" s="40" t="str">
        <f t="shared" si="6"/>
        <v>-</v>
      </c>
      <c r="Q21" s="39">
        <v>301</v>
      </c>
      <c r="R21" s="216">
        <v>125</v>
      </c>
      <c r="S21" s="40">
        <f t="shared" si="3"/>
        <v>41.528239202657808</v>
      </c>
      <c r="T21" s="39">
        <v>217</v>
      </c>
      <c r="U21" s="60">
        <v>49</v>
      </c>
      <c r="V21" s="40"/>
      <c r="W21" s="210">
        <v>113</v>
      </c>
      <c r="X21" s="218">
        <v>47</v>
      </c>
      <c r="Y21" s="40">
        <f t="shared" si="4"/>
        <v>41.592920353982301</v>
      </c>
      <c r="Z21" s="39">
        <v>107</v>
      </c>
      <c r="AA21" s="211">
        <v>39</v>
      </c>
      <c r="AB21" s="40">
        <f t="shared" si="5"/>
        <v>36.44859813084112</v>
      </c>
      <c r="AC21" s="37"/>
      <c r="AD21" s="41"/>
    </row>
    <row r="22" spans="1:30" s="42" customFormat="1" ht="15.75" customHeight="1" x14ac:dyDescent="0.3">
      <c r="A22" s="61" t="s">
        <v>48</v>
      </c>
      <c r="B22" s="205">
        <v>619</v>
      </c>
      <c r="C22" s="209">
        <v>354</v>
      </c>
      <c r="D22" s="36"/>
      <c r="E22" s="210">
        <v>526</v>
      </c>
      <c r="F22" s="209">
        <v>334</v>
      </c>
      <c r="G22" s="40">
        <f t="shared" si="0"/>
        <v>63.49809885931559</v>
      </c>
      <c r="H22" s="39">
        <v>78</v>
      </c>
      <c r="I22" s="39">
        <v>64</v>
      </c>
      <c r="J22" s="40">
        <f t="shared" si="1"/>
        <v>82.051282051282058</v>
      </c>
      <c r="K22" s="39">
        <v>27</v>
      </c>
      <c r="L22" s="211">
        <v>6</v>
      </c>
      <c r="M22" s="40">
        <f t="shared" si="2"/>
        <v>22.222222222222221</v>
      </c>
      <c r="N22" s="210">
        <v>2</v>
      </c>
      <c r="O22" s="213">
        <v>2</v>
      </c>
      <c r="P22" s="40">
        <f t="shared" si="6"/>
        <v>100</v>
      </c>
      <c r="Q22" s="39">
        <v>468</v>
      </c>
      <c r="R22" s="216">
        <v>301</v>
      </c>
      <c r="S22" s="40">
        <f t="shared" si="3"/>
        <v>64.316239316239319</v>
      </c>
      <c r="T22" s="39">
        <v>590</v>
      </c>
      <c r="U22" s="60">
        <v>106</v>
      </c>
      <c r="V22" s="40"/>
      <c r="W22" s="210">
        <v>183</v>
      </c>
      <c r="X22" s="218">
        <v>102</v>
      </c>
      <c r="Y22" s="40">
        <f t="shared" si="4"/>
        <v>55.73770491803279</v>
      </c>
      <c r="Z22" s="39">
        <v>157</v>
      </c>
      <c r="AA22" s="211">
        <v>90</v>
      </c>
      <c r="AB22" s="40">
        <f t="shared" si="5"/>
        <v>57.324840764331213</v>
      </c>
      <c r="AC22" s="37"/>
      <c r="AD22" s="41"/>
    </row>
    <row r="23" spans="1:30" s="42" customFormat="1" ht="15.75" customHeight="1" x14ac:dyDescent="0.3">
      <c r="A23" s="61" t="s">
        <v>49</v>
      </c>
      <c r="B23" s="205">
        <v>499</v>
      </c>
      <c r="C23" s="209">
        <v>446</v>
      </c>
      <c r="D23" s="36"/>
      <c r="E23" s="210">
        <v>702</v>
      </c>
      <c r="F23" s="209">
        <v>428</v>
      </c>
      <c r="G23" s="40">
        <f t="shared" si="0"/>
        <v>60.96866096866097</v>
      </c>
      <c r="H23" s="39">
        <v>125</v>
      </c>
      <c r="I23" s="39">
        <v>63</v>
      </c>
      <c r="J23" s="40">
        <f t="shared" si="1"/>
        <v>50.4</v>
      </c>
      <c r="K23" s="39">
        <v>22</v>
      </c>
      <c r="L23" s="211">
        <v>26</v>
      </c>
      <c r="M23" s="40">
        <f t="shared" si="2"/>
        <v>118.18181818181819</v>
      </c>
      <c r="N23" s="210">
        <v>3</v>
      </c>
      <c r="O23" s="213">
        <v>0</v>
      </c>
      <c r="P23" s="40">
        <f t="shared" si="6"/>
        <v>0</v>
      </c>
      <c r="Q23" s="39">
        <v>635</v>
      </c>
      <c r="R23" s="216">
        <v>366</v>
      </c>
      <c r="S23" s="40">
        <f t="shared" si="3"/>
        <v>57.637795275590548</v>
      </c>
      <c r="T23" s="39">
        <v>416</v>
      </c>
      <c r="U23" s="60">
        <v>123</v>
      </c>
      <c r="V23" s="40"/>
      <c r="W23" s="210">
        <v>219</v>
      </c>
      <c r="X23" s="218">
        <v>122</v>
      </c>
      <c r="Y23" s="40">
        <f t="shared" si="4"/>
        <v>55.707762557077622</v>
      </c>
      <c r="Z23" s="39">
        <v>195</v>
      </c>
      <c r="AA23" s="211">
        <v>101</v>
      </c>
      <c r="AB23" s="40">
        <f t="shared" si="5"/>
        <v>51.794871794871796</v>
      </c>
      <c r="AC23" s="37"/>
      <c r="AD23" s="41"/>
    </row>
    <row r="24" spans="1:30" s="42" customFormat="1" ht="15.75" customHeight="1" x14ac:dyDescent="0.3">
      <c r="A24" s="61" t="s">
        <v>50</v>
      </c>
      <c r="B24" s="205">
        <v>271</v>
      </c>
      <c r="C24" s="209">
        <v>410</v>
      </c>
      <c r="D24" s="36"/>
      <c r="E24" s="210">
        <v>575</v>
      </c>
      <c r="F24" s="209">
        <v>385</v>
      </c>
      <c r="G24" s="40">
        <f t="shared" si="0"/>
        <v>66.956521739130437</v>
      </c>
      <c r="H24" s="39">
        <v>59</v>
      </c>
      <c r="I24" s="39">
        <v>32</v>
      </c>
      <c r="J24" s="40">
        <f t="shared" si="1"/>
        <v>54.237288135593218</v>
      </c>
      <c r="K24" s="39">
        <v>31</v>
      </c>
      <c r="L24" s="211">
        <v>6</v>
      </c>
      <c r="M24" s="40">
        <f t="shared" si="2"/>
        <v>19.35483870967742</v>
      </c>
      <c r="N24" s="210">
        <v>0</v>
      </c>
      <c r="O24" s="213">
        <v>0</v>
      </c>
      <c r="P24" s="40" t="str">
        <f t="shared" si="6"/>
        <v>-</v>
      </c>
      <c r="Q24" s="39">
        <v>537</v>
      </c>
      <c r="R24" s="216">
        <v>356</v>
      </c>
      <c r="S24" s="40">
        <f t="shared" si="3"/>
        <v>66.294227188081933</v>
      </c>
      <c r="T24" s="39">
        <v>232</v>
      </c>
      <c r="U24" s="60">
        <v>94</v>
      </c>
      <c r="V24" s="40"/>
      <c r="W24" s="210">
        <v>187</v>
      </c>
      <c r="X24" s="218">
        <v>91</v>
      </c>
      <c r="Y24" s="40">
        <f t="shared" si="4"/>
        <v>48.663101604278076</v>
      </c>
      <c r="Z24" s="39">
        <v>178</v>
      </c>
      <c r="AA24" s="211">
        <v>84</v>
      </c>
      <c r="AB24" s="40">
        <f t="shared" si="5"/>
        <v>47.19101123595506</v>
      </c>
      <c r="AC24" s="37"/>
      <c r="AD24" s="41"/>
    </row>
    <row r="25" spans="1:30" s="42" customFormat="1" ht="15.75" customHeight="1" x14ac:dyDescent="0.3">
      <c r="A25" s="61" t="s">
        <v>51</v>
      </c>
      <c r="B25" s="205">
        <v>758</v>
      </c>
      <c r="C25" s="209">
        <v>192</v>
      </c>
      <c r="D25" s="36"/>
      <c r="E25" s="210">
        <v>283</v>
      </c>
      <c r="F25" s="209">
        <v>187</v>
      </c>
      <c r="G25" s="40">
        <f t="shared" si="0"/>
        <v>66.077738515901061</v>
      </c>
      <c r="H25" s="39">
        <v>63</v>
      </c>
      <c r="I25" s="39">
        <v>27</v>
      </c>
      <c r="J25" s="40">
        <f t="shared" si="1"/>
        <v>42.857142857142854</v>
      </c>
      <c r="K25" s="39">
        <v>10</v>
      </c>
      <c r="L25" s="211">
        <v>13</v>
      </c>
      <c r="M25" s="40">
        <f t="shared" si="2"/>
        <v>130</v>
      </c>
      <c r="N25" s="210">
        <v>1</v>
      </c>
      <c r="O25" s="213">
        <v>0</v>
      </c>
      <c r="P25" s="40">
        <f t="shared" si="6"/>
        <v>0</v>
      </c>
      <c r="Q25" s="39">
        <v>231</v>
      </c>
      <c r="R25" s="216">
        <v>148</v>
      </c>
      <c r="S25" s="40">
        <f t="shared" si="3"/>
        <v>64.069264069264065</v>
      </c>
      <c r="T25" s="39">
        <v>751</v>
      </c>
      <c r="U25" s="60">
        <v>69</v>
      </c>
      <c r="V25" s="40"/>
      <c r="W25" s="210">
        <v>80</v>
      </c>
      <c r="X25" s="218">
        <v>68</v>
      </c>
      <c r="Y25" s="40">
        <f t="shared" si="4"/>
        <v>85</v>
      </c>
      <c r="Z25" s="39">
        <v>66</v>
      </c>
      <c r="AA25" s="211">
        <v>62</v>
      </c>
      <c r="AB25" s="40">
        <f t="shared" si="5"/>
        <v>93.939393939393938</v>
      </c>
      <c r="AC25" s="37"/>
      <c r="AD25" s="41"/>
    </row>
    <row r="26" spans="1:30" s="42" customFormat="1" ht="15.75" customHeight="1" x14ac:dyDescent="0.3">
      <c r="A26" s="61" t="s">
        <v>52</v>
      </c>
      <c r="B26" s="205">
        <v>366</v>
      </c>
      <c r="C26" s="209">
        <v>275</v>
      </c>
      <c r="D26" s="36"/>
      <c r="E26" s="210">
        <v>344</v>
      </c>
      <c r="F26" s="209">
        <v>247</v>
      </c>
      <c r="G26" s="40">
        <f t="shared" si="0"/>
        <v>71.802325581395351</v>
      </c>
      <c r="H26" s="39">
        <v>64</v>
      </c>
      <c r="I26" s="39">
        <v>43</v>
      </c>
      <c r="J26" s="40">
        <f t="shared" si="1"/>
        <v>67.1875</v>
      </c>
      <c r="K26" s="39">
        <v>11</v>
      </c>
      <c r="L26" s="211">
        <v>15</v>
      </c>
      <c r="M26" s="40">
        <f t="shared" si="2"/>
        <v>136.36363636363637</v>
      </c>
      <c r="N26" s="210">
        <v>0</v>
      </c>
      <c r="O26" s="213">
        <v>2</v>
      </c>
      <c r="P26" s="40" t="str">
        <f t="shared" si="6"/>
        <v>-</v>
      </c>
      <c r="Q26" s="39">
        <v>280</v>
      </c>
      <c r="R26" s="216">
        <v>189</v>
      </c>
      <c r="S26" s="40">
        <f t="shared" si="3"/>
        <v>67.5</v>
      </c>
      <c r="T26" s="39">
        <v>388</v>
      </c>
      <c r="U26" s="60">
        <v>80</v>
      </c>
      <c r="V26" s="40"/>
      <c r="W26" s="210">
        <v>127</v>
      </c>
      <c r="X26" s="218">
        <v>75</v>
      </c>
      <c r="Y26" s="40">
        <f t="shared" si="4"/>
        <v>59.055118110236222</v>
      </c>
      <c r="Z26" s="39">
        <v>108</v>
      </c>
      <c r="AA26" s="211">
        <v>69</v>
      </c>
      <c r="AB26" s="40">
        <f t="shared" si="5"/>
        <v>63.888888888888886</v>
      </c>
      <c r="AC26" s="37"/>
      <c r="AD26" s="41"/>
    </row>
    <row r="27" spans="1:30" s="42" customFormat="1" ht="15.75" customHeight="1" x14ac:dyDescent="0.3">
      <c r="A27" s="61" t="s">
        <v>53</v>
      </c>
      <c r="B27" s="205">
        <v>350</v>
      </c>
      <c r="C27" s="209">
        <v>270</v>
      </c>
      <c r="D27" s="36"/>
      <c r="E27" s="210">
        <v>427</v>
      </c>
      <c r="F27" s="209">
        <v>263</v>
      </c>
      <c r="G27" s="40">
        <f t="shared" si="0"/>
        <v>61.59250585480094</v>
      </c>
      <c r="H27" s="39">
        <v>84</v>
      </c>
      <c r="I27" s="39">
        <v>64</v>
      </c>
      <c r="J27" s="40">
        <f t="shared" si="1"/>
        <v>76.19047619047619</v>
      </c>
      <c r="K27" s="39">
        <v>38</v>
      </c>
      <c r="L27" s="211">
        <v>33</v>
      </c>
      <c r="M27" s="40">
        <f t="shared" si="2"/>
        <v>86.84210526315789</v>
      </c>
      <c r="N27" s="210">
        <v>15</v>
      </c>
      <c r="O27" s="213">
        <v>20</v>
      </c>
      <c r="P27" s="40">
        <f t="shared" si="6"/>
        <v>133.33333333333334</v>
      </c>
      <c r="Q27" s="39">
        <v>348</v>
      </c>
      <c r="R27" s="216">
        <v>241</v>
      </c>
      <c r="S27" s="40">
        <f t="shared" si="3"/>
        <v>69.252873563218387</v>
      </c>
      <c r="T27" s="39">
        <v>300</v>
      </c>
      <c r="U27" s="60">
        <v>59</v>
      </c>
      <c r="V27" s="40"/>
      <c r="W27" s="210">
        <v>120</v>
      </c>
      <c r="X27" s="218">
        <v>59</v>
      </c>
      <c r="Y27" s="40">
        <f t="shared" si="4"/>
        <v>49.166666666666664</v>
      </c>
      <c r="Z27" s="39">
        <v>113</v>
      </c>
      <c r="AA27" s="211">
        <v>52</v>
      </c>
      <c r="AB27" s="40">
        <f t="shared" si="5"/>
        <v>46.017699115044245</v>
      </c>
      <c r="AC27" s="37"/>
      <c r="AD27" s="41"/>
    </row>
    <row r="28" spans="1:30" s="42" customFormat="1" ht="15.75" customHeight="1" x14ac:dyDescent="0.3">
      <c r="A28" s="61" t="s">
        <v>54</v>
      </c>
      <c r="B28" s="205">
        <v>190</v>
      </c>
      <c r="C28" s="209">
        <v>151</v>
      </c>
      <c r="D28" s="36"/>
      <c r="E28" s="210">
        <v>213</v>
      </c>
      <c r="F28" s="209">
        <v>149</v>
      </c>
      <c r="G28" s="40">
        <f t="shared" si="0"/>
        <v>69.953051643192495</v>
      </c>
      <c r="H28" s="39">
        <v>33</v>
      </c>
      <c r="I28" s="39">
        <v>17</v>
      </c>
      <c r="J28" s="40">
        <f t="shared" si="1"/>
        <v>51.515151515151516</v>
      </c>
      <c r="K28" s="39">
        <v>6</v>
      </c>
      <c r="L28" s="211">
        <v>8</v>
      </c>
      <c r="M28" s="40">
        <f t="shared" si="2"/>
        <v>133.33333333333334</v>
      </c>
      <c r="N28" s="210">
        <v>1</v>
      </c>
      <c r="O28" s="213">
        <v>3</v>
      </c>
      <c r="P28" s="40">
        <f t="shared" si="6"/>
        <v>300</v>
      </c>
      <c r="Q28" s="39">
        <v>198</v>
      </c>
      <c r="R28" s="216">
        <v>142</v>
      </c>
      <c r="S28" s="40">
        <f t="shared" si="3"/>
        <v>71.717171717171723</v>
      </c>
      <c r="T28" s="39">
        <v>177</v>
      </c>
      <c r="U28" s="60">
        <v>56</v>
      </c>
      <c r="V28" s="40"/>
      <c r="W28" s="210">
        <v>79</v>
      </c>
      <c r="X28" s="218">
        <v>56</v>
      </c>
      <c r="Y28" s="40">
        <f t="shared" si="4"/>
        <v>70.886075949367083</v>
      </c>
      <c r="Z28" s="39">
        <v>76</v>
      </c>
      <c r="AA28" s="211">
        <v>55</v>
      </c>
      <c r="AB28" s="40">
        <f t="shared" si="5"/>
        <v>72.368421052631575</v>
      </c>
      <c r="AC28" s="37"/>
      <c r="AD28" s="41"/>
    </row>
    <row r="29" spans="1:30" s="42" customFormat="1" ht="15.75" customHeight="1" x14ac:dyDescent="0.3">
      <c r="A29" s="61" t="s">
        <v>55</v>
      </c>
      <c r="B29" s="205">
        <v>493</v>
      </c>
      <c r="C29" s="209">
        <v>273</v>
      </c>
      <c r="D29" s="36"/>
      <c r="E29" s="210">
        <v>528</v>
      </c>
      <c r="F29" s="209">
        <v>258</v>
      </c>
      <c r="G29" s="40">
        <f t="shared" si="0"/>
        <v>48.863636363636367</v>
      </c>
      <c r="H29" s="39">
        <v>53</v>
      </c>
      <c r="I29" s="39">
        <v>29</v>
      </c>
      <c r="J29" s="40">
        <f t="shared" si="1"/>
        <v>54.716981132075475</v>
      </c>
      <c r="K29" s="39">
        <v>28</v>
      </c>
      <c r="L29" s="211">
        <v>21</v>
      </c>
      <c r="M29" s="40">
        <f t="shared" si="2"/>
        <v>75</v>
      </c>
      <c r="N29" s="210">
        <v>0</v>
      </c>
      <c r="O29" s="213">
        <v>0</v>
      </c>
      <c r="P29" s="40" t="str">
        <f t="shared" si="6"/>
        <v>-</v>
      </c>
      <c r="Q29" s="39">
        <v>428</v>
      </c>
      <c r="R29" s="216">
        <v>210</v>
      </c>
      <c r="S29" s="40">
        <f t="shared" si="3"/>
        <v>49.065420560747661</v>
      </c>
      <c r="T29" s="39">
        <v>476</v>
      </c>
      <c r="U29" s="60">
        <v>70</v>
      </c>
      <c r="V29" s="40"/>
      <c r="W29" s="210">
        <v>131</v>
      </c>
      <c r="X29" s="218">
        <v>68</v>
      </c>
      <c r="Y29" s="40">
        <f t="shared" si="4"/>
        <v>51.908396946564885</v>
      </c>
      <c r="Z29" s="39">
        <v>118</v>
      </c>
      <c r="AA29" s="211">
        <v>57</v>
      </c>
      <c r="AB29" s="40">
        <f t="shared" si="5"/>
        <v>48.305084745762713</v>
      </c>
      <c r="AC29" s="37"/>
      <c r="AD29" s="41"/>
    </row>
    <row r="30" spans="1:30" s="42" customFormat="1" ht="15.75" customHeight="1" x14ac:dyDescent="0.3">
      <c r="A30" s="61" t="s">
        <v>56</v>
      </c>
      <c r="B30" s="205">
        <v>477</v>
      </c>
      <c r="C30" s="209">
        <v>166</v>
      </c>
      <c r="D30" s="36"/>
      <c r="E30" s="210">
        <v>292</v>
      </c>
      <c r="F30" s="209">
        <v>154</v>
      </c>
      <c r="G30" s="40">
        <f t="shared" si="0"/>
        <v>52.739726027397261</v>
      </c>
      <c r="H30" s="39">
        <v>54</v>
      </c>
      <c r="I30" s="39">
        <v>31</v>
      </c>
      <c r="J30" s="40">
        <f t="shared" si="1"/>
        <v>57.407407407407405</v>
      </c>
      <c r="K30" s="39">
        <v>21</v>
      </c>
      <c r="L30" s="211">
        <v>13</v>
      </c>
      <c r="M30" s="40">
        <f t="shared" si="2"/>
        <v>61.904761904761905</v>
      </c>
      <c r="N30" s="210">
        <v>1</v>
      </c>
      <c r="O30" s="213">
        <v>0</v>
      </c>
      <c r="P30" s="40">
        <f t="shared" si="6"/>
        <v>0</v>
      </c>
      <c r="Q30" s="39">
        <v>265</v>
      </c>
      <c r="R30" s="216">
        <v>134</v>
      </c>
      <c r="S30" s="40">
        <f t="shared" si="3"/>
        <v>50.566037735849058</v>
      </c>
      <c r="T30" s="39">
        <v>446</v>
      </c>
      <c r="U30" s="60">
        <v>42</v>
      </c>
      <c r="V30" s="40"/>
      <c r="W30" s="210">
        <v>86</v>
      </c>
      <c r="X30" s="218">
        <v>40</v>
      </c>
      <c r="Y30" s="40">
        <f t="shared" si="4"/>
        <v>46.511627906976742</v>
      </c>
      <c r="Z30" s="39">
        <v>78</v>
      </c>
      <c r="AA30" s="211">
        <v>35</v>
      </c>
      <c r="AB30" s="40">
        <f t="shared" si="5"/>
        <v>44.871794871794869</v>
      </c>
      <c r="AC30" s="37"/>
      <c r="AD30" s="41"/>
    </row>
    <row r="31" spans="1:30" s="42" customFormat="1" ht="15.75" customHeight="1" x14ac:dyDescent="0.3">
      <c r="A31" s="61" t="s">
        <v>57</v>
      </c>
      <c r="B31" s="205">
        <v>357</v>
      </c>
      <c r="C31" s="209">
        <v>218</v>
      </c>
      <c r="D31" s="36"/>
      <c r="E31" s="210">
        <v>251</v>
      </c>
      <c r="F31" s="209">
        <v>197</v>
      </c>
      <c r="G31" s="40">
        <f t="shared" si="0"/>
        <v>78.486055776892428</v>
      </c>
      <c r="H31" s="39">
        <v>62</v>
      </c>
      <c r="I31" s="39">
        <v>38</v>
      </c>
      <c r="J31" s="40">
        <f t="shared" si="1"/>
        <v>61.29032258064516</v>
      </c>
      <c r="K31" s="39">
        <v>19</v>
      </c>
      <c r="L31" s="211">
        <v>17</v>
      </c>
      <c r="M31" s="40">
        <f t="shared" si="2"/>
        <v>89.473684210526315</v>
      </c>
      <c r="N31" s="210">
        <v>7</v>
      </c>
      <c r="O31" s="213">
        <v>0</v>
      </c>
      <c r="P31" s="40">
        <f t="shared" si="6"/>
        <v>0</v>
      </c>
      <c r="Q31" s="39">
        <v>232</v>
      </c>
      <c r="R31" s="216">
        <v>171</v>
      </c>
      <c r="S31" s="40">
        <f t="shared" si="3"/>
        <v>73.706896551724142</v>
      </c>
      <c r="T31" s="39">
        <v>347</v>
      </c>
      <c r="U31" s="60">
        <v>72</v>
      </c>
      <c r="V31" s="40"/>
      <c r="W31" s="210">
        <v>82</v>
      </c>
      <c r="X31" s="218">
        <v>64</v>
      </c>
      <c r="Y31" s="40">
        <f t="shared" si="4"/>
        <v>78.048780487804876</v>
      </c>
      <c r="Z31" s="39">
        <v>73</v>
      </c>
      <c r="AA31" s="211">
        <v>57</v>
      </c>
      <c r="AB31" s="40">
        <f t="shared" si="5"/>
        <v>78.082191780821915</v>
      </c>
      <c r="AC31" s="37"/>
      <c r="AD31" s="41"/>
    </row>
    <row r="32" spans="1:30" s="42" customFormat="1" ht="15.75" customHeight="1" x14ac:dyDescent="0.3">
      <c r="A32" s="61" t="s">
        <v>58</v>
      </c>
      <c r="B32" s="205">
        <v>532</v>
      </c>
      <c r="C32" s="209">
        <v>147</v>
      </c>
      <c r="D32" s="36"/>
      <c r="E32" s="210">
        <v>265</v>
      </c>
      <c r="F32" s="209">
        <v>135</v>
      </c>
      <c r="G32" s="40">
        <f t="shared" si="0"/>
        <v>50.943396226415096</v>
      </c>
      <c r="H32" s="39">
        <v>73</v>
      </c>
      <c r="I32" s="39">
        <v>47</v>
      </c>
      <c r="J32" s="40">
        <f t="shared" si="1"/>
        <v>64.38356164383562</v>
      </c>
      <c r="K32" s="39">
        <v>18</v>
      </c>
      <c r="L32" s="211">
        <v>7</v>
      </c>
      <c r="M32" s="40">
        <f t="shared" si="2"/>
        <v>38.888888888888886</v>
      </c>
      <c r="N32" s="210">
        <v>7</v>
      </c>
      <c r="O32" s="213">
        <v>0</v>
      </c>
      <c r="P32" s="40">
        <f t="shared" si="6"/>
        <v>0</v>
      </c>
      <c r="Q32" s="39">
        <v>211</v>
      </c>
      <c r="R32" s="216">
        <v>118</v>
      </c>
      <c r="S32" s="40">
        <f t="shared" si="3"/>
        <v>55.924170616113742</v>
      </c>
      <c r="T32" s="39">
        <v>535</v>
      </c>
      <c r="U32" s="60">
        <v>31</v>
      </c>
      <c r="V32" s="40"/>
      <c r="W32" s="210">
        <v>42</v>
      </c>
      <c r="X32" s="218">
        <v>25</v>
      </c>
      <c r="Y32" s="40">
        <f t="shared" si="4"/>
        <v>59.523809523809526</v>
      </c>
      <c r="Z32" s="39">
        <v>39</v>
      </c>
      <c r="AA32" s="211">
        <v>21</v>
      </c>
      <c r="AB32" s="40">
        <f t="shared" si="5"/>
        <v>53.846153846153847</v>
      </c>
      <c r="AC32" s="37"/>
      <c r="AD32" s="41"/>
    </row>
    <row r="33" spans="1:30" s="42" customFormat="1" ht="15.75" customHeight="1" x14ac:dyDescent="0.3">
      <c r="A33" s="61" t="s">
        <v>59</v>
      </c>
      <c r="B33" s="205">
        <v>387</v>
      </c>
      <c r="C33" s="209">
        <v>466</v>
      </c>
      <c r="D33" s="36"/>
      <c r="E33" s="210">
        <v>597</v>
      </c>
      <c r="F33" s="209">
        <v>465</v>
      </c>
      <c r="G33" s="40">
        <f t="shared" si="0"/>
        <v>77.889447236180899</v>
      </c>
      <c r="H33" s="39">
        <v>68</v>
      </c>
      <c r="I33" s="39">
        <v>34</v>
      </c>
      <c r="J33" s="40">
        <f t="shared" si="1"/>
        <v>50</v>
      </c>
      <c r="K33" s="39">
        <v>27</v>
      </c>
      <c r="L33" s="211">
        <v>23</v>
      </c>
      <c r="M33" s="40">
        <f t="shared" si="2"/>
        <v>85.18518518518519</v>
      </c>
      <c r="N33" s="210">
        <v>0</v>
      </c>
      <c r="O33" s="213">
        <v>0</v>
      </c>
      <c r="P33" s="40" t="str">
        <f t="shared" si="6"/>
        <v>-</v>
      </c>
      <c r="Q33" s="39">
        <v>538</v>
      </c>
      <c r="R33" s="216">
        <v>416</v>
      </c>
      <c r="S33" s="40">
        <f t="shared" si="3"/>
        <v>77.323420074349443</v>
      </c>
      <c r="T33" s="39">
        <v>361</v>
      </c>
      <c r="U33" s="60">
        <v>185</v>
      </c>
      <c r="V33" s="40"/>
      <c r="W33" s="210">
        <v>262</v>
      </c>
      <c r="X33" s="218">
        <v>185</v>
      </c>
      <c r="Y33" s="40">
        <f t="shared" si="4"/>
        <v>70.610687022900763</v>
      </c>
      <c r="Z33" s="39">
        <v>246</v>
      </c>
      <c r="AA33" s="211">
        <v>177</v>
      </c>
      <c r="AB33" s="40">
        <f t="shared" si="5"/>
        <v>71.951219512195124</v>
      </c>
      <c r="AC33" s="37"/>
      <c r="AD33" s="41"/>
    </row>
    <row r="34" spans="1:30" s="42" customFormat="1" ht="15.75" customHeight="1" x14ac:dyDescent="0.3">
      <c r="A34" s="61" t="s">
        <v>60</v>
      </c>
      <c r="B34" s="205">
        <v>262</v>
      </c>
      <c r="C34" s="209">
        <v>279</v>
      </c>
      <c r="D34" s="36"/>
      <c r="E34" s="210">
        <v>405</v>
      </c>
      <c r="F34" s="209">
        <v>274</v>
      </c>
      <c r="G34" s="40">
        <f t="shared" si="0"/>
        <v>67.654320987654316</v>
      </c>
      <c r="H34" s="39">
        <v>66</v>
      </c>
      <c r="I34" s="39">
        <v>19</v>
      </c>
      <c r="J34" s="40">
        <f t="shared" si="1"/>
        <v>28.787878787878789</v>
      </c>
      <c r="K34" s="39">
        <v>21</v>
      </c>
      <c r="L34" s="211">
        <v>17</v>
      </c>
      <c r="M34" s="40">
        <f t="shared" si="2"/>
        <v>80.952380952380949</v>
      </c>
      <c r="N34" s="210">
        <v>1</v>
      </c>
      <c r="O34" s="213">
        <v>0</v>
      </c>
      <c r="P34" s="40">
        <f t="shared" si="6"/>
        <v>0</v>
      </c>
      <c r="Q34" s="39">
        <v>344</v>
      </c>
      <c r="R34" s="216">
        <v>222</v>
      </c>
      <c r="S34" s="40">
        <f t="shared" si="3"/>
        <v>64.534883720930239</v>
      </c>
      <c r="T34" s="39">
        <v>215</v>
      </c>
      <c r="U34" s="60">
        <v>94</v>
      </c>
      <c r="V34" s="40"/>
      <c r="W34" s="210">
        <v>160</v>
      </c>
      <c r="X34" s="218">
        <v>94</v>
      </c>
      <c r="Y34" s="40">
        <f t="shared" si="4"/>
        <v>58.75</v>
      </c>
      <c r="Z34" s="39">
        <v>148</v>
      </c>
      <c r="AA34" s="211">
        <v>92</v>
      </c>
      <c r="AB34" s="40">
        <f t="shared" si="5"/>
        <v>62.162162162162161</v>
      </c>
      <c r="AC34" s="37"/>
      <c r="AD34" s="41"/>
    </row>
    <row r="35" spans="1:30" s="42" customFormat="1" ht="15.75" customHeight="1" x14ac:dyDescent="0.3">
      <c r="A35" s="61" t="s">
        <v>61</v>
      </c>
      <c r="B35" s="205">
        <v>213</v>
      </c>
      <c r="C35" s="209">
        <v>148</v>
      </c>
      <c r="D35" s="36"/>
      <c r="E35" s="210">
        <v>273</v>
      </c>
      <c r="F35" s="209">
        <v>141</v>
      </c>
      <c r="G35" s="40">
        <f t="shared" si="0"/>
        <v>51.64835164835165</v>
      </c>
      <c r="H35" s="39">
        <v>35</v>
      </c>
      <c r="I35" s="39">
        <v>21</v>
      </c>
      <c r="J35" s="40">
        <f t="shared" si="1"/>
        <v>60</v>
      </c>
      <c r="K35" s="39">
        <v>17</v>
      </c>
      <c r="L35" s="211">
        <v>13</v>
      </c>
      <c r="M35" s="40">
        <f t="shared" si="2"/>
        <v>76.470588235294116</v>
      </c>
      <c r="N35" s="210">
        <v>0</v>
      </c>
      <c r="O35" s="213">
        <v>2</v>
      </c>
      <c r="P35" s="40" t="str">
        <f t="shared" si="6"/>
        <v>-</v>
      </c>
      <c r="Q35" s="39">
        <v>200</v>
      </c>
      <c r="R35" s="215">
        <v>122</v>
      </c>
      <c r="S35" s="40">
        <f t="shared" si="3"/>
        <v>61</v>
      </c>
      <c r="T35" s="39">
        <v>191</v>
      </c>
      <c r="U35" s="60">
        <v>36</v>
      </c>
      <c r="V35" s="40"/>
      <c r="W35" s="210">
        <v>53</v>
      </c>
      <c r="X35" s="218">
        <v>35</v>
      </c>
      <c r="Y35" s="40">
        <f t="shared" si="4"/>
        <v>66.037735849056602</v>
      </c>
      <c r="Z35" s="39">
        <v>46</v>
      </c>
      <c r="AA35" s="211">
        <v>27</v>
      </c>
      <c r="AB35" s="40">
        <f t="shared" si="5"/>
        <v>58.695652173913047</v>
      </c>
      <c r="AC35" s="37"/>
      <c r="AD35" s="41"/>
    </row>
    <row r="36" spans="1:30" ht="66.75" customHeight="1" x14ac:dyDescent="0.25">
      <c r="A36" s="45"/>
      <c r="B36" s="45"/>
      <c r="C36" s="249" t="s">
        <v>96</v>
      </c>
      <c r="D36" s="250"/>
      <c r="E36" s="250"/>
      <c r="F36" s="249"/>
      <c r="G36" s="250"/>
      <c r="H36" s="250"/>
      <c r="I36" s="250"/>
      <c r="J36" s="250"/>
      <c r="K36" s="250"/>
      <c r="L36" s="250"/>
      <c r="M36" s="250"/>
      <c r="N36" s="255"/>
      <c r="O36" s="256"/>
      <c r="P36" s="255"/>
      <c r="Q36" s="255"/>
      <c r="R36" s="255"/>
      <c r="S36" s="255"/>
      <c r="T36" s="255"/>
      <c r="U36" s="255"/>
      <c r="V36" s="255"/>
      <c r="W36" s="255"/>
      <c r="X36" s="256"/>
      <c r="Y36" s="255"/>
      <c r="Z36" s="255"/>
      <c r="AA36" s="255"/>
      <c r="AB36" s="255"/>
    </row>
    <row r="37" spans="1:30" ht="14.25" x14ac:dyDescent="0.2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30" ht="14.25" x14ac:dyDescent="0.2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30" ht="14.25" x14ac:dyDescent="0.2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30" ht="14.25" x14ac:dyDescent="0.2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30" ht="14.25" x14ac:dyDescent="0.2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30" ht="14.25" x14ac:dyDescent="0.2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30" ht="14.25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30" ht="14.25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30" ht="14.25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30" ht="14.25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30" ht="14.25" x14ac:dyDescent="0.2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30" ht="14.25" x14ac:dyDescent="0.2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ht="14.25" x14ac:dyDescent="0.2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x14ac:dyDescent="0.25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x14ac:dyDescent="0.25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x14ac:dyDescent="0.25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x14ac:dyDescent="0.25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x14ac:dyDescent="0.25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x14ac:dyDescent="0.25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x14ac:dyDescent="0.25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x14ac:dyDescent="0.25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x14ac:dyDescent="0.25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x14ac:dyDescent="0.25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42">
    <mergeCell ref="B1:M1"/>
    <mergeCell ref="X2:Y2"/>
    <mergeCell ref="A3:A5"/>
    <mergeCell ref="E3:G3"/>
    <mergeCell ref="H3:J3"/>
    <mergeCell ref="K3:M3"/>
    <mergeCell ref="N3:P3"/>
    <mergeCell ref="T3:V3"/>
    <mergeCell ref="W3:Y3"/>
    <mergeCell ref="B4:B5"/>
    <mergeCell ref="C4:C5"/>
    <mergeCell ref="D4:D5"/>
    <mergeCell ref="E4:E5"/>
    <mergeCell ref="F4:F5"/>
    <mergeCell ref="Z2:AA2"/>
    <mergeCell ref="X1:Y1"/>
    <mergeCell ref="Q3:S3"/>
    <mergeCell ref="Q4:Q5"/>
    <mergeCell ref="R4:R5"/>
    <mergeCell ref="S4:S5"/>
    <mergeCell ref="W4:W5"/>
    <mergeCell ref="T4:T5"/>
    <mergeCell ref="U4:U5"/>
    <mergeCell ref="V4:V5"/>
    <mergeCell ref="X4:X5"/>
    <mergeCell ref="Y4:Y5"/>
    <mergeCell ref="C36:M36"/>
    <mergeCell ref="Z3:AB3"/>
    <mergeCell ref="Z4:Z5"/>
    <mergeCell ref="AA4:AA5"/>
    <mergeCell ref="AB4:AB5"/>
    <mergeCell ref="N4:N5"/>
    <mergeCell ref="I4:I5"/>
    <mergeCell ref="J4:J5"/>
    <mergeCell ref="O4:O5"/>
    <mergeCell ref="P4:P5"/>
    <mergeCell ref="G4:G5"/>
    <mergeCell ref="H4:H5"/>
    <mergeCell ref="K4:K5"/>
    <mergeCell ref="L4:L5"/>
    <mergeCell ref="M4:M5"/>
    <mergeCell ref="N36:AB36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colBreaks count="1" manualBreakCount="1">
    <brk id="13" max="3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8"/>
  <sheetViews>
    <sheetView view="pageBreakPreview" zoomScale="50" zoomScaleNormal="75" zoomScaleSheetLayoutView="50" workbookViewId="0">
      <pane xSplit="1" ySplit="6" topLeftCell="B7" activePane="bottomRight" state="frozen"/>
      <selection activeCell="A4" sqref="A4:A6"/>
      <selection pane="topRight" activeCell="A4" sqref="A4:A6"/>
      <selection pane="bottomLeft" activeCell="A4" sqref="A4:A6"/>
      <selection pane="bottomRight" activeCell="AD8" sqref="AD8:AD35"/>
    </sheetView>
  </sheetViews>
  <sheetFormatPr defaultColWidth="9.33203125" defaultRowHeight="13.8" x14ac:dyDescent="0.25"/>
  <cols>
    <col min="1" max="1" width="25.6640625" style="44" customWidth="1"/>
    <col min="2" max="2" width="11" style="44" customWidth="1"/>
    <col min="3" max="3" width="9.6640625" style="89" customWidth="1"/>
    <col min="4" max="4" width="8.33203125" style="44" customWidth="1"/>
    <col min="5" max="6" width="11.6640625" style="44" customWidth="1"/>
    <col min="7" max="7" width="7.44140625" style="44" customWidth="1"/>
    <col min="8" max="8" width="10.44140625" style="44" customWidth="1"/>
    <col min="9" max="9" width="11" style="89" customWidth="1"/>
    <col min="10" max="10" width="7.44140625" style="44" customWidth="1"/>
    <col min="11" max="11" width="8.6640625" style="44" customWidth="1"/>
    <col min="12" max="12" width="9.33203125" style="44" customWidth="1"/>
    <col min="13" max="13" width="7.44140625" style="44" customWidth="1"/>
    <col min="14" max="15" width="9.44140625" style="44" customWidth="1"/>
    <col min="16" max="16" width="9" style="44" customWidth="1"/>
    <col min="17" max="17" width="10" style="44" customWidth="1"/>
    <col min="18" max="18" width="9.33203125" style="44" customWidth="1"/>
    <col min="19" max="19" width="8.33203125" style="44" customWidth="1"/>
    <col min="20" max="21" width="9.5546875" style="44" customWidth="1"/>
    <col min="22" max="22" width="8.33203125" style="44" customWidth="1"/>
    <col min="23" max="23" width="10.5546875" style="44" customWidth="1"/>
    <col min="24" max="24" width="10.6640625" style="44" customWidth="1"/>
    <col min="25" max="25" width="8.33203125" style="44" customWidth="1"/>
    <col min="26" max="27" width="9.6640625" style="44" customWidth="1"/>
    <col min="28" max="28" width="8.33203125" style="44" customWidth="1"/>
    <col min="29" max="16384" width="9.33203125" style="44"/>
  </cols>
  <sheetData>
    <row r="1" spans="1:35" s="28" customFormat="1" ht="60" customHeight="1" x14ac:dyDescent="0.4">
      <c r="B1" s="262" t="s">
        <v>112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7"/>
      <c r="R1" s="27"/>
      <c r="S1" s="27"/>
      <c r="T1" s="27"/>
      <c r="U1" s="27"/>
      <c r="V1" s="27"/>
      <c r="W1" s="27"/>
      <c r="X1" s="27"/>
      <c r="Y1" s="27"/>
      <c r="Z1" s="27"/>
      <c r="AA1" s="258"/>
      <c r="AB1" s="258"/>
      <c r="AC1" s="48"/>
      <c r="AE1" s="73" t="s">
        <v>14</v>
      </c>
    </row>
    <row r="2" spans="1:35" s="31" customFormat="1" ht="14.25" customHeight="1" x14ac:dyDescent="0.3">
      <c r="A2" s="29"/>
      <c r="B2" s="29"/>
      <c r="C2" s="84"/>
      <c r="D2" s="29"/>
      <c r="E2" s="29"/>
      <c r="F2" s="29"/>
      <c r="G2" s="29"/>
      <c r="H2" s="29"/>
      <c r="I2" s="84"/>
      <c r="J2" s="29"/>
      <c r="K2" s="29"/>
      <c r="L2" s="29"/>
      <c r="M2" s="29"/>
      <c r="N2" s="29"/>
      <c r="O2" s="29"/>
      <c r="P2" s="59" t="s">
        <v>7</v>
      </c>
      <c r="Q2" s="59"/>
      <c r="R2" s="29"/>
      <c r="S2" s="29"/>
      <c r="T2" s="30"/>
      <c r="U2" s="30"/>
      <c r="V2" s="30"/>
      <c r="W2" s="30"/>
      <c r="X2" s="30"/>
      <c r="Y2" s="30"/>
      <c r="AA2" s="263"/>
      <c r="AB2" s="263"/>
      <c r="AC2" s="257"/>
      <c r="AD2" s="257"/>
      <c r="AE2" s="59" t="s">
        <v>7</v>
      </c>
      <c r="AF2" s="59"/>
    </row>
    <row r="3" spans="1:35" s="32" customFormat="1" ht="68.099999999999994" customHeight="1" x14ac:dyDescent="0.3">
      <c r="A3" s="264"/>
      <c r="B3" s="286" t="s">
        <v>21</v>
      </c>
      <c r="C3" s="286"/>
      <c r="D3" s="286"/>
      <c r="E3" s="286" t="s">
        <v>22</v>
      </c>
      <c r="F3" s="286"/>
      <c r="G3" s="286"/>
      <c r="H3" s="286" t="s">
        <v>13</v>
      </c>
      <c r="I3" s="286"/>
      <c r="J3" s="286"/>
      <c r="K3" s="330" t="s">
        <v>79</v>
      </c>
      <c r="L3" s="331"/>
      <c r="M3" s="332"/>
      <c r="N3" s="286" t="s">
        <v>9</v>
      </c>
      <c r="O3" s="286"/>
      <c r="P3" s="286"/>
      <c r="Q3" s="286" t="s">
        <v>10</v>
      </c>
      <c r="R3" s="286"/>
      <c r="S3" s="286"/>
      <c r="T3" s="259" t="s">
        <v>8</v>
      </c>
      <c r="U3" s="260"/>
      <c r="V3" s="261"/>
      <c r="W3" s="286" t="s">
        <v>16</v>
      </c>
      <c r="X3" s="286"/>
      <c r="Y3" s="286"/>
      <c r="Z3" s="286" t="s">
        <v>11</v>
      </c>
      <c r="AA3" s="286"/>
      <c r="AB3" s="286"/>
      <c r="AC3" s="286" t="s">
        <v>12</v>
      </c>
      <c r="AD3" s="286"/>
      <c r="AE3" s="286"/>
    </row>
    <row r="4" spans="1:35" s="33" customFormat="1" ht="19.5" customHeight="1" x14ac:dyDescent="0.3">
      <c r="A4" s="264"/>
      <c r="B4" s="335" t="s">
        <v>62</v>
      </c>
      <c r="C4" s="275" t="s">
        <v>93</v>
      </c>
      <c r="D4" s="267" t="s">
        <v>2</v>
      </c>
      <c r="E4" s="287" t="s">
        <v>62</v>
      </c>
      <c r="F4" s="287" t="s">
        <v>93</v>
      </c>
      <c r="G4" s="267" t="s">
        <v>2</v>
      </c>
      <c r="H4" s="287" t="s">
        <v>62</v>
      </c>
      <c r="I4" s="275" t="s">
        <v>93</v>
      </c>
      <c r="J4" s="267" t="s">
        <v>2</v>
      </c>
      <c r="K4" s="333" t="s">
        <v>62</v>
      </c>
      <c r="L4" s="333" t="s">
        <v>93</v>
      </c>
      <c r="M4" s="333" t="s">
        <v>2</v>
      </c>
      <c r="N4" s="287" t="s">
        <v>62</v>
      </c>
      <c r="O4" s="287" t="s">
        <v>93</v>
      </c>
      <c r="P4" s="267" t="s">
        <v>2</v>
      </c>
      <c r="Q4" s="287" t="s">
        <v>62</v>
      </c>
      <c r="R4" s="287" t="s">
        <v>93</v>
      </c>
      <c r="S4" s="267" t="s">
        <v>2</v>
      </c>
      <c r="T4" s="287" t="s">
        <v>62</v>
      </c>
      <c r="U4" s="287" t="s">
        <v>93</v>
      </c>
      <c r="V4" s="267" t="s">
        <v>2</v>
      </c>
      <c r="W4" s="335" t="s">
        <v>62</v>
      </c>
      <c r="X4" s="287" t="s">
        <v>93</v>
      </c>
      <c r="Y4" s="267" t="s">
        <v>2</v>
      </c>
      <c r="Z4" s="287" t="s">
        <v>62</v>
      </c>
      <c r="AA4" s="287" t="s">
        <v>93</v>
      </c>
      <c r="AB4" s="267" t="s">
        <v>2</v>
      </c>
      <c r="AC4" s="287" t="s">
        <v>62</v>
      </c>
      <c r="AD4" s="287" t="s">
        <v>93</v>
      </c>
      <c r="AE4" s="267" t="s">
        <v>2</v>
      </c>
    </row>
    <row r="5" spans="1:35" s="33" customFormat="1" ht="15.75" customHeight="1" x14ac:dyDescent="0.3">
      <c r="A5" s="264"/>
      <c r="B5" s="335"/>
      <c r="C5" s="275"/>
      <c r="D5" s="267"/>
      <c r="E5" s="287"/>
      <c r="F5" s="287"/>
      <c r="G5" s="267"/>
      <c r="H5" s="287"/>
      <c r="I5" s="275"/>
      <c r="J5" s="267"/>
      <c r="K5" s="334"/>
      <c r="L5" s="334"/>
      <c r="M5" s="334"/>
      <c r="N5" s="287"/>
      <c r="O5" s="287"/>
      <c r="P5" s="267"/>
      <c r="Q5" s="287"/>
      <c r="R5" s="287"/>
      <c r="S5" s="267"/>
      <c r="T5" s="287"/>
      <c r="U5" s="287"/>
      <c r="V5" s="267"/>
      <c r="W5" s="335"/>
      <c r="X5" s="287"/>
      <c r="Y5" s="267"/>
      <c r="Z5" s="287"/>
      <c r="AA5" s="287"/>
      <c r="AB5" s="267"/>
      <c r="AC5" s="287"/>
      <c r="AD5" s="287"/>
      <c r="AE5" s="267"/>
    </row>
    <row r="6" spans="1:35" s="51" customFormat="1" ht="11.25" customHeight="1" x14ac:dyDescent="0.25">
      <c r="A6" s="49" t="s">
        <v>3</v>
      </c>
      <c r="B6" s="231">
        <v>1</v>
      </c>
      <c r="C6" s="85">
        <v>2</v>
      </c>
      <c r="D6" s="50">
        <v>3</v>
      </c>
      <c r="E6" s="50">
        <v>4</v>
      </c>
      <c r="F6" s="50">
        <v>5</v>
      </c>
      <c r="G6" s="50">
        <v>6</v>
      </c>
      <c r="H6" s="50">
        <v>7</v>
      </c>
      <c r="I6" s="85">
        <v>8</v>
      </c>
      <c r="J6" s="50">
        <v>9</v>
      </c>
      <c r="K6" s="146"/>
      <c r="L6" s="146"/>
      <c r="M6" s="146"/>
      <c r="N6" s="50">
        <v>10</v>
      </c>
      <c r="O6" s="50">
        <v>11</v>
      </c>
      <c r="P6" s="50">
        <v>12</v>
      </c>
      <c r="Q6" s="50">
        <v>13</v>
      </c>
      <c r="R6" s="50">
        <v>14</v>
      </c>
      <c r="S6" s="50">
        <v>15</v>
      </c>
      <c r="T6" s="50">
        <v>16</v>
      </c>
      <c r="U6" s="50">
        <v>17</v>
      </c>
      <c r="V6" s="50">
        <v>18</v>
      </c>
      <c r="W6" s="231">
        <v>19</v>
      </c>
      <c r="X6" s="50">
        <v>20</v>
      </c>
      <c r="Y6" s="50">
        <v>21</v>
      </c>
      <c r="Z6" s="50">
        <v>22</v>
      </c>
      <c r="AA6" s="50">
        <v>23</v>
      </c>
      <c r="AB6" s="50">
        <v>24</v>
      </c>
      <c r="AC6" s="50">
        <v>25</v>
      </c>
      <c r="AD6" s="50">
        <v>26</v>
      </c>
      <c r="AE6" s="50">
        <v>27</v>
      </c>
    </row>
    <row r="7" spans="1:35" s="38" customFormat="1" ht="18" customHeight="1" x14ac:dyDescent="0.25">
      <c r="A7" s="34" t="s">
        <v>33</v>
      </c>
      <c r="B7" s="232">
        <f>SUM(B8:B35)</f>
        <v>0</v>
      </c>
      <c r="C7" s="86">
        <f>SUM(C8:C35)</f>
        <v>44157</v>
      </c>
      <c r="D7" s="36" t="e">
        <f>C7*100/B7</f>
        <v>#DIV/0!</v>
      </c>
      <c r="E7" s="35">
        <f>SUM(E8:E35)</f>
        <v>61440</v>
      </c>
      <c r="F7" s="35">
        <f>SUM(F8:F35)</f>
        <v>36970</v>
      </c>
      <c r="G7" s="36">
        <f>F7*100/E7</f>
        <v>60.172526041666664</v>
      </c>
      <c r="H7" s="35">
        <f>SUM(H8:H35)</f>
        <v>22442</v>
      </c>
      <c r="I7" s="86">
        <f>SUM(I8:I35)</f>
        <v>12594</v>
      </c>
      <c r="J7" s="36">
        <f>I7*100/H7</f>
        <v>56.117993048747884</v>
      </c>
      <c r="K7" s="147">
        <f>SUM(K8:K35)</f>
        <v>15650</v>
      </c>
      <c r="L7" s="147">
        <f>SUM(L8:L35)</f>
        <v>10185</v>
      </c>
      <c r="M7" s="148">
        <f>L7*100/K7</f>
        <v>65.079872204472849</v>
      </c>
      <c r="N7" s="35">
        <f>SUM(N8:N35)</f>
        <v>4183</v>
      </c>
      <c r="O7" s="35">
        <f>SUM(O8:O35)</f>
        <v>2512</v>
      </c>
      <c r="P7" s="36">
        <f>O7*100/N7</f>
        <v>60.052593832177863</v>
      </c>
      <c r="Q7" s="35">
        <f>SUM(Q8:Q35)</f>
        <v>552</v>
      </c>
      <c r="R7" s="35">
        <f>SUM(R8:R35)</f>
        <v>229</v>
      </c>
      <c r="S7" s="36">
        <f>R7*100/Q7</f>
        <v>41.485507246376812</v>
      </c>
      <c r="T7" s="35">
        <f>SUM(T8:T35)</f>
        <v>46921</v>
      </c>
      <c r="U7" s="35">
        <f>SUM(U8:U35)</f>
        <v>30438</v>
      </c>
      <c r="V7" s="36">
        <f>U7*100/T7</f>
        <v>64.870740180303059</v>
      </c>
      <c r="W7" s="232">
        <f>SUM(W8:W35)</f>
        <v>0</v>
      </c>
      <c r="X7" s="35">
        <f>SUM(X8:X35)</f>
        <v>10015</v>
      </c>
      <c r="Y7" s="36" t="e">
        <f>X7*100/W7</f>
        <v>#DIV/0!</v>
      </c>
      <c r="Z7" s="35">
        <f>SUM(Z8:Z35)</f>
        <v>16415</v>
      </c>
      <c r="AA7" s="35">
        <f>SUM(AA8:AA35)</f>
        <v>8067</v>
      </c>
      <c r="AB7" s="36">
        <f>AA7*100/Z7</f>
        <v>49.144075540664026</v>
      </c>
      <c r="AC7" s="35">
        <f>SUM(AC8:AC35)</f>
        <v>14220</v>
      </c>
      <c r="AD7" s="35">
        <f>SUM(AD8:AD35)</f>
        <v>6974</v>
      </c>
      <c r="AE7" s="36">
        <f>AD7*100/AC7</f>
        <v>49.043600562587905</v>
      </c>
      <c r="AF7" s="37"/>
      <c r="AI7" s="42"/>
    </row>
    <row r="8" spans="1:35" s="42" customFormat="1" ht="17.100000000000001" customHeight="1" x14ac:dyDescent="0.25">
      <c r="A8" s="61" t="s">
        <v>34</v>
      </c>
      <c r="B8" s="233"/>
      <c r="C8" s="87">
        <v>12046</v>
      </c>
      <c r="D8" s="36" t="e">
        <f t="shared" ref="D8:D35" si="0">C8*100/B8</f>
        <v>#DIV/0!</v>
      </c>
      <c r="E8" s="39">
        <v>16588</v>
      </c>
      <c r="F8" s="39">
        <v>9696</v>
      </c>
      <c r="G8" s="40">
        <f t="shared" ref="G8:G35" si="1">F8*100/E8</f>
        <v>58.451892934651553</v>
      </c>
      <c r="H8" s="39">
        <v>3235</v>
      </c>
      <c r="I8" s="87">
        <v>2135</v>
      </c>
      <c r="J8" s="40">
        <f t="shared" ref="J8:J35" si="2">I8*100/H8</f>
        <v>65.996908809891806</v>
      </c>
      <c r="K8" s="163">
        <v>3227</v>
      </c>
      <c r="L8" s="163">
        <v>1951</v>
      </c>
      <c r="M8" s="149">
        <f t="shared" ref="M8:M35" si="3">L8*100/K8</f>
        <v>60.458630306786489</v>
      </c>
      <c r="N8" s="39">
        <v>983</v>
      </c>
      <c r="O8" s="39">
        <v>773</v>
      </c>
      <c r="P8" s="40">
        <f t="shared" ref="P8:P35" si="4">O8*100/N8</f>
        <v>78.636826042726355</v>
      </c>
      <c r="Q8" s="39">
        <v>181</v>
      </c>
      <c r="R8" s="39">
        <v>21</v>
      </c>
      <c r="S8" s="40">
        <f>IF(ISERROR(R8*100/Q8),"-",(R8*100/Q8))</f>
        <v>11.602209944751381</v>
      </c>
      <c r="T8" s="39">
        <v>9846</v>
      </c>
      <c r="U8" s="60">
        <v>6741</v>
      </c>
      <c r="V8" s="40">
        <f t="shared" ref="V8:V35" si="5">U8*100/T8</f>
        <v>68.46435100548446</v>
      </c>
      <c r="W8" s="234"/>
      <c r="X8" s="60">
        <v>2659</v>
      </c>
      <c r="Y8" s="40" t="e">
        <f t="shared" ref="Y8:Y35" si="6">X8*100/W8</f>
        <v>#DIV/0!</v>
      </c>
      <c r="Z8" s="39">
        <v>4653</v>
      </c>
      <c r="AA8" s="60">
        <v>1899</v>
      </c>
      <c r="AB8" s="40">
        <f t="shared" ref="AB8:AB35" si="7">AA8*100/Z8</f>
        <v>40.812379110251449</v>
      </c>
      <c r="AC8" s="39">
        <v>3934</v>
      </c>
      <c r="AD8" s="60">
        <v>1610</v>
      </c>
      <c r="AE8" s="40">
        <f t="shared" ref="AE8:AE35" si="8">AD8*100/AC8</f>
        <v>40.92526690391459</v>
      </c>
      <c r="AF8" s="37"/>
      <c r="AG8" s="41"/>
    </row>
    <row r="9" spans="1:35" s="43" customFormat="1" ht="17.100000000000001" customHeight="1" x14ac:dyDescent="0.25">
      <c r="A9" s="61" t="s">
        <v>35</v>
      </c>
      <c r="B9" s="233"/>
      <c r="C9" s="87">
        <v>1523</v>
      </c>
      <c r="D9" s="36" t="e">
        <f t="shared" si="0"/>
        <v>#DIV/0!</v>
      </c>
      <c r="E9" s="39">
        <v>2379</v>
      </c>
      <c r="F9" s="39">
        <v>1320</v>
      </c>
      <c r="G9" s="40">
        <f t="shared" si="1"/>
        <v>55.48549810844893</v>
      </c>
      <c r="H9" s="39">
        <v>785</v>
      </c>
      <c r="I9" s="87">
        <v>501</v>
      </c>
      <c r="J9" s="40">
        <f t="shared" si="2"/>
        <v>63.821656050955411</v>
      </c>
      <c r="K9" s="163">
        <v>667</v>
      </c>
      <c r="L9" s="163">
        <v>429</v>
      </c>
      <c r="M9" s="149">
        <f t="shared" si="3"/>
        <v>64.317841079460266</v>
      </c>
      <c r="N9" s="39">
        <v>92</v>
      </c>
      <c r="O9" s="39">
        <v>63</v>
      </c>
      <c r="P9" s="40">
        <f t="shared" si="4"/>
        <v>68.478260869565219</v>
      </c>
      <c r="Q9" s="39">
        <v>6</v>
      </c>
      <c r="R9" s="39">
        <v>30</v>
      </c>
      <c r="S9" s="40">
        <f>IF(ISERROR(R9*100/Q9),"-",(R9*100/Q9))</f>
        <v>500</v>
      </c>
      <c r="T9" s="39">
        <v>1895</v>
      </c>
      <c r="U9" s="60">
        <v>1085</v>
      </c>
      <c r="V9" s="40">
        <f t="shared" si="5"/>
        <v>57.25593667546174</v>
      </c>
      <c r="W9" s="234"/>
      <c r="X9" s="60">
        <v>303</v>
      </c>
      <c r="Y9" s="40" t="e">
        <f t="shared" si="6"/>
        <v>#DIV/0!</v>
      </c>
      <c r="Z9" s="39">
        <v>591</v>
      </c>
      <c r="AA9" s="60">
        <v>268</v>
      </c>
      <c r="AB9" s="40">
        <f t="shared" si="7"/>
        <v>45.346869712351946</v>
      </c>
      <c r="AC9" s="39">
        <v>407</v>
      </c>
      <c r="AD9" s="60">
        <v>209</v>
      </c>
      <c r="AE9" s="40">
        <f t="shared" si="8"/>
        <v>51.351351351351354</v>
      </c>
      <c r="AF9" s="37"/>
      <c r="AG9" s="41"/>
    </row>
    <row r="10" spans="1:35" s="42" customFormat="1" ht="17.100000000000001" customHeight="1" x14ac:dyDescent="0.25">
      <c r="A10" s="61" t="s">
        <v>36</v>
      </c>
      <c r="B10" s="233"/>
      <c r="C10" s="87">
        <v>271</v>
      </c>
      <c r="D10" s="36" t="e">
        <f t="shared" si="0"/>
        <v>#DIV/0!</v>
      </c>
      <c r="E10" s="39">
        <v>382</v>
      </c>
      <c r="F10" s="39">
        <v>217</v>
      </c>
      <c r="G10" s="40">
        <f t="shared" si="1"/>
        <v>56.806282722513089</v>
      </c>
      <c r="H10" s="39">
        <v>108</v>
      </c>
      <c r="I10" s="87">
        <v>72</v>
      </c>
      <c r="J10" s="40">
        <f t="shared" si="2"/>
        <v>66.666666666666671</v>
      </c>
      <c r="K10" s="163">
        <v>95</v>
      </c>
      <c r="L10" s="163">
        <v>38</v>
      </c>
      <c r="M10" s="149">
        <f t="shared" si="3"/>
        <v>40</v>
      </c>
      <c r="N10" s="39">
        <v>16</v>
      </c>
      <c r="O10" s="39">
        <v>7</v>
      </c>
      <c r="P10" s="40">
        <f t="shared" si="4"/>
        <v>43.75</v>
      </c>
      <c r="Q10" s="39">
        <v>23</v>
      </c>
      <c r="R10" s="39">
        <v>1</v>
      </c>
      <c r="S10" s="40">
        <f t="shared" ref="S10:S35" si="9">IF(ISERROR(R10*100/Q10),"-",(R10*100/Q10))</f>
        <v>4.3478260869565215</v>
      </c>
      <c r="T10" s="39">
        <v>321</v>
      </c>
      <c r="U10" s="60">
        <v>193</v>
      </c>
      <c r="V10" s="40">
        <f t="shared" si="5"/>
        <v>60.124610591900314</v>
      </c>
      <c r="W10" s="234"/>
      <c r="X10" s="60">
        <v>59</v>
      </c>
      <c r="Y10" s="40" t="e">
        <f t="shared" si="6"/>
        <v>#DIV/0!</v>
      </c>
      <c r="Z10" s="39">
        <v>60</v>
      </c>
      <c r="AA10" s="60">
        <v>52</v>
      </c>
      <c r="AB10" s="40">
        <f t="shared" si="7"/>
        <v>86.666666666666671</v>
      </c>
      <c r="AC10" s="39">
        <v>53</v>
      </c>
      <c r="AD10" s="60">
        <v>47</v>
      </c>
      <c r="AE10" s="40">
        <f t="shared" si="8"/>
        <v>88.679245283018872</v>
      </c>
      <c r="AF10" s="37"/>
      <c r="AG10" s="41"/>
    </row>
    <row r="11" spans="1:35" s="42" customFormat="1" ht="17.100000000000001" customHeight="1" x14ac:dyDescent="0.25">
      <c r="A11" s="61" t="s">
        <v>37</v>
      </c>
      <c r="B11" s="233"/>
      <c r="C11" s="87">
        <v>1128</v>
      </c>
      <c r="D11" s="36" t="e">
        <f t="shared" si="0"/>
        <v>#DIV/0!</v>
      </c>
      <c r="E11" s="39">
        <v>1167</v>
      </c>
      <c r="F11" s="39">
        <v>900</v>
      </c>
      <c r="G11" s="40">
        <f t="shared" si="1"/>
        <v>77.120822622107966</v>
      </c>
      <c r="H11" s="39">
        <v>360</v>
      </c>
      <c r="I11" s="87">
        <v>322</v>
      </c>
      <c r="J11" s="40">
        <f t="shared" si="2"/>
        <v>89.444444444444443</v>
      </c>
      <c r="K11" s="163">
        <v>289</v>
      </c>
      <c r="L11" s="163">
        <v>268</v>
      </c>
      <c r="M11" s="149">
        <f t="shared" si="3"/>
        <v>92.733564013840834</v>
      </c>
      <c r="N11" s="39">
        <v>35</v>
      </c>
      <c r="O11" s="39">
        <v>34</v>
      </c>
      <c r="P11" s="40">
        <f t="shared" si="4"/>
        <v>97.142857142857139</v>
      </c>
      <c r="Q11" s="39">
        <v>3</v>
      </c>
      <c r="R11" s="39">
        <v>0</v>
      </c>
      <c r="S11" s="40">
        <f t="shared" si="9"/>
        <v>0</v>
      </c>
      <c r="T11" s="39">
        <v>1014</v>
      </c>
      <c r="U11" s="60">
        <v>752</v>
      </c>
      <c r="V11" s="40">
        <f t="shared" si="5"/>
        <v>74.161735700197241</v>
      </c>
      <c r="W11" s="234"/>
      <c r="X11" s="60">
        <v>301</v>
      </c>
      <c r="Y11" s="40" t="e">
        <f t="shared" si="6"/>
        <v>#DIV/0!</v>
      </c>
      <c r="Z11" s="39">
        <v>276</v>
      </c>
      <c r="AA11" s="60">
        <v>223</v>
      </c>
      <c r="AB11" s="40">
        <f t="shared" si="7"/>
        <v>80.79710144927536</v>
      </c>
      <c r="AC11" s="39">
        <v>231</v>
      </c>
      <c r="AD11" s="60">
        <v>190</v>
      </c>
      <c r="AE11" s="40">
        <f t="shared" si="8"/>
        <v>82.251082251082252</v>
      </c>
      <c r="AF11" s="37"/>
      <c r="AG11" s="41"/>
    </row>
    <row r="12" spans="1:35" s="42" customFormat="1" ht="17.100000000000001" customHeight="1" x14ac:dyDescent="0.25">
      <c r="A12" s="61" t="s">
        <v>38</v>
      </c>
      <c r="B12" s="233"/>
      <c r="C12" s="87">
        <v>1072</v>
      </c>
      <c r="D12" s="36" t="e">
        <f t="shared" si="0"/>
        <v>#DIV/0!</v>
      </c>
      <c r="E12" s="39">
        <v>1662</v>
      </c>
      <c r="F12" s="39">
        <v>890</v>
      </c>
      <c r="G12" s="40">
        <f t="shared" si="1"/>
        <v>53.549939831528278</v>
      </c>
      <c r="H12" s="39">
        <v>752</v>
      </c>
      <c r="I12" s="87">
        <v>420</v>
      </c>
      <c r="J12" s="40">
        <f t="shared" si="2"/>
        <v>55.851063829787236</v>
      </c>
      <c r="K12" s="163">
        <v>512</v>
      </c>
      <c r="L12" s="163">
        <v>328</v>
      </c>
      <c r="M12" s="149">
        <f t="shared" si="3"/>
        <v>64.0625</v>
      </c>
      <c r="N12" s="39">
        <v>184</v>
      </c>
      <c r="O12" s="39">
        <v>105</v>
      </c>
      <c r="P12" s="40">
        <f t="shared" si="4"/>
        <v>57.065217391304351</v>
      </c>
      <c r="Q12" s="39">
        <v>16</v>
      </c>
      <c r="R12" s="39">
        <v>10</v>
      </c>
      <c r="S12" s="40">
        <f t="shared" si="9"/>
        <v>62.5</v>
      </c>
      <c r="T12" s="39">
        <v>1439</v>
      </c>
      <c r="U12" s="60">
        <v>818</v>
      </c>
      <c r="V12" s="40">
        <f t="shared" si="5"/>
        <v>56.845031271716472</v>
      </c>
      <c r="W12" s="234"/>
      <c r="X12" s="60">
        <v>228</v>
      </c>
      <c r="Y12" s="40" t="e">
        <f t="shared" si="6"/>
        <v>#DIV/0!</v>
      </c>
      <c r="Z12" s="39">
        <v>361</v>
      </c>
      <c r="AA12" s="60">
        <v>192</v>
      </c>
      <c r="AB12" s="40">
        <f t="shared" si="7"/>
        <v>53.185595567867033</v>
      </c>
      <c r="AC12" s="39">
        <v>310</v>
      </c>
      <c r="AD12" s="60">
        <v>150</v>
      </c>
      <c r="AE12" s="40">
        <f t="shared" si="8"/>
        <v>48.387096774193552</v>
      </c>
      <c r="AF12" s="37"/>
      <c r="AG12" s="41"/>
    </row>
    <row r="13" spans="1:35" s="42" customFormat="1" ht="17.100000000000001" customHeight="1" x14ac:dyDescent="0.25">
      <c r="A13" s="61" t="s">
        <v>39</v>
      </c>
      <c r="B13" s="233"/>
      <c r="C13" s="87">
        <v>574</v>
      </c>
      <c r="D13" s="36" t="e">
        <f t="shared" si="0"/>
        <v>#DIV/0!</v>
      </c>
      <c r="E13" s="39">
        <v>932</v>
      </c>
      <c r="F13" s="39">
        <v>525</v>
      </c>
      <c r="G13" s="40">
        <f t="shared" si="1"/>
        <v>56.33047210300429</v>
      </c>
      <c r="H13" s="39">
        <v>392</v>
      </c>
      <c r="I13" s="87">
        <v>236</v>
      </c>
      <c r="J13" s="40">
        <f t="shared" si="2"/>
        <v>60.204081632653065</v>
      </c>
      <c r="K13" s="163">
        <v>302</v>
      </c>
      <c r="L13" s="163">
        <v>208</v>
      </c>
      <c r="M13" s="149">
        <f t="shared" si="3"/>
        <v>68.874172185430467</v>
      </c>
      <c r="N13" s="39">
        <v>58</v>
      </c>
      <c r="O13" s="39">
        <v>17</v>
      </c>
      <c r="P13" s="40">
        <f t="shared" si="4"/>
        <v>29.310344827586206</v>
      </c>
      <c r="Q13" s="39">
        <v>4</v>
      </c>
      <c r="R13" s="39">
        <v>0</v>
      </c>
      <c r="S13" s="40">
        <f t="shared" si="9"/>
        <v>0</v>
      </c>
      <c r="T13" s="39">
        <v>821</v>
      </c>
      <c r="U13" s="60">
        <v>499</v>
      </c>
      <c r="V13" s="40">
        <f t="shared" si="5"/>
        <v>60.779537149817294</v>
      </c>
      <c r="W13" s="234"/>
      <c r="X13" s="60">
        <v>115</v>
      </c>
      <c r="Y13" s="40" t="e">
        <f t="shared" si="6"/>
        <v>#DIV/0!</v>
      </c>
      <c r="Z13" s="39">
        <v>159</v>
      </c>
      <c r="AA13" s="60">
        <v>111</v>
      </c>
      <c r="AB13" s="40">
        <f t="shared" si="7"/>
        <v>69.811320754716988</v>
      </c>
      <c r="AC13" s="39">
        <v>137</v>
      </c>
      <c r="AD13" s="60">
        <v>93</v>
      </c>
      <c r="AE13" s="40">
        <f t="shared" si="8"/>
        <v>67.883211678832112</v>
      </c>
      <c r="AF13" s="37"/>
      <c r="AG13" s="41"/>
    </row>
    <row r="14" spans="1:35" s="42" customFormat="1" ht="17.100000000000001" customHeight="1" x14ac:dyDescent="0.25">
      <c r="A14" s="61" t="s">
        <v>40</v>
      </c>
      <c r="B14" s="233"/>
      <c r="C14" s="87">
        <v>444</v>
      </c>
      <c r="D14" s="36" t="e">
        <f t="shared" si="0"/>
        <v>#DIV/0!</v>
      </c>
      <c r="E14" s="39">
        <v>812</v>
      </c>
      <c r="F14" s="39">
        <v>414</v>
      </c>
      <c r="G14" s="40">
        <f t="shared" si="1"/>
        <v>50.985221674876847</v>
      </c>
      <c r="H14" s="39">
        <v>265</v>
      </c>
      <c r="I14" s="87">
        <v>103</v>
      </c>
      <c r="J14" s="40">
        <f t="shared" si="2"/>
        <v>38.867924528301884</v>
      </c>
      <c r="K14" s="163">
        <v>174</v>
      </c>
      <c r="L14" s="163">
        <v>89</v>
      </c>
      <c r="M14" s="149">
        <f t="shared" si="3"/>
        <v>51.149425287356323</v>
      </c>
      <c r="N14" s="39">
        <v>17</v>
      </c>
      <c r="O14" s="39">
        <v>10</v>
      </c>
      <c r="P14" s="40">
        <f t="shared" si="4"/>
        <v>58.823529411764703</v>
      </c>
      <c r="Q14" s="39">
        <v>3</v>
      </c>
      <c r="R14" s="39">
        <v>0</v>
      </c>
      <c r="S14" s="40">
        <f t="shared" si="9"/>
        <v>0</v>
      </c>
      <c r="T14" s="39">
        <v>726</v>
      </c>
      <c r="U14" s="60">
        <v>390</v>
      </c>
      <c r="V14" s="40">
        <f t="shared" si="5"/>
        <v>53.719008264462808</v>
      </c>
      <c r="W14" s="234"/>
      <c r="X14" s="60">
        <v>74</v>
      </c>
      <c r="Y14" s="40" t="e">
        <f t="shared" si="6"/>
        <v>#DIV/0!</v>
      </c>
      <c r="Z14" s="39">
        <v>135</v>
      </c>
      <c r="AA14" s="60">
        <v>73</v>
      </c>
      <c r="AB14" s="40">
        <f t="shared" si="7"/>
        <v>54.074074074074076</v>
      </c>
      <c r="AC14" s="39">
        <v>99</v>
      </c>
      <c r="AD14" s="60">
        <v>63</v>
      </c>
      <c r="AE14" s="40">
        <f t="shared" si="8"/>
        <v>63.636363636363633</v>
      </c>
      <c r="AF14" s="37"/>
      <c r="AG14" s="41"/>
    </row>
    <row r="15" spans="1:35" s="42" customFormat="1" ht="17.100000000000001" customHeight="1" x14ac:dyDescent="0.25">
      <c r="A15" s="61" t="s">
        <v>41</v>
      </c>
      <c r="B15" s="233"/>
      <c r="C15" s="87">
        <v>1978</v>
      </c>
      <c r="D15" s="36" t="e">
        <f t="shared" si="0"/>
        <v>#DIV/0!</v>
      </c>
      <c r="E15" s="39">
        <v>2097</v>
      </c>
      <c r="F15" s="39">
        <v>1680</v>
      </c>
      <c r="G15" s="40">
        <f t="shared" si="1"/>
        <v>80.114449213161663</v>
      </c>
      <c r="H15" s="39">
        <v>1139</v>
      </c>
      <c r="I15" s="87">
        <v>683</v>
      </c>
      <c r="J15" s="40">
        <f t="shared" si="2"/>
        <v>59.96488147497805</v>
      </c>
      <c r="K15" s="163">
        <v>509</v>
      </c>
      <c r="L15" s="163">
        <v>570</v>
      </c>
      <c r="M15" s="149">
        <f t="shared" si="3"/>
        <v>111.98428290766208</v>
      </c>
      <c r="N15" s="39">
        <v>132</v>
      </c>
      <c r="O15" s="39">
        <v>59</v>
      </c>
      <c r="P15" s="40">
        <f t="shared" si="4"/>
        <v>44.696969696969695</v>
      </c>
      <c r="Q15" s="39">
        <v>6</v>
      </c>
      <c r="R15" s="39">
        <v>2</v>
      </c>
      <c r="S15" s="40">
        <f t="shared" si="9"/>
        <v>33.333333333333336</v>
      </c>
      <c r="T15" s="39">
        <v>1609</v>
      </c>
      <c r="U15" s="60">
        <v>1467</v>
      </c>
      <c r="V15" s="40">
        <f t="shared" si="5"/>
        <v>91.174642635177122</v>
      </c>
      <c r="W15" s="234"/>
      <c r="X15" s="60">
        <v>223</v>
      </c>
      <c r="Y15" s="40" t="e">
        <f t="shared" si="6"/>
        <v>#DIV/0!</v>
      </c>
      <c r="Z15" s="39">
        <v>511</v>
      </c>
      <c r="AA15" s="60">
        <v>167</v>
      </c>
      <c r="AB15" s="40">
        <f t="shared" si="7"/>
        <v>32.681017612524464</v>
      </c>
      <c r="AC15" s="39">
        <v>434</v>
      </c>
      <c r="AD15" s="60">
        <v>140</v>
      </c>
      <c r="AE15" s="40">
        <f t="shared" si="8"/>
        <v>32.258064516129032</v>
      </c>
      <c r="AF15" s="37"/>
      <c r="AG15" s="41"/>
    </row>
    <row r="16" spans="1:35" s="42" customFormat="1" ht="17.100000000000001" customHeight="1" x14ac:dyDescent="0.25">
      <c r="A16" s="61" t="s">
        <v>42</v>
      </c>
      <c r="B16" s="233"/>
      <c r="C16" s="87">
        <v>2317</v>
      </c>
      <c r="D16" s="36" t="e">
        <f t="shared" si="0"/>
        <v>#DIV/0!</v>
      </c>
      <c r="E16" s="39">
        <v>2950</v>
      </c>
      <c r="F16" s="39">
        <v>1960</v>
      </c>
      <c r="G16" s="40">
        <f t="shared" si="1"/>
        <v>66.440677966101688</v>
      </c>
      <c r="H16" s="39">
        <v>1583</v>
      </c>
      <c r="I16" s="87">
        <v>1008</v>
      </c>
      <c r="J16" s="40">
        <f t="shared" si="2"/>
        <v>63.676563487049904</v>
      </c>
      <c r="K16" s="163">
        <v>1031</v>
      </c>
      <c r="L16" s="163">
        <v>816</v>
      </c>
      <c r="M16" s="149">
        <f t="shared" si="3"/>
        <v>79.146459747817659</v>
      </c>
      <c r="N16" s="39">
        <v>252</v>
      </c>
      <c r="O16" s="39">
        <v>89</v>
      </c>
      <c r="P16" s="40">
        <f t="shared" si="4"/>
        <v>35.317460317460316</v>
      </c>
      <c r="Q16" s="39">
        <v>100</v>
      </c>
      <c r="R16" s="39">
        <v>53</v>
      </c>
      <c r="S16" s="40">
        <f t="shared" si="9"/>
        <v>53</v>
      </c>
      <c r="T16" s="39">
        <v>2561</v>
      </c>
      <c r="U16" s="60">
        <v>1812</v>
      </c>
      <c r="V16" s="40">
        <f t="shared" si="5"/>
        <v>70.753611870363144</v>
      </c>
      <c r="W16" s="234"/>
      <c r="X16" s="60">
        <v>387</v>
      </c>
      <c r="Y16" s="40" t="e">
        <f t="shared" si="6"/>
        <v>#DIV/0!</v>
      </c>
      <c r="Z16" s="39">
        <v>454</v>
      </c>
      <c r="AA16" s="60">
        <v>244</v>
      </c>
      <c r="AB16" s="40">
        <f t="shared" si="7"/>
        <v>53.744493392070481</v>
      </c>
      <c r="AC16" s="39">
        <v>380</v>
      </c>
      <c r="AD16" s="60">
        <v>195</v>
      </c>
      <c r="AE16" s="40">
        <f t="shared" si="8"/>
        <v>51.315789473684212</v>
      </c>
      <c r="AF16" s="37"/>
      <c r="AG16" s="41"/>
    </row>
    <row r="17" spans="1:33" s="42" customFormat="1" ht="17.100000000000001" customHeight="1" x14ac:dyDescent="0.25">
      <c r="A17" s="61" t="s">
        <v>43</v>
      </c>
      <c r="B17" s="233"/>
      <c r="C17" s="87">
        <v>2249</v>
      </c>
      <c r="D17" s="36" t="e">
        <f t="shared" si="0"/>
        <v>#DIV/0!</v>
      </c>
      <c r="E17" s="39">
        <v>3022</v>
      </c>
      <c r="F17" s="39">
        <v>1990</v>
      </c>
      <c r="G17" s="40">
        <f t="shared" si="1"/>
        <v>65.850430178689606</v>
      </c>
      <c r="H17" s="39">
        <v>1003</v>
      </c>
      <c r="I17" s="87">
        <v>570</v>
      </c>
      <c r="J17" s="40">
        <f t="shared" si="2"/>
        <v>56.82951146560319</v>
      </c>
      <c r="K17" s="163">
        <v>662</v>
      </c>
      <c r="L17" s="163">
        <v>467</v>
      </c>
      <c r="M17" s="149">
        <f t="shared" si="3"/>
        <v>70.543806646525681</v>
      </c>
      <c r="N17" s="39">
        <v>152</v>
      </c>
      <c r="O17" s="39">
        <v>71</v>
      </c>
      <c r="P17" s="40">
        <f t="shared" si="4"/>
        <v>46.710526315789473</v>
      </c>
      <c r="Q17" s="39">
        <v>10</v>
      </c>
      <c r="R17" s="39">
        <v>0</v>
      </c>
      <c r="S17" s="40">
        <f t="shared" si="9"/>
        <v>0</v>
      </c>
      <c r="T17" s="39">
        <v>1908</v>
      </c>
      <c r="U17" s="60">
        <v>1566</v>
      </c>
      <c r="V17" s="40">
        <f t="shared" si="5"/>
        <v>82.075471698113205</v>
      </c>
      <c r="W17" s="234"/>
      <c r="X17" s="60">
        <v>540</v>
      </c>
      <c r="Y17" s="40" t="e">
        <f t="shared" si="6"/>
        <v>#DIV/0!</v>
      </c>
      <c r="Z17" s="39">
        <v>963</v>
      </c>
      <c r="AA17" s="60">
        <v>486</v>
      </c>
      <c r="AB17" s="40">
        <f t="shared" si="7"/>
        <v>50.467289719626166</v>
      </c>
      <c r="AC17" s="39">
        <v>850</v>
      </c>
      <c r="AD17" s="60">
        <v>430</v>
      </c>
      <c r="AE17" s="40">
        <f t="shared" si="8"/>
        <v>50.588235294117645</v>
      </c>
      <c r="AF17" s="37"/>
      <c r="AG17" s="41"/>
    </row>
    <row r="18" spans="1:33" s="42" customFormat="1" ht="17.100000000000001" customHeight="1" x14ac:dyDescent="0.25">
      <c r="A18" s="61" t="s">
        <v>44</v>
      </c>
      <c r="B18" s="233"/>
      <c r="C18" s="87">
        <v>1701</v>
      </c>
      <c r="D18" s="36" t="e">
        <f t="shared" si="0"/>
        <v>#DIV/0!</v>
      </c>
      <c r="E18" s="39">
        <v>2483</v>
      </c>
      <c r="F18" s="39">
        <v>1478</v>
      </c>
      <c r="G18" s="40">
        <f t="shared" si="1"/>
        <v>59.524768425291988</v>
      </c>
      <c r="H18" s="39">
        <v>1091</v>
      </c>
      <c r="I18" s="87">
        <v>560</v>
      </c>
      <c r="J18" s="40">
        <f t="shared" si="2"/>
        <v>51.329055912007334</v>
      </c>
      <c r="K18" s="163">
        <v>722</v>
      </c>
      <c r="L18" s="163">
        <v>475</v>
      </c>
      <c r="M18" s="149">
        <f t="shared" si="3"/>
        <v>65.78947368421052</v>
      </c>
      <c r="N18" s="39">
        <v>104</v>
      </c>
      <c r="O18" s="39">
        <v>32</v>
      </c>
      <c r="P18" s="40">
        <f t="shared" si="4"/>
        <v>30.76923076923077</v>
      </c>
      <c r="Q18" s="39">
        <v>16</v>
      </c>
      <c r="R18" s="39">
        <v>1</v>
      </c>
      <c r="S18" s="40">
        <f t="shared" si="9"/>
        <v>6.25</v>
      </c>
      <c r="T18" s="39">
        <v>1805</v>
      </c>
      <c r="U18" s="60">
        <v>1246</v>
      </c>
      <c r="V18" s="40">
        <f t="shared" si="5"/>
        <v>69.03047091412742</v>
      </c>
      <c r="W18" s="234"/>
      <c r="X18" s="60">
        <v>305</v>
      </c>
      <c r="Y18" s="40" t="e">
        <f t="shared" si="6"/>
        <v>#DIV/0!</v>
      </c>
      <c r="Z18" s="39">
        <v>546</v>
      </c>
      <c r="AA18" s="60">
        <v>266</v>
      </c>
      <c r="AB18" s="40">
        <f t="shared" si="7"/>
        <v>48.717948717948715</v>
      </c>
      <c r="AC18" s="39">
        <v>497</v>
      </c>
      <c r="AD18" s="60">
        <v>235</v>
      </c>
      <c r="AE18" s="40">
        <f t="shared" si="8"/>
        <v>47.283702213279675</v>
      </c>
      <c r="AF18" s="37"/>
      <c r="AG18" s="41"/>
    </row>
    <row r="19" spans="1:33" s="42" customFormat="1" ht="17.100000000000001" customHeight="1" x14ac:dyDescent="0.25">
      <c r="A19" s="61" t="s">
        <v>45</v>
      </c>
      <c r="B19" s="233"/>
      <c r="C19" s="87">
        <v>1451</v>
      </c>
      <c r="D19" s="36" t="e">
        <f t="shared" si="0"/>
        <v>#DIV/0!</v>
      </c>
      <c r="E19" s="39">
        <v>2081</v>
      </c>
      <c r="F19" s="39">
        <v>1206</v>
      </c>
      <c r="G19" s="40">
        <f t="shared" si="1"/>
        <v>57.952907256126863</v>
      </c>
      <c r="H19" s="39">
        <v>1292</v>
      </c>
      <c r="I19" s="87">
        <v>562</v>
      </c>
      <c r="J19" s="40">
        <f t="shared" si="2"/>
        <v>43.4984520123839</v>
      </c>
      <c r="K19" s="163">
        <v>870</v>
      </c>
      <c r="L19" s="163">
        <v>412</v>
      </c>
      <c r="M19" s="149">
        <f t="shared" si="3"/>
        <v>47.356321839080458</v>
      </c>
      <c r="N19" s="39">
        <v>246</v>
      </c>
      <c r="O19" s="39">
        <v>166</v>
      </c>
      <c r="P19" s="40">
        <f t="shared" si="4"/>
        <v>67.479674796747972</v>
      </c>
      <c r="Q19" s="39">
        <v>16</v>
      </c>
      <c r="R19" s="39">
        <v>12</v>
      </c>
      <c r="S19" s="40">
        <f t="shared" si="9"/>
        <v>75</v>
      </c>
      <c r="T19" s="39">
        <v>1827</v>
      </c>
      <c r="U19" s="60">
        <v>1053</v>
      </c>
      <c r="V19" s="40">
        <f t="shared" si="5"/>
        <v>57.635467980295566</v>
      </c>
      <c r="W19" s="234"/>
      <c r="X19" s="60">
        <v>380</v>
      </c>
      <c r="Y19" s="40" t="e">
        <f t="shared" si="6"/>
        <v>#DIV/0!</v>
      </c>
      <c r="Z19" s="39">
        <v>501</v>
      </c>
      <c r="AA19" s="60">
        <v>314</v>
      </c>
      <c r="AB19" s="40">
        <f t="shared" si="7"/>
        <v>62.674650698602797</v>
      </c>
      <c r="AC19" s="39">
        <v>460</v>
      </c>
      <c r="AD19" s="60">
        <v>274</v>
      </c>
      <c r="AE19" s="40">
        <f t="shared" si="8"/>
        <v>59.565217391304351</v>
      </c>
      <c r="AF19" s="37"/>
      <c r="AG19" s="41"/>
    </row>
    <row r="20" spans="1:33" s="42" customFormat="1" ht="17.100000000000001" customHeight="1" x14ac:dyDescent="0.25">
      <c r="A20" s="61" t="s">
        <v>46</v>
      </c>
      <c r="B20" s="233"/>
      <c r="C20" s="87">
        <v>767</v>
      </c>
      <c r="D20" s="36" t="e">
        <f t="shared" si="0"/>
        <v>#DIV/0!</v>
      </c>
      <c r="E20" s="39">
        <v>1125</v>
      </c>
      <c r="F20" s="39">
        <v>630</v>
      </c>
      <c r="G20" s="40">
        <f t="shared" si="1"/>
        <v>56</v>
      </c>
      <c r="H20" s="39">
        <v>497</v>
      </c>
      <c r="I20" s="87">
        <v>278</v>
      </c>
      <c r="J20" s="40">
        <f t="shared" si="2"/>
        <v>55.935613682092558</v>
      </c>
      <c r="K20" s="163">
        <v>341</v>
      </c>
      <c r="L20" s="163">
        <v>197</v>
      </c>
      <c r="M20" s="149">
        <f t="shared" si="3"/>
        <v>57.771260997067451</v>
      </c>
      <c r="N20" s="39">
        <v>86</v>
      </c>
      <c r="O20" s="39">
        <v>43</v>
      </c>
      <c r="P20" s="40">
        <f t="shared" si="4"/>
        <v>50</v>
      </c>
      <c r="Q20" s="39">
        <v>3</v>
      </c>
      <c r="R20" s="39">
        <v>0</v>
      </c>
      <c r="S20" s="40">
        <f t="shared" si="9"/>
        <v>0</v>
      </c>
      <c r="T20" s="39">
        <v>838</v>
      </c>
      <c r="U20" s="60">
        <v>509</v>
      </c>
      <c r="V20" s="40">
        <f t="shared" si="5"/>
        <v>60.739856801909305</v>
      </c>
      <c r="W20" s="234"/>
      <c r="X20" s="60">
        <v>205</v>
      </c>
      <c r="Y20" s="40" t="e">
        <f t="shared" si="6"/>
        <v>#DIV/0!</v>
      </c>
      <c r="Z20" s="39">
        <v>373</v>
      </c>
      <c r="AA20" s="60">
        <v>177</v>
      </c>
      <c r="AB20" s="40">
        <f t="shared" si="7"/>
        <v>47.453083109919568</v>
      </c>
      <c r="AC20" s="39">
        <v>343</v>
      </c>
      <c r="AD20" s="60">
        <v>165</v>
      </c>
      <c r="AE20" s="40">
        <f t="shared" si="8"/>
        <v>48.104956268221578</v>
      </c>
      <c r="AF20" s="37"/>
      <c r="AG20" s="41"/>
    </row>
    <row r="21" spans="1:33" s="42" customFormat="1" ht="17.100000000000001" customHeight="1" x14ac:dyDescent="0.25">
      <c r="A21" s="61" t="s">
        <v>47</v>
      </c>
      <c r="B21" s="233"/>
      <c r="C21" s="87">
        <v>702</v>
      </c>
      <c r="D21" s="36" t="e">
        <f t="shared" si="0"/>
        <v>#DIV/0!</v>
      </c>
      <c r="E21" s="39">
        <v>1229</v>
      </c>
      <c r="F21" s="39">
        <v>598</v>
      </c>
      <c r="G21" s="40">
        <f t="shared" si="1"/>
        <v>48.657445077298618</v>
      </c>
      <c r="H21" s="39">
        <v>512</v>
      </c>
      <c r="I21" s="87">
        <v>249</v>
      </c>
      <c r="J21" s="40">
        <f t="shared" si="2"/>
        <v>48.6328125</v>
      </c>
      <c r="K21" s="163">
        <v>335</v>
      </c>
      <c r="L21" s="163">
        <v>184</v>
      </c>
      <c r="M21" s="149">
        <f t="shared" si="3"/>
        <v>54.92537313432836</v>
      </c>
      <c r="N21" s="39">
        <v>76</v>
      </c>
      <c r="O21" s="39">
        <v>62</v>
      </c>
      <c r="P21" s="40">
        <f t="shared" si="4"/>
        <v>81.578947368421055</v>
      </c>
      <c r="Q21" s="39">
        <v>0</v>
      </c>
      <c r="R21" s="39">
        <v>0</v>
      </c>
      <c r="S21" s="40" t="str">
        <f t="shared" si="9"/>
        <v>-</v>
      </c>
      <c r="T21" s="39">
        <v>1090</v>
      </c>
      <c r="U21" s="60">
        <v>511</v>
      </c>
      <c r="V21" s="40">
        <f t="shared" si="5"/>
        <v>46.88073394495413</v>
      </c>
      <c r="W21" s="234"/>
      <c r="X21" s="60">
        <v>147</v>
      </c>
      <c r="Y21" s="40" t="e">
        <f t="shared" si="6"/>
        <v>#DIV/0!</v>
      </c>
      <c r="Z21" s="39">
        <v>354</v>
      </c>
      <c r="AA21" s="60">
        <v>141</v>
      </c>
      <c r="AB21" s="40">
        <f t="shared" si="7"/>
        <v>39.83050847457627</v>
      </c>
      <c r="AC21" s="39">
        <v>330</v>
      </c>
      <c r="AD21" s="60">
        <v>117</v>
      </c>
      <c r="AE21" s="40">
        <f t="shared" si="8"/>
        <v>35.454545454545453</v>
      </c>
      <c r="AF21" s="37"/>
      <c r="AG21" s="41"/>
    </row>
    <row r="22" spans="1:33" s="42" customFormat="1" ht="17.100000000000001" customHeight="1" x14ac:dyDescent="0.25">
      <c r="A22" s="61" t="s">
        <v>48</v>
      </c>
      <c r="B22" s="233"/>
      <c r="C22" s="87">
        <v>1818</v>
      </c>
      <c r="D22" s="36" t="e">
        <f t="shared" si="0"/>
        <v>#DIV/0!</v>
      </c>
      <c r="E22" s="39">
        <v>2324</v>
      </c>
      <c r="F22" s="39">
        <v>1517</v>
      </c>
      <c r="G22" s="40">
        <f t="shared" si="1"/>
        <v>65.27538726333907</v>
      </c>
      <c r="H22" s="39">
        <v>1242</v>
      </c>
      <c r="I22" s="87">
        <v>683</v>
      </c>
      <c r="J22" s="40">
        <f t="shared" si="2"/>
        <v>54.991948470209337</v>
      </c>
      <c r="K22" s="163">
        <v>645</v>
      </c>
      <c r="L22" s="163">
        <v>547</v>
      </c>
      <c r="M22" s="149">
        <f t="shared" si="3"/>
        <v>84.806201550387598</v>
      </c>
      <c r="N22" s="39">
        <v>140</v>
      </c>
      <c r="O22" s="39">
        <v>40</v>
      </c>
      <c r="P22" s="40">
        <f t="shared" si="4"/>
        <v>28.571428571428573</v>
      </c>
      <c r="Q22" s="39">
        <v>6</v>
      </c>
      <c r="R22" s="39">
        <v>18</v>
      </c>
      <c r="S22" s="40">
        <f t="shared" si="9"/>
        <v>300</v>
      </c>
      <c r="T22" s="39">
        <v>2002</v>
      </c>
      <c r="U22" s="60">
        <v>1364</v>
      </c>
      <c r="V22" s="40">
        <f t="shared" si="5"/>
        <v>68.131868131868131</v>
      </c>
      <c r="W22" s="234"/>
      <c r="X22" s="60">
        <v>451</v>
      </c>
      <c r="Y22" s="40" t="e">
        <f t="shared" si="6"/>
        <v>#DIV/0!</v>
      </c>
      <c r="Z22" s="39">
        <v>688</v>
      </c>
      <c r="AA22" s="60">
        <v>355</v>
      </c>
      <c r="AB22" s="40">
        <f t="shared" si="7"/>
        <v>51.598837209302324</v>
      </c>
      <c r="AC22" s="39">
        <v>565</v>
      </c>
      <c r="AD22" s="60">
        <v>305</v>
      </c>
      <c r="AE22" s="40">
        <f t="shared" si="8"/>
        <v>53.982300884955755</v>
      </c>
      <c r="AF22" s="37"/>
      <c r="AG22" s="41"/>
    </row>
    <row r="23" spans="1:33" s="42" customFormat="1" ht="17.100000000000001" customHeight="1" x14ac:dyDescent="0.25">
      <c r="A23" s="61" t="s">
        <v>49</v>
      </c>
      <c r="B23" s="233"/>
      <c r="C23" s="87">
        <v>1444</v>
      </c>
      <c r="D23" s="36" t="e">
        <f t="shared" si="0"/>
        <v>#DIV/0!</v>
      </c>
      <c r="E23" s="39">
        <v>2571</v>
      </c>
      <c r="F23" s="39">
        <v>1369</v>
      </c>
      <c r="G23" s="40">
        <f t="shared" si="1"/>
        <v>53.247763516141582</v>
      </c>
      <c r="H23" s="39">
        <v>700</v>
      </c>
      <c r="I23" s="87">
        <v>328</v>
      </c>
      <c r="J23" s="40">
        <f t="shared" si="2"/>
        <v>46.857142857142854</v>
      </c>
      <c r="K23" s="163">
        <v>686</v>
      </c>
      <c r="L23" s="163">
        <v>319</v>
      </c>
      <c r="M23" s="149">
        <f t="shared" si="3"/>
        <v>46.501457725947525</v>
      </c>
      <c r="N23" s="39">
        <v>132</v>
      </c>
      <c r="O23" s="39">
        <v>120</v>
      </c>
      <c r="P23" s="40">
        <f t="shared" si="4"/>
        <v>90.909090909090907</v>
      </c>
      <c r="Q23" s="39">
        <v>3</v>
      </c>
      <c r="R23" s="39">
        <v>0</v>
      </c>
      <c r="S23" s="40">
        <f t="shared" si="9"/>
        <v>0</v>
      </c>
      <c r="T23" s="39">
        <v>2168</v>
      </c>
      <c r="U23" s="60">
        <v>1170</v>
      </c>
      <c r="V23" s="40">
        <f t="shared" si="5"/>
        <v>53.966789667896677</v>
      </c>
      <c r="W23" s="234"/>
      <c r="X23" s="60">
        <v>336</v>
      </c>
      <c r="Y23" s="40" t="e">
        <f t="shared" si="6"/>
        <v>#DIV/0!</v>
      </c>
      <c r="Z23" s="39">
        <v>778</v>
      </c>
      <c r="AA23" s="60">
        <v>324</v>
      </c>
      <c r="AB23" s="40">
        <f t="shared" si="7"/>
        <v>41.645244215938305</v>
      </c>
      <c r="AC23" s="39">
        <v>693</v>
      </c>
      <c r="AD23" s="60">
        <v>280</v>
      </c>
      <c r="AE23" s="40">
        <f t="shared" si="8"/>
        <v>40.404040404040401</v>
      </c>
      <c r="AF23" s="37"/>
      <c r="AG23" s="41"/>
    </row>
    <row r="24" spans="1:33" s="42" customFormat="1" ht="17.100000000000001" customHeight="1" x14ac:dyDescent="0.25">
      <c r="A24" s="61" t="s">
        <v>50</v>
      </c>
      <c r="B24" s="233"/>
      <c r="C24" s="87">
        <v>1549</v>
      </c>
      <c r="D24" s="36" t="e">
        <f t="shared" si="0"/>
        <v>#DIV/0!</v>
      </c>
      <c r="E24" s="39">
        <v>2098</v>
      </c>
      <c r="F24" s="39">
        <v>1187</v>
      </c>
      <c r="G24" s="40">
        <f t="shared" si="1"/>
        <v>56.57769304099142</v>
      </c>
      <c r="H24" s="39">
        <v>843</v>
      </c>
      <c r="I24" s="87">
        <v>407</v>
      </c>
      <c r="J24" s="40">
        <f t="shared" si="2"/>
        <v>48.279952550415182</v>
      </c>
      <c r="K24" s="163">
        <v>465</v>
      </c>
      <c r="L24" s="163">
        <v>250</v>
      </c>
      <c r="M24" s="149">
        <f t="shared" si="3"/>
        <v>53.763440860215056</v>
      </c>
      <c r="N24" s="39">
        <v>169</v>
      </c>
      <c r="O24" s="39">
        <v>61</v>
      </c>
      <c r="P24" s="40">
        <f t="shared" si="4"/>
        <v>36.094674556213015</v>
      </c>
      <c r="Q24" s="39">
        <v>5</v>
      </c>
      <c r="R24" s="39">
        <v>0</v>
      </c>
      <c r="S24" s="40">
        <f t="shared" si="9"/>
        <v>0</v>
      </c>
      <c r="T24" s="39">
        <v>1911</v>
      </c>
      <c r="U24" s="60">
        <v>1072</v>
      </c>
      <c r="V24" s="40">
        <f t="shared" si="5"/>
        <v>56.096284667713242</v>
      </c>
      <c r="W24" s="234"/>
      <c r="X24" s="60">
        <v>360</v>
      </c>
      <c r="Y24" s="40" t="e">
        <f t="shared" si="6"/>
        <v>#DIV/0!</v>
      </c>
      <c r="Z24" s="39">
        <v>547</v>
      </c>
      <c r="AA24" s="60">
        <v>302</v>
      </c>
      <c r="AB24" s="40">
        <f t="shared" si="7"/>
        <v>55.21023765996344</v>
      </c>
      <c r="AC24" s="39">
        <v>512</v>
      </c>
      <c r="AD24" s="60">
        <v>269</v>
      </c>
      <c r="AE24" s="40">
        <f t="shared" si="8"/>
        <v>52.5390625</v>
      </c>
      <c r="AF24" s="37"/>
      <c r="AG24" s="41"/>
    </row>
    <row r="25" spans="1:33" s="42" customFormat="1" ht="17.100000000000001" customHeight="1" x14ac:dyDescent="0.25">
      <c r="A25" s="61" t="s">
        <v>51</v>
      </c>
      <c r="B25" s="233"/>
      <c r="C25" s="87">
        <v>876</v>
      </c>
      <c r="D25" s="36" t="e">
        <f t="shared" si="0"/>
        <v>#DIV/0!</v>
      </c>
      <c r="E25" s="39">
        <v>1073</v>
      </c>
      <c r="F25" s="39">
        <v>746</v>
      </c>
      <c r="G25" s="40">
        <f t="shared" si="1"/>
        <v>69.524697110904</v>
      </c>
      <c r="H25" s="39">
        <v>651</v>
      </c>
      <c r="I25" s="87">
        <v>409</v>
      </c>
      <c r="J25" s="40">
        <f t="shared" si="2"/>
        <v>62.826420890937023</v>
      </c>
      <c r="K25" s="163">
        <v>349</v>
      </c>
      <c r="L25" s="163">
        <v>310</v>
      </c>
      <c r="M25" s="149">
        <f t="shared" si="3"/>
        <v>88.825214899713473</v>
      </c>
      <c r="N25" s="39">
        <v>71</v>
      </c>
      <c r="O25" s="39">
        <v>46</v>
      </c>
      <c r="P25" s="40">
        <f t="shared" si="4"/>
        <v>64.788732394366193</v>
      </c>
      <c r="Q25" s="39">
        <v>18</v>
      </c>
      <c r="R25" s="39">
        <v>20</v>
      </c>
      <c r="S25" s="40">
        <f t="shared" si="9"/>
        <v>111.11111111111111</v>
      </c>
      <c r="T25" s="39">
        <v>878</v>
      </c>
      <c r="U25" s="60">
        <v>649</v>
      </c>
      <c r="V25" s="40">
        <f t="shared" si="5"/>
        <v>73.917995444191348</v>
      </c>
      <c r="W25" s="234"/>
      <c r="X25" s="60">
        <v>237</v>
      </c>
      <c r="Y25" s="40" t="e">
        <f t="shared" si="6"/>
        <v>#DIV/0!</v>
      </c>
      <c r="Z25" s="39">
        <v>250</v>
      </c>
      <c r="AA25" s="60">
        <v>182</v>
      </c>
      <c r="AB25" s="40">
        <f t="shared" si="7"/>
        <v>72.8</v>
      </c>
      <c r="AC25" s="39">
        <v>201</v>
      </c>
      <c r="AD25" s="60">
        <v>153</v>
      </c>
      <c r="AE25" s="40">
        <f t="shared" si="8"/>
        <v>76.119402985074629</v>
      </c>
      <c r="AF25" s="37"/>
      <c r="AG25" s="41"/>
    </row>
    <row r="26" spans="1:33" s="42" customFormat="1" ht="17.100000000000001" customHeight="1" x14ac:dyDescent="0.25">
      <c r="A26" s="61" t="s">
        <v>52</v>
      </c>
      <c r="B26" s="233"/>
      <c r="C26" s="87">
        <v>1245</v>
      </c>
      <c r="D26" s="36" t="e">
        <f t="shared" si="0"/>
        <v>#DIV/0!</v>
      </c>
      <c r="E26" s="39">
        <v>1638</v>
      </c>
      <c r="F26" s="39">
        <v>1073</v>
      </c>
      <c r="G26" s="40">
        <f t="shared" si="1"/>
        <v>65.506715506715508</v>
      </c>
      <c r="H26" s="39">
        <v>574</v>
      </c>
      <c r="I26" s="87">
        <v>385</v>
      </c>
      <c r="J26" s="40">
        <f t="shared" si="2"/>
        <v>67.073170731707322</v>
      </c>
      <c r="K26" s="163">
        <v>431</v>
      </c>
      <c r="L26" s="163">
        <v>329</v>
      </c>
      <c r="M26" s="149">
        <f t="shared" si="3"/>
        <v>76.334106728538288</v>
      </c>
      <c r="N26" s="39">
        <v>82</v>
      </c>
      <c r="O26" s="39">
        <v>83</v>
      </c>
      <c r="P26" s="40">
        <f t="shared" si="4"/>
        <v>101.21951219512195</v>
      </c>
      <c r="Q26" s="39">
        <v>2</v>
      </c>
      <c r="R26" s="39">
        <v>6</v>
      </c>
      <c r="S26" s="40">
        <f t="shared" si="9"/>
        <v>300</v>
      </c>
      <c r="T26" s="39">
        <v>1349</v>
      </c>
      <c r="U26" s="60">
        <v>811</v>
      </c>
      <c r="V26" s="40">
        <f t="shared" si="5"/>
        <v>60.118606375092661</v>
      </c>
      <c r="W26" s="234"/>
      <c r="X26" s="60">
        <v>291</v>
      </c>
      <c r="Y26" s="40" t="e">
        <f t="shared" si="6"/>
        <v>#DIV/0!</v>
      </c>
      <c r="Z26" s="39">
        <v>548</v>
      </c>
      <c r="AA26" s="60">
        <v>257</v>
      </c>
      <c r="AB26" s="40">
        <f t="shared" si="7"/>
        <v>46.897810218978101</v>
      </c>
      <c r="AC26" s="39">
        <v>475</v>
      </c>
      <c r="AD26" s="60">
        <v>228</v>
      </c>
      <c r="AE26" s="40">
        <f t="shared" si="8"/>
        <v>48</v>
      </c>
      <c r="AF26" s="37"/>
      <c r="AG26" s="41"/>
    </row>
    <row r="27" spans="1:33" s="42" customFormat="1" ht="17.100000000000001" customHeight="1" x14ac:dyDescent="0.25">
      <c r="A27" s="61" t="s">
        <v>53</v>
      </c>
      <c r="B27" s="233"/>
      <c r="C27" s="87">
        <v>643</v>
      </c>
      <c r="D27" s="36" t="e">
        <f t="shared" si="0"/>
        <v>#DIV/0!</v>
      </c>
      <c r="E27" s="39">
        <v>1174</v>
      </c>
      <c r="F27" s="39">
        <v>617</v>
      </c>
      <c r="G27" s="40">
        <f t="shared" si="1"/>
        <v>52.555366269165248</v>
      </c>
      <c r="H27" s="39">
        <v>508</v>
      </c>
      <c r="I27" s="87">
        <v>198</v>
      </c>
      <c r="J27" s="40">
        <f t="shared" si="2"/>
        <v>38.976377952755904</v>
      </c>
      <c r="K27" s="163">
        <v>311</v>
      </c>
      <c r="L27" s="163">
        <v>193</v>
      </c>
      <c r="M27" s="149">
        <f t="shared" si="3"/>
        <v>62.057877813504824</v>
      </c>
      <c r="N27" s="39">
        <v>151</v>
      </c>
      <c r="O27" s="39">
        <v>98</v>
      </c>
      <c r="P27" s="40">
        <f t="shared" si="4"/>
        <v>64.900662251655632</v>
      </c>
      <c r="Q27" s="39">
        <v>42</v>
      </c>
      <c r="R27" s="39">
        <v>29</v>
      </c>
      <c r="S27" s="40">
        <f t="shared" si="9"/>
        <v>69.047619047619051</v>
      </c>
      <c r="T27" s="39">
        <v>932</v>
      </c>
      <c r="U27" s="60">
        <v>563</v>
      </c>
      <c r="V27" s="40">
        <f t="shared" si="5"/>
        <v>60.407725321888414</v>
      </c>
      <c r="W27" s="234"/>
      <c r="X27" s="60">
        <v>140</v>
      </c>
      <c r="Y27" s="40" t="e">
        <f t="shared" si="6"/>
        <v>#DIV/0!</v>
      </c>
      <c r="Z27" s="39">
        <v>253</v>
      </c>
      <c r="AA27" s="60">
        <v>140</v>
      </c>
      <c r="AB27" s="40">
        <f t="shared" si="7"/>
        <v>55.335968379446641</v>
      </c>
      <c r="AC27" s="39">
        <v>232</v>
      </c>
      <c r="AD27" s="60">
        <v>124</v>
      </c>
      <c r="AE27" s="40">
        <f t="shared" si="8"/>
        <v>53.448275862068968</v>
      </c>
      <c r="AF27" s="37"/>
      <c r="AG27" s="41"/>
    </row>
    <row r="28" spans="1:33" s="42" customFormat="1" ht="17.100000000000001" customHeight="1" x14ac:dyDescent="0.25">
      <c r="A28" s="61" t="s">
        <v>54</v>
      </c>
      <c r="B28" s="233"/>
      <c r="C28" s="87">
        <v>795</v>
      </c>
      <c r="D28" s="36" t="e">
        <f t="shared" si="0"/>
        <v>#DIV/0!</v>
      </c>
      <c r="E28" s="39">
        <v>1001</v>
      </c>
      <c r="F28" s="39">
        <v>664</v>
      </c>
      <c r="G28" s="40">
        <f t="shared" si="1"/>
        <v>66.333666333666329</v>
      </c>
      <c r="H28" s="39">
        <v>508</v>
      </c>
      <c r="I28" s="87">
        <v>242</v>
      </c>
      <c r="J28" s="40">
        <f t="shared" si="2"/>
        <v>47.637795275590548</v>
      </c>
      <c r="K28" s="163">
        <v>282</v>
      </c>
      <c r="L28" s="163">
        <v>165</v>
      </c>
      <c r="M28" s="149">
        <f t="shared" si="3"/>
        <v>58.51063829787234</v>
      </c>
      <c r="N28" s="39">
        <v>69</v>
      </c>
      <c r="O28" s="39">
        <v>60</v>
      </c>
      <c r="P28" s="40">
        <f t="shared" si="4"/>
        <v>86.956521739130437</v>
      </c>
      <c r="Q28" s="39">
        <v>24</v>
      </c>
      <c r="R28" s="39">
        <v>17</v>
      </c>
      <c r="S28" s="40">
        <f t="shared" si="9"/>
        <v>70.833333333333329</v>
      </c>
      <c r="T28" s="39">
        <v>941</v>
      </c>
      <c r="U28" s="60">
        <v>637</v>
      </c>
      <c r="V28" s="40">
        <f t="shared" si="5"/>
        <v>67.693942614240171</v>
      </c>
      <c r="W28" s="234"/>
      <c r="X28" s="60">
        <v>227</v>
      </c>
      <c r="Y28" s="40" t="e">
        <f t="shared" si="6"/>
        <v>#DIV/0!</v>
      </c>
      <c r="Z28" s="39">
        <v>339</v>
      </c>
      <c r="AA28" s="60">
        <v>216</v>
      </c>
      <c r="AB28" s="40">
        <f t="shared" si="7"/>
        <v>63.716814159292035</v>
      </c>
      <c r="AC28" s="39">
        <v>321</v>
      </c>
      <c r="AD28" s="60">
        <v>202</v>
      </c>
      <c r="AE28" s="40">
        <f t="shared" si="8"/>
        <v>62.928348909657323</v>
      </c>
      <c r="AF28" s="37"/>
      <c r="AG28" s="41"/>
    </row>
    <row r="29" spans="1:33" s="42" customFormat="1" ht="17.100000000000001" customHeight="1" x14ac:dyDescent="0.25">
      <c r="A29" s="61" t="s">
        <v>55</v>
      </c>
      <c r="B29" s="233"/>
      <c r="C29" s="87">
        <v>898</v>
      </c>
      <c r="D29" s="36" t="e">
        <f t="shared" si="0"/>
        <v>#DIV/0!</v>
      </c>
      <c r="E29" s="39">
        <v>1813</v>
      </c>
      <c r="F29" s="39">
        <v>811</v>
      </c>
      <c r="G29" s="40">
        <f t="shared" si="1"/>
        <v>44.732487589630445</v>
      </c>
      <c r="H29" s="39">
        <v>526</v>
      </c>
      <c r="I29" s="87">
        <v>203</v>
      </c>
      <c r="J29" s="40">
        <f t="shared" si="2"/>
        <v>38.593155893536121</v>
      </c>
      <c r="K29" s="163">
        <v>389</v>
      </c>
      <c r="L29" s="163">
        <v>190</v>
      </c>
      <c r="M29" s="149">
        <f t="shared" si="3"/>
        <v>48.843187660668377</v>
      </c>
      <c r="N29" s="39">
        <v>133</v>
      </c>
      <c r="O29" s="39">
        <v>83</v>
      </c>
      <c r="P29" s="40">
        <f t="shared" si="4"/>
        <v>62.406015037593988</v>
      </c>
      <c r="Q29" s="39">
        <v>1</v>
      </c>
      <c r="R29" s="39">
        <v>0</v>
      </c>
      <c r="S29" s="40">
        <f t="shared" si="9"/>
        <v>0</v>
      </c>
      <c r="T29" s="39">
        <v>1467</v>
      </c>
      <c r="U29" s="60">
        <v>661</v>
      </c>
      <c r="V29" s="40">
        <f t="shared" si="5"/>
        <v>45.057941376959782</v>
      </c>
      <c r="W29" s="234"/>
      <c r="X29" s="60">
        <v>221</v>
      </c>
      <c r="Y29" s="40" t="e">
        <f t="shared" si="6"/>
        <v>#DIV/0!</v>
      </c>
      <c r="Z29" s="39">
        <v>453</v>
      </c>
      <c r="AA29" s="60">
        <v>203</v>
      </c>
      <c r="AB29" s="40">
        <f t="shared" si="7"/>
        <v>44.812362030905078</v>
      </c>
      <c r="AC29" s="39">
        <v>400</v>
      </c>
      <c r="AD29" s="60">
        <v>176</v>
      </c>
      <c r="AE29" s="40">
        <f t="shared" si="8"/>
        <v>44</v>
      </c>
      <c r="AF29" s="37"/>
      <c r="AG29" s="41"/>
    </row>
    <row r="30" spans="1:33" s="42" customFormat="1" ht="17.100000000000001" customHeight="1" x14ac:dyDescent="0.25">
      <c r="A30" s="61" t="s">
        <v>56</v>
      </c>
      <c r="B30" s="233"/>
      <c r="C30" s="87">
        <v>786</v>
      </c>
      <c r="D30" s="36" t="e">
        <f t="shared" si="0"/>
        <v>#DIV/0!</v>
      </c>
      <c r="E30" s="39">
        <v>1012</v>
      </c>
      <c r="F30" s="39">
        <v>665</v>
      </c>
      <c r="G30" s="40">
        <f t="shared" si="1"/>
        <v>65.71146245059289</v>
      </c>
      <c r="H30" s="39">
        <v>486</v>
      </c>
      <c r="I30" s="87">
        <v>260</v>
      </c>
      <c r="J30" s="40">
        <f t="shared" si="2"/>
        <v>53.497942386831276</v>
      </c>
      <c r="K30" s="163">
        <v>353</v>
      </c>
      <c r="L30" s="163">
        <v>206</v>
      </c>
      <c r="M30" s="149">
        <f t="shared" si="3"/>
        <v>58.356940509915013</v>
      </c>
      <c r="N30" s="39">
        <v>138</v>
      </c>
      <c r="O30" s="39">
        <v>46</v>
      </c>
      <c r="P30" s="40">
        <f t="shared" si="4"/>
        <v>33.333333333333336</v>
      </c>
      <c r="Q30" s="39">
        <v>9</v>
      </c>
      <c r="R30" s="39">
        <v>0</v>
      </c>
      <c r="S30" s="40">
        <f t="shared" si="9"/>
        <v>0</v>
      </c>
      <c r="T30" s="39">
        <v>926</v>
      </c>
      <c r="U30" s="60">
        <v>593</v>
      </c>
      <c r="V30" s="40">
        <f t="shared" si="5"/>
        <v>64.038876889848808</v>
      </c>
      <c r="W30" s="234"/>
      <c r="X30" s="60">
        <v>196</v>
      </c>
      <c r="Y30" s="40" t="e">
        <f t="shared" si="6"/>
        <v>#DIV/0!</v>
      </c>
      <c r="Z30" s="39">
        <v>282</v>
      </c>
      <c r="AA30" s="60">
        <v>169</v>
      </c>
      <c r="AB30" s="40">
        <f t="shared" si="7"/>
        <v>59.929078014184398</v>
      </c>
      <c r="AC30" s="39">
        <v>245</v>
      </c>
      <c r="AD30" s="60">
        <v>146</v>
      </c>
      <c r="AE30" s="40">
        <f t="shared" si="8"/>
        <v>59.591836734693878</v>
      </c>
      <c r="AF30" s="37"/>
      <c r="AG30" s="41"/>
    </row>
    <row r="31" spans="1:33" s="42" customFormat="1" ht="17.100000000000001" customHeight="1" x14ac:dyDescent="0.25">
      <c r="A31" s="61" t="s">
        <v>57</v>
      </c>
      <c r="B31" s="233"/>
      <c r="C31" s="87">
        <v>1171</v>
      </c>
      <c r="D31" s="36" t="e">
        <f t="shared" si="0"/>
        <v>#DIV/0!</v>
      </c>
      <c r="E31" s="39">
        <v>1194</v>
      </c>
      <c r="F31" s="39">
        <v>841</v>
      </c>
      <c r="G31" s="40">
        <f t="shared" si="1"/>
        <v>70.435510887772196</v>
      </c>
      <c r="H31" s="39">
        <v>782</v>
      </c>
      <c r="I31" s="87">
        <v>332</v>
      </c>
      <c r="J31" s="40">
        <f t="shared" si="2"/>
        <v>42.455242966751918</v>
      </c>
      <c r="K31" s="163">
        <v>368</v>
      </c>
      <c r="L31" s="163">
        <v>266</v>
      </c>
      <c r="M31" s="149">
        <f t="shared" si="3"/>
        <v>72.282608695652172</v>
      </c>
      <c r="N31" s="39">
        <v>106</v>
      </c>
      <c r="O31" s="39">
        <v>59</v>
      </c>
      <c r="P31" s="40">
        <f t="shared" si="4"/>
        <v>55.660377358490564</v>
      </c>
      <c r="Q31" s="39">
        <v>20</v>
      </c>
      <c r="R31" s="39">
        <v>0</v>
      </c>
      <c r="S31" s="40">
        <f t="shared" si="9"/>
        <v>0</v>
      </c>
      <c r="T31" s="39">
        <v>1091</v>
      </c>
      <c r="U31" s="60">
        <v>719</v>
      </c>
      <c r="V31" s="40">
        <f t="shared" si="5"/>
        <v>65.902841429880837</v>
      </c>
      <c r="W31" s="234"/>
      <c r="X31" s="60">
        <v>266</v>
      </c>
      <c r="Y31" s="40" t="e">
        <f t="shared" si="6"/>
        <v>#DIV/0!</v>
      </c>
      <c r="Z31" s="39">
        <v>372</v>
      </c>
      <c r="AA31" s="60">
        <v>194</v>
      </c>
      <c r="AB31" s="40">
        <f t="shared" si="7"/>
        <v>52.1505376344086</v>
      </c>
      <c r="AC31" s="39">
        <v>325</v>
      </c>
      <c r="AD31" s="60">
        <v>159</v>
      </c>
      <c r="AE31" s="40">
        <f t="shared" si="8"/>
        <v>48.92307692307692</v>
      </c>
      <c r="AF31" s="37"/>
      <c r="AG31" s="41"/>
    </row>
    <row r="32" spans="1:33" s="42" customFormat="1" ht="17.100000000000001" customHeight="1" x14ac:dyDescent="0.25">
      <c r="A32" s="61" t="s">
        <v>58</v>
      </c>
      <c r="B32" s="233"/>
      <c r="C32" s="87">
        <v>1048</v>
      </c>
      <c r="D32" s="36" t="e">
        <f t="shared" si="0"/>
        <v>#DIV/0!</v>
      </c>
      <c r="E32" s="39">
        <v>1270</v>
      </c>
      <c r="F32" s="39">
        <v>720</v>
      </c>
      <c r="G32" s="40">
        <f t="shared" si="1"/>
        <v>56.69291338582677</v>
      </c>
      <c r="H32" s="39">
        <v>657</v>
      </c>
      <c r="I32" s="87">
        <v>523</v>
      </c>
      <c r="J32" s="40">
        <f t="shared" si="2"/>
        <v>79.604261796042621</v>
      </c>
      <c r="K32" s="163">
        <v>494</v>
      </c>
      <c r="L32" s="163">
        <v>340</v>
      </c>
      <c r="M32" s="149">
        <f t="shared" si="3"/>
        <v>68.825910931174093</v>
      </c>
      <c r="N32" s="39">
        <v>143</v>
      </c>
      <c r="O32" s="39">
        <v>49</v>
      </c>
      <c r="P32" s="40">
        <f t="shared" si="4"/>
        <v>34.265734265734267</v>
      </c>
      <c r="Q32" s="39">
        <v>28</v>
      </c>
      <c r="R32" s="39">
        <v>0</v>
      </c>
      <c r="S32" s="40">
        <f t="shared" si="9"/>
        <v>0</v>
      </c>
      <c r="T32" s="39">
        <v>1033</v>
      </c>
      <c r="U32" s="60">
        <v>684</v>
      </c>
      <c r="V32" s="40">
        <f t="shared" si="5"/>
        <v>66.214908034849955</v>
      </c>
      <c r="W32" s="234"/>
      <c r="X32" s="60">
        <v>252</v>
      </c>
      <c r="Y32" s="40" t="e">
        <f t="shared" si="6"/>
        <v>#DIV/0!</v>
      </c>
      <c r="Z32" s="39">
        <v>217</v>
      </c>
      <c r="AA32" s="60">
        <v>117</v>
      </c>
      <c r="AB32" s="40">
        <f t="shared" si="7"/>
        <v>53.917050691244242</v>
      </c>
      <c r="AC32" s="39">
        <v>199</v>
      </c>
      <c r="AD32" s="60">
        <v>104</v>
      </c>
      <c r="AE32" s="40">
        <f t="shared" si="8"/>
        <v>52.261306532663319</v>
      </c>
      <c r="AF32" s="37"/>
      <c r="AG32" s="41"/>
    </row>
    <row r="33" spans="1:33" s="42" customFormat="1" ht="17.100000000000001" customHeight="1" x14ac:dyDescent="0.25">
      <c r="A33" s="61" t="s">
        <v>59</v>
      </c>
      <c r="B33" s="233"/>
      <c r="C33" s="87">
        <v>1654</v>
      </c>
      <c r="D33" s="36" t="e">
        <f t="shared" si="0"/>
        <v>#DIV/0!</v>
      </c>
      <c r="E33" s="39">
        <v>2287</v>
      </c>
      <c r="F33" s="39">
        <v>1535</v>
      </c>
      <c r="G33" s="40">
        <f t="shared" si="1"/>
        <v>67.118495846086574</v>
      </c>
      <c r="H33" s="39">
        <v>736</v>
      </c>
      <c r="I33" s="87">
        <v>380</v>
      </c>
      <c r="J33" s="40">
        <f t="shared" si="2"/>
        <v>51.630434782608695</v>
      </c>
      <c r="K33" s="163">
        <v>467</v>
      </c>
      <c r="L33" s="163">
        <v>303</v>
      </c>
      <c r="M33" s="149">
        <f t="shared" si="3"/>
        <v>64.882226980728049</v>
      </c>
      <c r="N33" s="39">
        <v>188</v>
      </c>
      <c r="O33" s="39">
        <v>78</v>
      </c>
      <c r="P33" s="40">
        <f t="shared" si="4"/>
        <v>41.48936170212766</v>
      </c>
      <c r="Q33" s="39">
        <v>2</v>
      </c>
      <c r="R33" s="39">
        <v>0</v>
      </c>
      <c r="S33" s="40">
        <f t="shared" si="9"/>
        <v>0</v>
      </c>
      <c r="T33" s="39">
        <v>2071</v>
      </c>
      <c r="U33" s="60">
        <v>1406</v>
      </c>
      <c r="V33" s="40">
        <f t="shared" si="5"/>
        <v>67.88990825688073</v>
      </c>
      <c r="W33" s="234"/>
      <c r="X33" s="60">
        <v>519</v>
      </c>
      <c r="Y33" s="40" t="e">
        <f t="shared" si="6"/>
        <v>#DIV/0!</v>
      </c>
      <c r="Z33" s="39">
        <v>789</v>
      </c>
      <c r="AA33" s="60">
        <v>479</v>
      </c>
      <c r="AB33" s="40">
        <f t="shared" si="7"/>
        <v>60.70975918884664</v>
      </c>
      <c r="AC33" s="39">
        <v>731</v>
      </c>
      <c r="AD33" s="60">
        <v>439</v>
      </c>
      <c r="AE33" s="40">
        <f t="shared" si="8"/>
        <v>60.054719562243505</v>
      </c>
      <c r="AF33" s="37"/>
      <c r="AG33" s="41"/>
    </row>
    <row r="34" spans="1:33" s="42" customFormat="1" ht="17.100000000000001" customHeight="1" x14ac:dyDescent="0.25">
      <c r="A34" s="61" t="s">
        <v>60</v>
      </c>
      <c r="B34" s="233"/>
      <c r="C34" s="87">
        <v>1292</v>
      </c>
      <c r="D34" s="36" t="e">
        <f t="shared" si="0"/>
        <v>#DIV/0!</v>
      </c>
      <c r="E34" s="39">
        <v>1898</v>
      </c>
      <c r="F34" s="39">
        <v>1086</v>
      </c>
      <c r="G34" s="40">
        <f t="shared" si="1"/>
        <v>57.218124341412015</v>
      </c>
      <c r="H34" s="39">
        <v>786</v>
      </c>
      <c r="I34" s="87">
        <v>332</v>
      </c>
      <c r="J34" s="40">
        <f t="shared" si="2"/>
        <v>42.239185750636132</v>
      </c>
      <c r="K34" s="163">
        <v>406</v>
      </c>
      <c r="L34" s="163">
        <v>178</v>
      </c>
      <c r="M34" s="149">
        <f t="shared" si="3"/>
        <v>43.842364532019701</v>
      </c>
      <c r="N34" s="39">
        <v>90</v>
      </c>
      <c r="O34" s="39">
        <v>62</v>
      </c>
      <c r="P34" s="40">
        <f t="shared" si="4"/>
        <v>68.888888888888886</v>
      </c>
      <c r="Q34" s="39">
        <v>3</v>
      </c>
      <c r="R34" s="39">
        <v>3</v>
      </c>
      <c r="S34" s="40">
        <f t="shared" si="9"/>
        <v>100</v>
      </c>
      <c r="T34" s="39">
        <v>1635</v>
      </c>
      <c r="U34" s="60">
        <v>909</v>
      </c>
      <c r="V34" s="40">
        <f t="shared" si="5"/>
        <v>55.596330275229356</v>
      </c>
      <c r="W34" s="234"/>
      <c r="X34" s="60">
        <v>427</v>
      </c>
      <c r="Y34" s="40" t="e">
        <f t="shared" si="6"/>
        <v>#DIV/0!</v>
      </c>
      <c r="Z34" s="39">
        <v>730</v>
      </c>
      <c r="AA34" s="60">
        <v>371</v>
      </c>
      <c r="AB34" s="40">
        <f t="shared" si="7"/>
        <v>50.821917808219176</v>
      </c>
      <c r="AC34" s="39">
        <v>651</v>
      </c>
      <c r="AD34" s="60">
        <v>349</v>
      </c>
      <c r="AE34" s="40">
        <f t="shared" si="8"/>
        <v>53.60983102918587</v>
      </c>
      <c r="AF34" s="37"/>
      <c r="AG34" s="41"/>
    </row>
    <row r="35" spans="1:33" s="42" customFormat="1" ht="17.100000000000001" customHeight="1" thickBot="1" x14ac:dyDescent="0.3">
      <c r="A35" s="61" t="s">
        <v>61</v>
      </c>
      <c r="B35" s="233"/>
      <c r="C35" s="87">
        <v>715</v>
      </c>
      <c r="D35" s="36" t="e">
        <f t="shared" si="0"/>
        <v>#DIV/0!</v>
      </c>
      <c r="E35" s="39">
        <v>1178</v>
      </c>
      <c r="F35" s="39">
        <v>635</v>
      </c>
      <c r="G35" s="40">
        <f t="shared" si="1"/>
        <v>53.904923599320881</v>
      </c>
      <c r="H35" s="39">
        <v>429</v>
      </c>
      <c r="I35" s="87">
        <v>213</v>
      </c>
      <c r="J35" s="40">
        <f t="shared" si="2"/>
        <v>49.650349650349654</v>
      </c>
      <c r="K35" s="163">
        <v>268</v>
      </c>
      <c r="L35" s="163">
        <v>157</v>
      </c>
      <c r="M35" s="149">
        <f t="shared" si="3"/>
        <v>58.582089552238806</v>
      </c>
      <c r="N35" s="39">
        <v>138</v>
      </c>
      <c r="O35" s="39">
        <v>96</v>
      </c>
      <c r="P35" s="40">
        <f t="shared" si="4"/>
        <v>69.565217391304344</v>
      </c>
      <c r="Q35" s="39">
        <v>2</v>
      </c>
      <c r="R35" s="39">
        <v>6</v>
      </c>
      <c r="S35" s="40">
        <f t="shared" si="9"/>
        <v>300</v>
      </c>
      <c r="T35" s="39">
        <v>817</v>
      </c>
      <c r="U35" s="60">
        <v>558</v>
      </c>
      <c r="V35" s="40">
        <f t="shared" si="5"/>
        <v>68.298653610771112</v>
      </c>
      <c r="W35" s="235"/>
      <c r="X35" s="60">
        <v>166</v>
      </c>
      <c r="Y35" s="40" t="e">
        <f t="shared" si="6"/>
        <v>#DIV/0!</v>
      </c>
      <c r="Z35" s="39">
        <v>232</v>
      </c>
      <c r="AA35" s="60">
        <v>145</v>
      </c>
      <c r="AB35" s="40">
        <f t="shared" si="7"/>
        <v>62.5</v>
      </c>
      <c r="AC35" s="39">
        <v>205</v>
      </c>
      <c r="AD35" s="60">
        <v>122</v>
      </c>
      <c r="AE35" s="40">
        <f t="shared" si="8"/>
        <v>59.512195121951223</v>
      </c>
      <c r="AF35" s="37"/>
      <c r="AG35" s="41"/>
    </row>
    <row r="36" spans="1:33" ht="14.25" x14ac:dyDescent="0.2">
      <c r="A36" s="45"/>
      <c r="B36" s="45"/>
      <c r="C36" s="88"/>
      <c r="D36" s="45"/>
      <c r="E36" s="45"/>
      <c r="F36" s="45"/>
      <c r="G36" s="45"/>
      <c r="H36" s="45"/>
      <c r="I36" s="88"/>
      <c r="J36" s="45"/>
      <c r="K36" s="45"/>
      <c r="L36" s="45"/>
      <c r="M36" s="45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</row>
    <row r="37" spans="1:33" ht="14.25" x14ac:dyDescent="0.2"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</row>
    <row r="38" spans="1:33" ht="14.25" x14ac:dyDescent="0.2"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</row>
    <row r="39" spans="1:33" ht="14.25" x14ac:dyDescent="0.2"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</row>
    <row r="40" spans="1:33" ht="14.25" x14ac:dyDescent="0.2"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</row>
    <row r="41" spans="1:33" ht="14.25" x14ac:dyDescent="0.2"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</row>
    <row r="42" spans="1:33" ht="14.25" x14ac:dyDescent="0.2"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</row>
    <row r="43" spans="1:33" ht="14.25" x14ac:dyDescent="0.2"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1:33" ht="14.25" x14ac:dyDescent="0.2"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</row>
    <row r="45" spans="1:33" ht="14.25" x14ac:dyDescent="0.2"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</row>
    <row r="46" spans="1:33" ht="14.25" x14ac:dyDescent="0.2"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</row>
    <row r="47" spans="1:33" ht="14.25" x14ac:dyDescent="0.2"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</row>
    <row r="48" spans="1:33" ht="14.25" x14ac:dyDescent="0.2"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</row>
    <row r="49" spans="14:28" ht="14.25" x14ac:dyDescent="0.2"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14:28" ht="14.25" x14ac:dyDescent="0.2"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1" spans="14:28" ht="14.25" x14ac:dyDescent="0.2"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</row>
    <row r="52" spans="14:28" ht="14.25" x14ac:dyDescent="0.2"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</row>
    <row r="53" spans="14:28" ht="14.25" x14ac:dyDescent="0.2"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</row>
    <row r="54" spans="14:28" ht="14.25" x14ac:dyDescent="0.2"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</row>
    <row r="55" spans="14:28" ht="14.25" x14ac:dyDescent="0.2"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</row>
    <row r="56" spans="14:28" ht="14.25" x14ac:dyDescent="0.2"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</row>
    <row r="57" spans="14:28" ht="14.25" x14ac:dyDescent="0.2"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</row>
    <row r="58" spans="14:28" ht="14.25" x14ac:dyDescent="0.2"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</row>
    <row r="59" spans="14:28" ht="14.25" x14ac:dyDescent="0.2"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</row>
    <row r="60" spans="14:28" ht="14.25" x14ac:dyDescent="0.2"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</row>
    <row r="61" spans="14:28" ht="14.25" x14ac:dyDescent="0.2"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</row>
    <row r="62" spans="14:28" ht="14.25" x14ac:dyDescent="0.2"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</row>
    <row r="63" spans="14:28" ht="14.25" x14ac:dyDescent="0.2"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</row>
    <row r="64" spans="14:28" ht="14.25" x14ac:dyDescent="0.2"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</row>
    <row r="65" spans="14:28" ht="14.25" x14ac:dyDescent="0.2"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</row>
    <row r="66" spans="14:28" ht="14.25" x14ac:dyDescent="0.2"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</row>
    <row r="67" spans="14:28" ht="14.25" x14ac:dyDescent="0.2"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</row>
    <row r="68" spans="14:28" ht="14.25" x14ac:dyDescent="0.2"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</row>
    <row r="69" spans="14:28" ht="14.25" x14ac:dyDescent="0.2"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</row>
    <row r="70" spans="14:28" ht="14.25" x14ac:dyDescent="0.2"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</row>
    <row r="71" spans="14:28" ht="14.25" x14ac:dyDescent="0.2"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</row>
    <row r="72" spans="14:28" ht="14.25" x14ac:dyDescent="0.2"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</row>
    <row r="73" spans="14:28" ht="14.25" x14ac:dyDescent="0.2"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</row>
    <row r="74" spans="14:28" ht="14.25" x14ac:dyDescent="0.2"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</row>
    <row r="75" spans="14:28" ht="14.25" x14ac:dyDescent="0.2"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</row>
    <row r="76" spans="14:28" ht="14.25" x14ac:dyDescent="0.2"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</row>
    <row r="77" spans="14:28" ht="14.25" x14ac:dyDescent="0.2"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</row>
    <row r="78" spans="14:28" ht="14.25" x14ac:dyDescent="0.2"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</row>
    <row r="79" spans="14:28" ht="14.25" x14ac:dyDescent="0.2"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</row>
    <row r="80" spans="14:28" ht="14.25" x14ac:dyDescent="0.2"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</row>
    <row r="81" spans="14:28" ht="14.25" x14ac:dyDescent="0.2"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</row>
    <row r="82" spans="14:28" ht="14.25" x14ac:dyDescent="0.2"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</row>
    <row r="83" spans="14:28" ht="14.25" x14ac:dyDescent="0.2"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</row>
    <row r="84" spans="14:28" ht="14.25" x14ac:dyDescent="0.2"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</row>
    <row r="85" spans="14:28" ht="14.25" x14ac:dyDescent="0.2"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</row>
    <row r="86" spans="14:28" ht="14.25" x14ac:dyDescent="0.2"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</row>
    <row r="87" spans="14:28" x14ac:dyDescent="0.25"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</row>
    <row r="88" spans="14:28" x14ac:dyDescent="0.25"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</row>
  </sheetData>
  <mergeCells count="45">
    <mergeCell ref="AC4:AC5"/>
    <mergeCell ref="AD4:AD5"/>
    <mergeCell ref="AE4:AE5"/>
    <mergeCell ref="W4:W5"/>
    <mergeCell ref="X4:X5"/>
    <mergeCell ref="Y4:Y5"/>
    <mergeCell ref="Z4:Z5"/>
    <mergeCell ref="AA4:AA5"/>
    <mergeCell ref="AB4:AB5"/>
    <mergeCell ref="V4:V5"/>
    <mergeCell ref="H4:H5"/>
    <mergeCell ref="I4:I5"/>
    <mergeCell ref="J4:J5"/>
    <mergeCell ref="N4:N5"/>
    <mergeCell ref="O4:O5"/>
    <mergeCell ref="P4:P5"/>
    <mergeCell ref="Q4:Q5"/>
    <mergeCell ref="R4:R5"/>
    <mergeCell ref="S4:S5"/>
    <mergeCell ref="T4:T5"/>
    <mergeCell ref="U4:U5"/>
    <mergeCell ref="AA1:AB1"/>
    <mergeCell ref="AA2:AB2"/>
    <mergeCell ref="AC2:AD2"/>
    <mergeCell ref="A3:A5"/>
    <mergeCell ref="B3:D3"/>
    <mergeCell ref="E3:G3"/>
    <mergeCell ref="H3:J3"/>
    <mergeCell ref="N3:P3"/>
    <mergeCell ref="Q3:S3"/>
    <mergeCell ref="T3:V3"/>
    <mergeCell ref="W3:Y3"/>
    <mergeCell ref="Z3:AB3"/>
    <mergeCell ref="AC3:AE3"/>
    <mergeCell ref="B4:B5"/>
    <mergeCell ref="C4:C5"/>
    <mergeCell ref="D4:D5"/>
    <mergeCell ref="K3:M3"/>
    <mergeCell ref="K4:K5"/>
    <mergeCell ref="L4:L5"/>
    <mergeCell ref="M4:M5"/>
    <mergeCell ref="B1:P1"/>
    <mergeCell ref="E4:E5"/>
    <mergeCell ref="F4:F5"/>
    <mergeCell ref="G4:G5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colBreaks count="1" manualBreakCount="1">
    <brk id="16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K18"/>
  <sheetViews>
    <sheetView view="pageBreakPreview" zoomScale="82" zoomScaleNormal="70" zoomScaleSheetLayoutView="82" workbookViewId="0">
      <selection sqref="A1:E1"/>
    </sheetView>
  </sheetViews>
  <sheetFormatPr defaultColWidth="8" defaultRowHeight="13.2" x14ac:dyDescent="0.25"/>
  <cols>
    <col min="1" max="1" width="60.6640625" style="3" customWidth="1"/>
    <col min="2" max="3" width="23.33203125" style="3" customWidth="1"/>
    <col min="4" max="4" width="10.6640625" style="3" customWidth="1"/>
    <col min="5" max="5" width="11.5546875" style="3" customWidth="1"/>
    <col min="6" max="16384" width="8" style="3"/>
  </cols>
  <sheetData>
    <row r="1" spans="1:11" ht="54.75" customHeight="1" x14ac:dyDescent="0.25">
      <c r="A1" s="237" t="s">
        <v>70</v>
      </c>
      <c r="B1" s="237"/>
      <c r="C1" s="237"/>
      <c r="D1" s="237"/>
      <c r="E1" s="237"/>
    </row>
    <row r="2" spans="1:11" s="4" customFormat="1" ht="23.25" customHeight="1" x14ac:dyDescent="0.3">
      <c r="A2" s="242" t="s">
        <v>0</v>
      </c>
      <c r="B2" s="268" t="s">
        <v>103</v>
      </c>
      <c r="C2" s="268" t="s">
        <v>104</v>
      </c>
      <c r="D2" s="240" t="s">
        <v>1</v>
      </c>
      <c r="E2" s="241"/>
    </row>
    <row r="3" spans="1:11" s="4" customFormat="1" ht="42" customHeight="1" x14ac:dyDescent="0.3">
      <c r="A3" s="243"/>
      <c r="B3" s="269"/>
      <c r="C3" s="269"/>
      <c r="D3" s="5" t="s">
        <v>2</v>
      </c>
      <c r="E3" s="6" t="s">
        <v>25</v>
      </c>
    </row>
    <row r="4" spans="1:11" s="9" customFormat="1" ht="15.75" customHeight="1" x14ac:dyDescent="0.3">
      <c r="A4" s="7" t="s">
        <v>3</v>
      </c>
      <c r="B4" s="8">
        <v>1</v>
      </c>
      <c r="C4" s="8">
        <v>2</v>
      </c>
      <c r="D4" s="8">
        <v>3</v>
      </c>
      <c r="E4" s="8">
        <v>4</v>
      </c>
    </row>
    <row r="5" spans="1:11" s="9" customFormat="1" ht="26.85" customHeight="1" x14ac:dyDescent="0.3">
      <c r="A5" s="10" t="s">
        <v>97</v>
      </c>
      <c r="B5" s="74" t="s">
        <v>91</v>
      </c>
      <c r="C5" s="74">
        <f>'4(неповносправні-ЦЗ)'!C7</f>
        <v>3646</v>
      </c>
      <c r="D5" s="11" t="s">
        <v>91</v>
      </c>
      <c r="E5" s="75" t="s">
        <v>91</v>
      </c>
      <c r="K5" s="13"/>
    </row>
    <row r="6" spans="1:11" s="4" customFormat="1" ht="26.85" customHeight="1" x14ac:dyDescent="0.3">
      <c r="A6" s="10" t="s">
        <v>27</v>
      </c>
      <c r="B6" s="74">
        <f>'4(неповносправні-ЦЗ)'!E7</f>
        <v>4719</v>
      </c>
      <c r="C6" s="74">
        <f>'4(неповносправні-ЦЗ)'!F7</f>
        <v>3438</v>
      </c>
      <c r="D6" s="11">
        <f t="shared" ref="D6:D10" si="0">C6*100/B6</f>
        <v>72.854418308963758</v>
      </c>
      <c r="E6" s="75">
        <f t="shared" ref="E6:E10" si="1">C6-B6</f>
        <v>-1281</v>
      </c>
      <c r="K6" s="13"/>
    </row>
    <row r="7" spans="1:11" s="4" customFormat="1" ht="47.1" customHeight="1" x14ac:dyDescent="0.3">
      <c r="A7" s="14" t="s">
        <v>28</v>
      </c>
      <c r="B7" s="74">
        <f>'4(неповносправні-ЦЗ)'!H7</f>
        <v>694</v>
      </c>
      <c r="C7" s="74">
        <f>'4(неповносправні-ЦЗ)'!I7</f>
        <v>466</v>
      </c>
      <c r="D7" s="11">
        <f t="shared" si="0"/>
        <v>67.146974063400577</v>
      </c>
      <c r="E7" s="75">
        <f t="shared" si="1"/>
        <v>-228</v>
      </c>
      <c r="K7" s="13"/>
    </row>
    <row r="8" spans="1:11" s="4" customFormat="1" ht="27.6" customHeight="1" x14ac:dyDescent="0.3">
      <c r="A8" s="15" t="s">
        <v>29</v>
      </c>
      <c r="B8" s="74">
        <f>'4(неповносправні-ЦЗ)'!K7</f>
        <v>261</v>
      </c>
      <c r="C8" s="74">
        <f>'4(неповносправні-ЦЗ)'!L7</f>
        <v>208</v>
      </c>
      <c r="D8" s="11">
        <f t="shared" si="0"/>
        <v>79.693486590038319</v>
      </c>
      <c r="E8" s="75">
        <f t="shared" si="1"/>
        <v>-53</v>
      </c>
      <c r="K8" s="13"/>
    </row>
    <row r="9" spans="1:11" s="4" customFormat="1" ht="46.35" customHeight="1" x14ac:dyDescent="0.3">
      <c r="A9" s="15" t="s">
        <v>20</v>
      </c>
      <c r="B9" s="74">
        <f>'4(неповносправні-ЦЗ)'!N7</f>
        <v>70</v>
      </c>
      <c r="C9" s="74">
        <f>'4(неповносправні-ЦЗ)'!O7</f>
        <v>22</v>
      </c>
      <c r="D9" s="11">
        <f t="shared" si="0"/>
        <v>31.428571428571427</v>
      </c>
      <c r="E9" s="75">
        <f t="shared" si="1"/>
        <v>-48</v>
      </c>
      <c r="K9" s="13"/>
    </row>
    <row r="10" spans="1:11" s="4" customFormat="1" ht="46.35" customHeight="1" x14ac:dyDescent="0.3">
      <c r="A10" s="15" t="s">
        <v>30</v>
      </c>
      <c r="B10" s="74">
        <f>'4(неповносправні-ЦЗ)'!Q7</f>
        <v>4090</v>
      </c>
      <c r="C10" s="74">
        <f>'4(неповносправні-ЦЗ)'!R7</f>
        <v>2871</v>
      </c>
      <c r="D10" s="11">
        <f t="shared" si="0"/>
        <v>70.195599022004885</v>
      </c>
      <c r="E10" s="75">
        <f t="shared" si="1"/>
        <v>-1219</v>
      </c>
      <c r="K10" s="13"/>
    </row>
    <row r="11" spans="1:11" s="4" customFormat="1" ht="12.75" customHeight="1" x14ac:dyDescent="0.3">
      <c r="A11" s="244" t="s">
        <v>4</v>
      </c>
      <c r="B11" s="245"/>
      <c r="C11" s="245"/>
      <c r="D11" s="245"/>
      <c r="E11" s="245"/>
      <c r="K11" s="13"/>
    </row>
    <row r="12" spans="1:11" s="4" customFormat="1" ht="15" customHeight="1" x14ac:dyDescent="0.3">
      <c r="A12" s="246"/>
      <c r="B12" s="247"/>
      <c r="C12" s="247"/>
      <c r="D12" s="247"/>
      <c r="E12" s="247"/>
      <c r="K12" s="13"/>
    </row>
    <row r="13" spans="1:11" s="4" customFormat="1" ht="20.25" customHeight="1" x14ac:dyDescent="0.3">
      <c r="A13" s="242" t="s">
        <v>0</v>
      </c>
      <c r="B13" s="248" t="s">
        <v>105</v>
      </c>
      <c r="C13" s="248" t="s">
        <v>106</v>
      </c>
      <c r="D13" s="240" t="s">
        <v>1</v>
      </c>
      <c r="E13" s="241"/>
      <c r="K13" s="13"/>
    </row>
    <row r="14" spans="1:11" ht="35.85" customHeight="1" x14ac:dyDescent="0.25">
      <c r="A14" s="243"/>
      <c r="B14" s="248"/>
      <c r="C14" s="248"/>
      <c r="D14" s="5" t="s">
        <v>2</v>
      </c>
      <c r="E14" s="6" t="s">
        <v>25</v>
      </c>
      <c r="K14" s="13"/>
    </row>
    <row r="15" spans="1:11" ht="26.85" customHeight="1" x14ac:dyDescent="0.25">
      <c r="A15" s="10" t="s">
        <v>90</v>
      </c>
      <c r="B15" s="74" t="s">
        <v>91</v>
      </c>
      <c r="C15" s="74">
        <f>'4(неповносправні-ЦЗ)'!U7</f>
        <v>1118</v>
      </c>
      <c r="D15" s="16" t="s">
        <v>91</v>
      </c>
      <c r="E15" s="75" t="s">
        <v>91</v>
      </c>
      <c r="K15" s="13"/>
    </row>
    <row r="16" spans="1:11" ht="26.85" customHeight="1" x14ac:dyDescent="0.25">
      <c r="A16" s="1" t="s">
        <v>27</v>
      </c>
      <c r="B16" s="74">
        <f>'4(неповносправні-ЦЗ)'!W7</f>
        <v>1661</v>
      </c>
      <c r="C16" s="74">
        <f>'4(неповносправні-ЦЗ)'!X7</f>
        <v>1047</v>
      </c>
      <c r="D16" s="16">
        <f t="shared" ref="D16:D17" si="2">C16*100/B16</f>
        <v>63.034316676700783</v>
      </c>
      <c r="E16" s="75">
        <f t="shared" ref="E16:E17" si="3">C16-B16</f>
        <v>-614</v>
      </c>
      <c r="K16" s="13"/>
    </row>
    <row r="17" spans="1:11" ht="26.85" customHeight="1" x14ac:dyDescent="0.25">
      <c r="A17" s="1" t="s">
        <v>32</v>
      </c>
      <c r="B17" s="74">
        <f>'4(неповносправні-ЦЗ)'!Z7</f>
        <v>1513</v>
      </c>
      <c r="C17" s="74">
        <f>'4(неповносправні-ЦЗ)'!AA7</f>
        <v>945</v>
      </c>
      <c r="D17" s="16">
        <f t="shared" si="2"/>
        <v>62.458691341705219</v>
      </c>
      <c r="E17" s="75">
        <f t="shared" si="3"/>
        <v>-568</v>
      </c>
      <c r="K17" s="13"/>
    </row>
    <row r="18" spans="1:11" ht="64.349999999999994" customHeight="1" x14ac:dyDescent="0.3">
      <c r="A18" s="236" t="s">
        <v>99</v>
      </c>
      <c r="B18" s="236"/>
      <c r="C18" s="236"/>
      <c r="D18" s="236"/>
      <c r="E18" s="236"/>
    </row>
  </sheetData>
  <mergeCells count="11">
    <mergeCell ref="A18:E18"/>
    <mergeCell ref="A1:E1"/>
    <mergeCell ref="B2:B3"/>
    <mergeCell ref="C2:C3"/>
    <mergeCell ref="D2:E2"/>
    <mergeCell ref="A11:E12"/>
    <mergeCell ref="A13:A14"/>
    <mergeCell ref="B13:B14"/>
    <mergeCell ref="C13:C14"/>
    <mergeCell ref="D13:E13"/>
    <mergeCell ref="A2:A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AF88"/>
  <sheetViews>
    <sheetView view="pageBreakPreview" zoomScale="82" zoomScaleNormal="75" zoomScaleSheetLayoutView="82" workbookViewId="0">
      <pane xSplit="1" ySplit="6" topLeftCell="B12" activePane="bottomRight" state="frozen"/>
      <selection activeCell="A4" sqref="A4:A6"/>
      <selection pane="topRight" activeCell="A4" sqref="A4:A6"/>
      <selection pane="bottomLeft" activeCell="A4" sqref="A4:A6"/>
      <selection pane="bottomRight" activeCell="AB11" sqref="AB11"/>
    </sheetView>
  </sheetViews>
  <sheetFormatPr defaultColWidth="9.33203125" defaultRowHeight="13.8" x14ac:dyDescent="0.25"/>
  <cols>
    <col min="1" max="1" width="25.6640625" style="44" customWidth="1"/>
    <col min="2" max="2" width="11" style="44" hidden="1" customWidth="1"/>
    <col min="3" max="3" width="19.6640625" style="44" customWidth="1"/>
    <col min="4" max="4" width="8.33203125" style="44" hidden="1" customWidth="1"/>
    <col min="5" max="6" width="11.6640625" style="44" customWidth="1"/>
    <col min="7" max="7" width="7.44140625" style="44" customWidth="1"/>
    <col min="8" max="8" width="11.6640625" style="44" customWidth="1"/>
    <col min="9" max="9" width="11" style="44" customWidth="1"/>
    <col min="10" max="10" width="7.44140625" style="44" customWidth="1"/>
    <col min="11" max="12" width="9.44140625" style="44" customWidth="1"/>
    <col min="13" max="13" width="9" style="44" customWidth="1"/>
    <col min="14" max="15" width="11.5546875" style="44" customWidth="1"/>
    <col min="16" max="16" width="8.33203125" style="44" customWidth="1"/>
    <col min="17" max="18" width="11.6640625" style="44" customWidth="1"/>
    <col min="19" max="19" width="8.33203125" style="44" customWidth="1"/>
    <col min="20" max="20" width="10.5546875" style="44" hidden="1" customWidth="1"/>
    <col min="21" max="21" width="20.5546875" style="44" customWidth="1"/>
    <col min="22" max="22" width="8.33203125" style="44" hidden="1" customWidth="1"/>
    <col min="23" max="24" width="9.6640625" style="44" customWidth="1"/>
    <col min="25" max="25" width="8.33203125" style="44" customWidth="1"/>
    <col min="26" max="27" width="9.44140625" style="44" bestFit="1" customWidth="1"/>
    <col min="28" max="28" width="15" style="44" bestFit="1" customWidth="1"/>
    <col min="29" max="16384" width="9.33203125" style="44"/>
  </cols>
  <sheetData>
    <row r="1" spans="1:32" s="28" customFormat="1" ht="60" customHeight="1" x14ac:dyDescent="0.4">
      <c r="B1" s="262" t="s">
        <v>108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"/>
      <c r="O1" s="27"/>
      <c r="P1" s="27"/>
      <c r="Q1" s="27"/>
      <c r="R1" s="27"/>
      <c r="S1" s="27"/>
      <c r="T1" s="27"/>
      <c r="U1" s="27"/>
      <c r="V1" s="27"/>
      <c r="W1" s="27"/>
      <c r="X1" s="258"/>
      <c r="Y1" s="258"/>
      <c r="Z1" s="48"/>
      <c r="AB1" s="179" t="s">
        <v>14</v>
      </c>
    </row>
    <row r="2" spans="1:32" s="31" customFormat="1" ht="14.25" customHeight="1" thickBo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51" t="s">
        <v>7</v>
      </c>
      <c r="N2" s="151"/>
      <c r="O2" s="30"/>
      <c r="P2" s="30"/>
      <c r="Q2" s="30"/>
      <c r="R2" s="30"/>
      <c r="S2" s="30"/>
      <c r="T2" s="30"/>
      <c r="U2" s="30"/>
      <c r="V2" s="30"/>
      <c r="X2" s="258"/>
      <c r="Y2" s="258"/>
      <c r="Z2" s="276"/>
      <c r="AA2" s="276"/>
      <c r="AB2" s="151" t="s">
        <v>7</v>
      </c>
      <c r="AC2" s="59"/>
    </row>
    <row r="3" spans="1:32" s="32" customFormat="1" ht="44.85" customHeight="1" x14ac:dyDescent="0.3">
      <c r="A3" s="272"/>
      <c r="B3" s="165"/>
      <c r="C3" s="161" t="s">
        <v>95</v>
      </c>
      <c r="D3" s="165"/>
      <c r="E3" s="274" t="s">
        <v>22</v>
      </c>
      <c r="F3" s="274"/>
      <c r="G3" s="274"/>
      <c r="H3" s="274" t="s">
        <v>13</v>
      </c>
      <c r="I3" s="274"/>
      <c r="J3" s="274"/>
      <c r="K3" s="274" t="s">
        <v>9</v>
      </c>
      <c r="L3" s="274"/>
      <c r="M3" s="274"/>
      <c r="N3" s="274" t="s">
        <v>10</v>
      </c>
      <c r="O3" s="274"/>
      <c r="P3" s="274"/>
      <c r="Q3" s="277" t="s">
        <v>8</v>
      </c>
      <c r="R3" s="278"/>
      <c r="S3" s="279"/>
      <c r="T3" s="274" t="s">
        <v>16</v>
      </c>
      <c r="U3" s="274"/>
      <c r="V3" s="274"/>
      <c r="W3" s="274" t="s">
        <v>11</v>
      </c>
      <c r="X3" s="274"/>
      <c r="Y3" s="274"/>
      <c r="Z3" s="274" t="s">
        <v>12</v>
      </c>
      <c r="AA3" s="274"/>
      <c r="AB3" s="280"/>
    </row>
    <row r="4" spans="1:32" s="33" customFormat="1" ht="19.5" customHeight="1" x14ac:dyDescent="0.3">
      <c r="A4" s="273"/>
      <c r="B4" s="275" t="s">
        <v>62</v>
      </c>
      <c r="C4" s="253" t="s">
        <v>93</v>
      </c>
      <c r="D4" s="271" t="s">
        <v>2</v>
      </c>
      <c r="E4" s="252" t="s">
        <v>62</v>
      </c>
      <c r="F4" s="252" t="s">
        <v>93</v>
      </c>
      <c r="G4" s="254" t="s">
        <v>2</v>
      </c>
      <c r="H4" s="252" t="s">
        <v>62</v>
      </c>
      <c r="I4" s="252" t="s">
        <v>93</v>
      </c>
      <c r="J4" s="254" t="s">
        <v>2</v>
      </c>
      <c r="K4" s="252" t="s">
        <v>62</v>
      </c>
      <c r="L4" s="252" t="s">
        <v>93</v>
      </c>
      <c r="M4" s="254" t="s">
        <v>2</v>
      </c>
      <c r="N4" s="252" t="s">
        <v>62</v>
      </c>
      <c r="O4" s="252" t="s">
        <v>93</v>
      </c>
      <c r="P4" s="254" t="s">
        <v>2</v>
      </c>
      <c r="Q4" s="252" t="s">
        <v>62</v>
      </c>
      <c r="R4" s="252" t="s">
        <v>93</v>
      </c>
      <c r="S4" s="254" t="s">
        <v>2</v>
      </c>
      <c r="T4" s="253" t="s">
        <v>15</v>
      </c>
      <c r="U4" s="252" t="s">
        <v>94</v>
      </c>
      <c r="V4" s="271" t="s">
        <v>2</v>
      </c>
      <c r="W4" s="252" t="s">
        <v>62</v>
      </c>
      <c r="X4" s="253" t="s">
        <v>93</v>
      </c>
      <c r="Y4" s="254" t="s">
        <v>2</v>
      </c>
      <c r="Z4" s="252" t="s">
        <v>62</v>
      </c>
      <c r="AA4" s="252" t="s">
        <v>93</v>
      </c>
      <c r="AB4" s="270" t="s">
        <v>2</v>
      </c>
    </row>
    <row r="5" spans="1:32" s="33" customFormat="1" ht="15.75" customHeight="1" x14ac:dyDescent="0.3">
      <c r="A5" s="273"/>
      <c r="B5" s="275"/>
      <c r="C5" s="253"/>
      <c r="D5" s="271"/>
      <c r="E5" s="252"/>
      <c r="F5" s="252"/>
      <c r="G5" s="254"/>
      <c r="H5" s="252"/>
      <c r="I5" s="252"/>
      <c r="J5" s="254"/>
      <c r="K5" s="252"/>
      <c r="L5" s="252"/>
      <c r="M5" s="254"/>
      <c r="N5" s="252"/>
      <c r="O5" s="252"/>
      <c r="P5" s="254"/>
      <c r="Q5" s="252"/>
      <c r="R5" s="252"/>
      <c r="S5" s="254"/>
      <c r="T5" s="253"/>
      <c r="U5" s="252"/>
      <c r="V5" s="271"/>
      <c r="W5" s="252"/>
      <c r="X5" s="253"/>
      <c r="Y5" s="254"/>
      <c r="Z5" s="252"/>
      <c r="AA5" s="252"/>
      <c r="AB5" s="270"/>
    </row>
    <row r="6" spans="1:32" s="51" customFormat="1" ht="11.25" customHeight="1" x14ac:dyDescent="0.25">
      <c r="A6" s="152" t="s">
        <v>3</v>
      </c>
      <c r="B6" s="50">
        <v>1</v>
      </c>
      <c r="C6" s="50">
        <v>1</v>
      </c>
      <c r="D6" s="50">
        <v>3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  <c r="J6" s="50">
        <v>7</v>
      </c>
      <c r="K6" s="50">
        <v>8</v>
      </c>
      <c r="L6" s="50">
        <v>9</v>
      </c>
      <c r="M6" s="50">
        <v>10</v>
      </c>
      <c r="N6" s="50">
        <v>11</v>
      </c>
      <c r="O6" s="50">
        <v>12</v>
      </c>
      <c r="P6" s="50">
        <v>13</v>
      </c>
      <c r="Q6" s="50">
        <v>14</v>
      </c>
      <c r="R6" s="50">
        <v>15</v>
      </c>
      <c r="S6" s="50">
        <v>16</v>
      </c>
      <c r="T6" s="50">
        <v>19</v>
      </c>
      <c r="U6" s="50">
        <v>17</v>
      </c>
      <c r="V6" s="50">
        <v>21</v>
      </c>
      <c r="W6" s="50">
        <v>18</v>
      </c>
      <c r="X6" s="50">
        <v>19</v>
      </c>
      <c r="Y6" s="50">
        <v>20</v>
      </c>
      <c r="Z6" s="50">
        <v>21</v>
      </c>
      <c r="AA6" s="50">
        <v>22</v>
      </c>
      <c r="AB6" s="153">
        <v>23</v>
      </c>
    </row>
    <row r="7" spans="1:32" s="38" customFormat="1" ht="18" customHeight="1" x14ac:dyDescent="0.25">
      <c r="A7" s="154" t="s">
        <v>33</v>
      </c>
      <c r="B7" s="35">
        <f>SUM(B8:B35)</f>
        <v>2738</v>
      </c>
      <c r="C7" s="35">
        <f>SUM(C8:C35)</f>
        <v>3646</v>
      </c>
      <c r="D7" s="168">
        <f>C7*100/B7</f>
        <v>133.16289262235208</v>
      </c>
      <c r="E7" s="35">
        <f>SUM(E8:E35)</f>
        <v>4719</v>
      </c>
      <c r="F7" s="35">
        <f>SUM(F8:F35)</f>
        <v>3438</v>
      </c>
      <c r="G7" s="36">
        <f>F7*100/E7</f>
        <v>72.854418308963758</v>
      </c>
      <c r="H7" s="35">
        <f>SUM(H8:H35)</f>
        <v>694</v>
      </c>
      <c r="I7" s="35">
        <f>SUM(I8:I35)</f>
        <v>466</v>
      </c>
      <c r="J7" s="36">
        <f>I7*100/H7</f>
        <v>67.146974063400577</v>
      </c>
      <c r="K7" s="35">
        <f>SUM(K8:K35)</f>
        <v>261</v>
      </c>
      <c r="L7" s="35">
        <f>SUM(L8:L35)</f>
        <v>208</v>
      </c>
      <c r="M7" s="36">
        <f>L7*100/K7</f>
        <v>79.693486590038319</v>
      </c>
      <c r="N7" s="35">
        <f>SUM(N8:N35)</f>
        <v>70</v>
      </c>
      <c r="O7" s="35">
        <f>SUM(O8:O35)</f>
        <v>22</v>
      </c>
      <c r="P7" s="36">
        <f>IF(ISERROR(O7*100/N7),"-",(O7*100/N7))</f>
        <v>31.428571428571427</v>
      </c>
      <c r="Q7" s="35">
        <f>SUM(Q8:Q35)</f>
        <v>4090</v>
      </c>
      <c r="R7" s="35">
        <f>SUM(R8:R35)</f>
        <v>2871</v>
      </c>
      <c r="S7" s="36">
        <f>R7*100/Q7</f>
        <v>70.195599022004885</v>
      </c>
      <c r="T7" s="167">
        <f>SUM(T8:T35)</f>
        <v>2166</v>
      </c>
      <c r="U7" s="35">
        <f>SUM(U8:U35)</f>
        <v>1118</v>
      </c>
      <c r="V7" s="168">
        <f>U7*100/T7</f>
        <v>51.615881809787624</v>
      </c>
      <c r="W7" s="35">
        <f>SUM(W8:W35)</f>
        <v>1661</v>
      </c>
      <c r="X7" s="35">
        <f>SUM(X8:X35)</f>
        <v>1047</v>
      </c>
      <c r="Y7" s="36">
        <f>X7*100/W7</f>
        <v>63.034316676700783</v>
      </c>
      <c r="Z7" s="35">
        <f>SUM(Z8:Z35)</f>
        <v>1513</v>
      </c>
      <c r="AA7" s="35">
        <f>SUM(AA8:AA35)</f>
        <v>945</v>
      </c>
      <c r="AB7" s="180">
        <f>AA7*100/Z7</f>
        <v>62.458691341705219</v>
      </c>
      <c r="AC7" s="37"/>
      <c r="AF7" s="42"/>
    </row>
    <row r="8" spans="1:32" s="42" customFormat="1" ht="15.75" customHeight="1" x14ac:dyDescent="0.25">
      <c r="A8" s="155" t="s">
        <v>34</v>
      </c>
      <c r="B8" s="39">
        <v>742</v>
      </c>
      <c r="C8" s="39">
        <v>876</v>
      </c>
      <c r="D8" s="168"/>
      <c r="E8" s="39">
        <v>1108</v>
      </c>
      <c r="F8" s="39">
        <v>763</v>
      </c>
      <c r="G8" s="40">
        <f t="shared" ref="G8:G35" si="0">F8*100/E8</f>
        <v>68.862815884476532</v>
      </c>
      <c r="H8" s="39">
        <v>95</v>
      </c>
      <c r="I8" s="39">
        <v>86</v>
      </c>
      <c r="J8" s="40">
        <f t="shared" ref="J8:J35" si="1">IF(ISERROR(I8*100/H8),"-",(I8*100/H8))</f>
        <v>90.526315789473685</v>
      </c>
      <c r="K8" s="39">
        <v>57</v>
      </c>
      <c r="L8" s="39">
        <v>51</v>
      </c>
      <c r="M8" s="40">
        <f t="shared" ref="M8:M35" si="2">IF(ISERROR(L8*100/K8),"-",(L8*100/K8))</f>
        <v>89.473684210526315</v>
      </c>
      <c r="N8" s="39">
        <v>46</v>
      </c>
      <c r="O8" s="39">
        <v>8</v>
      </c>
      <c r="P8" s="40">
        <f>IF(ISERROR(O8*100/N8),"-",(O8*100/N8))</f>
        <v>17.391304347826086</v>
      </c>
      <c r="Q8" s="39">
        <v>979</v>
      </c>
      <c r="R8" s="60">
        <v>549</v>
      </c>
      <c r="S8" s="40">
        <f t="shared" ref="S8:S35" si="3">R8*100/Q8</f>
        <v>56.077630234933608</v>
      </c>
      <c r="T8" s="169">
        <v>623</v>
      </c>
      <c r="U8" s="60">
        <v>265</v>
      </c>
      <c r="V8" s="170"/>
      <c r="W8" s="39">
        <v>383</v>
      </c>
      <c r="X8" s="60">
        <v>216</v>
      </c>
      <c r="Y8" s="40">
        <f t="shared" ref="Y8:Y35" si="4">X8*100/W8</f>
        <v>56.396866840731072</v>
      </c>
      <c r="Z8" s="39">
        <v>329</v>
      </c>
      <c r="AA8" s="175">
        <v>184</v>
      </c>
      <c r="AB8" s="181">
        <f t="shared" ref="AB8:AB35" si="5">AA8*100/Z8</f>
        <v>55.927051671732521</v>
      </c>
      <c r="AC8" s="37"/>
      <c r="AD8" s="41"/>
    </row>
    <row r="9" spans="1:32" s="43" customFormat="1" ht="15.75" customHeight="1" x14ac:dyDescent="0.25">
      <c r="A9" s="155" t="s">
        <v>35</v>
      </c>
      <c r="B9" s="39">
        <v>76</v>
      </c>
      <c r="C9" s="39">
        <v>95</v>
      </c>
      <c r="D9" s="168"/>
      <c r="E9" s="39">
        <v>136</v>
      </c>
      <c r="F9" s="39">
        <v>93</v>
      </c>
      <c r="G9" s="40">
        <f t="shared" si="0"/>
        <v>68.382352941176464</v>
      </c>
      <c r="H9" s="39">
        <v>31</v>
      </c>
      <c r="I9" s="39">
        <v>13</v>
      </c>
      <c r="J9" s="40">
        <f t="shared" si="1"/>
        <v>41.935483870967744</v>
      </c>
      <c r="K9" s="39">
        <v>8</v>
      </c>
      <c r="L9" s="39">
        <v>0</v>
      </c>
      <c r="M9" s="40">
        <f t="shared" si="2"/>
        <v>0</v>
      </c>
      <c r="N9" s="39">
        <v>0</v>
      </c>
      <c r="O9" s="39">
        <v>1</v>
      </c>
      <c r="P9" s="40" t="str">
        <f t="shared" ref="P9:P35" si="6">IF(ISERROR(O9*100/N9),"-",(O9*100/N9))</f>
        <v>-</v>
      </c>
      <c r="Q9" s="39">
        <v>112</v>
      </c>
      <c r="R9" s="60">
        <v>80</v>
      </c>
      <c r="S9" s="40">
        <f t="shared" si="3"/>
        <v>71.428571428571431</v>
      </c>
      <c r="T9" s="169">
        <v>52</v>
      </c>
      <c r="U9" s="60">
        <v>30</v>
      </c>
      <c r="V9" s="170"/>
      <c r="W9" s="39">
        <v>35</v>
      </c>
      <c r="X9" s="60">
        <v>29</v>
      </c>
      <c r="Y9" s="40">
        <f t="shared" si="4"/>
        <v>82.857142857142861</v>
      </c>
      <c r="Z9" s="39">
        <v>29</v>
      </c>
      <c r="AA9" s="175">
        <v>22</v>
      </c>
      <c r="AB9" s="181">
        <f t="shared" si="5"/>
        <v>75.862068965517238</v>
      </c>
      <c r="AC9" s="37"/>
      <c r="AD9" s="41"/>
    </row>
    <row r="10" spans="1:32" s="42" customFormat="1" ht="15.75" customHeight="1" x14ac:dyDescent="0.25">
      <c r="A10" s="155" t="s">
        <v>36</v>
      </c>
      <c r="B10" s="39">
        <v>13</v>
      </c>
      <c r="C10" s="39">
        <v>16</v>
      </c>
      <c r="D10" s="168"/>
      <c r="E10" s="39">
        <v>17</v>
      </c>
      <c r="F10" s="39">
        <v>16</v>
      </c>
      <c r="G10" s="40">
        <f t="shared" si="0"/>
        <v>94.117647058823536</v>
      </c>
      <c r="H10" s="39">
        <v>6</v>
      </c>
      <c r="I10" s="39">
        <v>1</v>
      </c>
      <c r="J10" s="40">
        <f t="shared" si="1"/>
        <v>16.666666666666668</v>
      </c>
      <c r="K10" s="39">
        <v>0</v>
      </c>
      <c r="L10" s="39">
        <v>0</v>
      </c>
      <c r="M10" s="40" t="str">
        <f t="shared" si="2"/>
        <v>-</v>
      </c>
      <c r="N10" s="39">
        <v>0</v>
      </c>
      <c r="O10" s="39">
        <v>0</v>
      </c>
      <c r="P10" s="40" t="str">
        <f t="shared" si="6"/>
        <v>-</v>
      </c>
      <c r="Q10" s="39">
        <v>16</v>
      </c>
      <c r="R10" s="60">
        <v>14</v>
      </c>
      <c r="S10" s="40">
        <f t="shared" si="3"/>
        <v>87.5</v>
      </c>
      <c r="T10" s="169">
        <v>12</v>
      </c>
      <c r="U10" s="60">
        <v>9</v>
      </c>
      <c r="V10" s="170"/>
      <c r="W10" s="39">
        <v>4</v>
      </c>
      <c r="X10" s="60">
        <v>9</v>
      </c>
      <c r="Y10" s="40">
        <f t="shared" si="4"/>
        <v>225</v>
      </c>
      <c r="Z10" s="39">
        <v>3</v>
      </c>
      <c r="AA10" s="175">
        <v>9</v>
      </c>
      <c r="AB10" s="181" t="s">
        <v>183</v>
      </c>
      <c r="AC10" s="37"/>
      <c r="AD10" s="41"/>
    </row>
    <row r="11" spans="1:32" s="42" customFormat="1" ht="15.75" customHeight="1" x14ac:dyDescent="0.25">
      <c r="A11" s="155" t="s">
        <v>37</v>
      </c>
      <c r="B11" s="39">
        <v>39</v>
      </c>
      <c r="C11" s="39">
        <v>60</v>
      </c>
      <c r="D11" s="168"/>
      <c r="E11" s="39">
        <v>57</v>
      </c>
      <c r="F11" s="39">
        <v>52</v>
      </c>
      <c r="G11" s="40">
        <f t="shared" si="0"/>
        <v>91.228070175438603</v>
      </c>
      <c r="H11" s="39">
        <v>11</v>
      </c>
      <c r="I11" s="39">
        <v>12</v>
      </c>
      <c r="J11" s="40">
        <f t="shared" si="1"/>
        <v>109.09090909090909</v>
      </c>
      <c r="K11" s="39">
        <v>2</v>
      </c>
      <c r="L11" s="39">
        <v>2</v>
      </c>
      <c r="M11" s="40">
        <f t="shared" si="2"/>
        <v>100</v>
      </c>
      <c r="N11" s="39">
        <v>1</v>
      </c>
      <c r="O11" s="39">
        <v>0</v>
      </c>
      <c r="P11" s="40">
        <f t="shared" si="6"/>
        <v>0</v>
      </c>
      <c r="Q11" s="39">
        <v>53</v>
      </c>
      <c r="R11" s="60">
        <v>44</v>
      </c>
      <c r="S11" s="40">
        <f t="shared" si="3"/>
        <v>83.018867924528308</v>
      </c>
      <c r="T11" s="169">
        <v>35</v>
      </c>
      <c r="U11" s="60">
        <v>22</v>
      </c>
      <c r="V11" s="170"/>
      <c r="W11" s="39">
        <v>15</v>
      </c>
      <c r="X11" s="60">
        <v>21</v>
      </c>
      <c r="Y11" s="40">
        <f t="shared" si="4"/>
        <v>140</v>
      </c>
      <c r="Z11" s="39">
        <v>11</v>
      </c>
      <c r="AA11" s="175">
        <v>19</v>
      </c>
      <c r="AB11" s="181">
        <f t="shared" si="5"/>
        <v>172.72727272727272</v>
      </c>
      <c r="AC11" s="37"/>
      <c r="AD11" s="41"/>
    </row>
    <row r="12" spans="1:32" s="42" customFormat="1" ht="15.75" customHeight="1" x14ac:dyDescent="0.25">
      <c r="A12" s="155" t="s">
        <v>38</v>
      </c>
      <c r="B12" s="39">
        <v>41</v>
      </c>
      <c r="C12" s="39">
        <v>67</v>
      </c>
      <c r="D12" s="168"/>
      <c r="E12" s="39">
        <v>88</v>
      </c>
      <c r="F12" s="39">
        <v>67</v>
      </c>
      <c r="G12" s="40">
        <f t="shared" si="0"/>
        <v>76.13636363636364</v>
      </c>
      <c r="H12" s="39">
        <v>18</v>
      </c>
      <c r="I12" s="39">
        <v>13</v>
      </c>
      <c r="J12" s="178">
        <f t="shared" si="1"/>
        <v>72.222222222222229</v>
      </c>
      <c r="K12" s="39">
        <v>9</v>
      </c>
      <c r="L12" s="39">
        <v>9</v>
      </c>
      <c r="M12" s="40">
        <f t="shared" si="2"/>
        <v>100</v>
      </c>
      <c r="N12" s="39">
        <v>2</v>
      </c>
      <c r="O12" s="39">
        <v>0</v>
      </c>
      <c r="P12" s="40">
        <f t="shared" si="6"/>
        <v>0</v>
      </c>
      <c r="Q12" s="39">
        <v>76</v>
      </c>
      <c r="R12" s="60">
        <v>61</v>
      </c>
      <c r="S12" s="40">
        <f t="shared" si="3"/>
        <v>80.263157894736835</v>
      </c>
      <c r="T12" s="169">
        <v>22</v>
      </c>
      <c r="U12" s="60">
        <v>20</v>
      </c>
      <c r="V12" s="170"/>
      <c r="W12" s="39">
        <v>23</v>
      </c>
      <c r="X12" s="60">
        <v>20</v>
      </c>
      <c r="Y12" s="40">
        <f t="shared" si="4"/>
        <v>86.956521739130437</v>
      </c>
      <c r="Z12" s="39">
        <v>22</v>
      </c>
      <c r="AA12" s="175">
        <v>16</v>
      </c>
      <c r="AB12" s="181">
        <f t="shared" si="5"/>
        <v>72.727272727272734</v>
      </c>
      <c r="AC12" s="37"/>
      <c r="AD12" s="41"/>
    </row>
    <row r="13" spans="1:32" s="42" customFormat="1" ht="15.75" customHeight="1" x14ac:dyDescent="0.25">
      <c r="A13" s="155" t="s">
        <v>39</v>
      </c>
      <c r="B13" s="39">
        <v>29</v>
      </c>
      <c r="C13" s="39">
        <v>28</v>
      </c>
      <c r="D13" s="168"/>
      <c r="E13" s="39">
        <v>53</v>
      </c>
      <c r="F13" s="39">
        <v>28</v>
      </c>
      <c r="G13" s="40">
        <f t="shared" si="0"/>
        <v>52.830188679245282</v>
      </c>
      <c r="H13" s="39">
        <v>15</v>
      </c>
      <c r="I13" s="39">
        <v>6</v>
      </c>
      <c r="J13" s="40">
        <f t="shared" si="1"/>
        <v>40</v>
      </c>
      <c r="K13" s="39">
        <v>3</v>
      </c>
      <c r="L13" s="39">
        <v>0</v>
      </c>
      <c r="M13" s="40">
        <f t="shared" si="2"/>
        <v>0</v>
      </c>
      <c r="N13" s="39">
        <v>0</v>
      </c>
      <c r="O13" s="39">
        <v>0</v>
      </c>
      <c r="P13" s="40" t="str">
        <f t="shared" si="6"/>
        <v>-</v>
      </c>
      <c r="Q13" s="39">
        <v>48</v>
      </c>
      <c r="R13" s="60">
        <v>27</v>
      </c>
      <c r="S13" s="40">
        <f t="shared" si="3"/>
        <v>56.25</v>
      </c>
      <c r="T13" s="169">
        <v>28</v>
      </c>
      <c r="U13" s="60">
        <v>9</v>
      </c>
      <c r="V13" s="170"/>
      <c r="W13" s="39">
        <v>7</v>
      </c>
      <c r="X13" s="60">
        <v>9</v>
      </c>
      <c r="Y13" s="40">
        <f t="shared" si="4"/>
        <v>128.57142857142858</v>
      </c>
      <c r="Z13" s="39">
        <v>6</v>
      </c>
      <c r="AA13" s="175">
        <v>8</v>
      </c>
      <c r="AB13" s="181">
        <f t="shared" si="5"/>
        <v>133.33333333333334</v>
      </c>
      <c r="AC13" s="37"/>
      <c r="AD13" s="41"/>
    </row>
    <row r="14" spans="1:32" s="42" customFormat="1" ht="15.75" customHeight="1" x14ac:dyDescent="0.25">
      <c r="A14" s="155" t="s">
        <v>40</v>
      </c>
      <c r="B14" s="39">
        <v>34</v>
      </c>
      <c r="C14" s="39">
        <v>31</v>
      </c>
      <c r="D14" s="168"/>
      <c r="E14" s="39">
        <v>48</v>
      </c>
      <c r="F14" s="39">
        <v>30</v>
      </c>
      <c r="G14" s="40">
        <f t="shared" si="0"/>
        <v>62.5</v>
      </c>
      <c r="H14" s="39">
        <v>12</v>
      </c>
      <c r="I14" s="39">
        <v>4</v>
      </c>
      <c r="J14" s="40">
        <f t="shared" si="1"/>
        <v>33.333333333333336</v>
      </c>
      <c r="K14" s="39">
        <v>0</v>
      </c>
      <c r="L14" s="39">
        <v>1</v>
      </c>
      <c r="M14" s="40" t="str">
        <f t="shared" si="2"/>
        <v>-</v>
      </c>
      <c r="N14" s="39">
        <v>0</v>
      </c>
      <c r="O14" s="39">
        <v>0</v>
      </c>
      <c r="P14" s="40" t="str">
        <f t="shared" si="6"/>
        <v>-</v>
      </c>
      <c r="Q14" s="39">
        <v>42</v>
      </c>
      <c r="R14" s="60">
        <v>29</v>
      </c>
      <c r="S14" s="40">
        <f t="shared" si="3"/>
        <v>69.047619047619051</v>
      </c>
      <c r="T14" s="169">
        <v>34</v>
      </c>
      <c r="U14" s="60">
        <v>7</v>
      </c>
      <c r="V14" s="170"/>
      <c r="W14" s="39">
        <v>7</v>
      </c>
      <c r="X14" s="60">
        <v>7</v>
      </c>
      <c r="Y14" s="40">
        <f t="shared" si="4"/>
        <v>100</v>
      </c>
      <c r="Z14" s="39">
        <v>5</v>
      </c>
      <c r="AA14" s="175">
        <v>7</v>
      </c>
      <c r="AB14" s="181">
        <f t="shared" si="5"/>
        <v>140</v>
      </c>
      <c r="AC14" s="37"/>
      <c r="AD14" s="41"/>
    </row>
    <row r="15" spans="1:32" s="42" customFormat="1" ht="15.75" customHeight="1" x14ac:dyDescent="0.25">
      <c r="A15" s="155" t="s">
        <v>41</v>
      </c>
      <c r="B15" s="39">
        <v>184</v>
      </c>
      <c r="C15" s="39">
        <v>237</v>
      </c>
      <c r="D15" s="168"/>
      <c r="E15" s="39">
        <v>263</v>
      </c>
      <c r="F15" s="39">
        <v>227</v>
      </c>
      <c r="G15" s="40">
        <f t="shared" si="0"/>
        <v>86.311787072243348</v>
      </c>
      <c r="H15" s="39">
        <v>27</v>
      </c>
      <c r="I15" s="39">
        <v>30</v>
      </c>
      <c r="J15" s="40">
        <f t="shared" si="1"/>
        <v>111.11111111111111</v>
      </c>
      <c r="K15" s="39">
        <v>4</v>
      </c>
      <c r="L15" s="39">
        <v>3</v>
      </c>
      <c r="M15" s="40">
        <f t="shared" si="2"/>
        <v>75</v>
      </c>
      <c r="N15" s="39">
        <v>0</v>
      </c>
      <c r="O15" s="39">
        <v>0</v>
      </c>
      <c r="P15" s="40" t="str">
        <f t="shared" si="6"/>
        <v>-</v>
      </c>
      <c r="Q15" s="39">
        <v>213</v>
      </c>
      <c r="R15" s="60">
        <v>190</v>
      </c>
      <c r="S15" s="40">
        <f t="shared" si="3"/>
        <v>89.201877934272304</v>
      </c>
      <c r="T15" s="169">
        <v>155</v>
      </c>
      <c r="U15" s="60">
        <v>52</v>
      </c>
      <c r="V15" s="170"/>
      <c r="W15" s="39">
        <v>102</v>
      </c>
      <c r="X15" s="60">
        <v>49</v>
      </c>
      <c r="Y15" s="40">
        <f t="shared" si="4"/>
        <v>48.03921568627451</v>
      </c>
      <c r="Z15" s="39">
        <v>94</v>
      </c>
      <c r="AA15" s="175">
        <v>45</v>
      </c>
      <c r="AB15" s="181">
        <f t="shared" si="5"/>
        <v>47.872340425531917</v>
      </c>
      <c r="AC15" s="37"/>
      <c r="AD15" s="41"/>
    </row>
    <row r="16" spans="1:32" s="42" customFormat="1" ht="15.75" customHeight="1" x14ac:dyDescent="0.25">
      <c r="A16" s="155" t="s">
        <v>42</v>
      </c>
      <c r="B16" s="39">
        <v>147</v>
      </c>
      <c r="C16" s="39">
        <v>188</v>
      </c>
      <c r="D16" s="168"/>
      <c r="E16" s="39">
        <v>235</v>
      </c>
      <c r="F16" s="39">
        <v>184</v>
      </c>
      <c r="G16" s="40">
        <f t="shared" si="0"/>
        <v>78.297872340425528</v>
      </c>
      <c r="H16" s="39">
        <v>49</v>
      </c>
      <c r="I16" s="39">
        <v>49</v>
      </c>
      <c r="J16" s="40">
        <f t="shared" si="1"/>
        <v>100</v>
      </c>
      <c r="K16" s="39">
        <v>21</v>
      </c>
      <c r="L16" s="39">
        <v>12</v>
      </c>
      <c r="M16" s="40">
        <f t="shared" si="2"/>
        <v>57.142857142857146</v>
      </c>
      <c r="N16" s="39">
        <v>5</v>
      </c>
      <c r="O16" s="39">
        <v>7</v>
      </c>
      <c r="P16" s="40">
        <f t="shared" si="6"/>
        <v>140</v>
      </c>
      <c r="Q16" s="39">
        <v>206</v>
      </c>
      <c r="R16" s="60">
        <v>166</v>
      </c>
      <c r="S16" s="40">
        <f t="shared" si="3"/>
        <v>80.582524271844662</v>
      </c>
      <c r="T16" s="169">
        <v>121</v>
      </c>
      <c r="U16" s="60">
        <v>40</v>
      </c>
      <c r="V16" s="170"/>
      <c r="W16" s="39">
        <v>59</v>
      </c>
      <c r="X16" s="60">
        <v>38</v>
      </c>
      <c r="Y16" s="40">
        <f t="shared" si="4"/>
        <v>64.406779661016955</v>
      </c>
      <c r="Z16" s="39">
        <v>53</v>
      </c>
      <c r="AA16" s="175">
        <v>36</v>
      </c>
      <c r="AB16" s="181">
        <f t="shared" si="5"/>
        <v>67.924528301886795</v>
      </c>
      <c r="AC16" s="37"/>
      <c r="AD16" s="41"/>
    </row>
    <row r="17" spans="1:30" s="42" customFormat="1" ht="15.75" customHeight="1" x14ac:dyDescent="0.25">
      <c r="A17" s="155" t="s">
        <v>43</v>
      </c>
      <c r="B17" s="39">
        <v>117</v>
      </c>
      <c r="C17" s="39">
        <v>171</v>
      </c>
      <c r="D17" s="168"/>
      <c r="E17" s="39">
        <v>218</v>
      </c>
      <c r="F17" s="39">
        <v>159</v>
      </c>
      <c r="G17" s="40">
        <f t="shared" si="0"/>
        <v>72.935779816513758</v>
      </c>
      <c r="H17" s="39">
        <v>27</v>
      </c>
      <c r="I17" s="39">
        <v>17</v>
      </c>
      <c r="J17" s="178">
        <f t="shared" si="1"/>
        <v>62.962962962962962</v>
      </c>
      <c r="K17" s="39">
        <v>11</v>
      </c>
      <c r="L17" s="39">
        <v>7</v>
      </c>
      <c r="M17" s="40">
        <f t="shared" si="2"/>
        <v>63.636363636363633</v>
      </c>
      <c r="N17" s="39">
        <v>1</v>
      </c>
      <c r="O17" s="39">
        <v>0</v>
      </c>
      <c r="P17" s="40">
        <f t="shared" si="6"/>
        <v>0</v>
      </c>
      <c r="Q17" s="39">
        <v>149</v>
      </c>
      <c r="R17" s="60">
        <v>115</v>
      </c>
      <c r="S17" s="40">
        <f t="shared" si="3"/>
        <v>77.181208053691279</v>
      </c>
      <c r="T17" s="169">
        <v>97</v>
      </c>
      <c r="U17" s="60">
        <v>64</v>
      </c>
      <c r="V17" s="170"/>
      <c r="W17" s="39">
        <v>91</v>
      </c>
      <c r="X17" s="60">
        <v>61</v>
      </c>
      <c r="Y17" s="40">
        <f t="shared" si="4"/>
        <v>67.032967032967036</v>
      </c>
      <c r="Z17" s="39">
        <v>83</v>
      </c>
      <c r="AA17" s="175">
        <v>58</v>
      </c>
      <c r="AB17" s="181">
        <f t="shared" si="5"/>
        <v>69.879518072289159</v>
      </c>
      <c r="AC17" s="37"/>
      <c r="AD17" s="41"/>
    </row>
    <row r="18" spans="1:30" s="42" customFormat="1" ht="15.75" customHeight="1" x14ac:dyDescent="0.25">
      <c r="A18" s="155" t="s">
        <v>44</v>
      </c>
      <c r="B18" s="39">
        <v>94</v>
      </c>
      <c r="C18" s="39">
        <v>114</v>
      </c>
      <c r="D18" s="168"/>
      <c r="E18" s="39">
        <v>176</v>
      </c>
      <c r="F18" s="39">
        <v>114</v>
      </c>
      <c r="G18" s="40">
        <f t="shared" si="0"/>
        <v>64.772727272727266</v>
      </c>
      <c r="H18" s="39">
        <v>17</v>
      </c>
      <c r="I18" s="39">
        <v>20</v>
      </c>
      <c r="J18" s="40">
        <f t="shared" si="1"/>
        <v>117.64705882352941</v>
      </c>
      <c r="K18" s="39">
        <v>3</v>
      </c>
      <c r="L18" s="39">
        <v>1</v>
      </c>
      <c r="M18" s="40">
        <f t="shared" si="2"/>
        <v>33.333333333333336</v>
      </c>
      <c r="N18" s="39">
        <v>0</v>
      </c>
      <c r="O18" s="39">
        <v>0</v>
      </c>
      <c r="P18" s="40" t="str">
        <f t="shared" si="6"/>
        <v>-</v>
      </c>
      <c r="Q18" s="39">
        <v>129</v>
      </c>
      <c r="R18" s="60">
        <v>101</v>
      </c>
      <c r="S18" s="40">
        <f t="shared" si="3"/>
        <v>78.294573643410857</v>
      </c>
      <c r="T18" s="169">
        <v>81</v>
      </c>
      <c r="U18" s="60">
        <v>30</v>
      </c>
      <c r="V18" s="170"/>
      <c r="W18" s="39">
        <v>62</v>
      </c>
      <c r="X18" s="60">
        <v>30</v>
      </c>
      <c r="Y18" s="40">
        <f t="shared" si="4"/>
        <v>48.387096774193552</v>
      </c>
      <c r="Z18" s="39">
        <v>58</v>
      </c>
      <c r="AA18" s="175">
        <v>26</v>
      </c>
      <c r="AB18" s="181">
        <f t="shared" si="5"/>
        <v>44.827586206896555</v>
      </c>
      <c r="AC18" s="37"/>
      <c r="AD18" s="41"/>
    </row>
    <row r="19" spans="1:30" s="42" customFormat="1" ht="15.75" customHeight="1" x14ac:dyDescent="0.25">
      <c r="A19" s="155" t="s">
        <v>45</v>
      </c>
      <c r="B19" s="39">
        <v>87</v>
      </c>
      <c r="C19" s="39">
        <v>123</v>
      </c>
      <c r="D19" s="168"/>
      <c r="E19" s="39">
        <v>164</v>
      </c>
      <c r="F19" s="39">
        <v>121</v>
      </c>
      <c r="G19" s="40">
        <f t="shared" si="0"/>
        <v>73.780487804878049</v>
      </c>
      <c r="H19" s="39">
        <v>50</v>
      </c>
      <c r="I19" s="39">
        <v>15</v>
      </c>
      <c r="J19" s="40">
        <f t="shared" si="1"/>
        <v>30</v>
      </c>
      <c r="K19" s="39">
        <v>9</v>
      </c>
      <c r="L19" s="39">
        <v>11</v>
      </c>
      <c r="M19" s="40">
        <f t="shared" si="2"/>
        <v>122.22222222222223</v>
      </c>
      <c r="N19" s="39">
        <v>0</v>
      </c>
      <c r="O19" s="39">
        <v>0</v>
      </c>
      <c r="P19" s="40" t="str">
        <f t="shared" si="6"/>
        <v>-</v>
      </c>
      <c r="Q19" s="39">
        <v>154</v>
      </c>
      <c r="R19" s="60">
        <v>100</v>
      </c>
      <c r="S19" s="40">
        <f t="shared" si="3"/>
        <v>64.935064935064929</v>
      </c>
      <c r="T19" s="169">
        <v>73</v>
      </c>
      <c r="U19" s="60">
        <v>40</v>
      </c>
      <c r="V19" s="170"/>
      <c r="W19" s="39">
        <v>66</v>
      </c>
      <c r="X19" s="60">
        <v>40</v>
      </c>
      <c r="Y19" s="40">
        <f t="shared" si="4"/>
        <v>60.606060606060609</v>
      </c>
      <c r="Z19" s="39">
        <v>61</v>
      </c>
      <c r="AA19" s="175">
        <v>34</v>
      </c>
      <c r="AB19" s="181">
        <f t="shared" si="5"/>
        <v>55.73770491803279</v>
      </c>
      <c r="AC19" s="37"/>
      <c r="AD19" s="41"/>
    </row>
    <row r="20" spans="1:30" s="42" customFormat="1" ht="15.75" customHeight="1" x14ac:dyDescent="0.25">
      <c r="A20" s="155" t="s">
        <v>46</v>
      </c>
      <c r="B20" s="39">
        <v>58</v>
      </c>
      <c r="C20" s="39">
        <v>114</v>
      </c>
      <c r="D20" s="168"/>
      <c r="E20" s="39">
        <v>122</v>
      </c>
      <c r="F20" s="39">
        <v>111</v>
      </c>
      <c r="G20" s="40">
        <f t="shared" si="0"/>
        <v>90.983606557377044</v>
      </c>
      <c r="H20" s="39">
        <v>24</v>
      </c>
      <c r="I20" s="39">
        <v>19</v>
      </c>
      <c r="J20" s="178">
        <f t="shared" si="1"/>
        <v>79.166666666666671</v>
      </c>
      <c r="K20" s="39">
        <v>8</v>
      </c>
      <c r="L20" s="39">
        <v>9</v>
      </c>
      <c r="M20" s="40">
        <f t="shared" si="2"/>
        <v>112.5</v>
      </c>
      <c r="N20" s="39">
        <v>0</v>
      </c>
      <c r="O20" s="39">
        <v>0</v>
      </c>
      <c r="P20" s="40" t="str">
        <f t="shared" si="6"/>
        <v>-</v>
      </c>
      <c r="Q20" s="39">
        <v>95</v>
      </c>
      <c r="R20" s="60">
        <v>88</v>
      </c>
      <c r="S20" s="40">
        <f t="shared" si="3"/>
        <v>92.631578947368425</v>
      </c>
      <c r="T20" s="169">
        <v>36</v>
      </c>
      <c r="U20" s="60">
        <v>38</v>
      </c>
      <c r="V20" s="170"/>
      <c r="W20" s="39">
        <v>62</v>
      </c>
      <c r="X20" s="60">
        <v>36</v>
      </c>
      <c r="Y20" s="40">
        <f t="shared" si="4"/>
        <v>58.064516129032256</v>
      </c>
      <c r="Z20" s="39">
        <v>59</v>
      </c>
      <c r="AA20" s="175">
        <v>35</v>
      </c>
      <c r="AB20" s="181">
        <f t="shared" si="5"/>
        <v>59.322033898305087</v>
      </c>
      <c r="AC20" s="37"/>
      <c r="AD20" s="41"/>
    </row>
    <row r="21" spans="1:30" s="42" customFormat="1" ht="15.75" customHeight="1" x14ac:dyDescent="0.25">
      <c r="A21" s="155" t="s">
        <v>47</v>
      </c>
      <c r="B21" s="39">
        <v>78</v>
      </c>
      <c r="C21" s="39">
        <v>91</v>
      </c>
      <c r="D21" s="168"/>
      <c r="E21" s="39">
        <v>159</v>
      </c>
      <c r="F21" s="39">
        <v>88</v>
      </c>
      <c r="G21" s="40">
        <f t="shared" si="0"/>
        <v>55.345911949685537</v>
      </c>
      <c r="H21" s="39">
        <v>27</v>
      </c>
      <c r="I21" s="39">
        <v>17</v>
      </c>
      <c r="J21" s="40">
        <f t="shared" si="1"/>
        <v>62.962962962962962</v>
      </c>
      <c r="K21" s="39">
        <v>15</v>
      </c>
      <c r="L21" s="39">
        <v>14</v>
      </c>
      <c r="M21" s="40">
        <f t="shared" si="2"/>
        <v>93.333333333333329</v>
      </c>
      <c r="N21" s="39">
        <v>0</v>
      </c>
      <c r="O21" s="39">
        <v>0</v>
      </c>
      <c r="P21" s="40" t="str">
        <f t="shared" si="6"/>
        <v>-</v>
      </c>
      <c r="Q21" s="39">
        <v>142</v>
      </c>
      <c r="R21" s="60">
        <v>76</v>
      </c>
      <c r="S21" s="40">
        <f t="shared" si="3"/>
        <v>53.521126760563384</v>
      </c>
      <c r="T21" s="169">
        <v>51</v>
      </c>
      <c r="U21" s="60">
        <v>31</v>
      </c>
      <c r="V21" s="170"/>
      <c r="W21" s="39">
        <v>55</v>
      </c>
      <c r="X21" s="60">
        <v>31</v>
      </c>
      <c r="Y21" s="40">
        <f t="shared" si="4"/>
        <v>56.363636363636367</v>
      </c>
      <c r="Z21" s="39">
        <v>53</v>
      </c>
      <c r="AA21" s="175">
        <v>27</v>
      </c>
      <c r="AB21" s="181">
        <f t="shared" si="5"/>
        <v>50.943396226415096</v>
      </c>
      <c r="AC21" s="37"/>
      <c r="AD21" s="41"/>
    </row>
    <row r="22" spans="1:30" s="42" customFormat="1" ht="15.75" customHeight="1" x14ac:dyDescent="0.25">
      <c r="A22" s="155" t="s">
        <v>48</v>
      </c>
      <c r="B22" s="39">
        <v>82</v>
      </c>
      <c r="C22" s="39">
        <v>106</v>
      </c>
      <c r="D22" s="168"/>
      <c r="E22" s="39">
        <v>141</v>
      </c>
      <c r="F22" s="39">
        <v>101</v>
      </c>
      <c r="G22" s="40">
        <f t="shared" si="0"/>
        <v>71.63120567375887</v>
      </c>
      <c r="H22" s="39">
        <v>21</v>
      </c>
      <c r="I22" s="39">
        <v>20</v>
      </c>
      <c r="J22" s="40">
        <f t="shared" si="1"/>
        <v>95.238095238095241</v>
      </c>
      <c r="K22" s="39">
        <v>13</v>
      </c>
      <c r="L22" s="39">
        <v>2</v>
      </c>
      <c r="M22" s="40">
        <f t="shared" si="2"/>
        <v>15.384615384615385</v>
      </c>
      <c r="N22" s="39">
        <v>0</v>
      </c>
      <c r="O22" s="39">
        <v>0</v>
      </c>
      <c r="P22" s="40" t="str">
        <f t="shared" si="6"/>
        <v>-</v>
      </c>
      <c r="Q22" s="39">
        <v>129</v>
      </c>
      <c r="R22" s="60">
        <v>94</v>
      </c>
      <c r="S22" s="40">
        <f t="shared" si="3"/>
        <v>72.868217054263567</v>
      </c>
      <c r="T22" s="169">
        <v>64</v>
      </c>
      <c r="U22" s="60">
        <v>38</v>
      </c>
      <c r="V22" s="170"/>
      <c r="W22" s="39">
        <v>53</v>
      </c>
      <c r="X22" s="60">
        <v>35</v>
      </c>
      <c r="Y22" s="40">
        <f t="shared" si="4"/>
        <v>66.037735849056602</v>
      </c>
      <c r="Z22" s="39">
        <v>48</v>
      </c>
      <c r="AA22" s="175">
        <v>30</v>
      </c>
      <c r="AB22" s="181">
        <f t="shared" si="5"/>
        <v>62.5</v>
      </c>
      <c r="AC22" s="37"/>
      <c r="AD22" s="41"/>
    </row>
    <row r="23" spans="1:30" s="42" customFormat="1" ht="15.75" customHeight="1" x14ac:dyDescent="0.25">
      <c r="A23" s="155" t="s">
        <v>49</v>
      </c>
      <c r="B23" s="39">
        <v>112</v>
      </c>
      <c r="C23" s="39">
        <v>125</v>
      </c>
      <c r="D23" s="168"/>
      <c r="E23" s="39">
        <v>190</v>
      </c>
      <c r="F23" s="39">
        <v>121</v>
      </c>
      <c r="G23" s="40">
        <f t="shared" si="0"/>
        <v>63.684210526315788</v>
      </c>
      <c r="H23" s="39">
        <v>32</v>
      </c>
      <c r="I23" s="39">
        <v>18</v>
      </c>
      <c r="J23" s="40">
        <f t="shared" si="1"/>
        <v>56.25</v>
      </c>
      <c r="K23" s="39">
        <v>6</v>
      </c>
      <c r="L23" s="39">
        <v>7</v>
      </c>
      <c r="M23" s="40">
        <f t="shared" si="2"/>
        <v>116.66666666666667</v>
      </c>
      <c r="N23" s="39">
        <v>3</v>
      </c>
      <c r="O23" s="39">
        <v>0</v>
      </c>
      <c r="P23" s="40">
        <f t="shared" si="6"/>
        <v>0</v>
      </c>
      <c r="Q23" s="39">
        <v>176</v>
      </c>
      <c r="R23" s="60">
        <v>104</v>
      </c>
      <c r="S23" s="40">
        <f t="shared" si="3"/>
        <v>59.090909090909093</v>
      </c>
      <c r="T23" s="169">
        <v>88</v>
      </c>
      <c r="U23" s="60">
        <v>37</v>
      </c>
      <c r="V23" s="170"/>
      <c r="W23" s="39">
        <v>71</v>
      </c>
      <c r="X23" s="60">
        <v>37</v>
      </c>
      <c r="Y23" s="40">
        <f t="shared" si="4"/>
        <v>52.112676056338032</v>
      </c>
      <c r="Z23" s="39">
        <v>67</v>
      </c>
      <c r="AA23" s="175">
        <v>33</v>
      </c>
      <c r="AB23" s="181">
        <f t="shared" si="5"/>
        <v>49.253731343283583</v>
      </c>
      <c r="AC23" s="37"/>
      <c r="AD23" s="41"/>
    </row>
    <row r="24" spans="1:30" s="42" customFormat="1" ht="15.75" customHeight="1" x14ac:dyDescent="0.25">
      <c r="A24" s="155" t="s">
        <v>50</v>
      </c>
      <c r="B24" s="39">
        <v>117</v>
      </c>
      <c r="C24" s="39">
        <v>188</v>
      </c>
      <c r="D24" s="168"/>
      <c r="E24" s="39">
        <v>240</v>
      </c>
      <c r="F24" s="39">
        <v>174</v>
      </c>
      <c r="G24" s="40">
        <f t="shared" si="0"/>
        <v>72.5</v>
      </c>
      <c r="H24" s="39">
        <v>21</v>
      </c>
      <c r="I24" s="39">
        <v>12</v>
      </c>
      <c r="J24" s="40">
        <f t="shared" si="1"/>
        <v>57.142857142857146</v>
      </c>
      <c r="K24" s="39">
        <v>17</v>
      </c>
      <c r="L24" s="39">
        <v>3</v>
      </c>
      <c r="M24" s="40">
        <f t="shared" si="2"/>
        <v>17.647058823529413</v>
      </c>
      <c r="N24" s="39">
        <v>0</v>
      </c>
      <c r="O24" s="39">
        <v>0</v>
      </c>
      <c r="P24" s="40" t="str">
        <f t="shared" si="6"/>
        <v>-</v>
      </c>
      <c r="Q24" s="39">
        <v>237</v>
      </c>
      <c r="R24" s="60">
        <v>171</v>
      </c>
      <c r="S24" s="40">
        <f t="shared" si="3"/>
        <v>72.151898734177209</v>
      </c>
      <c r="T24" s="169">
        <v>86</v>
      </c>
      <c r="U24" s="60">
        <v>36</v>
      </c>
      <c r="V24" s="170"/>
      <c r="W24" s="39">
        <v>80</v>
      </c>
      <c r="X24" s="60">
        <v>34</v>
      </c>
      <c r="Y24" s="40">
        <f t="shared" si="4"/>
        <v>42.5</v>
      </c>
      <c r="Z24" s="39">
        <v>77</v>
      </c>
      <c r="AA24" s="175">
        <v>30</v>
      </c>
      <c r="AB24" s="181">
        <f t="shared" si="5"/>
        <v>38.961038961038959</v>
      </c>
      <c r="AC24" s="37"/>
      <c r="AD24" s="41"/>
    </row>
    <row r="25" spans="1:30" s="42" customFormat="1" ht="15.75" customHeight="1" x14ac:dyDescent="0.25">
      <c r="A25" s="155" t="s">
        <v>51</v>
      </c>
      <c r="B25" s="39">
        <v>51</v>
      </c>
      <c r="C25" s="39">
        <v>73</v>
      </c>
      <c r="D25" s="168"/>
      <c r="E25" s="39">
        <v>91</v>
      </c>
      <c r="F25" s="39">
        <v>73</v>
      </c>
      <c r="G25" s="40">
        <f t="shared" si="0"/>
        <v>80.219780219780219</v>
      </c>
      <c r="H25" s="39">
        <v>20</v>
      </c>
      <c r="I25" s="39">
        <v>5</v>
      </c>
      <c r="J25" s="40">
        <f t="shared" si="1"/>
        <v>25</v>
      </c>
      <c r="K25" s="39">
        <v>1</v>
      </c>
      <c r="L25" s="39">
        <v>4</v>
      </c>
      <c r="M25" s="40" t="s">
        <v>182</v>
      </c>
      <c r="N25" s="39">
        <v>0</v>
      </c>
      <c r="O25" s="39">
        <v>0</v>
      </c>
      <c r="P25" s="40" t="str">
        <f t="shared" si="6"/>
        <v>-</v>
      </c>
      <c r="Q25" s="39">
        <v>78</v>
      </c>
      <c r="R25" s="60">
        <v>60</v>
      </c>
      <c r="S25" s="40">
        <f t="shared" si="3"/>
        <v>76.92307692307692</v>
      </c>
      <c r="T25" s="169">
        <v>38</v>
      </c>
      <c r="U25" s="60">
        <v>37</v>
      </c>
      <c r="V25" s="170"/>
      <c r="W25" s="39">
        <v>31</v>
      </c>
      <c r="X25" s="60">
        <v>37</v>
      </c>
      <c r="Y25" s="40">
        <f t="shared" si="4"/>
        <v>119.35483870967742</v>
      </c>
      <c r="Z25" s="39">
        <v>29</v>
      </c>
      <c r="AA25" s="175">
        <v>36</v>
      </c>
      <c r="AB25" s="181">
        <f t="shared" si="5"/>
        <v>124.13793103448276</v>
      </c>
      <c r="AC25" s="37"/>
      <c r="AD25" s="41"/>
    </row>
    <row r="26" spans="1:30" s="42" customFormat="1" ht="15.75" customHeight="1" x14ac:dyDescent="0.25">
      <c r="A26" s="155" t="s">
        <v>52</v>
      </c>
      <c r="B26" s="39">
        <v>68</v>
      </c>
      <c r="C26" s="39">
        <v>93</v>
      </c>
      <c r="D26" s="168"/>
      <c r="E26" s="39">
        <v>119</v>
      </c>
      <c r="F26" s="39">
        <v>88</v>
      </c>
      <c r="G26" s="40">
        <f t="shared" si="0"/>
        <v>73.949579831932766</v>
      </c>
      <c r="H26" s="39">
        <v>18</v>
      </c>
      <c r="I26" s="39">
        <v>16</v>
      </c>
      <c r="J26" s="40">
        <f t="shared" si="1"/>
        <v>88.888888888888886</v>
      </c>
      <c r="K26" s="39">
        <v>3</v>
      </c>
      <c r="L26" s="39">
        <v>7</v>
      </c>
      <c r="M26" s="40">
        <f t="shared" si="2"/>
        <v>233.33333333333334</v>
      </c>
      <c r="N26" s="39">
        <v>0</v>
      </c>
      <c r="O26" s="39">
        <v>1</v>
      </c>
      <c r="P26" s="40" t="str">
        <f t="shared" si="6"/>
        <v>-</v>
      </c>
      <c r="Q26" s="39">
        <v>100</v>
      </c>
      <c r="R26" s="60">
        <v>73</v>
      </c>
      <c r="S26" s="40">
        <f t="shared" si="3"/>
        <v>73</v>
      </c>
      <c r="T26" s="169">
        <v>66</v>
      </c>
      <c r="U26" s="60">
        <v>32</v>
      </c>
      <c r="V26" s="170"/>
      <c r="W26" s="39">
        <v>39</v>
      </c>
      <c r="X26" s="60">
        <v>31</v>
      </c>
      <c r="Y26" s="40">
        <f t="shared" si="4"/>
        <v>79.487179487179489</v>
      </c>
      <c r="Z26" s="39">
        <v>35</v>
      </c>
      <c r="AA26" s="175">
        <v>29</v>
      </c>
      <c r="AB26" s="181">
        <f t="shared" si="5"/>
        <v>82.857142857142861</v>
      </c>
      <c r="AC26" s="37"/>
      <c r="AD26" s="41"/>
    </row>
    <row r="27" spans="1:30" s="42" customFormat="1" ht="15.75" customHeight="1" x14ac:dyDescent="0.25">
      <c r="A27" s="155" t="s">
        <v>53</v>
      </c>
      <c r="B27" s="39">
        <v>51</v>
      </c>
      <c r="C27" s="39">
        <v>80</v>
      </c>
      <c r="D27" s="168"/>
      <c r="E27" s="39">
        <v>95</v>
      </c>
      <c r="F27" s="39">
        <v>78</v>
      </c>
      <c r="G27" s="40">
        <f t="shared" si="0"/>
        <v>82.10526315789474</v>
      </c>
      <c r="H27" s="39">
        <v>12</v>
      </c>
      <c r="I27" s="39">
        <v>12</v>
      </c>
      <c r="J27" s="40">
        <f t="shared" si="1"/>
        <v>100</v>
      </c>
      <c r="K27" s="39">
        <v>4</v>
      </c>
      <c r="L27" s="39">
        <v>6</v>
      </c>
      <c r="M27" s="178">
        <f t="shared" si="2"/>
        <v>150</v>
      </c>
      <c r="N27" s="39">
        <v>3</v>
      </c>
      <c r="O27" s="39">
        <v>2</v>
      </c>
      <c r="P27" s="40">
        <f t="shared" si="6"/>
        <v>66.666666666666671</v>
      </c>
      <c r="Q27" s="39">
        <v>77</v>
      </c>
      <c r="R27" s="60">
        <v>73</v>
      </c>
      <c r="S27" s="40">
        <f t="shared" si="3"/>
        <v>94.805194805194802</v>
      </c>
      <c r="T27" s="169">
        <v>35</v>
      </c>
      <c r="U27" s="60">
        <v>17</v>
      </c>
      <c r="V27" s="170"/>
      <c r="W27" s="39">
        <v>32</v>
      </c>
      <c r="X27" s="60">
        <v>17</v>
      </c>
      <c r="Y27" s="40">
        <f t="shared" si="4"/>
        <v>53.125</v>
      </c>
      <c r="Z27" s="39">
        <v>32</v>
      </c>
      <c r="AA27" s="175">
        <v>16</v>
      </c>
      <c r="AB27" s="181">
        <f t="shared" si="5"/>
        <v>50</v>
      </c>
      <c r="AC27" s="37"/>
      <c r="AD27" s="41"/>
    </row>
    <row r="28" spans="1:30" s="42" customFormat="1" ht="15.75" customHeight="1" x14ac:dyDescent="0.25">
      <c r="A28" s="155" t="s">
        <v>54</v>
      </c>
      <c r="B28" s="39">
        <v>43</v>
      </c>
      <c r="C28" s="39">
        <v>73</v>
      </c>
      <c r="D28" s="168"/>
      <c r="E28" s="39">
        <v>83</v>
      </c>
      <c r="F28" s="39">
        <v>72</v>
      </c>
      <c r="G28" s="40">
        <f t="shared" si="0"/>
        <v>86.746987951807228</v>
      </c>
      <c r="H28" s="39">
        <v>13</v>
      </c>
      <c r="I28" s="39">
        <v>7</v>
      </c>
      <c r="J28" s="40">
        <f t="shared" si="1"/>
        <v>53.846153846153847</v>
      </c>
      <c r="K28" s="39">
        <v>4</v>
      </c>
      <c r="L28" s="39">
        <v>4</v>
      </c>
      <c r="M28" s="40">
        <f t="shared" si="2"/>
        <v>100</v>
      </c>
      <c r="N28" s="39">
        <v>0</v>
      </c>
      <c r="O28" s="39">
        <v>1</v>
      </c>
      <c r="P28" s="40" t="str">
        <f t="shared" si="6"/>
        <v>-</v>
      </c>
      <c r="Q28" s="39">
        <v>81</v>
      </c>
      <c r="R28" s="60">
        <v>69</v>
      </c>
      <c r="S28" s="40">
        <f t="shared" si="3"/>
        <v>85.18518518518519</v>
      </c>
      <c r="T28" s="169">
        <v>41</v>
      </c>
      <c r="U28" s="60">
        <v>32</v>
      </c>
      <c r="V28" s="170"/>
      <c r="W28" s="39">
        <v>36</v>
      </c>
      <c r="X28" s="60">
        <v>32</v>
      </c>
      <c r="Y28" s="40">
        <f t="shared" si="4"/>
        <v>88.888888888888886</v>
      </c>
      <c r="Z28" s="39">
        <v>36</v>
      </c>
      <c r="AA28" s="175">
        <v>32</v>
      </c>
      <c r="AB28" s="181">
        <f t="shared" si="5"/>
        <v>88.888888888888886</v>
      </c>
      <c r="AC28" s="37"/>
      <c r="AD28" s="41"/>
    </row>
    <row r="29" spans="1:30" s="42" customFormat="1" ht="15.75" customHeight="1" x14ac:dyDescent="0.25">
      <c r="A29" s="155" t="s">
        <v>55</v>
      </c>
      <c r="B29" s="39">
        <v>97</v>
      </c>
      <c r="C29" s="39">
        <v>83</v>
      </c>
      <c r="D29" s="168"/>
      <c r="E29" s="39">
        <v>144</v>
      </c>
      <c r="F29" s="39">
        <v>79</v>
      </c>
      <c r="G29" s="40">
        <f t="shared" si="0"/>
        <v>54.861111111111114</v>
      </c>
      <c r="H29" s="39">
        <v>15</v>
      </c>
      <c r="I29" s="39">
        <v>2</v>
      </c>
      <c r="J29" s="40">
        <f t="shared" si="1"/>
        <v>13.333333333333334</v>
      </c>
      <c r="K29" s="39">
        <v>6</v>
      </c>
      <c r="L29" s="39">
        <v>5</v>
      </c>
      <c r="M29" s="40">
        <f t="shared" si="2"/>
        <v>83.333333333333329</v>
      </c>
      <c r="N29" s="39">
        <v>0</v>
      </c>
      <c r="O29" s="39">
        <v>0</v>
      </c>
      <c r="P29" s="40" t="str">
        <f t="shared" si="6"/>
        <v>-</v>
      </c>
      <c r="Q29" s="39">
        <v>120</v>
      </c>
      <c r="R29" s="60">
        <v>68</v>
      </c>
      <c r="S29" s="40">
        <f t="shared" si="3"/>
        <v>56.666666666666664</v>
      </c>
      <c r="T29" s="169">
        <v>79</v>
      </c>
      <c r="U29" s="60">
        <v>31</v>
      </c>
      <c r="V29" s="170"/>
      <c r="W29" s="39">
        <v>41</v>
      </c>
      <c r="X29" s="60">
        <v>30</v>
      </c>
      <c r="Y29" s="40">
        <f t="shared" si="4"/>
        <v>73.170731707317074</v>
      </c>
      <c r="Z29" s="39">
        <v>40</v>
      </c>
      <c r="AA29" s="175">
        <v>27</v>
      </c>
      <c r="AB29" s="181">
        <f t="shared" si="5"/>
        <v>67.5</v>
      </c>
      <c r="AC29" s="37"/>
      <c r="AD29" s="41"/>
    </row>
    <row r="30" spans="1:30" s="42" customFormat="1" ht="15.75" customHeight="1" x14ac:dyDescent="0.25">
      <c r="A30" s="155" t="s">
        <v>56</v>
      </c>
      <c r="B30" s="39">
        <v>48</v>
      </c>
      <c r="C30" s="39">
        <v>67</v>
      </c>
      <c r="D30" s="168"/>
      <c r="E30" s="39">
        <v>85</v>
      </c>
      <c r="F30" s="39">
        <v>65</v>
      </c>
      <c r="G30" s="40">
        <f t="shared" si="0"/>
        <v>76.470588235294116</v>
      </c>
      <c r="H30" s="39">
        <v>14</v>
      </c>
      <c r="I30" s="39">
        <v>9</v>
      </c>
      <c r="J30" s="178">
        <f t="shared" si="1"/>
        <v>64.285714285714292</v>
      </c>
      <c r="K30" s="39">
        <v>10</v>
      </c>
      <c r="L30" s="39">
        <v>8</v>
      </c>
      <c r="M30" s="40">
        <f t="shared" si="2"/>
        <v>80</v>
      </c>
      <c r="N30" s="39">
        <v>0</v>
      </c>
      <c r="O30" s="39">
        <v>0</v>
      </c>
      <c r="P30" s="40" t="str">
        <f t="shared" si="6"/>
        <v>-</v>
      </c>
      <c r="Q30" s="39">
        <v>80</v>
      </c>
      <c r="R30" s="60">
        <v>57</v>
      </c>
      <c r="S30" s="40">
        <f t="shared" si="3"/>
        <v>71.25</v>
      </c>
      <c r="T30" s="169">
        <v>24</v>
      </c>
      <c r="U30" s="60">
        <v>24</v>
      </c>
      <c r="V30" s="170"/>
      <c r="W30" s="39">
        <v>37</v>
      </c>
      <c r="X30" s="60">
        <v>24</v>
      </c>
      <c r="Y30" s="40">
        <f t="shared" si="4"/>
        <v>64.86486486486487</v>
      </c>
      <c r="Z30" s="39">
        <v>35</v>
      </c>
      <c r="AA30" s="175">
        <v>22</v>
      </c>
      <c r="AB30" s="181">
        <f t="shared" si="5"/>
        <v>62.857142857142854</v>
      </c>
      <c r="AC30" s="37"/>
      <c r="AD30" s="41"/>
    </row>
    <row r="31" spans="1:30" s="42" customFormat="1" ht="15.75" customHeight="1" x14ac:dyDescent="0.25">
      <c r="A31" s="155" t="s">
        <v>57</v>
      </c>
      <c r="B31" s="39">
        <v>46</v>
      </c>
      <c r="C31" s="39">
        <v>91</v>
      </c>
      <c r="D31" s="168"/>
      <c r="E31" s="39">
        <v>105</v>
      </c>
      <c r="F31" s="39">
        <v>82</v>
      </c>
      <c r="G31" s="40">
        <f t="shared" si="0"/>
        <v>78.095238095238102</v>
      </c>
      <c r="H31" s="39">
        <v>23</v>
      </c>
      <c r="I31" s="39">
        <v>15</v>
      </c>
      <c r="J31" s="178">
        <f t="shared" si="1"/>
        <v>65.217391304347828</v>
      </c>
      <c r="K31" s="39">
        <v>6</v>
      </c>
      <c r="L31" s="39">
        <v>5</v>
      </c>
      <c r="M31" s="40">
        <f t="shared" si="2"/>
        <v>83.333333333333329</v>
      </c>
      <c r="N31" s="39">
        <v>1</v>
      </c>
      <c r="O31" s="39">
        <v>0</v>
      </c>
      <c r="P31" s="40">
        <f t="shared" si="6"/>
        <v>0</v>
      </c>
      <c r="Q31" s="39">
        <v>97</v>
      </c>
      <c r="R31" s="60">
        <v>64</v>
      </c>
      <c r="S31" s="40">
        <f t="shared" si="3"/>
        <v>65.979381443298962</v>
      </c>
      <c r="T31" s="169">
        <v>31</v>
      </c>
      <c r="U31" s="60">
        <v>26</v>
      </c>
      <c r="V31" s="170"/>
      <c r="W31" s="39">
        <v>43</v>
      </c>
      <c r="X31" s="60">
        <v>23</v>
      </c>
      <c r="Y31" s="40">
        <f t="shared" si="4"/>
        <v>53.488372093023258</v>
      </c>
      <c r="Z31" s="39">
        <v>39</v>
      </c>
      <c r="AA31" s="175">
        <v>22</v>
      </c>
      <c r="AB31" s="181">
        <f t="shared" si="5"/>
        <v>56.410256410256409</v>
      </c>
      <c r="AC31" s="37"/>
      <c r="AD31" s="41"/>
    </row>
    <row r="32" spans="1:30" s="42" customFormat="1" ht="15.75" customHeight="1" x14ac:dyDescent="0.25">
      <c r="A32" s="155" t="s">
        <v>58</v>
      </c>
      <c r="B32" s="39">
        <v>70</v>
      </c>
      <c r="C32" s="39">
        <v>59</v>
      </c>
      <c r="D32" s="168"/>
      <c r="E32" s="39">
        <v>105</v>
      </c>
      <c r="F32" s="39">
        <v>59</v>
      </c>
      <c r="G32" s="40">
        <f t="shared" si="0"/>
        <v>56.19047619047619</v>
      </c>
      <c r="H32" s="39">
        <v>32</v>
      </c>
      <c r="I32" s="39">
        <v>18</v>
      </c>
      <c r="J32" s="178">
        <f t="shared" si="1"/>
        <v>56.25</v>
      </c>
      <c r="K32" s="39">
        <v>6</v>
      </c>
      <c r="L32" s="39">
        <v>3</v>
      </c>
      <c r="M32" s="40">
        <f t="shared" si="2"/>
        <v>50</v>
      </c>
      <c r="N32" s="39">
        <v>7</v>
      </c>
      <c r="O32" s="39">
        <v>0</v>
      </c>
      <c r="P32" s="40">
        <f t="shared" si="6"/>
        <v>0</v>
      </c>
      <c r="Q32" s="39">
        <v>84</v>
      </c>
      <c r="R32" s="60">
        <v>53</v>
      </c>
      <c r="S32" s="40">
        <f t="shared" si="3"/>
        <v>63.095238095238095</v>
      </c>
      <c r="T32" s="169">
        <v>64</v>
      </c>
      <c r="U32" s="60">
        <v>15</v>
      </c>
      <c r="V32" s="170"/>
      <c r="W32" s="39">
        <v>19</v>
      </c>
      <c r="X32" s="60">
        <v>15</v>
      </c>
      <c r="Y32" s="40">
        <f t="shared" si="4"/>
        <v>78.94736842105263</v>
      </c>
      <c r="Z32" s="39">
        <v>18</v>
      </c>
      <c r="AA32" s="175">
        <v>14</v>
      </c>
      <c r="AB32" s="181">
        <f t="shared" si="5"/>
        <v>77.777777777777771</v>
      </c>
      <c r="AC32" s="37"/>
      <c r="AD32" s="41"/>
    </row>
    <row r="33" spans="1:30" s="42" customFormat="1" ht="15.75" customHeight="1" x14ac:dyDescent="0.25">
      <c r="A33" s="155" t="s">
        <v>59</v>
      </c>
      <c r="B33" s="39">
        <v>70</v>
      </c>
      <c r="C33" s="39">
        <v>175</v>
      </c>
      <c r="D33" s="168"/>
      <c r="E33" s="39">
        <v>189</v>
      </c>
      <c r="F33" s="39">
        <v>175</v>
      </c>
      <c r="G33" s="40">
        <f t="shared" si="0"/>
        <v>92.592592592592595</v>
      </c>
      <c r="H33" s="39">
        <v>25</v>
      </c>
      <c r="I33" s="39">
        <v>10</v>
      </c>
      <c r="J33" s="178">
        <f t="shared" si="1"/>
        <v>40</v>
      </c>
      <c r="K33" s="39">
        <v>10</v>
      </c>
      <c r="L33" s="39">
        <v>12</v>
      </c>
      <c r="M33" s="40">
        <f t="shared" si="2"/>
        <v>120</v>
      </c>
      <c r="N33" s="39">
        <v>0</v>
      </c>
      <c r="O33" s="39">
        <v>0</v>
      </c>
      <c r="P33" s="40" t="str">
        <f t="shared" si="6"/>
        <v>-</v>
      </c>
      <c r="Q33" s="39">
        <v>172</v>
      </c>
      <c r="R33" s="60">
        <v>157</v>
      </c>
      <c r="S33" s="40">
        <f t="shared" si="3"/>
        <v>91.279069767441854</v>
      </c>
      <c r="T33" s="169">
        <v>46</v>
      </c>
      <c r="U33" s="60">
        <v>66</v>
      </c>
      <c r="V33" s="170"/>
      <c r="W33" s="39">
        <v>88</v>
      </c>
      <c r="X33" s="60">
        <v>66</v>
      </c>
      <c r="Y33" s="40">
        <f t="shared" si="4"/>
        <v>75</v>
      </c>
      <c r="Z33" s="39">
        <v>81</v>
      </c>
      <c r="AA33" s="175">
        <v>64</v>
      </c>
      <c r="AB33" s="181">
        <f t="shared" si="5"/>
        <v>79.012345679012341</v>
      </c>
      <c r="AC33" s="37"/>
      <c r="AD33" s="41"/>
    </row>
    <row r="34" spans="1:30" s="42" customFormat="1" ht="15.75" customHeight="1" x14ac:dyDescent="0.25">
      <c r="A34" s="155" t="s">
        <v>60</v>
      </c>
      <c r="B34" s="39">
        <v>105</v>
      </c>
      <c r="C34" s="39">
        <v>169</v>
      </c>
      <c r="D34" s="168"/>
      <c r="E34" s="39">
        <v>203</v>
      </c>
      <c r="F34" s="39">
        <v>166</v>
      </c>
      <c r="G34" s="40">
        <f t="shared" si="0"/>
        <v>81.77339901477832</v>
      </c>
      <c r="H34" s="39">
        <v>29</v>
      </c>
      <c r="I34" s="39">
        <v>11</v>
      </c>
      <c r="J34" s="40">
        <f t="shared" si="1"/>
        <v>37.931034482758619</v>
      </c>
      <c r="K34" s="39">
        <v>17</v>
      </c>
      <c r="L34" s="39">
        <v>14</v>
      </c>
      <c r="M34" s="40">
        <f t="shared" si="2"/>
        <v>82.352941176470594</v>
      </c>
      <c r="N34" s="39">
        <v>1</v>
      </c>
      <c r="O34" s="39">
        <v>0</v>
      </c>
      <c r="P34" s="40">
        <f t="shared" si="6"/>
        <v>0</v>
      </c>
      <c r="Q34" s="39">
        <v>185</v>
      </c>
      <c r="R34" s="60">
        <v>139</v>
      </c>
      <c r="S34" s="40">
        <f t="shared" si="3"/>
        <v>75.13513513513513</v>
      </c>
      <c r="T34" s="169">
        <v>59</v>
      </c>
      <c r="U34" s="60">
        <v>57</v>
      </c>
      <c r="V34" s="170"/>
      <c r="W34" s="39">
        <v>98</v>
      </c>
      <c r="X34" s="60">
        <v>57</v>
      </c>
      <c r="Y34" s="40">
        <f t="shared" si="4"/>
        <v>58.163265306122447</v>
      </c>
      <c r="Z34" s="39">
        <v>91</v>
      </c>
      <c r="AA34" s="175">
        <v>56</v>
      </c>
      <c r="AB34" s="181">
        <f t="shared" si="5"/>
        <v>61.53846153846154</v>
      </c>
      <c r="AC34" s="37"/>
      <c r="AD34" s="41"/>
    </row>
    <row r="35" spans="1:30" s="42" customFormat="1" ht="15.75" customHeight="1" thickBot="1" x14ac:dyDescent="0.3">
      <c r="A35" s="156" t="s">
        <v>61</v>
      </c>
      <c r="B35" s="157">
        <v>39</v>
      </c>
      <c r="C35" s="157">
        <v>53</v>
      </c>
      <c r="D35" s="172"/>
      <c r="E35" s="157">
        <v>85</v>
      </c>
      <c r="F35" s="157">
        <v>52</v>
      </c>
      <c r="G35" s="177">
        <f t="shared" si="0"/>
        <v>61.176470588235297</v>
      </c>
      <c r="H35" s="157">
        <v>10</v>
      </c>
      <c r="I35" s="157">
        <v>9</v>
      </c>
      <c r="J35" s="177">
        <f t="shared" si="1"/>
        <v>90</v>
      </c>
      <c r="K35" s="157">
        <v>8</v>
      </c>
      <c r="L35" s="157">
        <v>8</v>
      </c>
      <c r="M35" s="177">
        <f t="shared" si="2"/>
        <v>100</v>
      </c>
      <c r="N35" s="157">
        <v>0</v>
      </c>
      <c r="O35" s="157">
        <v>2</v>
      </c>
      <c r="P35" s="177" t="str">
        <f t="shared" si="6"/>
        <v>-</v>
      </c>
      <c r="Q35" s="157">
        <v>60</v>
      </c>
      <c r="R35" s="174">
        <v>49</v>
      </c>
      <c r="S35" s="177">
        <f t="shared" si="3"/>
        <v>81.666666666666671</v>
      </c>
      <c r="T35" s="171">
        <v>25</v>
      </c>
      <c r="U35" s="174">
        <v>13</v>
      </c>
      <c r="V35" s="173"/>
      <c r="W35" s="157">
        <v>22</v>
      </c>
      <c r="X35" s="174">
        <v>13</v>
      </c>
      <c r="Y35" s="177">
        <f t="shared" si="4"/>
        <v>59.090909090909093</v>
      </c>
      <c r="Z35" s="157">
        <v>19</v>
      </c>
      <c r="AA35" s="176">
        <v>8</v>
      </c>
      <c r="AB35" s="182">
        <f t="shared" si="5"/>
        <v>42.10526315789474</v>
      </c>
      <c r="AC35" s="37"/>
      <c r="AD35" s="41"/>
    </row>
    <row r="36" spans="1:30" ht="66.75" customHeight="1" x14ac:dyDescent="0.25">
      <c r="A36" s="45"/>
      <c r="B36" s="45"/>
      <c r="C36" s="250" t="s">
        <v>100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6"/>
      <c r="O36" s="256"/>
      <c r="P36" s="256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6"/>
    </row>
    <row r="37" spans="1:30" ht="14.25" x14ac:dyDescent="0.2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30" ht="14.25" x14ac:dyDescent="0.2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30" ht="14.25" x14ac:dyDescent="0.2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30" ht="14.25" x14ac:dyDescent="0.2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30" ht="14.25" x14ac:dyDescent="0.2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30" ht="14.25" x14ac:dyDescent="0.2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30" ht="14.25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30" ht="14.25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30" ht="14.25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30" ht="14.25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30" ht="14.25" x14ac:dyDescent="0.2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30" ht="14.25" x14ac:dyDescent="0.2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ht="14.25" x14ac:dyDescent="0.2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ht="14.25" x14ac:dyDescent="0.2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ht="14.25" x14ac:dyDescent="0.2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ht="14.25" x14ac:dyDescent="0.2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ht="14.25" x14ac:dyDescent="0.2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x14ac:dyDescent="0.25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x14ac:dyDescent="0.25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x14ac:dyDescent="0.25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x14ac:dyDescent="0.25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x14ac:dyDescent="0.25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x14ac:dyDescent="0.25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42">
    <mergeCell ref="Q4:Q5"/>
    <mergeCell ref="B1:M1"/>
    <mergeCell ref="X1:Y1"/>
    <mergeCell ref="X2:Y2"/>
    <mergeCell ref="Z2:AA2"/>
    <mergeCell ref="N3:P3"/>
    <mergeCell ref="Q3:S3"/>
    <mergeCell ref="T3:V3"/>
    <mergeCell ref="W3:Y3"/>
    <mergeCell ref="Z3:AB3"/>
    <mergeCell ref="A3:A5"/>
    <mergeCell ref="E3:G3"/>
    <mergeCell ref="H3:J3"/>
    <mergeCell ref="K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36:M36"/>
    <mergeCell ref="R4:R5"/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N36:AB36"/>
    <mergeCell ref="S4:S5"/>
    <mergeCell ref="N4:N5"/>
    <mergeCell ref="O4:O5"/>
    <mergeCell ref="P4:P5"/>
  </mergeCells>
  <pageMargins left="0.31496062992125984" right="0.31496062992125984" top="0.35433070866141736" bottom="0.15748031496062992" header="0.31496062992125984" footer="0.31496062992125984"/>
  <pageSetup paperSize="9" scale="79" orientation="landscape" r:id="rId1"/>
  <colBreaks count="1" manualBreakCount="1">
    <brk id="13" max="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18"/>
  <sheetViews>
    <sheetView tabSelected="1" view="pageBreakPreview" zoomScale="80" zoomScaleNormal="70" zoomScaleSheetLayoutView="80" workbookViewId="0">
      <selection sqref="A1:E1"/>
    </sheetView>
  </sheetViews>
  <sheetFormatPr defaultColWidth="8" defaultRowHeight="13.2" x14ac:dyDescent="0.25"/>
  <cols>
    <col min="1" max="1" width="61.6640625" style="3" customWidth="1"/>
    <col min="2" max="3" width="19.6640625" style="18" customWidth="1"/>
    <col min="4" max="4" width="12.5546875" style="3" customWidth="1"/>
    <col min="5" max="5" width="12.44140625" style="3" customWidth="1"/>
    <col min="6" max="16384" width="8" style="3"/>
  </cols>
  <sheetData>
    <row r="1" spans="1:9" ht="80.849999999999994" customHeight="1" x14ac:dyDescent="0.25">
      <c r="A1" s="237" t="s">
        <v>69</v>
      </c>
      <c r="B1" s="237"/>
      <c r="C1" s="237"/>
      <c r="D1" s="237"/>
      <c r="E1" s="237"/>
    </row>
    <row r="2" spans="1:9" s="4" customFormat="1" ht="23.25" customHeight="1" x14ac:dyDescent="0.3">
      <c r="A2" s="242" t="s">
        <v>0</v>
      </c>
      <c r="B2" s="238" t="s">
        <v>103</v>
      </c>
      <c r="C2" s="238" t="s">
        <v>104</v>
      </c>
      <c r="D2" s="281" t="s">
        <v>1</v>
      </c>
      <c r="E2" s="282"/>
    </row>
    <row r="3" spans="1:9" s="4" customFormat="1" ht="27.6" x14ac:dyDescent="0.3">
      <c r="A3" s="243"/>
      <c r="B3" s="239"/>
      <c r="C3" s="239"/>
      <c r="D3" s="5" t="s">
        <v>2</v>
      </c>
      <c r="E3" s="6" t="s">
        <v>25</v>
      </c>
    </row>
    <row r="4" spans="1:9" s="9" customFormat="1" ht="15.75" customHeight="1" x14ac:dyDescent="0.3">
      <c r="A4" s="7" t="s">
        <v>3</v>
      </c>
      <c r="B4" s="8">
        <v>1</v>
      </c>
      <c r="C4" s="8">
        <v>2</v>
      </c>
      <c r="D4" s="8">
        <v>3</v>
      </c>
      <c r="E4" s="8">
        <v>4</v>
      </c>
    </row>
    <row r="5" spans="1:9" s="9" customFormat="1" ht="20.399999999999999" x14ac:dyDescent="0.3">
      <c r="A5" s="10" t="s">
        <v>97</v>
      </c>
      <c r="B5" s="78" t="s">
        <v>91</v>
      </c>
      <c r="C5" s="78">
        <f>'6-(АТО-ЦЗ)'!C7</f>
        <v>651</v>
      </c>
      <c r="D5" s="20" t="s">
        <v>91</v>
      </c>
      <c r="E5" s="75" t="s">
        <v>91</v>
      </c>
      <c r="I5" s="13"/>
    </row>
    <row r="6" spans="1:9" s="4" customFormat="1" ht="20.399999999999999" x14ac:dyDescent="0.3">
      <c r="A6" s="10" t="s">
        <v>27</v>
      </c>
      <c r="B6" s="79">
        <f>'6-(АТО-ЦЗ)'!E7</f>
        <v>1298</v>
      </c>
      <c r="C6" s="79">
        <f>'6-(АТО-ЦЗ)'!F7</f>
        <v>618</v>
      </c>
      <c r="D6" s="20">
        <f t="shared" ref="D6:D10" si="0">C6*100/B6</f>
        <v>47.611710323574734</v>
      </c>
      <c r="E6" s="75">
        <f t="shared" ref="E6:E10" si="1">C6-B6</f>
        <v>-680</v>
      </c>
      <c r="I6" s="13"/>
    </row>
    <row r="7" spans="1:9" s="4" customFormat="1" ht="48.75" customHeight="1" x14ac:dyDescent="0.3">
      <c r="A7" s="14" t="s">
        <v>28</v>
      </c>
      <c r="B7" s="79">
        <f>'6-(АТО-ЦЗ)'!H7</f>
        <v>244</v>
      </c>
      <c r="C7" s="79">
        <f>'6-(АТО-ЦЗ)'!I7</f>
        <v>128</v>
      </c>
      <c r="D7" s="20">
        <f t="shared" si="0"/>
        <v>52.459016393442624</v>
      </c>
      <c r="E7" s="75">
        <f t="shared" si="1"/>
        <v>-116</v>
      </c>
      <c r="I7" s="13"/>
    </row>
    <row r="8" spans="1:9" s="4" customFormat="1" ht="20.399999999999999" x14ac:dyDescent="0.3">
      <c r="A8" s="15" t="s">
        <v>29</v>
      </c>
      <c r="B8" s="79">
        <f>'6-(АТО-ЦЗ)'!K7</f>
        <v>31</v>
      </c>
      <c r="C8" s="79">
        <f>'6-(АТО-ЦЗ)'!L7</f>
        <v>16</v>
      </c>
      <c r="D8" s="20">
        <f t="shared" si="0"/>
        <v>51.612903225806448</v>
      </c>
      <c r="E8" s="75">
        <f t="shared" si="1"/>
        <v>-15</v>
      </c>
      <c r="I8" s="13"/>
    </row>
    <row r="9" spans="1:9" s="4" customFormat="1" ht="49.35" customHeight="1" x14ac:dyDescent="0.3">
      <c r="A9" s="15" t="s">
        <v>20</v>
      </c>
      <c r="B9" s="79">
        <f>'6-(АТО-ЦЗ)'!N7</f>
        <v>3</v>
      </c>
      <c r="C9" s="79">
        <f>'6-(АТО-ЦЗ)'!O7</f>
        <v>1</v>
      </c>
      <c r="D9" s="20">
        <f t="shared" si="0"/>
        <v>33.333333333333336</v>
      </c>
      <c r="E9" s="75">
        <f t="shared" si="1"/>
        <v>-2</v>
      </c>
      <c r="I9" s="13"/>
    </row>
    <row r="10" spans="1:9" s="4" customFormat="1" ht="49.35" customHeight="1" x14ac:dyDescent="0.3">
      <c r="A10" s="15" t="s">
        <v>30</v>
      </c>
      <c r="B10" s="74">
        <f>'6-(АТО-ЦЗ)'!Q7</f>
        <v>1118</v>
      </c>
      <c r="C10" s="74">
        <f>'6-(АТО-ЦЗ)'!R7</f>
        <v>433</v>
      </c>
      <c r="D10" s="11">
        <f t="shared" si="0"/>
        <v>38.729874776386403</v>
      </c>
      <c r="E10" s="75">
        <f t="shared" si="1"/>
        <v>-685</v>
      </c>
      <c r="I10" s="13"/>
    </row>
    <row r="11" spans="1:9" s="4" customFormat="1" ht="12.75" customHeight="1" x14ac:dyDescent="0.3">
      <c r="A11" s="244" t="s">
        <v>4</v>
      </c>
      <c r="B11" s="245"/>
      <c r="C11" s="245"/>
      <c r="D11" s="245"/>
      <c r="E11" s="245"/>
      <c r="I11" s="13"/>
    </row>
    <row r="12" spans="1:9" s="4" customFormat="1" ht="18" customHeight="1" x14ac:dyDescent="0.3">
      <c r="A12" s="246"/>
      <c r="B12" s="247"/>
      <c r="C12" s="247"/>
      <c r="D12" s="247"/>
      <c r="E12" s="247"/>
      <c r="I12" s="13"/>
    </row>
    <row r="13" spans="1:9" s="4" customFormat="1" ht="20.25" customHeight="1" x14ac:dyDescent="0.3">
      <c r="A13" s="242" t="s">
        <v>0</v>
      </c>
      <c r="B13" s="248" t="s">
        <v>105</v>
      </c>
      <c r="C13" s="248" t="s">
        <v>106</v>
      </c>
      <c r="D13" s="281" t="s">
        <v>1</v>
      </c>
      <c r="E13" s="282"/>
      <c r="I13" s="13"/>
    </row>
    <row r="14" spans="1:9" ht="27.75" customHeight="1" x14ac:dyDescent="0.25">
      <c r="A14" s="243"/>
      <c r="B14" s="248"/>
      <c r="C14" s="248"/>
      <c r="D14" s="21" t="s">
        <v>2</v>
      </c>
      <c r="E14" s="6" t="s">
        <v>25</v>
      </c>
      <c r="I14" s="13"/>
    </row>
    <row r="15" spans="1:9" ht="20.399999999999999" x14ac:dyDescent="0.25">
      <c r="A15" s="10" t="s">
        <v>90</v>
      </c>
      <c r="B15" s="76" t="s">
        <v>91</v>
      </c>
      <c r="C15" s="76">
        <f>'6-(АТО-ЦЗ)'!U7</f>
        <v>55</v>
      </c>
      <c r="D15" s="22" t="s">
        <v>91</v>
      </c>
      <c r="E15" s="75" t="s">
        <v>91</v>
      </c>
      <c r="I15" s="13"/>
    </row>
    <row r="16" spans="1:9" ht="20.399999999999999" x14ac:dyDescent="0.25">
      <c r="A16" s="1" t="s">
        <v>27</v>
      </c>
      <c r="B16" s="77">
        <f>'6-(АТО-ЦЗ)'!W7</f>
        <v>393</v>
      </c>
      <c r="C16" s="77">
        <f>'6-(АТО-ЦЗ)'!X7</f>
        <v>48</v>
      </c>
      <c r="D16" s="22">
        <f t="shared" ref="D16:D17" si="2">C16*100/B16</f>
        <v>12.213740458015268</v>
      </c>
      <c r="E16" s="75">
        <f t="shared" ref="E16:E17" si="3">C16-B16</f>
        <v>-345</v>
      </c>
      <c r="I16" s="13"/>
    </row>
    <row r="17" spans="1:9" ht="20.399999999999999" x14ac:dyDescent="0.25">
      <c r="A17" s="1" t="s">
        <v>32</v>
      </c>
      <c r="B17" s="77">
        <f>'6-(АТО-ЦЗ)'!Z7</f>
        <v>355</v>
      </c>
      <c r="C17" s="77">
        <f>'6-(АТО-ЦЗ)'!AA7</f>
        <v>42</v>
      </c>
      <c r="D17" s="22">
        <f t="shared" si="2"/>
        <v>11.830985915492958</v>
      </c>
      <c r="E17" s="75">
        <f t="shared" si="3"/>
        <v>-313</v>
      </c>
      <c r="I17" s="13"/>
    </row>
    <row r="18" spans="1:9" ht="62.1" customHeight="1" x14ac:dyDescent="0.3">
      <c r="A18" s="236" t="s">
        <v>99</v>
      </c>
      <c r="B18" s="236"/>
      <c r="C18" s="236"/>
      <c r="D18" s="236"/>
      <c r="E18" s="236"/>
    </row>
  </sheetData>
  <mergeCells count="11">
    <mergeCell ref="A18:E18"/>
    <mergeCell ref="A1:E1"/>
    <mergeCell ref="B2:B3"/>
    <mergeCell ref="C2:C3"/>
    <mergeCell ref="D2:E2"/>
    <mergeCell ref="A2:A3"/>
    <mergeCell ref="A11:E12"/>
    <mergeCell ref="A13:A14"/>
    <mergeCell ref="B13:B14"/>
    <mergeCell ref="C13:C14"/>
    <mergeCell ref="D13:E1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F88"/>
  <sheetViews>
    <sheetView view="pageBreakPreview" zoomScale="69" zoomScaleNormal="75" zoomScaleSheetLayoutView="69" workbookViewId="0">
      <pane xSplit="1" ySplit="6" topLeftCell="C7" activePane="bottomRight" state="frozen"/>
      <selection activeCell="A4" sqref="A4:A6"/>
      <selection pane="topRight" activeCell="A4" sqref="A4:A6"/>
      <selection pane="bottomLeft" activeCell="A4" sqref="A4:A6"/>
      <selection pane="bottomRight" activeCell="B1" sqref="B1:M1"/>
    </sheetView>
  </sheetViews>
  <sheetFormatPr defaultColWidth="9.33203125" defaultRowHeight="13.8" x14ac:dyDescent="0.25"/>
  <cols>
    <col min="1" max="1" width="25.6640625" style="44" customWidth="1"/>
    <col min="2" max="2" width="10.6640625" style="44" hidden="1" customWidth="1"/>
    <col min="3" max="3" width="20.5546875" style="44" customWidth="1"/>
    <col min="4" max="4" width="13.33203125" style="44" hidden="1" customWidth="1"/>
    <col min="5" max="6" width="11.6640625" style="44" customWidth="1"/>
    <col min="7" max="7" width="7.44140625" style="44" customWidth="1"/>
    <col min="8" max="8" width="11.6640625" style="44" customWidth="1"/>
    <col min="9" max="9" width="11" style="44" customWidth="1"/>
    <col min="10" max="10" width="7.44140625" style="44" customWidth="1"/>
    <col min="11" max="12" width="9.44140625" style="44" customWidth="1"/>
    <col min="13" max="13" width="9" style="44" customWidth="1"/>
    <col min="14" max="15" width="14.5546875" style="44" customWidth="1"/>
    <col min="16" max="16" width="8.33203125" style="44" customWidth="1"/>
    <col min="17" max="18" width="12.44140625" style="44" customWidth="1"/>
    <col min="19" max="19" width="8.33203125" style="44" customWidth="1"/>
    <col min="20" max="20" width="10.5546875" style="44" hidden="1" customWidth="1"/>
    <col min="21" max="21" width="16.44140625" style="44" customWidth="1"/>
    <col min="22" max="22" width="8.33203125" style="44" hidden="1" customWidth="1"/>
    <col min="23" max="24" width="9.6640625" style="44" customWidth="1"/>
    <col min="25" max="25" width="8.33203125" style="44" customWidth="1"/>
    <col min="26" max="16384" width="9.33203125" style="44"/>
  </cols>
  <sheetData>
    <row r="1" spans="1:32" s="28" customFormat="1" ht="60" customHeight="1" x14ac:dyDescent="0.4">
      <c r="B1" s="262" t="s">
        <v>109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"/>
      <c r="O1" s="27"/>
      <c r="P1" s="27"/>
      <c r="Q1" s="27"/>
      <c r="R1" s="27"/>
      <c r="S1" s="27"/>
      <c r="T1" s="27"/>
      <c r="U1" s="27"/>
      <c r="V1" s="27"/>
      <c r="W1" s="27"/>
      <c r="X1" s="258"/>
      <c r="Y1" s="258"/>
      <c r="Z1" s="48"/>
      <c r="AB1" s="73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9" t="s">
        <v>7</v>
      </c>
      <c r="N2" s="59"/>
      <c r="O2" s="29"/>
      <c r="P2" s="29"/>
      <c r="Q2" s="30"/>
      <c r="R2" s="30"/>
      <c r="S2" s="30"/>
      <c r="T2" s="30"/>
      <c r="U2" s="30"/>
      <c r="V2" s="30"/>
      <c r="X2" s="263"/>
      <c r="Y2" s="263"/>
      <c r="Z2" s="257"/>
      <c r="AA2" s="257"/>
      <c r="AB2" s="59" t="s">
        <v>7</v>
      </c>
      <c r="AC2" s="59"/>
    </row>
    <row r="3" spans="1:32" s="32" customFormat="1" ht="68.099999999999994" customHeight="1" x14ac:dyDescent="0.3">
      <c r="A3" s="264"/>
      <c r="B3" s="164"/>
      <c r="C3" s="160" t="s">
        <v>95</v>
      </c>
      <c r="D3" s="164"/>
      <c r="E3" s="251" t="s">
        <v>22</v>
      </c>
      <c r="F3" s="251"/>
      <c r="G3" s="251"/>
      <c r="H3" s="251" t="s">
        <v>13</v>
      </c>
      <c r="I3" s="251"/>
      <c r="J3" s="251"/>
      <c r="K3" s="251" t="s">
        <v>9</v>
      </c>
      <c r="L3" s="251"/>
      <c r="M3" s="251"/>
      <c r="N3" s="251" t="s">
        <v>10</v>
      </c>
      <c r="O3" s="251"/>
      <c r="P3" s="251"/>
      <c r="Q3" s="259" t="s">
        <v>8</v>
      </c>
      <c r="R3" s="260"/>
      <c r="S3" s="261"/>
      <c r="T3" s="251" t="s">
        <v>16</v>
      </c>
      <c r="U3" s="251"/>
      <c r="V3" s="251"/>
      <c r="W3" s="251" t="s">
        <v>11</v>
      </c>
      <c r="X3" s="251"/>
      <c r="Y3" s="251"/>
      <c r="Z3" s="251" t="s">
        <v>12</v>
      </c>
      <c r="AA3" s="251"/>
      <c r="AB3" s="251"/>
    </row>
    <row r="4" spans="1:32" s="33" customFormat="1" ht="19.5" customHeight="1" x14ac:dyDescent="0.3">
      <c r="A4" s="264"/>
      <c r="B4" s="275" t="s">
        <v>62</v>
      </c>
      <c r="C4" s="253" t="s">
        <v>93</v>
      </c>
      <c r="D4" s="271" t="s">
        <v>2</v>
      </c>
      <c r="E4" s="253" t="s">
        <v>62</v>
      </c>
      <c r="F4" s="253" t="s">
        <v>93</v>
      </c>
      <c r="G4" s="271" t="s">
        <v>2</v>
      </c>
      <c r="H4" s="253" t="s">
        <v>62</v>
      </c>
      <c r="I4" s="253" t="s">
        <v>93</v>
      </c>
      <c r="J4" s="271" t="s">
        <v>2</v>
      </c>
      <c r="K4" s="253" t="s">
        <v>62</v>
      </c>
      <c r="L4" s="253" t="s">
        <v>93</v>
      </c>
      <c r="M4" s="271" t="s">
        <v>2</v>
      </c>
      <c r="N4" s="253" t="s">
        <v>62</v>
      </c>
      <c r="O4" s="253" t="s">
        <v>93</v>
      </c>
      <c r="P4" s="271" t="s">
        <v>2</v>
      </c>
      <c r="Q4" s="253" t="s">
        <v>62</v>
      </c>
      <c r="R4" s="253" t="s">
        <v>93</v>
      </c>
      <c r="S4" s="271" t="s">
        <v>2</v>
      </c>
      <c r="T4" s="253" t="s">
        <v>15</v>
      </c>
      <c r="U4" s="253" t="s">
        <v>94</v>
      </c>
      <c r="V4" s="271" t="s">
        <v>2</v>
      </c>
      <c r="W4" s="253" t="s">
        <v>62</v>
      </c>
      <c r="X4" s="253" t="s">
        <v>93</v>
      </c>
      <c r="Y4" s="271" t="s">
        <v>2</v>
      </c>
      <c r="Z4" s="253" t="s">
        <v>62</v>
      </c>
      <c r="AA4" s="253" t="s">
        <v>93</v>
      </c>
      <c r="AB4" s="271" t="s">
        <v>2</v>
      </c>
    </row>
    <row r="5" spans="1:32" s="33" customFormat="1" ht="15.75" customHeight="1" x14ac:dyDescent="0.3">
      <c r="A5" s="264"/>
      <c r="B5" s="275"/>
      <c r="C5" s="253"/>
      <c r="D5" s="271"/>
      <c r="E5" s="253"/>
      <c r="F5" s="253"/>
      <c r="G5" s="271"/>
      <c r="H5" s="253"/>
      <c r="I5" s="253"/>
      <c r="J5" s="271"/>
      <c r="K5" s="253"/>
      <c r="L5" s="253"/>
      <c r="M5" s="271"/>
      <c r="N5" s="253"/>
      <c r="O5" s="253"/>
      <c r="P5" s="271"/>
      <c r="Q5" s="253"/>
      <c r="R5" s="253"/>
      <c r="S5" s="271"/>
      <c r="T5" s="253"/>
      <c r="U5" s="253"/>
      <c r="V5" s="271"/>
      <c r="W5" s="253"/>
      <c r="X5" s="253"/>
      <c r="Y5" s="271"/>
      <c r="Z5" s="253"/>
      <c r="AA5" s="253"/>
      <c r="AB5" s="271"/>
    </row>
    <row r="6" spans="1:32" s="51" customFormat="1" ht="11.25" customHeight="1" x14ac:dyDescent="0.25">
      <c r="A6" s="49" t="s">
        <v>3</v>
      </c>
      <c r="B6" s="50">
        <v>1</v>
      </c>
      <c r="C6" s="50">
        <v>1</v>
      </c>
      <c r="D6" s="50">
        <v>3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  <c r="J6" s="50">
        <v>7</v>
      </c>
      <c r="K6" s="50">
        <v>8</v>
      </c>
      <c r="L6" s="50">
        <v>9</v>
      </c>
      <c r="M6" s="50">
        <v>10</v>
      </c>
      <c r="N6" s="50">
        <v>11</v>
      </c>
      <c r="O6" s="50">
        <v>12</v>
      </c>
      <c r="P6" s="50">
        <v>13</v>
      </c>
      <c r="Q6" s="50">
        <v>14</v>
      </c>
      <c r="R6" s="50">
        <v>15</v>
      </c>
      <c r="S6" s="50">
        <v>16</v>
      </c>
      <c r="T6" s="50">
        <v>19</v>
      </c>
      <c r="U6" s="50">
        <v>17</v>
      </c>
      <c r="V6" s="50">
        <v>21</v>
      </c>
      <c r="W6" s="50">
        <v>18</v>
      </c>
      <c r="X6" s="50">
        <v>19</v>
      </c>
      <c r="Y6" s="50">
        <v>20</v>
      </c>
      <c r="Z6" s="50">
        <v>21</v>
      </c>
      <c r="AA6" s="50">
        <v>22</v>
      </c>
      <c r="AB6" s="50">
        <v>23</v>
      </c>
    </row>
    <row r="7" spans="1:32" s="38" customFormat="1" ht="18" customHeight="1" x14ac:dyDescent="0.25">
      <c r="A7" s="34" t="s">
        <v>33</v>
      </c>
      <c r="B7" s="35">
        <f>SUM(B8:B35)</f>
        <v>1019</v>
      </c>
      <c r="C7" s="35">
        <f>SUM(C8:C35)</f>
        <v>651</v>
      </c>
      <c r="D7" s="36">
        <f>IF(ISERROR(C7*100/B7),"-",(C7*100/B7))</f>
        <v>63.886162904808636</v>
      </c>
      <c r="E7" s="35">
        <f>SUM(E8:E35)</f>
        <v>1298</v>
      </c>
      <c r="F7" s="35">
        <f>SUM(F8:F35)</f>
        <v>618</v>
      </c>
      <c r="G7" s="36">
        <f>IF(ISERROR(F7*100/E7),"-",(F7*100/E7))</f>
        <v>47.611710323574734</v>
      </c>
      <c r="H7" s="86">
        <f>SUM(H8:H35)</f>
        <v>244</v>
      </c>
      <c r="I7" s="86">
        <f>SUM(I8:I35)</f>
        <v>128</v>
      </c>
      <c r="J7" s="106">
        <f>IF(ISERROR(I7*100/H7),"-",(I7*100/H7))</f>
        <v>52.459016393442624</v>
      </c>
      <c r="K7" s="86">
        <f>SUM(K8:K35)</f>
        <v>31</v>
      </c>
      <c r="L7" s="86">
        <f>SUM(L8:L35)</f>
        <v>16</v>
      </c>
      <c r="M7" s="106">
        <f>IF(ISERROR(L7*100/K7),"-",(L7*100/K7))</f>
        <v>51.612903225806448</v>
      </c>
      <c r="N7" s="86">
        <f>SUM(N8:N35)</f>
        <v>3</v>
      </c>
      <c r="O7" s="86">
        <f>SUM(O8:O35)</f>
        <v>1</v>
      </c>
      <c r="P7" s="106">
        <f>IF(ISERROR(O7*100/N7),"-",(O7*100/N7))</f>
        <v>33.333333333333336</v>
      </c>
      <c r="Q7" s="35">
        <f>SUM(Q8:Q35)</f>
        <v>1118</v>
      </c>
      <c r="R7" s="35">
        <f>SUM(R8:R35)</f>
        <v>433</v>
      </c>
      <c r="S7" s="36">
        <f>IF(ISERROR(R7*100/Q7),"-",(R7*100/Q7))</f>
        <v>38.729874776386403</v>
      </c>
      <c r="T7" s="35">
        <f>SUM(T8:T35)</f>
        <v>889</v>
      </c>
      <c r="U7" s="86">
        <f>SUM(U8:U35)</f>
        <v>55</v>
      </c>
      <c r="V7" s="36">
        <f>IF(ISERROR(U7*100/T7),"-",(U7*100/T7))</f>
        <v>6.1867266591676042</v>
      </c>
      <c r="W7" s="35">
        <f>SUM(W8:W35)</f>
        <v>393</v>
      </c>
      <c r="X7" s="35">
        <f>SUM(X8:X35)</f>
        <v>48</v>
      </c>
      <c r="Y7" s="36">
        <f>IF(ISERROR(X7*100/W7),"-",(X7*100/W7))</f>
        <v>12.213740458015268</v>
      </c>
      <c r="Z7" s="35">
        <f>SUM(Z8:Z35)</f>
        <v>355</v>
      </c>
      <c r="AA7" s="35">
        <f>SUM(AA8:AA35)</f>
        <v>42</v>
      </c>
      <c r="AB7" s="36">
        <f>IF(ISERROR(AA7*100/Z7),"-",(AA7*100/Z7))</f>
        <v>11.830985915492958</v>
      </c>
      <c r="AC7" s="37"/>
      <c r="AF7" s="42"/>
    </row>
    <row r="8" spans="1:32" s="42" customFormat="1" ht="15" customHeight="1" x14ac:dyDescent="0.25">
      <c r="A8" s="61" t="s">
        <v>34</v>
      </c>
      <c r="B8" s="39">
        <v>289</v>
      </c>
      <c r="C8" s="39">
        <v>195</v>
      </c>
      <c r="D8" s="36"/>
      <c r="E8" s="39">
        <v>354</v>
      </c>
      <c r="F8" s="39">
        <v>185</v>
      </c>
      <c r="G8" s="40">
        <f>IF(ISERROR(F8*100/E8),"-",(F8*100/E8))</f>
        <v>52.259887005649716</v>
      </c>
      <c r="H8" s="87">
        <v>63</v>
      </c>
      <c r="I8" s="87">
        <v>36</v>
      </c>
      <c r="J8" s="105">
        <f>IF(ISERROR(I8*100/H8),"-",(I8*100/H8))</f>
        <v>57.142857142857146</v>
      </c>
      <c r="K8" s="87">
        <v>6</v>
      </c>
      <c r="L8" s="87">
        <v>7</v>
      </c>
      <c r="M8" s="105">
        <f>IF(ISERROR(L8*100/K8),"-",(L8*100/K8))</f>
        <v>116.66666666666667</v>
      </c>
      <c r="N8" s="87">
        <v>0</v>
      </c>
      <c r="O8" s="87">
        <v>0</v>
      </c>
      <c r="P8" s="105" t="str">
        <f>IF(ISERROR(O8*100/N8),"-",(O8*100/N8))</f>
        <v>-</v>
      </c>
      <c r="Q8" s="39">
        <v>319</v>
      </c>
      <c r="R8" s="60">
        <v>103</v>
      </c>
      <c r="S8" s="40">
        <f>IF(ISERROR(R8*100/Q8),"-",(R8*100/Q8))</f>
        <v>32.288401253918494</v>
      </c>
      <c r="T8" s="39">
        <v>259</v>
      </c>
      <c r="U8" s="60">
        <v>18</v>
      </c>
      <c r="V8" s="40"/>
      <c r="W8" s="39">
        <v>129</v>
      </c>
      <c r="X8" s="60">
        <v>15</v>
      </c>
      <c r="Y8" s="40">
        <f>IF(ISERROR(X8*100/W8),"-",(X8*100/W8))</f>
        <v>11.627906976744185</v>
      </c>
      <c r="Z8" s="39">
        <v>120</v>
      </c>
      <c r="AA8" s="60">
        <v>15</v>
      </c>
      <c r="AB8" s="40">
        <f>IF(ISERROR(AA8*100/Z8),"-",(AA8*100/Z8))</f>
        <v>12.5</v>
      </c>
      <c r="AC8" s="37"/>
      <c r="AD8" s="41"/>
    </row>
    <row r="9" spans="1:32" s="43" customFormat="1" ht="15" customHeight="1" x14ac:dyDescent="0.25">
      <c r="A9" s="61" t="s">
        <v>35</v>
      </c>
      <c r="B9" s="39">
        <v>19</v>
      </c>
      <c r="C9" s="39">
        <v>17</v>
      </c>
      <c r="D9" s="36"/>
      <c r="E9" s="39">
        <v>32</v>
      </c>
      <c r="F9" s="39">
        <v>17</v>
      </c>
      <c r="G9" s="40">
        <f t="shared" ref="G9:G35" si="0">IF(ISERROR(F9*100/E9),"-",(F9*100/E9))</f>
        <v>53.125</v>
      </c>
      <c r="H9" s="87">
        <v>11</v>
      </c>
      <c r="I9" s="87">
        <v>3</v>
      </c>
      <c r="J9" s="105">
        <f t="shared" ref="J9:J35" si="1">IF(ISERROR(I9*100/H9),"-",(I9*100/H9))</f>
        <v>27.272727272727273</v>
      </c>
      <c r="K9" s="87">
        <v>0</v>
      </c>
      <c r="L9" s="87">
        <v>0</v>
      </c>
      <c r="M9" s="105" t="str">
        <f t="shared" ref="M9:M35" si="2">IF(ISERROR(L9*100/K9),"-",(L9*100/K9))</f>
        <v>-</v>
      </c>
      <c r="N9" s="87">
        <v>0</v>
      </c>
      <c r="O9" s="87">
        <v>1</v>
      </c>
      <c r="P9" s="105" t="str">
        <f t="shared" ref="P9:P35" si="3">IF(ISERROR(O9*100/N9),"-",(O9*100/N9))</f>
        <v>-</v>
      </c>
      <c r="Q9" s="39">
        <v>24</v>
      </c>
      <c r="R9" s="60">
        <v>14</v>
      </c>
      <c r="S9" s="40">
        <f t="shared" ref="S9:S35" si="4">IF(ISERROR(R9*100/Q9),"-",(R9*100/Q9))</f>
        <v>58.333333333333336</v>
      </c>
      <c r="T9" s="39">
        <v>19</v>
      </c>
      <c r="U9" s="60">
        <v>2</v>
      </c>
      <c r="V9" s="40"/>
      <c r="W9" s="39">
        <v>10</v>
      </c>
      <c r="X9" s="60">
        <v>2</v>
      </c>
      <c r="Y9" s="40">
        <f t="shared" ref="Y9:Y35" si="5">IF(ISERROR(X9*100/W9),"-",(X9*100/W9))</f>
        <v>20</v>
      </c>
      <c r="Z9" s="39">
        <v>9</v>
      </c>
      <c r="AA9" s="60">
        <v>2</v>
      </c>
      <c r="AB9" s="40">
        <f t="shared" ref="AB9:AB35" si="6">IF(ISERROR(AA9*100/Z9),"-",(AA9*100/Z9))</f>
        <v>22.222222222222221</v>
      </c>
      <c r="AC9" s="37"/>
      <c r="AD9" s="41"/>
    </row>
    <row r="10" spans="1:32" s="42" customFormat="1" ht="15" customHeight="1" x14ac:dyDescent="0.25">
      <c r="A10" s="61" t="s">
        <v>36</v>
      </c>
      <c r="B10" s="39">
        <v>2</v>
      </c>
      <c r="C10" s="39">
        <v>2</v>
      </c>
      <c r="D10" s="36"/>
      <c r="E10" s="39">
        <v>5</v>
      </c>
      <c r="F10" s="39">
        <v>2</v>
      </c>
      <c r="G10" s="40">
        <f t="shared" si="0"/>
        <v>40</v>
      </c>
      <c r="H10" s="87">
        <v>1</v>
      </c>
      <c r="I10" s="87">
        <v>0</v>
      </c>
      <c r="J10" s="105">
        <f t="shared" si="1"/>
        <v>0</v>
      </c>
      <c r="K10" s="87">
        <v>0</v>
      </c>
      <c r="L10" s="87">
        <v>0</v>
      </c>
      <c r="M10" s="105" t="str">
        <f t="shared" si="2"/>
        <v>-</v>
      </c>
      <c r="N10" s="87">
        <v>0</v>
      </c>
      <c r="O10" s="87">
        <v>0</v>
      </c>
      <c r="P10" s="105" t="str">
        <f t="shared" si="3"/>
        <v>-</v>
      </c>
      <c r="Q10" s="39">
        <v>4</v>
      </c>
      <c r="R10" s="60">
        <v>1</v>
      </c>
      <c r="S10" s="40">
        <f t="shared" si="4"/>
        <v>25</v>
      </c>
      <c r="T10" s="39">
        <v>2</v>
      </c>
      <c r="U10" s="60">
        <v>1</v>
      </c>
      <c r="V10" s="40"/>
      <c r="W10" s="39">
        <v>2</v>
      </c>
      <c r="X10" s="60">
        <v>1</v>
      </c>
      <c r="Y10" s="40">
        <f t="shared" si="5"/>
        <v>50</v>
      </c>
      <c r="Z10" s="39">
        <v>2</v>
      </c>
      <c r="AA10" s="60">
        <v>1</v>
      </c>
      <c r="AB10" s="40">
        <f t="shared" si="6"/>
        <v>50</v>
      </c>
      <c r="AC10" s="37"/>
      <c r="AD10" s="41"/>
    </row>
    <row r="11" spans="1:32" s="42" customFormat="1" ht="15" customHeight="1" x14ac:dyDescent="0.25">
      <c r="A11" s="61" t="s">
        <v>37</v>
      </c>
      <c r="B11" s="39">
        <v>10</v>
      </c>
      <c r="C11" s="39">
        <v>10</v>
      </c>
      <c r="D11" s="36"/>
      <c r="E11" s="39">
        <v>12</v>
      </c>
      <c r="F11" s="39">
        <v>9</v>
      </c>
      <c r="G11" s="40">
        <f t="shared" si="0"/>
        <v>75</v>
      </c>
      <c r="H11" s="87">
        <v>2</v>
      </c>
      <c r="I11" s="87">
        <v>2</v>
      </c>
      <c r="J11" s="105">
        <f t="shared" si="1"/>
        <v>100</v>
      </c>
      <c r="K11" s="87">
        <v>0</v>
      </c>
      <c r="L11" s="87">
        <v>0</v>
      </c>
      <c r="M11" s="105" t="str">
        <f t="shared" si="2"/>
        <v>-</v>
      </c>
      <c r="N11" s="87">
        <v>0</v>
      </c>
      <c r="O11" s="87">
        <v>0</v>
      </c>
      <c r="P11" s="105" t="str">
        <f t="shared" si="3"/>
        <v>-</v>
      </c>
      <c r="Q11" s="39">
        <v>12</v>
      </c>
      <c r="R11" s="60">
        <v>6</v>
      </c>
      <c r="S11" s="40">
        <f t="shared" si="4"/>
        <v>50</v>
      </c>
      <c r="T11" s="39">
        <v>8</v>
      </c>
      <c r="U11" s="60">
        <v>2</v>
      </c>
      <c r="V11" s="40"/>
      <c r="W11" s="39">
        <v>3</v>
      </c>
      <c r="X11" s="60">
        <v>1</v>
      </c>
      <c r="Y11" s="40">
        <f t="shared" si="5"/>
        <v>33.333333333333336</v>
      </c>
      <c r="Z11" s="39">
        <v>2</v>
      </c>
      <c r="AA11" s="60">
        <v>1</v>
      </c>
      <c r="AB11" s="40">
        <f t="shared" si="6"/>
        <v>50</v>
      </c>
      <c r="AC11" s="37"/>
      <c r="AD11" s="41"/>
    </row>
    <row r="12" spans="1:32" s="42" customFormat="1" ht="15" customHeight="1" x14ac:dyDescent="0.25">
      <c r="A12" s="61" t="s">
        <v>38</v>
      </c>
      <c r="B12" s="39">
        <v>41</v>
      </c>
      <c r="C12" s="39">
        <v>32</v>
      </c>
      <c r="D12" s="36"/>
      <c r="E12" s="39">
        <v>53</v>
      </c>
      <c r="F12" s="39">
        <v>26</v>
      </c>
      <c r="G12" s="40">
        <f t="shared" si="0"/>
        <v>49.056603773584904</v>
      </c>
      <c r="H12" s="87">
        <v>14</v>
      </c>
      <c r="I12" s="87">
        <v>0</v>
      </c>
      <c r="J12" s="105">
        <f t="shared" si="1"/>
        <v>0</v>
      </c>
      <c r="K12" s="87">
        <v>1</v>
      </c>
      <c r="L12" s="87">
        <v>0</v>
      </c>
      <c r="M12" s="105">
        <f t="shared" si="2"/>
        <v>0</v>
      </c>
      <c r="N12" s="87">
        <v>0</v>
      </c>
      <c r="O12" s="87">
        <v>0</v>
      </c>
      <c r="P12" s="105" t="str">
        <f t="shared" si="3"/>
        <v>-</v>
      </c>
      <c r="Q12" s="39">
        <v>47</v>
      </c>
      <c r="R12" s="60">
        <v>25</v>
      </c>
      <c r="S12" s="40">
        <f t="shared" si="4"/>
        <v>53.191489361702125</v>
      </c>
      <c r="T12" s="39">
        <v>33</v>
      </c>
      <c r="U12" s="60">
        <v>1</v>
      </c>
      <c r="V12" s="40"/>
      <c r="W12" s="39">
        <v>16</v>
      </c>
      <c r="X12" s="60">
        <v>1</v>
      </c>
      <c r="Y12" s="40">
        <f t="shared" si="5"/>
        <v>6.25</v>
      </c>
      <c r="Z12" s="39">
        <v>14</v>
      </c>
      <c r="AA12" s="60">
        <v>0</v>
      </c>
      <c r="AB12" s="40">
        <f t="shared" si="6"/>
        <v>0</v>
      </c>
      <c r="AC12" s="37"/>
      <c r="AD12" s="41"/>
    </row>
    <row r="13" spans="1:32" s="42" customFormat="1" ht="15" customHeight="1" x14ac:dyDescent="0.25">
      <c r="A13" s="61" t="s">
        <v>39</v>
      </c>
      <c r="B13" s="39">
        <v>8</v>
      </c>
      <c r="C13" s="39">
        <v>7</v>
      </c>
      <c r="D13" s="36"/>
      <c r="E13" s="39">
        <v>11</v>
      </c>
      <c r="F13" s="39">
        <v>7</v>
      </c>
      <c r="G13" s="40">
        <f t="shared" si="0"/>
        <v>63.636363636363633</v>
      </c>
      <c r="H13" s="87">
        <v>3</v>
      </c>
      <c r="I13" s="87">
        <v>2</v>
      </c>
      <c r="J13" s="105">
        <f t="shared" si="1"/>
        <v>66.666666666666671</v>
      </c>
      <c r="K13" s="87">
        <v>0</v>
      </c>
      <c r="L13" s="87">
        <v>0</v>
      </c>
      <c r="M13" s="105" t="str">
        <f t="shared" si="2"/>
        <v>-</v>
      </c>
      <c r="N13" s="87">
        <v>0</v>
      </c>
      <c r="O13" s="87">
        <v>0</v>
      </c>
      <c r="P13" s="105" t="str">
        <f t="shared" si="3"/>
        <v>-</v>
      </c>
      <c r="Q13" s="39">
        <v>9</v>
      </c>
      <c r="R13" s="60">
        <v>7</v>
      </c>
      <c r="S13" s="40">
        <f t="shared" si="4"/>
        <v>77.777777777777771</v>
      </c>
      <c r="T13" s="39">
        <v>7</v>
      </c>
      <c r="U13" s="60">
        <v>1</v>
      </c>
      <c r="V13" s="40"/>
      <c r="W13" s="39">
        <v>3</v>
      </c>
      <c r="X13" s="60">
        <v>1</v>
      </c>
      <c r="Y13" s="40">
        <f t="shared" si="5"/>
        <v>33.333333333333336</v>
      </c>
      <c r="Z13" s="39">
        <v>3</v>
      </c>
      <c r="AA13" s="60">
        <v>1</v>
      </c>
      <c r="AB13" s="40">
        <f t="shared" si="6"/>
        <v>33.333333333333336</v>
      </c>
      <c r="AC13" s="37"/>
      <c r="AD13" s="41"/>
    </row>
    <row r="14" spans="1:32" s="42" customFormat="1" ht="15" customHeight="1" x14ac:dyDescent="0.25">
      <c r="A14" s="61" t="s">
        <v>40</v>
      </c>
      <c r="B14" s="39">
        <v>12</v>
      </c>
      <c r="C14" s="39">
        <v>4</v>
      </c>
      <c r="D14" s="36"/>
      <c r="E14" s="39">
        <v>12</v>
      </c>
      <c r="F14" s="39">
        <v>4</v>
      </c>
      <c r="G14" s="40">
        <f t="shared" si="0"/>
        <v>33.333333333333336</v>
      </c>
      <c r="H14" s="87">
        <v>1</v>
      </c>
      <c r="I14" s="87">
        <v>1</v>
      </c>
      <c r="J14" s="105">
        <f t="shared" si="1"/>
        <v>100</v>
      </c>
      <c r="K14" s="87">
        <v>0</v>
      </c>
      <c r="L14" s="87">
        <v>0</v>
      </c>
      <c r="M14" s="105" t="str">
        <f t="shared" si="2"/>
        <v>-</v>
      </c>
      <c r="N14" s="87">
        <v>0</v>
      </c>
      <c r="O14" s="87">
        <v>0</v>
      </c>
      <c r="P14" s="105" t="str">
        <f t="shared" si="3"/>
        <v>-</v>
      </c>
      <c r="Q14" s="39">
        <v>11</v>
      </c>
      <c r="R14" s="60">
        <v>3</v>
      </c>
      <c r="S14" s="40">
        <f t="shared" si="4"/>
        <v>27.272727272727273</v>
      </c>
      <c r="T14" s="39">
        <v>12</v>
      </c>
      <c r="U14" s="60">
        <v>1</v>
      </c>
      <c r="V14" s="40"/>
      <c r="W14" s="39">
        <v>4</v>
      </c>
      <c r="X14" s="60">
        <v>1</v>
      </c>
      <c r="Y14" s="40">
        <f t="shared" si="5"/>
        <v>25</v>
      </c>
      <c r="Z14" s="39">
        <v>4</v>
      </c>
      <c r="AA14" s="60">
        <v>1</v>
      </c>
      <c r="AB14" s="40">
        <f t="shared" si="6"/>
        <v>25</v>
      </c>
      <c r="AC14" s="37"/>
      <c r="AD14" s="41"/>
    </row>
    <row r="15" spans="1:32" s="42" customFormat="1" ht="15" customHeight="1" x14ac:dyDescent="0.25">
      <c r="A15" s="61" t="s">
        <v>41</v>
      </c>
      <c r="B15" s="39">
        <v>37</v>
      </c>
      <c r="C15" s="39">
        <v>25</v>
      </c>
      <c r="D15" s="36"/>
      <c r="E15" s="39">
        <v>58</v>
      </c>
      <c r="F15" s="39">
        <v>23</v>
      </c>
      <c r="G15" s="40">
        <f t="shared" si="0"/>
        <v>39.655172413793103</v>
      </c>
      <c r="H15" s="87">
        <v>13</v>
      </c>
      <c r="I15" s="87">
        <v>5</v>
      </c>
      <c r="J15" s="105">
        <f t="shared" si="1"/>
        <v>38.46153846153846</v>
      </c>
      <c r="K15" s="87">
        <v>2</v>
      </c>
      <c r="L15" s="87">
        <v>1</v>
      </c>
      <c r="M15" s="105">
        <f t="shared" si="2"/>
        <v>50</v>
      </c>
      <c r="N15" s="87">
        <v>0</v>
      </c>
      <c r="O15" s="87">
        <v>0</v>
      </c>
      <c r="P15" s="105" t="str">
        <f t="shared" si="3"/>
        <v>-</v>
      </c>
      <c r="Q15" s="39">
        <v>51</v>
      </c>
      <c r="R15" s="60">
        <v>14</v>
      </c>
      <c r="S15" s="40">
        <f t="shared" si="4"/>
        <v>27.450980392156861</v>
      </c>
      <c r="T15" s="39">
        <v>29</v>
      </c>
      <c r="U15" s="60">
        <v>0</v>
      </c>
      <c r="V15" s="40"/>
      <c r="W15" s="39">
        <v>19</v>
      </c>
      <c r="X15" s="60">
        <v>0</v>
      </c>
      <c r="Y15" s="40">
        <f t="shared" si="5"/>
        <v>0</v>
      </c>
      <c r="Z15" s="39">
        <v>16</v>
      </c>
      <c r="AA15" s="60">
        <v>0</v>
      </c>
      <c r="AB15" s="40">
        <f t="shared" si="6"/>
        <v>0</v>
      </c>
      <c r="AC15" s="37"/>
      <c r="AD15" s="41"/>
    </row>
    <row r="16" spans="1:32" s="42" customFormat="1" ht="15" customHeight="1" x14ac:dyDescent="0.25">
      <c r="A16" s="61" t="s">
        <v>42</v>
      </c>
      <c r="B16" s="39">
        <v>21</v>
      </c>
      <c r="C16" s="39">
        <v>15</v>
      </c>
      <c r="D16" s="36"/>
      <c r="E16" s="39">
        <v>36</v>
      </c>
      <c r="F16" s="39">
        <v>15</v>
      </c>
      <c r="G16" s="40">
        <f t="shared" si="0"/>
        <v>41.666666666666664</v>
      </c>
      <c r="H16" s="87">
        <v>6</v>
      </c>
      <c r="I16" s="87">
        <v>5</v>
      </c>
      <c r="J16" s="105">
        <f t="shared" si="1"/>
        <v>83.333333333333329</v>
      </c>
      <c r="K16" s="87">
        <v>0</v>
      </c>
      <c r="L16" s="87">
        <v>0</v>
      </c>
      <c r="M16" s="105" t="str">
        <f t="shared" si="2"/>
        <v>-</v>
      </c>
      <c r="N16" s="87">
        <v>0</v>
      </c>
      <c r="O16" s="87">
        <v>0</v>
      </c>
      <c r="P16" s="105" t="str">
        <f t="shared" si="3"/>
        <v>-</v>
      </c>
      <c r="Q16" s="39">
        <v>34</v>
      </c>
      <c r="R16" s="60">
        <v>13</v>
      </c>
      <c r="S16" s="40">
        <f t="shared" si="4"/>
        <v>38.235294117647058</v>
      </c>
      <c r="T16" s="39">
        <v>16</v>
      </c>
      <c r="U16" s="60">
        <v>1</v>
      </c>
      <c r="V16" s="40"/>
      <c r="W16" s="39">
        <v>9</v>
      </c>
      <c r="X16" s="60">
        <v>1</v>
      </c>
      <c r="Y16" s="40">
        <f t="shared" si="5"/>
        <v>11.111111111111111</v>
      </c>
      <c r="Z16" s="39">
        <v>6</v>
      </c>
      <c r="AA16" s="60">
        <v>1</v>
      </c>
      <c r="AB16" s="40">
        <f t="shared" si="6"/>
        <v>16.666666666666668</v>
      </c>
      <c r="AC16" s="37"/>
      <c r="AD16" s="41"/>
    </row>
    <row r="17" spans="1:30" s="42" customFormat="1" ht="15" customHeight="1" x14ac:dyDescent="0.25">
      <c r="A17" s="61" t="s">
        <v>43</v>
      </c>
      <c r="B17" s="39">
        <v>74</v>
      </c>
      <c r="C17" s="39">
        <v>28</v>
      </c>
      <c r="D17" s="36"/>
      <c r="E17" s="39">
        <v>84</v>
      </c>
      <c r="F17" s="39">
        <v>27</v>
      </c>
      <c r="G17" s="40">
        <f t="shared" si="0"/>
        <v>32.142857142857146</v>
      </c>
      <c r="H17" s="87">
        <v>14</v>
      </c>
      <c r="I17" s="87">
        <v>3</v>
      </c>
      <c r="J17" s="105">
        <f t="shared" si="1"/>
        <v>21.428571428571427</v>
      </c>
      <c r="K17" s="87">
        <v>1</v>
      </c>
      <c r="L17" s="87">
        <v>1</v>
      </c>
      <c r="M17" s="105">
        <f t="shared" si="2"/>
        <v>100</v>
      </c>
      <c r="N17" s="87">
        <v>0</v>
      </c>
      <c r="O17" s="87">
        <v>0</v>
      </c>
      <c r="P17" s="105" t="str">
        <f t="shared" si="3"/>
        <v>-</v>
      </c>
      <c r="Q17" s="39">
        <v>46</v>
      </c>
      <c r="R17" s="60">
        <v>13</v>
      </c>
      <c r="S17" s="40">
        <f t="shared" si="4"/>
        <v>28.260869565217391</v>
      </c>
      <c r="T17" s="39">
        <v>58</v>
      </c>
      <c r="U17" s="60">
        <v>1</v>
      </c>
      <c r="V17" s="40"/>
      <c r="W17" s="39">
        <v>18</v>
      </c>
      <c r="X17" s="60">
        <v>0</v>
      </c>
      <c r="Y17" s="40">
        <f t="shared" si="5"/>
        <v>0</v>
      </c>
      <c r="Z17" s="39">
        <v>16</v>
      </c>
      <c r="AA17" s="60">
        <v>0</v>
      </c>
      <c r="AB17" s="40">
        <f t="shared" si="6"/>
        <v>0</v>
      </c>
      <c r="AC17" s="37"/>
      <c r="AD17" s="41"/>
    </row>
    <row r="18" spans="1:30" s="42" customFormat="1" ht="15" customHeight="1" x14ac:dyDescent="0.25">
      <c r="A18" s="61" t="s">
        <v>44</v>
      </c>
      <c r="B18" s="39">
        <v>13</v>
      </c>
      <c r="C18" s="39">
        <v>24</v>
      </c>
      <c r="D18" s="36"/>
      <c r="E18" s="39">
        <v>33</v>
      </c>
      <c r="F18" s="39">
        <v>24</v>
      </c>
      <c r="G18" s="40">
        <f t="shared" si="0"/>
        <v>72.727272727272734</v>
      </c>
      <c r="H18" s="87">
        <v>6</v>
      </c>
      <c r="I18" s="87">
        <v>5</v>
      </c>
      <c r="J18" s="105">
        <f t="shared" si="1"/>
        <v>83.333333333333329</v>
      </c>
      <c r="K18" s="87">
        <v>0</v>
      </c>
      <c r="L18" s="87">
        <v>0</v>
      </c>
      <c r="M18" s="105" t="str">
        <f t="shared" si="2"/>
        <v>-</v>
      </c>
      <c r="N18" s="87">
        <v>0</v>
      </c>
      <c r="O18" s="87">
        <v>0</v>
      </c>
      <c r="P18" s="105" t="str">
        <f t="shared" si="3"/>
        <v>-</v>
      </c>
      <c r="Q18" s="39">
        <v>29</v>
      </c>
      <c r="R18" s="60">
        <v>18</v>
      </c>
      <c r="S18" s="40">
        <f t="shared" si="4"/>
        <v>62.068965517241381</v>
      </c>
      <c r="T18" s="39">
        <v>9</v>
      </c>
      <c r="U18" s="60">
        <v>1</v>
      </c>
      <c r="V18" s="40"/>
      <c r="W18" s="39">
        <v>9</v>
      </c>
      <c r="X18" s="60">
        <v>1</v>
      </c>
      <c r="Y18" s="40">
        <f t="shared" si="5"/>
        <v>11.111111111111111</v>
      </c>
      <c r="Z18" s="39">
        <v>8</v>
      </c>
      <c r="AA18" s="60">
        <v>1</v>
      </c>
      <c r="AB18" s="40">
        <f t="shared" si="6"/>
        <v>12.5</v>
      </c>
      <c r="AC18" s="37"/>
      <c r="AD18" s="41"/>
    </row>
    <row r="19" spans="1:30" s="42" customFormat="1" ht="15" customHeight="1" x14ac:dyDescent="0.25">
      <c r="A19" s="61" t="s">
        <v>45</v>
      </c>
      <c r="B19" s="39">
        <v>57</v>
      </c>
      <c r="C19" s="39">
        <v>43</v>
      </c>
      <c r="D19" s="36"/>
      <c r="E19" s="39">
        <v>62</v>
      </c>
      <c r="F19" s="39">
        <v>43</v>
      </c>
      <c r="G19" s="40">
        <f t="shared" si="0"/>
        <v>69.354838709677423</v>
      </c>
      <c r="H19" s="87">
        <v>14</v>
      </c>
      <c r="I19" s="87">
        <v>20</v>
      </c>
      <c r="J19" s="105">
        <f t="shared" si="1"/>
        <v>142.85714285714286</v>
      </c>
      <c r="K19" s="87">
        <v>4</v>
      </c>
      <c r="L19" s="87">
        <v>3</v>
      </c>
      <c r="M19" s="105">
        <f t="shared" si="2"/>
        <v>75</v>
      </c>
      <c r="N19" s="87">
        <v>0</v>
      </c>
      <c r="O19" s="87">
        <v>0</v>
      </c>
      <c r="P19" s="105" t="str">
        <f t="shared" si="3"/>
        <v>-</v>
      </c>
      <c r="Q19" s="39">
        <v>59</v>
      </c>
      <c r="R19" s="60">
        <v>30</v>
      </c>
      <c r="S19" s="40">
        <f t="shared" si="4"/>
        <v>50.847457627118644</v>
      </c>
      <c r="T19" s="39">
        <v>52</v>
      </c>
      <c r="U19" s="60">
        <v>2</v>
      </c>
      <c r="V19" s="40"/>
      <c r="W19" s="39">
        <v>18</v>
      </c>
      <c r="X19" s="60">
        <v>2</v>
      </c>
      <c r="Y19" s="40">
        <f t="shared" si="5"/>
        <v>11.111111111111111</v>
      </c>
      <c r="Z19" s="39">
        <v>17</v>
      </c>
      <c r="AA19" s="60">
        <v>2</v>
      </c>
      <c r="AB19" s="40">
        <f t="shared" si="6"/>
        <v>11.764705882352942</v>
      </c>
      <c r="AC19" s="37"/>
      <c r="AD19" s="41"/>
    </row>
    <row r="20" spans="1:30" s="42" customFormat="1" ht="15" customHeight="1" x14ac:dyDescent="0.25">
      <c r="A20" s="61" t="s">
        <v>46</v>
      </c>
      <c r="B20" s="39">
        <v>20</v>
      </c>
      <c r="C20" s="39">
        <v>8</v>
      </c>
      <c r="D20" s="36"/>
      <c r="E20" s="39">
        <v>27</v>
      </c>
      <c r="F20" s="39">
        <v>8</v>
      </c>
      <c r="G20" s="40">
        <f t="shared" si="0"/>
        <v>29.62962962962963</v>
      </c>
      <c r="H20" s="87">
        <v>6</v>
      </c>
      <c r="I20" s="87">
        <v>2</v>
      </c>
      <c r="J20" s="105">
        <f t="shared" si="1"/>
        <v>33.333333333333336</v>
      </c>
      <c r="K20" s="87">
        <v>0</v>
      </c>
      <c r="L20" s="87">
        <v>0</v>
      </c>
      <c r="M20" s="105" t="str">
        <f t="shared" si="2"/>
        <v>-</v>
      </c>
      <c r="N20" s="87">
        <v>0</v>
      </c>
      <c r="O20" s="87">
        <v>0</v>
      </c>
      <c r="P20" s="105" t="str">
        <f t="shared" si="3"/>
        <v>-</v>
      </c>
      <c r="Q20" s="39">
        <v>20</v>
      </c>
      <c r="R20" s="60">
        <v>5</v>
      </c>
      <c r="S20" s="40">
        <f t="shared" si="4"/>
        <v>25</v>
      </c>
      <c r="T20" s="39">
        <v>18</v>
      </c>
      <c r="U20" s="60">
        <v>1</v>
      </c>
      <c r="V20" s="40"/>
      <c r="W20" s="39">
        <v>8</v>
      </c>
      <c r="X20" s="60">
        <v>1</v>
      </c>
      <c r="Y20" s="40">
        <f t="shared" si="5"/>
        <v>12.5</v>
      </c>
      <c r="Z20" s="39">
        <v>8</v>
      </c>
      <c r="AA20" s="60">
        <v>1</v>
      </c>
      <c r="AB20" s="40">
        <f t="shared" si="6"/>
        <v>12.5</v>
      </c>
      <c r="AC20" s="37"/>
      <c r="AD20" s="41"/>
    </row>
    <row r="21" spans="1:30" s="42" customFormat="1" ht="15" customHeight="1" x14ac:dyDescent="0.25">
      <c r="A21" s="61" t="s">
        <v>47</v>
      </c>
      <c r="B21" s="39">
        <v>24</v>
      </c>
      <c r="C21" s="39">
        <v>11</v>
      </c>
      <c r="D21" s="36"/>
      <c r="E21" s="39">
        <v>23</v>
      </c>
      <c r="F21" s="39">
        <v>9</v>
      </c>
      <c r="G21" s="40">
        <f t="shared" si="0"/>
        <v>39.130434782608695</v>
      </c>
      <c r="H21" s="87">
        <v>3</v>
      </c>
      <c r="I21" s="87">
        <v>3</v>
      </c>
      <c r="J21" s="105">
        <f t="shared" si="1"/>
        <v>100</v>
      </c>
      <c r="K21" s="87">
        <v>2</v>
      </c>
      <c r="L21" s="87">
        <v>1</v>
      </c>
      <c r="M21" s="105">
        <f t="shared" si="2"/>
        <v>50</v>
      </c>
      <c r="N21" s="87">
        <v>0</v>
      </c>
      <c r="O21" s="87">
        <v>0</v>
      </c>
      <c r="P21" s="105" t="str">
        <f t="shared" si="3"/>
        <v>-</v>
      </c>
      <c r="Q21" s="39">
        <v>21</v>
      </c>
      <c r="R21" s="60">
        <v>4</v>
      </c>
      <c r="S21" s="40">
        <f t="shared" si="4"/>
        <v>19.047619047619047</v>
      </c>
      <c r="T21" s="39">
        <v>20</v>
      </c>
      <c r="U21" s="60">
        <v>0</v>
      </c>
      <c r="V21" s="40"/>
      <c r="W21" s="39">
        <v>7</v>
      </c>
      <c r="X21" s="60">
        <v>0</v>
      </c>
      <c r="Y21" s="40">
        <f t="shared" si="5"/>
        <v>0</v>
      </c>
      <c r="Z21" s="39">
        <v>5</v>
      </c>
      <c r="AA21" s="60">
        <v>0</v>
      </c>
      <c r="AB21" s="40">
        <f t="shared" si="6"/>
        <v>0</v>
      </c>
      <c r="AC21" s="37"/>
      <c r="AD21" s="41"/>
    </row>
    <row r="22" spans="1:30" s="42" customFormat="1" ht="15" customHeight="1" x14ac:dyDescent="0.25">
      <c r="A22" s="61" t="s">
        <v>48</v>
      </c>
      <c r="B22" s="39">
        <v>11</v>
      </c>
      <c r="C22" s="39">
        <v>8</v>
      </c>
      <c r="D22" s="36"/>
      <c r="E22" s="39">
        <v>19</v>
      </c>
      <c r="F22" s="39">
        <v>8</v>
      </c>
      <c r="G22" s="40">
        <f t="shared" si="0"/>
        <v>42.10526315789474</v>
      </c>
      <c r="H22" s="87">
        <v>8</v>
      </c>
      <c r="I22" s="87">
        <v>1</v>
      </c>
      <c r="J22" s="105">
        <f t="shared" si="1"/>
        <v>12.5</v>
      </c>
      <c r="K22" s="87">
        <v>0</v>
      </c>
      <c r="L22" s="87">
        <v>0</v>
      </c>
      <c r="M22" s="105" t="str">
        <f t="shared" si="2"/>
        <v>-</v>
      </c>
      <c r="N22" s="87">
        <v>0</v>
      </c>
      <c r="O22" s="87">
        <v>0</v>
      </c>
      <c r="P22" s="105" t="str">
        <f t="shared" si="3"/>
        <v>-</v>
      </c>
      <c r="Q22" s="39">
        <v>15</v>
      </c>
      <c r="R22" s="60">
        <v>6</v>
      </c>
      <c r="S22" s="40">
        <f t="shared" si="4"/>
        <v>40</v>
      </c>
      <c r="T22" s="39">
        <v>5</v>
      </c>
      <c r="U22" s="60">
        <v>2</v>
      </c>
      <c r="V22" s="40"/>
      <c r="W22" s="39">
        <v>4</v>
      </c>
      <c r="X22" s="60">
        <v>2</v>
      </c>
      <c r="Y22" s="40">
        <f t="shared" si="5"/>
        <v>50</v>
      </c>
      <c r="Z22" s="39">
        <v>4</v>
      </c>
      <c r="AA22" s="60">
        <v>0</v>
      </c>
      <c r="AB22" s="40">
        <f t="shared" si="6"/>
        <v>0</v>
      </c>
      <c r="AC22" s="37"/>
      <c r="AD22" s="41"/>
    </row>
    <row r="23" spans="1:30" s="42" customFormat="1" ht="15" customHeight="1" x14ac:dyDescent="0.25">
      <c r="A23" s="61" t="s">
        <v>49</v>
      </c>
      <c r="B23" s="39">
        <v>79</v>
      </c>
      <c r="C23" s="39">
        <v>22</v>
      </c>
      <c r="D23" s="36"/>
      <c r="E23" s="39">
        <v>73</v>
      </c>
      <c r="F23" s="39">
        <v>20</v>
      </c>
      <c r="G23" s="40">
        <f t="shared" si="0"/>
        <v>27.397260273972602</v>
      </c>
      <c r="H23" s="87">
        <v>10</v>
      </c>
      <c r="I23" s="87">
        <v>3</v>
      </c>
      <c r="J23" s="105">
        <f t="shared" si="1"/>
        <v>30</v>
      </c>
      <c r="K23" s="87">
        <v>1</v>
      </c>
      <c r="L23" s="87">
        <v>0</v>
      </c>
      <c r="M23" s="105">
        <f t="shared" si="2"/>
        <v>0</v>
      </c>
      <c r="N23" s="87">
        <v>0</v>
      </c>
      <c r="O23" s="87">
        <v>0</v>
      </c>
      <c r="P23" s="105" t="str">
        <f t="shared" si="3"/>
        <v>-</v>
      </c>
      <c r="Q23" s="39">
        <v>65</v>
      </c>
      <c r="R23" s="60">
        <v>13</v>
      </c>
      <c r="S23" s="40">
        <f t="shared" si="4"/>
        <v>20</v>
      </c>
      <c r="T23" s="39">
        <v>76</v>
      </c>
      <c r="U23" s="60">
        <v>1</v>
      </c>
      <c r="V23" s="40"/>
      <c r="W23" s="39">
        <v>15</v>
      </c>
      <c r="X23" s="60">
        <v>1</v>
      </c>
      <c r="Y23" s="40">
        <f t="shared" si="5"/>
        <v>6.666666666666667</v>
      </c>
      <c r="Z23" s="39">
        <v>15</v>
      </c>
      <c r="AA23" s="60">
        <v>1</v>
      </c>
      <c r="AB23" s="40">
        <f t="shared" si="6"/>
        <v>6.666666666666667</v>
      </c>
      <c r="AC23" s="37"/>
      <c r="AD23" s="41"/>
    </row>
    <row r="24" spans="1:30" s="42" customFormat="1" ht="15" customHeight="1" x14ac:dyDescent="0.25">
      <c r="A24" s="61" t="s">
        <v>50</v>
      </c>
      <c r="B24" s="39">
        <v>45</v>
      </c>
      <c r="C24" s="39">
        <v>49</v>
      </c>
      <c r="D24" s="36"/>
      <c r="E24" s="39">
        <v>91</v>
      </c>
      <c r="F24" s="39">
        <v>48</v>
      </c>
      <c r="G24" s="40">
        <f t="shared" si="0"/>
        <v>52.747252747252745</v>
      </c>
      <c r="H24" s="87">
        <v>13</v>
      </c>
      <c r="I24" s="87">
        <v>14</v>
      </c>
      <c r="J24" s="105">
        <f t="shared" si="1"/>
        <v>107.69230769230769</v>
      </c>
      <c r="K24" s="87">
        <v>3</v>
      </c>
      <c r="L24" s="87">
        <v>0</v>
      </c>
      <c r="M24" s="105">
        <f t="shared" si="2"/>
        <v>0</v>
      </c>
      <c r="N24" s="87">
        <v>0</v>
      </c>
      <c r="O24" s="87">
        <v>0</v>
      </c>
      <c r="P24" s="105" t="str">
        <f t="shared" si="3"/>
        <v>-</v>
      </c>
      <c r="Q24" s="39">
        <v>89</v>
      </c>
      <c r="R24" s="60">
        <v>44</v>
      </c>
      <c r="S24" s="40">
        <f t="shared" si="4"/>
        <v>49.438202247191015</v>
      </c>
      <c r="T24" s="39">
        <v>35</v>
      </c>
      <c r="U24" s="60">
        <v>5</v>
      </c>
      <c r="V24" s="40"/>
      <c r="W24" s="39">
        <v>34</v>
      </c>
      <c r="X24" s="60">
        <v>4</v>
      </c>
      <c r="Y24" s="40">
        <f t="shared" si="5"/>
        <v>11.764705882352942</v>
      </c>
      <c r="Z24" s="39">
        <v>33</v>
      </c>
      <c r="AA24" s="60">
        <v>4</v>
      </c>
      <c r="AB24" s="40">
        <f t="shared" si="6"/>
        <v>12.121212121212121</v>
      </c>
      <c r="AC24" s="37"/>
      <c r="AD24" s="41"/>
    </row>
    <row r="25" spans="1:30" s="42" customFormat="1" ht="15" customHeight="1" x14ac:dyDescent="0.25">
      <c r="A25" s="61" t="s">
        <v>51</v>
      </c>
      <c r="B25" s="39">
        <v>15</v>
      </c>
      <c r="C25" s="39">
        <v>11</v>
      </c>
      <c r="D25" s="36"/>
      <c r="E25" s="39">
        <v>20</v>
      </c>
      <c r="F25" s="39">
        <v>11</v>
      </c>
      <c r="G25" s="40">
        <f t="shared" si="0"/>
        <v>55</v>
      </c>
      <c r="H25" s="87">
        <v>7</v>
      </c>
      <c r="I25" s="87">
        <v>1</v>
      </c>
      <c r="J25" s="105">
        <f t="shared" si="1"/>
        <v>14.285714285714286</v>
      </c>
      <c r="K25" s="87">
        <v>2</v>
      </c>
      <c r="L25" s="87">
        <v>1</v>
      </c>
      <c r="M25" s="105">
        <f t="shared" si="2"/>
        <v>50</v>
      </c>
      <c r="N25" s="87">
        <v>1</v>
      </c>
      <c r="O25" s="87">
        <v>0</v>
      </c>
      <c r="P25" s="105">
        <f t="shared" si="3"/>
        <v>0</v>
      </c>
      <c r="Q25" s="39">
        <v>17</v>
      </c>
      <c r="R25" s="60">
        <v>8</v>
      </c>
      <c r="S25" s="40">
        <f t="shared" si="4"/>
        <v>47.058823529411768</v>
      </c>
      <c r="T25" s="39">
        <v>12</v>
      </c>
      <c r="U25" s="60">
        <v>1</v>
      </c>
      <c r="V25" s="40"/>
      <c r="W25" s="39">
        <v>6</v>
      </c>
      <c r="X25" s="60">
        <v>1</v>
      </c>
      <c r="Y25" s="40">
        <f t="shared" si="5"/>
        <v>16.666666666666668</v>
      </c>
      <c r="Z25" s="39">
        <v>4</v>
      </c>
      <c r="AA25" s="60">
        <v>1</v>
      </c>
      <c r="AB25" s="40">
        <f t="shared" si="6"/>
        <v>25</v>
      </c>
      <c r="AC25" s="37"/>
      <c r="AD25" s="41"/>
    </row>
    <row r="26" spans="1:30" s="42" customFormat="1" ht="15" customHeight="1" x14ac:dyDescent="0.25">
      <c r="A26" s="61" t="s">
        <v>52</v>
      </c>
      <c r="B26" s="39">
        <v>24</v>
      </c>
      <c r="C26" s="39">
        <v>18</v>
      </c>
      <c r="D26" s="36"/>
      <c r="E26" s="39">
        <v>33</v>
      </c>
      <c r="F26" s="39">
        <v>17</v>
      </c>
      <c r="G26" s="40">
        <f t="shared" si="0"/>
        <v>51.515151515151516</v>
      </c>
      <c r="H26" s="87">
        <v>9</v>
      </c>
      <c r="I26" s="87">
        <v>8</v>
      </c>
      <c r="J26" s="105">
        <f t="shared" si="1"/>
        <v>88.888888888888886</v>
      </c>
      <c r="K26" s="87">
        <v>1</v>
      </c>
      <c r="L26" s="87">
        <v>0</v>
      </c>
      <c r="M26" s="105">
        <f t="shared" si="2"/>
        <v>0</v>
      </c>
      <c r="N26" s="87">
        <v>0</v>
      </c>
      <c r="O26" s="87">
        <v>0</v>
      </c>
      <c r="P26" s="105" t="str">
        <f t="shared" si="3"/>
        <v>-</v>
      </c>
      <c r="Q26" s="39">
        <v>26</v>
      </c>
      <c r="R26" s="60">
        <v>12</v>
      </c>
      <c r="S26" s="40">
        <f t="shared" si="4"/>
        <v>46.153846153846153</v>
      </c>
      <c r="T26" s="39">
        <v>25</v>
      </c>
      <c r="U26" s="60">
        <v>1</v>
      </c>
      <c r="V26" s="40"/>
      <c r="W26" s="39">
        <v>9</v>
      </c>
      <c r="X26" s="60">
        <v>1</v>
      </c>
      <c r="Y26" s="40">
        <f t="shared" si="5"/>
        <v>11.111111111111111</v>
      </c>
      <c r="Z26" s="39">
        <v>7</v>
      </c>
      <c r="AA26" s="60">
        <v>1</v>
      </c>
      <c r="AB26" s="40">
        <f t="shared" si="6"/>
        <v>14.285714285714286</v>
      </c>
      <c r="AC26" s="37"/>
      <c r="AD26" s="41"/>
    </row>
    <row r="27" spans="1:30" s="42" customFormat="1" ht="15" customHeight="1" x14ac:dyDescent="0.25">
      <c r="A27" s="61" t="s">
        <v>53</v>
      </c>
      <c r="B27" s="39">
        <v>25</v>
      </c>
      <c r="C27" s="39">
        <v>13</v>
      </c>
      <c r="D27" s="36"/>
      <c r="E27" s="39">
        <v>36</v>
      </c>
      <c r="F27" s="39">
        <v>12</v>
      </c>
      <c r="G27" s="40">
        <f t="shared" si="0"/>
        <v>33.333333333333336</v>
      </c>
      <c r="H27" s="87">
        <v>8</v>
      </c>
      <c r="I27" s="87">
        <v>2</v>
      </c>
      <c r="J27" s="105">
        <f t="shared" si="1"/>
        <v>25</v>
      </c>
      <c r="K27" s="87">
        <v>1</v>
      </c>
      <c r="L27" s="87">
        <v>0</v>
      </c>
      <c r="M27" s="105">
        <f t="shared" si="2"/>
        <v>0</v>
      </c>
      <c r="N27" s="87">
        <v>0</v>
      </c>
      <c r="O27" s="87">
        <v>0</v>
      </c>
      <c r="P27" s="105" t="str">
        <f t="shared" si="3"/>
        <v>-</v>
      </c>
      <c r="Q27" s="39">
        <v>32</v>
      </c>
      <c r="R27" s="60">
        <v>12</v>
      </c>
      <c r="S27" s="40">
        <f t="shared" si="4"/>
        <v>37.5</v>
      </c>
      <c r="T27" s="39">
        <v>25</v>
      </c>
      <c r="U27" s="60">
        <v>1</v>
      </c>
      <c r="V27" s="40"/>
      <c r="W27" s="39">
        <v>9</v>
      </c>
      <c r="X27" s="60">
        <v>1</v>
      </c>
      <c r="Y27" s="40">
        <f t="shared" si="5"/>
        <v>11.111111111111111</v>
      </c>
      <c r="Z27" s="39">
        <v>8</v>
      </c>
      <c r="AA27" s="60">
        <v>1</v>
      </c>
      <c r="AB27" s="40">
        <f t="shared" si="6"/>
        <v>12.5</v>
      </c>
      <c r="AC27" s="37"/>
      <c r="AD27" s="41"/>
    </row>
    <row r="28" spans="1:30" s="42" customFormat="1" ht="15" customHeight="1" x14ac:dyDescent="0.25">
      <c r="A28" s="61" t="s">
        <v>54</v>
      </c>
      <c r="B28" s="39">
        <v>13</v>
      </c>
      <c r="C28" s="39">
        <v>8</v>
      </c>
      <c r="D28" s="36"/>
      <c r="E28" s="39">
        <v>21</v>
      </c>
      <c r="F28" s="39">
        <v>7</v>
      </c>
      <c r="G28" s="40">
        <f t="shared" si="0"/>
        <v>33.333333333333336</v>
      </c>
      <c r="H28" s="87">
        <v>1</v>
      </c>
      <c r="I28" s="87">
        <v>1</v>
      </c>
      <c r="J28" s="105">
        <f t="shared" si="1"/>
        <v>100</v>
      </c>
      <c r="K28" s="87">
        <v>0</v>
      </c>
      <c r="L28" s="87">
        <v>0</v>
      </c>
      <c r="M28" s="105" t="str">
        <f t="shared" si="2"/>
        <v>-</v>
      </c>
      <c r="N28" s="87">
        <v>0</v>
      </c>
      <c r="O28" s="87">
        <v>0</v>
      </c>
      <c r="P28" s="105" t="str">
        <f t="shared" si="3"/>
        <v>-</v>
      </c>
      <c r="Q28" s="39">
        <v>21</v>
      </c>
      <c r="R28" s="60">
        <v>7</v>
      </c>
      <c r="S28" s="40">
        <f t="shared" si="4"/>
        <v>33.333333333333336</v>
      </c>
      <c r="T28" s="39">
        <v>11</v>
      </c>
      <c r="U28" s="60">
        <v>0</v>
      </c>
      <c r="V28" s="40"/>
      <c r="W28" s="39">
        <v>9</v>
      </c>
      <c r="X28" s="60">
        <v>0</v>
      </c>
      <c r="Y28" s="40">
        <f t="shared" si="5"/>
        <v>0</v>
      </c>
      <c r="Z28" s="39">
        <v>8</v>
      </c>
      <c r="AA28" s="60">
        <v>0</v>
      </c>
      <c r="AB28" s="40">
        <f t="shared" si="6"/>
        <v>0</v>
      </c>
      <c r="AC28" s="37"/>
      <c r="AD28" s="41"/>
    </row>
    <row r="29" spans="1:30" s="42" customFormat="1" ht="15" customHeight="1" x14ac:dyDescent="0.25">
      <c r="A29" s="61" t="s">
        <v>55</v>
      </c>
      <c r="B29" s="39">
        <v>51</v>
      </c>
      <c r="C29" s="39">
        <v>15</v>
      </c>
      <c r="D29" s="36"/>
      <c r="E29" s="39">
        <v>29</v>
      </c>
      <c r="F29" s="39">
        <v>13</v>
      </c>
      <c r="G29" s="40">
        <f t="shared" si="0"/>
        <v>44.827586206896555</v>
      </c>
      <c r="H29" s="87">
        <v>6</v>
      </c>
      <c r="I29" s="87">
        <v>1</v>
      </c>
      <c r="J29" s="105">
        <f t="shared" si="1"/>
        <v>16.666666666666668</v>
      </c>
      <c r="K29" s="87">
        <v>1</v>
      </c>
      <c r="L29" s="87">
        <v>0</v>
      </c>
      <c r="M29" s="105">
        <f t="shared" si="2"/>
        <v>0</v>
      </c>
      <c r="N29" s="87">
        <v>0</v>
      </c>
      <c r="O29" s="87">
        <v>0</v>
      </c>
      <c r="P29" s="105" t="str">
        <f t="shared" si="3"/>
        <v>-</v>
      </c>
      <c r="Q29" s="39">
        <v>23</v>
      </c>
      <c r="R29" s="60">
        <v>8</v>
      </c>
      <c r="S29" s="40">
        <f t="shared" si="4"/>
        <v>34.782608695652172</v>
      </c>
      <c r="T29" s="39">
        <v>53</v>
      </c>
      <c r="U29" s="60">
        <v>0</v>
      </c>
      <c r="V29" s="40"/>
      <c r="W29" s="39">
        <v>9</v>
      </c>
      <c r="X29" s="60">
        <v>0</v>
      </c>
      <c r="Y29" s="40">
        <f t="shared" si="5"/>
        <v>0</v>
      </c>
      <c r="Z29" s="39">
        <v>8</v>
      </c>
      <c r="AA29" s="60">
        <v>0</v>
      </c>
      <c r="AB29" s="40">
        <f t="shared" si="6"/>
        <v>0</v>
      </c>
      <c r="AC29" s="37"/>
      <c r="AD29" s="41"/>
    </row>
    <row r="30" spans="1:30" s="42" customFormat="1" ht="15" customHeight="1" x14ac:dyDescent="0.25">
      <c r="A30" s="61" t="s">
        <v>56</v>
      </c>
      <c r="B30" s="39">
        <v>21</v>
      </c>
      <c r="C30" s="39">
        <v>14</v>
      </c>
      <c r="D30" s="36"/>
      <c r="E30" s="39">
        <v>31</v>
      </c>
      <c r="F30" s="39">
        <v>12</v>
      </c>
      <c r="G30" s="40">
        <f t="shared" si="0"/>
        <v>38.70967741935484</v>
      </c>
      <c r="H30" s="87">
        <v>8</v>
      </c>
      <c r="I30" s="87">
        <v>3</v>
      </c>
      <c r="J30" s="105">
        <f t="shared" si="1"/>
        <v>37.5</v>
      </c>
      <c r="K30" s="87">
        <v>1</v>
      </c>
      <c r="L30" s="87">
        <v>0</v>
      </c>
      <c r="M30" s="105">
        <f t="shared" si="2"/>
        <v>0</v>
      </c>
      <c r="N30" s="87">
        <v>1</v>
      </c>
      <c r="O30" s="87">
        <v>0</v>
      </c>
      <c r="P30" s="105">
        <f t="shared" si="3"/>
        <v>0</v>
      </c>
      <c r="Q30" s="39">
        <v>28</v>
      </c>
      <c r="R30" s="60">
        <v>7</v>
      </c>
      <c r="S30" s="40">
        <f t="shared" si="4"/>
        <v>25</v>
      </c>
      <c r="T30" s="39">
        <v>15</v>
      </c>
      <c r="U30" s="60">
        <v>0</v>
      </c>
      <c r="V30" s="40"/>
      <c r="W30" s="39">
        <v>7</v>
      </c>
      <c r="X30" s="60">
        <v>0</v>
      </c>
      <c r="Y30" s="40">
        <f t="shared" si="5"/>
        <v>0</v>
      </c>
      <c r="Z30" s="39">
        <v>7</v>
      </c>
      <c r="AA30" s="60">
        <v>0</v>
      </c>
      <c r="AB30" s="40">
        <f t="shared" si="6"/>
        <v>0</v>
      </c>
      <c r="AC30" s="37"/>
      <c r="AD30" s="41"/>
    </row>
    <row r="31" spans="1:30" s="42" customFormat="1" ht="15" customHeight="1" x14ac:dyDescent="0.25">
      <c r="A31" s="61" t="s">
        <v>57</v>
      </c>
      <c r="B31" s="39">
        <v>11</v>
      </c>
      <c r="C31" s="39">
        <v>10</v>
      </c>
      <c r="D31" s="36"/>
      <c r="E31" s="39">
        <v>12</v>
      </c>
      <c r="F31" s="39">
        <v>10</v>
      </c>
      <c r="G31" s="40">
        <f t="shared" si="0"/>
        <v>83.333333333333329</v>
      </c>
      <c r="H31" s="87">
        <v>1</v>
      </c>
      <c r="I31" s="87">
        <v>2</v>
      </c>
      <c r="J31" s="105">
        <f t="shared" si="1"/>
        <v>200</v>
      </c>
      <c r="K31" s="87">
        <v>2</v>
      </c>
      <c r="L31" s="87">
        <v>0</v>
      </c>
      <c r="M31" s="105">
        <f t="shared" si="2"/>
        <v>0</v>
      </c>
      <c r="N31" s="87">
        <v>1</v>
      </c>
      <c r="O31" s="87">
        <v>0</v>
      </c>
      <c r="P31" s="105">
        <f t="shared" si="3"/>
        <v>0</v>
      </c>
      <c r="Q31" s="39">
        <v>11</v>
      </c>
      <c r="R31" s="60">
        <v>9</v>
      </c>
      <c r="S31" s="40">
        <f t="shared" si="4"/>
        <v>81.818181818181813</v>
      </c>
      <c r="T31" s="39">
        <v>11</v>
      </c>
      <c r="U31" s="60">
        <v>1</v>
      </c>
      <c r="V31" s="40"/>
      <c r="W31" s="39">
        <v>5</v>
      </c>
      <c r="X31" s="60">
        <v>1</v>
      </c>
      <c r="Y31" s="40">
        <f t="shared" si="5"/>
        <v>20</v>
      </c>
      <c r="Z31" s="39">
        <v>3</v>
      </c>
      <c r="AA31" s="60">
        <v>1</v>
      </c>
      <c r="AB31" s="40">
        <f t="shared" si="6"/>
        <v>33.333333333333336</v>
      </c>
      <c r="AC31" s="37"/>
      <c r="AD31" s="41"/>
    </row>
    <row r="32" spans="1:30" s="42" customFormat="1" ht="15" customHeight="1" x14ac:dyDescent="0.25">
      <c r="A32" s="61" t="s">
        <v>58</v>
      </c>
      <c r="B32" s="39">
        <v>30</v>
      </c>
      <c r="C32" s="39">
        <v>9</v>
      </c>
      <c r="D32" s="36"/>
      <c r="E32" s="39">
        <v>22</v>
      </c>
      <c r="F32" s="39">
        <v>8</v>
      </c>
      <c r="G32" s="40">
        <f t="shared" si="0"/>
        <v>36.363636363636367</v>
      </c>
      <c r="H32" s="87">
        <v>5</v>
      </c>
      <c r="I32" s="87">
        <v>0</v>
      </c>
      <c r="J32" s="105">
        <f t="shared" si="1"/>
        <v>0</v>
      </c>
      <c r="K32" s="87">
        <v>1</v>
      </c>
      <c r="L32" s="87">
        <v>0</v>
      </c>
      <c r="M32" s="105">
        <f t="shared" si="2"/>
        <v>0</v>
      </c>
      <c r="N32" s="87">
        <v>0</v>
      </c>
      <c r="O32" s="87">
        <v>0</v>
      </c>
      <c r="P32" s="105" t="str">
        <f t="shared" si="3"/>
        <v>-</v>
      </c>
      <c r="Q32" s="39">
        <v>19</v>
      </c>
      <c r="R32" s="60">
        <v>7</v>
      </c>
      <c r="S32" s="40">
        <f t="shared" si="4"/>
        <v>36.842105263157897</v>
      </c>
      <c r="T32" s="39">
        <v>27</v>
      </c>
      <c r="U32" s="60">
        <v>1</v>
      </c>
      <c r="V32" s="40"/>
      <c r="W32" s="39">
        <v>6</v>
      </c>
      <c r="X32" s="60">
        <v>0</v>
      </c>
      <c r="Y32" s="40">
        <f t="shared" si="5"/>
        <v>0</v>
      </c>
      <c r="Z32" s="39">
        <v>6</v>
      </c>
      <c r="AA32" s="60">
        <v>0</v>
      </c>
      <c r="AB32" s="40">
        <f t="shared" si="6"/>
        <v>0</v>
      </c>
      <c r="AC32" s="37"/>
      <c r="AD32" s="41"/>
    </row>
    <row r="33" spans="1:30" s="42" customFormat="1" ht="15" customHeight="1" x14ac:dyDescent="0.25">
      <c r="A33" s="61" t="s">
        <v>59</v>
      </c>
      <c r="B33" s="39">
        <v>27</v>
      </c>
      <c r="C33" s="39">
        <v>21</v>
      </c>
      <c r="D33" s="36"/>
      <c r="E33" s="39">
        <v>42</v>
      </c>
      <c r="F33" s="39">
        <v>21</v>
      </c>
      <c r="G33" s="40">
        <f t="shared" si="0"/>
        <v>50</v>
      </c>
      <c r="H33" s="87">
        <v>4</v>
      </c>
      <c r="I33" s="87">
        <v>3</v>
      </c>
      <c r="J33" s="105">
        <f t="shared" si="1"/>
        <v>75</v>
      </c>
      <c r="K33" s="87">
        <v>2</v>
      </c>
      <c r="L33" s="87">
        <v>1</v>
      </c>
      <c r="M33" s="105">
        <f t="shared" si="2"/>
        <v>50</v>
      </c>
      <c r="N33" s="87">
        <v>0</v>
      </c>
      <c r="O33" s="87">
        <v>0</v>
      </c>
      <c r="P33" s="105" t="str">
        <f t="shared" si="3"/>
        <v>-</v>
      </c>
      <c r="Q33" s="39">
        <v>35</v>
      </c>
      <c r="R33" s="60">
        <v>17</v>
      </c>
      <c r="S33" s="40">
        <f t="shared" si="4"/>
        <v>48.571428571428569</v>
      </c>
      <c r="T33" s="39">
        <v>18</v>
      </c>
      <c r="U33" s="60">
        <v>3</v>
      </c>
      <c r="V33" s="40"/>
      <c r="W33" s="39">
        <v>14</v>
      </c>
      <c r="X33" s="60">
        <v>3</v>
      </c>
      <c r="Y33" s="40">
        <f t="shared" si="5"/>
        <v>21.428571428571427</v>
      </c>
      <c r="Z33" s="39">
        <v>13</v>
      </c>
      <c r="AA33" s="60">
        <v>3</v>
      </c>
      <c r="AB33" s="40">
        <f t="shared" si="6"/>
        <v>23.076923076923077</v>
      </c>
      <c r="AC33" s="37"/>
      <c r="AD33" s="41"/>
    </row>
    <row r="34" spans="1:30" s="42" customFormat="1" ht="15" customHeight="1" x14ac:dyDescent="0.25">
      <c r="A34" s="61" t="s">
        <v>60</v>
      </c>
      <c r="B34" s="39">
        <v>11</v>
      </c>
      <c r="C34" s="39">
        <v>9</v>
      </c>
      <c r="D34" s="36"/>
      <c r="E34" s="39">
        <v>15</v>
      </c>
      <c r="F34" s="39">
        <v>9</v>
      </c>
      <c r="G34" s="40">
        <f t="shared" si="0"/>
        <v>60</v>
      </c>
      <c r="H34" s="87">
        <v>2</v>
      </c>
      <c r="I34" s="87">
        <v>1</v>
      </c>
      <c r="J34" s="105">
        <f t="shared" si="1"/>
        <v>50</v>
      </c>
      <c r="K34" s="87">
        <v>0</v>
      </c>
      <c r="L34" s="87">
        <v>0</v>
      </c>
      <c r="M34" s="105" t="str">
        <f t="shared" si="2"/>
        <v>-</v>
      </c>
      <c r="N34" s="87">
        <v>0</v>
      </c>
      <c r="O34" s="87">
        <v>0</v>
      </c>
      <c r="P34" s="105" t="str">
        <f t="shared" si="3"/>
        <v>-</v>
      </c>
      <c r="Q34" s="39">
        <v>13</v>
      </c>
      <c r="R34" s="60">
        <v>5</v>
      </c>
      <c r="S34" s="40">
        <f t="shared" si="4"/>
        <v>38.46153846153846</v>
      </c>
      <c r="T34" s="39">
        <v>9</v>
      </c>
      <c r="U34" s="60">
        <v>1</v>
      </c>
      <c r="V34" s="40"/>
      <c r="W34" s="39">
        <v>3</v>
      </c>
      <c r="X34" s="60">
        <v>1</v>
      </c>
      <c r="Y34" s="40">
        <f t="shared" si="5"/>
        <v>33.333333333333336</v>
      </c>
      <c r="Z34" s="39">
        <v>2</v>
      </c>
      <c r="AA34" s="60">
        <v>1</v>
      </c>
      <c r="AB34" s="40">
        <f t="shared" si="6"/>
        <v>50</v>
      </c>
      <c r="AC34" s="37"/>
      <c r="AD34" s="41"/>
    </row>
    <row r="35" spans="1:30" s="42" customFormat="1" ht="15" customHeight="1" x14ac:dyDescent="0.25">
      <c r="A35" s="61" t="s">
        <v>61</v>
      </c>
      <c r="B35" s="39">
        <v>29</v>
      </c>
      <c r="C35" s="39">
        <v>23</v>
      </c>
      <c r="D35" s="36"/>
      <c r="E35" s="39">
        <v>52</v>
      </c>
      <c r="F35" s="39">
        <v>23</v>
      </c>
      <c r="G35" s="40">
        <f t="shared" si="0"/>
        <v>44.230769230769234</v>
      </c>
      <c r="H35" s="87">
        <v>5</v>
      </c>
      <c r="I35" s="87">
        <v>1</v>
      </c>
      <c r="J35" s="105">
        <f t="shared" si="1"/>
        <v>20</v>
      </c>
      <c r="K35" s="87">
        <v>0</v>
      </c>
      <c r="L35" s="87">
        <v>1</v>
      </c>
      <c r="M35" s="105" t="str">
        <f t="shared" si="2"/>
        <v>-</v>
      </c>
      <c r="N35" s="87">
        <v>0</v>
      </c>
      <c r="O35" s="87">
        <v>0</v>
      </c>
      <c r="P35" s="105" t="str">
        <f t="shared" si="3"/>
        <v>-</v>
      </c>
      <c r="Q35" s="39">
        <v>38</v>
      </c>
      <c r="R35" s="60">
        <v>22</v>
      </c>
      <c r="S35" s="40">
        <f t="shared" si="4"/>
        <v>57.89473684210526</v>
      </c>
      <c r="T35" s="150">
        <v>25</v>
      </c>
      <c r="U35" s="60">
        <v>6</v>
      </c>
      <c r="V35" s="40"/>
      <c r="W35" s="39">
        <v>8</v>
      </c>
      <c r="X35" s="60">
        <v>6</v>
      </c>
      <c r="Y35" s="40">
        <f t="shared" si="5"/>
        <v>75</v>
      </c>
      <c r="Z35" s="39">
        <v>7</v>
      </c>
      <c r="AA35" s="60">
        <v>3</v>
      </c>
      <c r="AB35" s="40">
        <f t="shared" si="6"/>
        <v>42.857142857142854</v>
      </c>
      <c r="AC35" s="37"/>
      <c r="AD35" s="41"/>
    </row>
    <row r="36" spans="1:30" ht="71.25" customHeight="1" x14ac:dyDescent="0.25">
      <c r="A36" s="45"/>
      <c r="B36" s="45"/>
      <c r="C36" s="250" t="s">
        <v>100</v>
      </c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83"/>
      <c r="O36" s="283"/>
      <c r="P36" s="283"/>
      <c r="Q36" s="283"/>
      <c r="R36" s="283"/>
      <c r="S36" s="283"/>
      <c r="T36" s="283"/>
      <c r="U36" s="283"/>
      <c r="V36" s="283"/>
      <c r="W36" s="283"/>
      <c r="X36" s="283"/>
      <c r="Y36" s="283"/>
      <c r="Z36" s="283"/>
      <c r="AA36" s="283"/>
      <c r="AB36" s="283"/>
    </row>
    <row r="37" spans="1:30" ht="14.25" x14ac:dyDescent="0.2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30" ht="14.25" x14ac:dyDescent="0.2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30" ht="14.25" x14ac:dyDescent="0.2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30" ht="14.25" x14ac:dyDescent="0.2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30" ht="14.25" x14ac:dyDescent="0.2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30" ht="14.25" x14ac:dyDescent="0.2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30" ht="14.25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30" ht="14.25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30" ht="14.25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30" ht="14.25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30" ht="14.25" x14ac:dyDescent="0.2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30" ht="14.25" x14ac:dyDescent="0.2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ht="14.25" x14ac:dyDescent="0.2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ht="14.25" x14ac:dyDescent="0.2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ht="14.25" x14ac:dyDescent="0.2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ht="14.25" x14ac:dyDescent="0.2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ht="14.25" x14ac:dyDescent="0.2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ht="14.25" x14ac:dyDescent="0.2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ht="14.25" x14ac:dyDescent="0.2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ht="14.25" x14ac:dyDescent="0.2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ht="14.25" x14ac:dyDescent="0.2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ht="14.25" x14ac:dyDescent="0.2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ht="14.25" x14ac:dyDescent="0.2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ht="14.25" x14ac:dyDescent="0.2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ht="14.25" x14ac:dyDescent="0.2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ht="14.25" x14ac:dyDescent="0.2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ht="14.25" x14ac:dyDescent="0.2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ht="14.25" x14ac:dyDescent="0.2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42">
    <mergeCell ref="Q4:Q5"/>
    <mergeCell ref="B1:M1"/>
    <mergeCell ref="X1:Y1"/>
    <mergeCell ref="X2:Y2"/>
    <mergeCell ref="Z2:AA2"/>
    <mergeCell ref="N3:P3"/>
    <mergeCell ref="Q3:S3"/>
    <mergeCell ref="T3:V3"/>
    <mergeCell ref="W3:Y3"/>
    <mergeCell ref="Z3:AB3"/>
    <mergeCell ref="A3:A5"/>
    <mergeCell ref="E3:G3"/>
    <mergeCell ref="H3:J3"/>
    <mergeCell ref="K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36:M36"/>
    <mergeCell ref="R4:R5"/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N36:AB36"/>
    <mergeCell ref="S4:S5"/>
    <mergeCell ref="N4:N5"/>
    <mergeCell ref="O4:O5"/>
    <mergeCell ref="P4:P5"/>
  </mergeCells>
  <pageMargins left="0.31496062992125984" right="0.31496062992125984" top="0.35433070866141736" bottom="0.15748031496062992" header="0.31496062992125984" footer="0.31496062992125984"/>
  <pageSetup paperSize="9" scale="77" orientation="landscape" r:id="rId1"/>
  <colBreaks count="1" manualBreakCount="1">
    <brk id="13" max="3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9"/>
  <sheetViews>
    <sheetView view="pageBreakPreview" zoomScale="80" zoomScaleNormal="70" zoomScaleSheetLayoutView="80" workbookViewId="0">
      <selection activeCell="D18" sqref="D18"/>
    </sheetView>
  </sheetViews>
  <sheetFormatPr defaultColWidth="8" defaultRowHeight="13.2" x14ac:dyDescent="0.25"/>
  <cols>
    <col min="1" max="1" width="60.33203125" style="3" customWidth="1"/>
    <col min="2" max="3" width="19.6640625" style="3" customWidth="1"/>
    <col min="4" max="4" width="13.6640625" style="3" customWidth="1"/>
    <col min="5" max="5" width="13.33203125" style="3" customWidth="1"/>
    <col min="6" max="16384" width="8" style="3"/>
  </cols>
  <sheetData>
    <row r="1" spans="1:9" ht="52.5" customHeight="1" x14ac:dyDescent="0.25">
      <c r="A1" s="237" t="s">
        <v>63</v>
      </c>
      <c r="B1" s="237"/>
      <c r="C1" s="237"/>
      <c r="D1" s="237"/>
      <c r="E1" s="237"/>
    </row>
    <row r="2" spans="1:9" ht="29.25" customHeight="1" x14ac:dyDescent="0.2">
      <c r="A2" s="284"/>
      <c r="B2" s="284"/>
      <c r="C2" s="284"/>
      <c r="D2" s="284"/>
      <c r="E2" s="284"/>
    </row>
    <row r="3" spans="1:9" s="4" customFormat="1" ht="23.25" customHeight="1" x14ac:dyDescent="0.3">
      <c r="A3" s="242" t="s">
        <v>0</v>
      </c>
      <c r="B3" s="238" t="s">
        <v>103</v>
      </c>
      <c r="C3" s="238" t="s">
        <v>104</v>
      </c>
      <c r="D3" s="281" t="s">
        <v>1</v>
      </c>
      <c r="E3" s="282"/>
    </row>
    <row r="4" spans="1:9" s="4" customFormat="1" ht="27.6" x14ac:dyDescent="0.3">
      <c r="A4" s="243"/>
      <c r="B4" s="239"/>
      <c r="C4" s="239"/>
      <c r="D4" s="5" t="s">
        <v>2</v>
      </c>
      <c r="E4" s="6" t="s">
        <v>25</v>
      </c>
    </row>
    <row r="5" spans="1:9" s="9" customFormat="1" ht="15.75" customHeight="1" x14ac:dyDescent="0.3">
      <c r="A5" s="7" t="s">
        <v>3</v>
      </c>
      <c r="B5" s="8">
        <v>1</v>
      </c>
      <c r="C5" s="8">
        <v>2</v>
      </c>
      <c r="D5" s="8">
        <v>3</v>
      </c>
      <c r="E5" s="8">
        <v>4</v>
      </c>
    </row>
    <row r="6" spans="1:9" s="9" customFormat="1" ht="19.350000000000001" customHeight="1" x14ac:dyDescent="0.3">
      <c r="A6" s="10" t="s">
        <v>97</v>
      </c>
      <c r="B6" s="80" t="s">
        <v>91</v>
      </c>
      <c r="C6" s="80">
        <f>'8-ВПО-ЦЗ'!C7</f>
        <v>3909</v>
      </c>
      <c r="D6" s="11" t="s">
        <v>91</v>
      </c>
      <c r="E6" s="75" t="s">
        <v>91</v>
      </c>
      <c r="I6" s="13"/>
    </row>
    <row r="7" spans="1:9" s="4" customFormat="1" ht="19.350000000000001" customHeight="1" x14ac:dyDescent="0.3">
      <c r="A7" s="10" t="s">
        <v>27</v>
      </c>
      <c r="B7" s="80">
        <f>'8-ВПО-ЦЗ'!E7</f>
        <v>188</v>
      </c>
      <c r="C7" s="80">
        <f>'8-ВПО-ЦЗ'!F7</f>
        <v>2857</v>
      </c>
      <c r="D7" s="188" t="str">
        <f>'8-ВПО-ЦЗ'!G7</f>
        <v>+15,2р.</v>
      </c>
      <c r="E7" s="75">
        <f t="shared" ref="E7:E11" si="0">C7-B7</f>
        <v>2669</v>
      </c>
      <c r="I7" s="13"/>
    </row>
    <row r="8" spans="1:9" s="4" customFormat="1" ht="41.85" customHeight="1" x14ac:dyDescent="0.3">
      <c r="A8" s="14" t="s">
        <v>28</v>
      </c>
      <c r="B8" s="80">
        <f>'8-ВПО-ЦЗ'!H7</f>
        <v>46</v>
      </c>
      <c r="C8" s="80">
        <f>'8-ВПО-ЦЗ'!I7</f>
        <v>870</v>
      </c>
      <c r="D8" s="188" t="str">
        <f>'8-ВПО-ЦЗ'!J7</f>
        <v>+18,9р.</v>
      </c>
      <c r="E8" s="75">
        <f t="shared" si="0"/>
        <v>824</v>
      </c>
      <c r="I8" s="13"/>
    </row>
    <row r="9" spans="1:9" s="4" customFormat="1" ht="19.350000000000001" customHeight="1" x14ac:dyDescent="0.3">
      <c r="A9" s="10" t="s">
        <v>29</v>
      </c>
      <c r="B9" s="80">
        <f>'8-ВПО-ЦЗ'!K7</f>
        <v>13</v>
      </c>
      <c r="C9" s="80">
        <f>'8-ВПО-ЦЗ'!L7</f>
        <v>72</v>
      </c>
      <c r="D9" s="189" t="str">
        <f>'8-ВПО-ЦЗ'!M7</f>
        <v>+5,5р.</v>
      </c>
      <c r="E9" s="75">
        <f t="shared" si="0"/>
        <v>59</v>
      </c>
      <c r="I9" s="13"/>
    </row>
    <row r="10" spans="1:9" s="4" customFormat="1" ht="48.75" customHeight="1" x14ac:dyDescent="0.3">
      <c r="A10" s="15" t="s">
        <v>20</v>
      </c>
      <c r="B10" s="80">
        <f>'8-ВПО-ЦЗ'!N7</f>
        <v>1</v>
      </c>
      <c r="C10" s="80">
        <f>'8-ВПО-ЦЗ'!O7</f>
        <v>1</v>
      </c>
      <c r="D10" s="189">
        <f>'8-ВПО-ЦЗ'!P7</f>
        <v>100</v>
      </c>
      <c r="E10" s="75">
        <f t="shared" si="0"/>
        <v>0</v>
      </c>
      <c r="I10" s="13"/>
    </row>
    <row r="11" spans="1:9" s="4" customFormat="1" ht="44.85" customHeight="1" x14ac:dyDescent="0.3">
      <c r="A11" s="15" t="s">
        <v>30</v>
      </c>
      <c r="B11" s="81">
        <f>'8-ВПО-ЦЗ'!Q7</f>
        <v>143</v>
      </c>
      <c r="C11" s="81">
        <f>'8-ВПО-ЦЗ'!R7</f>
        <v>2752</v>
      </c>
      <c r="D11" s="188" t="str">
        <f>'8-ВПО-ЦЗ'!S7</f>
        <v>+19,2р.</v>
      </c>
      <c r="E11" s="75">
        <f t="shared" si="0"/>
        <v>2609</v>
      </c>
      <c r="I11" s="13"/>
    </row>
    <row r="12" spans="1:9" s="4" customFormat="1" ht="12.75" customHeight="1" x14ac:dyDescent="0.3">
      <c r="A12" s="244" t="s">
        <v>4</v>
      </c>
      <c r="B12" s="245"/>
      <c r="C12" s="245"/>
      <c r="D12" s="245"/>
      <c r="E12" s="245"/>
      <c r="I12" s="13"/>
    </row>
    <row r="13" spans="1:9" s="4" customFormat="1" ht="18" customHeight="1" x14ac:dyDescent="0.3">
      <c r="A13" s="246"/>
      <c r="B13" s="247"/>
      <c r="C13" s="247"/>
      <c r="D13" s="247"/>
      <c r="E13" s="247"/>
      <c r="I13" s="13"/>
    </row>
    <row r="14" spans="1:9" s="4" customFormat="1" ht="20.25" customHeight="1" x14ac:dyDescent="0.3">
      <c r="A14" s="242" t="s">
        <v>0</v>
      </c>
      <c r="B14" s="248" t="s">
        <v>105</v>
      </c>
      <c r="C14" s="248" t="s">
        <v>106</v>
      </c>
      <c r="D14" s="281" t="s">
        <v>1</v>
      </c>
      <c r="E14" s="282"/>
      <c r="I14" s="13"/>
    </row>
    <row r="15" spans="1:9" ht="32.1" customHeight="1" x14ac:dyDescent="0.25">
      <c r="A15" s="243"/>
      <c r="B15" s="248"/>
      <c r="C15" s="248"/>
      <c r="D15" s="21" t="s">
        <v>2</v>
      </c>
      <c r="E15" s="6" t="s">
        <v>25</v>
      </c>
      <c r="I15" s="13"/>
    </row>
    <row r="16" spans="1:9" ht="20.85" customHeight="1" x14ac:dyDescent="0.25">
      <c r="A16" s="10" t="s">
        <v>90</v>
      </c>
      <c r="B16" s="81" t="s">
        <v>91</v>
      </c>
      <c r="C16" s="81">
        <f>'8-ВПО-ЦЗ'!U7</f>
        <v>1091</v>
      </c>
      <c r="D16" s="16" t="s">
        <v>91</v>
      </c>
      <c r="E16" s="75" t="s">
        <v>91</v>
      </c>
      <c r="I16" s="13"/>
    </row>
    <row r="17" spans="1:9" ht="20.85" customHeight="1" x14ac:dyDescent="0.25">
      <c r="A17" s="1" t="s">
        <v>27</v>
      </c>
      <c r="B17" s="81">
        <f>'8-ВПО-ЦЗ'!W7</f>
        <v>46</v>
      </c>
      <c r="C17" s="81">
        <f>'8-ВПО-ЦЗ'!X7</f>
        <v>800</v>
      </c>
      <c r="D17" s="188" t="str">
        <f>'8-ВПО-ЦЗ'!Y7</f>
        <v>+17,4р.</v>
      </c>
      <c r="E17" s="75">
        <f t="shared" ref="E17:E18" si="1">C17-B17</f>
        <v>754</v>
      </c>
      <c r="I17" s="13"/>
    </row>
    <row r="18" spans="1:9" ht="20.85" customHeight="1" x14ac:dyDescent="0.25">
      <c r="A18" s="1" t="s">
        <v>32</v>
      </c>
      <c r="B18" s="81">
        <f>'8-ВПО-ЦЗ'!Z7</f>
        <v>38</v>
      </c>
      <c r="C18" s="81">
        <f>'8-ВПО-ЦЗ'!AA7</f>
        <v>690</v>
      </c>
      <c r="D18" s="188" t="str">
        <f>'8-ВПО-ЦЗ'!AB7</f>
        <v>+18,2р.</v>
      </c>
      <c r="E18" s="75">
        <f t="shared" si="1"/>
        <v>652</v>
      </c>
      <c r="I18" s="13"/>
    </row>
    <row r="19" spans="1:9" ht="72" customHeight="1" x14ac:dyDescent="0.3">
      <c r="A19" s="236" t="s">
        <v>92</v>
      </c>
      <c r="B19" s="236"/>
      <c r="C19" s="236"/>
      <c r="D19" s="236"/>
      <c r="E19" s="236"/>
    </row>
  </sheetData>
  <mergeCells count="12">
    <mergeCell ref="A19:E19"/>
    <mergeCell ref="A1:E1"/>
    <mergeCell ref="A2:E2"/>
    <mergeCell ref="B3:B4"/>
    <mergeCell ref="A3:A4"/>
    <mergeCell ref="C3:C4"/>
    <mergeCell ref="D3:E3"/>
    <mergeCell ref="A12:E13"/>
    <mergeCell ref="A14:A15"/>
    <mergeCell ref="B14:B15"/>
    <mergeCell ref="C14:C15"/>
    <mergeCell ref="D14:E1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F88"/>
  <sheetViews>
    <sheetView zoomScale="89" zoomScaleNormal="89" zoomScaleSheetLayoutView="87" workbookViewId="0">
      <pane xSplit="1" ySplit="6" topLeftCell="C7" activePane="bottomRight" state="frozen"/>
      <selection activeCell="A4" sqref="A4:A6"/>
      <selection pane="topRight" activeCell="A4" sqref="A4:A6"/>
      <selection pane="bottomLeft" activeCell="A4" sqref="A4:A6"/>
      <selection pane="bottomRight" activeCell="AB35" sqref="AB35"/>
    </sheetView>
  </sheetViews>
  <sheetFormatPr defaultColWidth="9.33203125" defaultRowHeight="13.8" x14ac:dyDescent="0.25"/>
  <cols>
    <col min="1" max="1" width="25.6640625" style="44" customWidth="1"/>
    <col min="2" max="2" width="11" style="44" hidden="1" customWidth="1"/>
    <col min="3" max="3" width="22.5546875" style="44" customWidth="1"/>
    <col min="4" max="4" width="12.44140625" style="44" hidden="1" customWidth="1"/>
    <col min="5" max="6" width="11.6640625" style="44" customWidth="1"/>
    <col min="7" max="7" width="7.44140625" style="44" customWidth="1"/>
    <col min="8" max="8" width="11.6640625" style="44" customWidth="1"/>
    <col min="9" max="9" width="11" style="44" customWidth="1"/>
    <col min="10" max="10" width="7.44140625" style="44" customWidth="1"/>
    <col min="11" max="12" width="9.44140625" style="44" customWidth="1"/>
    <col min="13" max="13" width="9" style="44" customWidth="1"/>
    <col min="14" max="15" width="11.44140625" style="44" customWidth="1"/>
    <col min="16" max="16" width="8.33203125" style="44" customWidth="1"/>
    <col min="17" max="18" width="12.44140625" style="44" customWidth="1"/>
    <col min="19" max="19" width="8.33203125" style="44" customWidth="1"/>
    <col min="20" max="20" width="10.5546875" style="44" hidden="1" customWidth="1"/>
    <col min="21" max="21" width="24.44140625" style="44" customWidth="1"/>
    <col min="22" max="22" width="5.5546875" style="44" hidden="1" customWidth="1"/>
    <col min="23" max="24" width="9.6640625" style="44" customWidth="1"/>
    <col min="25" max="25" width="8.33203125" style="44" customWidth="1"/>
    <col min="26" max="16384" width="9.33203125" style="44"/>
  </cols>
  <sheetData>
    <row r="1" spans="1:32" s="28" customFormat="1" ht="60" customHeight="1" x14ac:dyDescent="0.4">
      <c r="B1" s="262" t="s">
        <v>110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7"/>
      <c r="O1" s="27"/>
      <c r="P1" s="27"/>
      <c r="Q1" s="27"/>
      <c r="R1" s="27"/>
      <c r="S1" s="27"/>
      <c r="T1" s="27"/>
      <c r="U1" s="27"/>
      <c r="V1" s="27"/>
      <c r="W1" s="27"/>
      <c r="X1" s="258"/>
      <c r="Y1" s="258"/>
      <c r="Z1" s="48"/>
      <c r="AB1" s="73" t="s">
        <v>14</v>
      </c>
    </row>
    <row r="2" spans="1:32" s="31" customFormat="1" ht="14.2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9" t="s">
        <v>7</v>
      </c>
      <c r="N2" s="59"/>
      <c r="O2" s="29"/>
      <c r="P2" s="29"/>
      <c r="Q2" s="30"/>
      <c r="R2" s="30"/>
      <c r="S2" s="30"/>
      <c r="T2" s="30"/>
      <c r="U2" s="30"/>
      <c r="V2" s="30"/>
      <c r="X2" s="263"/>
      <c r="Y2" s="263"/>
      <c r="Z2" s="257"/>
      <c r="AA2" s="257"/>
      <c r="AB2" s="59" t="s">
        <v>7</v>
      </c>
      <c r="AC2" s="59"/>
    </row>
    <row r="3" spans="1:32" s="32" customFormat="1" ht="47.85" customHeight="1" x14ac:dyDescent="0.3">
      <c r="A3" s="264"/>
      <c r="B3" s="166"/>
      <c r="C3" s="162" t="s">
        <v>21</v>
      </c>
      <c r="D3" s="166"/>
      <c r="E3" s="286" t="s">
        <v>22</v>
      </c>
      <c r="F3" s="286"/>
      <c r="G3" s="286"/>
      <c r="H3" s="286" t="s">
        <v>13</v>
      </c>
      <c r="I3" s="286"/>
      <c r="J3" s="286"/>
      <c r="K3" s="286" t="s">
        <v>9</v>
      </c>
      <c r="L3" s="286"/>
      <c r="M3" s="286"/>
      <c r="N3" s="286" t="s">
        <v>10</v>
      </c>
      <c r="O3" s="286"/>
      <c r="P3" s="286"/>
      <c r="Q3" s="288" t="s">
        <v>8</v>
      </c>
      <c r="R3" s="289"/>
      <c r="S3" s="290"/>
      <c r="T3" s="286" t="s">
        <v>16</v>
      </c>
      <c r="U3" s="286"/>
      <c r="V3" s="286"/>
      <c r="W3" s="286" t="s">
        <v>11</v>
      </c>
      <c r="X3" s="286"/>
      <c r="Y3" s="286"/>
      <c r="Z3" s="286" t="s">
        <v>12</v>
      </c>
      <c r="AA3" s="286"/>
      <c r="AB3" s="286"/>
    </row>
    <row r="4" spans="1:32" s="33" customFormat="1" ht="19.5" customHeight="1" x14ac:dyDescent="0.3">
      <c r="A4" s="264"/>
      <c r="B4" s="287" t="s">
        <v>62</v>
      </c>
      <c r="C4" s="252" t="s">
        <v>93</v>
      </c>
      <c r="D4" s="254" t="s">
        <v>2</v>
      </c>
      <c r="E4" s="252" t="s">
        <v>62</v>
      </c>
      <c r="F4" s="252" t="s">
        <v>93</v>
      </c>
      <c r="G4" s="254" t="s">
        <v>2</v>
      </c>
      <c r="H4" s="252" t="s">
        <v>62</v>
      </c>
      <c r="I4" s="252" t="s">
        <v>93</v>
      </c>
      <c r="J4" s="254" t="s">
        <v>2</v>
      </c>
      <c r="K4" s="252" t="s">
        <v>62</v>
      </c>
      <c r="L4" s="252" t="s">
        <v>93</v>
      </c>
      <c r="M4" s="254" t="s">
        <v>2</v>
      </c>
      <c r="N4" s="252" t="s">
        <v>62</v>
      </c>
      <c r="O4" s="252" t="s">
        <v>93</v>
      </c>
      <c r="P4" s="254" t="s">
        <v>2</v>
      </c>
      <c r="Q4" s="252" t="s">
        <v>62</v>
      </c>
      <c r="R4" s="252" t="s">
        <v>93</v>
      </c>
      <c r="S4" s="254" t="s">
        <v>2</v>
      </c>
      <c r="T4" s="252" t="s">
        <v>15</v>
      </c>
      <c r="U4" s="253" t="s">
        <v>94</v>
      </c>
      <c r="V4" s="254" t="s">
        <v>2</v>
      </c>
      <c r="W4" s="252" t="s">
        <v>62</v>
      </c>
      <c r="X4" s="252" t="s">
        <v>93</v>
      </c>
      <c r="Y4" s="254" t="s">
        <v>2</v>
      </c>
      <c r="Z4" s="252" t="s">
        <v>62</v>
      </c>
      <c r="AA4" s="252" t="s">
        <v>93</v>
      </c>
      <c r="AB4" s="254" t="s">
        <v>2</v>
      </c>
    </row>
    <row r="5" spans="1:32" s="33" customFormat="1" ht="15.75" customHeight="1" x14ac:dyDescent="0.3">
      <c r="A5" s="264"/>
      <c r="B5" s="287"/>
      <c r="C5" s="252"/>
      <c r="D5" s="254"/>
      <c r="E5" s="252"/>
      <c r="F5" s="252"/>
      <c r="G5" s="254"/>
      <c r="H5" s="252"/>
      <c r="I5" s="252"/>
      <c r="J5" s="254"/>
      <c r="K5" s="252"/>
      <c r="L5" s="252"/>
      <c r="M5" s="254"/>
      <c r="N5" s="252"/>
      <c r="O5" s="252"/>
      <c r="P5" s="254"/>
      <c r="Q5" s="252"/>
      <c r="R5" s="252"/>
      <c r="S5" s="254"/>
      <c r="T5" s="252"/>
      <c r="U5" s="253"/>
      <c r="V5" s="254"/>
      <c r="W5" s="252"/>
      <c r="X5" s="252"/>
      <c r="Y5" s="254"/>
      <c r="Z5" s="252"/>
      <c r="AA5" s="252"/>
      <c r="AB5" s="254"/>
    </row>
    <row r="6" spans="1:32" s="51" customFormat="1" ht="11.25" customHeight="1" x14ac:dyDescent="0.25">
      <c r="A6" s="49" t="s">
        <v>3</v>
      </c>
      <c r="B6" s="50">
        <v>1</v>
      </c>
      <c r="C6" s="50">
        <v>1</v>
      </c>
      <c r="D6" s="50">
        <v>3</v>
      </c>
      <c r="E6" s="50">
        <v>2</v>
      </c>
      <c r="F6" s="50">
        <v>3</v>
      </c>
      <c r="G6" s="50">
        <v>4</v>
      </c>
      <c r="H6" s="50">
        <v>5</v>
      </c>
      <c r="I6" s="50">
        <v>6</v>
      </c>
      <c r="J6" s="50">
        <v>7</v>
      </c>
      <c r="K6" s="50">
        <v>8</v>
      </c>
      <c r="L6" s="50">
        <v>9</v>
      </c>
      <c r="M6" s="50">
        <v>10</v>
      </c>
      <c r="N6" s="50">
        <v>11</v>
      </c>
      <c r="O6" s="50">
        <v>12</v>
      </c>
      <c r="P6" s="50">
        <v>13</v>
      </c>
      <c r="Q6" s="50">
        <v>14</v>
      </c>
      <c r="R6" s="50">
        <v>15</v>
      </c>
      <c r="S6" s="50">
        <v>16</v>
      </c>
      <c r="T6" s="50">
        <v>19</v>
      </c>
      <c r="U6" s="50">
        <v>17</v>
      </c>
      <c r="V6" s="50">
        <v>21</v>
      </c>
      <c r="W6" s="50">
        <v>18</v>
      </c>
      <c r="X6" s="50">
        <v>19</v>
      </c>
      <c r="Y6" s="50">
        <v>20</v>
      </c>
      <c r="Z6" s="50">
        <v>21</v>
      </c>
      <c r="AA6" s="50">
        <v>22</v>
      </c>
      <c r="AB6" s="50">
        <v>23</v>
      </c>
    </row>
    <row r="7" spans="1:32" s="38" customFormat="1" ht="18" customHeight="1" x14ac:dyDescent="0.25">
      <c r="A7" s="34" t="s">
        <v>33</v>
      </c>
      <c r="B7" s="35">
        <f>SUM(B8:B35)</f>
        <v>261</v>
      </c>
      <c r="C7" s="35">
        <f>SUM(C8:C35)</f>
        <v>3909</v>
      </c>
      <c r="D7" s="36">
        <f>IF(ISERROR(C7*100/B7),"-",(C7*100/B7))</f>
        <v>1497.7011494252874</v>
      </c>
      <c r="E7" s="35">
        <f>SUM(E8:E35)</f>
        <v>188</v>
      </c>
      <c r="F7" s="35">
        <f>SUM(F8:F35)</f>
        <v>2857</v>
      </c>
      <c r="G7" s="184" t="s">
        <v>120</v>
      </c>
      <c r="H7" s="35">
        <f>SUM(H8:H35)</f>
        <v>46</v>
      </c>
      <c r="I7" s="35">
        <f>SUM(I8:I35)</f>
        <v>870</v>
      </c>
      <c r="J7" s="184" t="s">
        <v>141</v>
      </c>
      <c r="K7" s="35">
        <f>SUM(K8:K35)</f>
        <v>13</v>
      </c>
      <c r="L7" s="35">
        <f>SUM(L8:L35)</f>
        <v>72</v>
      </c>
      <c r="M7" s="184" t="s">
        <v>154</v>
      </c>
      <c r="N7" s="35">
        <f>SUM(N8:N35)</f>
        <v>1</v>
      </c>
      <c r="O7" s="35">
        <f>SUM(O8:O35)</f>
        <v>1</v>
      </c>
      <c r="P7" s="36">
        <f>IF(ISERROR(O7*100/N7),"-",(O7*100/N7))</f>
        <v>100</v>
      </c>
      <c r="Q7" s="35">
        <f>SUM(Q8:Q35)</f>
        <v>143</v>
      </c>
      <c r="R7" s="206">
        <f>SUM(R8:R35)</f>
        <v>2752</v>
      </c>
      <c r="S7" s="184" t="s">
        <v>156</v>
      </c>
      <c r="T7" s="35">
        <f>SUM(T8:T35)</f>
        <v>236</v>
      </c>
      <c r="U7" s="35">
        <f>SUM(U8:U35)</f>
        <v>1091</v>
      </c>
      <c r="V7" s="36">
        <f>IF(ISERROR(U7*100/T7),"-",(U7*100/T7))</f>
        <v>462.28813559322032</v>
      </c>
      <c r="W7" s="35">
        <f>SUM(W8:W35)</f>
        <v>46</v>
      </c>
      <c r="X7" s="35">
        <f>SUM(X8:X35)</f>
        <v>800</v>
      </c>
      <c r="Y7" s="184" t="s">
        <v>170</v>
      </c>
      <c r="Z7" s="35">
        <f>SUM(Z8:Z35)</f>
        <v>38</v>
      </c>
      <c r="AA7" s="35">
        <f>SUM(AA8:AA35)</f>
        <v>690</v>
      </c>
      <c r="AB7" s="184" t="s">
        <v>178</v>
      </c>
      <c r="AC7" s="37"/>
      <c r="AF7" s="42"/>
    </row>
    <row r="8" spans="1:32" s="42" customFormat="1" ht="15" customHeight="1" x14ac:dyDescent="0.3">
      <c r="A8" s="61" t="s">
        <v>34</v>
      </c>
      <c r="B8" s="39">
        <v>151</v>
      </c>
      <c r="C8" s="220">
        <v>1494</v>
      </c>
      <c r="D8" s="36"/>
      <c r="E8" s="226">
        <v>117</v>
      </c>
      <c r="F8" s="220">
        <v>1011</v>
      </c>
      <c r="G8" s="185" t="s">
        <v>121</v>
      </c>
      <c r="H8" s="226">
        <v>23</v>
      </c>
      <c r="I8" s="220">
        <v>231</v>
      </c>
      <c r="J8" s="185" t="s">
        <v>142</v>
      </c>
      <c r="K8" s="226">
        <v>8</v>
      </c>
      <c r="L8" s="220">
        <v>37</v>
      </c>
      <c r="M8" s="185" t="s">
        <v>155</v>
      </c>
      <c r="N8" s="226">
        <v>1</v>
      </c>
      <c r="O8" s="219">
        <v>0</v>
      </c>
      <c r="P8" s="227">
        <f>IF(ISERROR(O8*100/N8),"-",(O8*100/N8))</f>
        <v>0</v>
      </c>
      <c r="Q8" s="228">
        <v>91</v>
      </c>
      <c r="R8" s="230">
        <v>929</v>
      </c>
      <c r="S8" s="185" t="s">
        <v>157</v>
      </c>
      <c r="T8" s="226">
        <v>132</v>
      </c>
      <c r="U8" s="221">
        <v>446</v>
      </c>
      <c r="V8" s="227"/>
      <c r="W8" s="226">
        <v>38</v>
      </c>
      <c r="X8" s="220">
        <v>250</v>
      </c>
      <c r="Y8" s="185" t="s">
        <v>171</v>
      </c>
      <c r="Z8" s="229">
        <v>30</v>
      </c>
      <c r="AA8" s="223">
        <v>211</v>
      </c>
      <c r="AB8" s="185" t="s">
        <v>153</v>
      </c>
      <c r="AC8" s="37"/>
      <c r="AD8" s="41"/>
    </row>
    <row r="9" spans="1:32" s="43" customFormat="1" ht="15" customHeight="1" x14ac:dyDescent="0.3">
      <c r="A9" s="61" t="s">
        <v>35</v>
      </c>
      <c r="B9" s="39">
        <v>5</v>
      </c>
      <c r="C9" s="220">
        <v>115</v>
      </c>
      <c r="D9" s="36"/>
      <c r="E9" s="226">
        <v>4</v>
      </c>
      <c r="F9" s="220">
        <v>99</v>
      </c>
      <c r="G9" s="185" t="s">
        <v>122</v>
      </c>
      <c r="H9" s="226">
        <v>2</v>
      </c>
      <c r="I9" s="220">
        <v>23</v>
      </c>
      <c r="J9" s="185" t="s">
        <v>143</v>
      </c>
      <c r="K9" s="226">
        <v>1</v>
      </c>
      <c r="L9" s="220">
        <v>2</v>
      </c>
      <c r="M9" s="40">
        <f t="shared" ref="M9:M35" si="0">IF(ISERROR(L9*100/K9),"-",(L9*100/K9))</f>
        <v>200</v>
      </c>
      <c r="N9" s="226">
        <v>0</v>
      </c>
      <c r="O9" s="219">
        <v>0</v>
      </c>
      <c r="P9" s="227" t="str">
        <f t="shared" ref="P9:P35" si="1">IF(ISERROR(O9*100/N9),"-",(O9*100/N9))</f>
        <v>-</v>
      </c>
      <c r="Q9" s="228">
        <v>2</v>
      </c>
      <c r="R9" s="230">
        <v>99</v>
      </c>
      <c r="S9" s="185" t="s">
        <v>158</v>
      </c>
      <c r="T9" s="226">
        <v>5</v>
      </c>
      <c r="U9" s="221">
        <v>35</v>
      </c>
      <c r="V9" s="227"/>
      <c r="W9" s="226">
        <v>0</v>
      </c>
      <c r="X9" s="220">
        <v>32</v>
      </c>
      <c r="Y9" s="185" t="str">
        <f t="shared" ref="Y9:Y32" si="2">IF(ISERROR(X9*100/W9),"-",(X9*100/W9))</f>
        <v>-</v>
      </c>
      <c r="Z9" s="229">
        <v>0</v>
      </c>
      <c r="AA9" s="222">
        <v>27</v>
      </c>
      <c r="AB9" s="185" t="str">
        <f t="shared" ref="AB9:AB32" si="3">IF(ISERROR(AA9*100/Z9),"-",(AA9*100/Z9))</f>
        <v>-</v>
      </c>
      <c r="AC9" s="37"/>
      <c r="AD9" s="41"/>
    </row>
    <row r="10" spans="1:32" s="42" customFormat="1" ht="15" customHeight="1" x14ac:dyDescent="0.3">
      <c r="A10" s="61" t="s">
        <v>36</v>
      </c>
      <c r="B10" s="39">
        <v>3</v>
      </c>
      <c r="C10" s="220">
        <v>67</v>
      </c>
      <c r="D10" s="36"/>
      <c r="E10" s="226">
        <v>2</v>
      </c>
      <c r="F10" s="220">
        <v>63</v>
      </c>
      <c r="G10" s="185" t="s">
        <v>123</v>
      </c>
      <c r="H10" s="226">
        <v>0</v>
      </c>
      <c r="I10" s="220">
        <v>6</v>
      </c>
      <c r="J10" s="185" t="str">
        <f t="shared" ref="J10:J35" si="4">IF(ISERROR(I10*100/H10),"-",(I10*100/H10))</f>
        <v>-</v>
      </c>
      <c r="K10" s="226">
        <v>0</v>
      </c>
      <c r="L10" s="220">
        <v>0</v>
      </c>
      <c r="M10" s="40" t="str">
        <f t="shared" si="0"/>
        <v>-</v>
      </c>
      <c r="N10" s="226">
        <v>0</v>
      </c>
      <c r="O10" s="219">
        <v>0</v>
      </c>
      <c r="P10" s="227" t="str">
        <f t="shared" si="1"/>
        <v>-</v>
      </c>
      <c r="Q10" s="228">
        <v>2</v>
      </c>
      <c r="R10" s="230">
        <v>63</v>
      </c>
      <c r="S10" s="185" t="s">
        <v>123</v>
      </c>
      <c r="T10" s="226">
        <v>3</v>
      </c>
      <c r="U10" s="221">
        <v>20</v>
      </c>
      <c r="V10" s="227"/>
      <c r="W10" s="226">
        <v>0</v>
      </c>
      <c r="X10" s="220">
        <v>20</v>
      </c>
      <c r="Y10" s="185" t="str">
        <f t="shared" si="2"/>
        <v>-</v>
      </c>
      <c r="Z10" s="229">
        <v>0</v>
      </c>
      <c r="AA10" s="223">
        <v>17</v>
      </c>
      <c r="AB10" s="185" t="str">
        <f t="shared" si="3"/>
        <v>-</v>
      </c>
      <c r="AC10" s="37"/>
      <c r="AD10" s="41"/>
    </row>
    <row r="11" spans="1:32" s="42" customFormat="1" ht="15" customHeight="1" x14ac:dyDescent="0.3">
      <c r="A11" s="61" t="s">
        <v>37</v>
      </c>
      <c r="B11" s="39">
        <v>1</v>
      </c>
      <c r="C11" s="220">
        <v>64</v>
      </c>
      <c r="D11" s="36"/>
      <c r="E11" s="226">
        <v>0</v>
      </c>
      <c r="F11" s="220">
        <v>43</v>
      </c>
      <c r="G11" s="185" t="str">
        <f t="shared" ref="G11" si="5">IF(ISERROR(F11*100/E11),"-",(F11*100/E11))</f>
        <v>-</v>
      </c>
      <c r="H11" s="226">
        <v>0</v>
      </c>
      <c r="I11" s="220">
        <v>18</v>
      </c>
      <c r="J11" s="185" t="str">
        <f t="shared" ref="J11:J31" si="6">IF(ISERROR(I11*100/H11),"-",(I11*100/H11))</f>
        <v>-</v>
      </c>
      <c r="K11" s="226">
        <v>0</v>
      </c>
      <c r="L11" s="220">
        <v>3</v>
      </c>
      <c r="M11" s="40" t="str">
        <f t="shared" si="0"/>
        <v>-</v>
      </c>
      <c r="N11" s="226">
        <v>0</v>
      </c>
      <c r="O11" s="219">
        <v>0</v>
      </c>
      <c r="P11" s="227" t="str">
        <f t="shared" si="1"/>
        <v>-</v>
      </c>
      <c r="Q11" s="228">
        <v>0</v>
      </c>
      <c r="R11" s="230">
        <v>43</v>
      </c>
      <c r="S11" s="185" t="str">
        <f t="shared" ref="S11" si="7">IF(ISERROR(R11*100/Q11),"-",(R11*100/Q11))</f>
        <v>-</v>
      </c>
      <c r="T11" s="226">
        <v>0</v>
      </c>
      <c r="U11" s="221">
        <v>22</v>
      </c>
      <c r="V11" s="227"/>
      <c r="W11" s="226">
        <v>0</v>
      </c>
      <c r="X11" s="220">
        <v>18</v>
      </c>
      <c r="Y11" s="185" t="str">
        <f t="shared" si="2"/>
        <v>-</v>
      </c>
      <c r="Z11" s="229">
        <v>0</v>
      </c>
      <c r="AA11" s="223">
        <v>16</v>
      </c>
      <c r="AB11" s="185" t="str">
        <f t="shared" si="3"/>
        <v>-</v>
      </c>
      <c r="AC11" s="37"/>
      <c r="AD11" s="41"/>
    </row>
    <row r="12" spans="1:32" s="42" customFormat="1" ht="15" customHeight="1" x14ac:dyDescent="0.3">
      <c r="A12" s="61" t="s">
        <v>38</v>
      </c>
      <c r="B12" s="39">
        <v>3</v>
      </c>
      <c r="C12" s="220">
        <v>58</v>
      </c>
      <c r="D12" s="36"/>
      <c r="E12" s="226">
        <v>3</v>
      </c>
      <c r="F12" s="220">
        <v>41</v>
      </c>
      <c r="G12" s="185" t="s">
        <v>124</v>
      </c>
      <c r="H12" s="226">
        <v>1</v>
      </c>
      <c r="I12" s="220">
        <v>20</v>
      </c>
      <c r="J12" s="185" t="s">
        <v>144</v>
      </c>
      <c r="K12" s="226">
        <v>0</v>
      </c>
      <c r="L12" s="220">
        <v>2</v>
      </c>
      <c r="M12" s="40" t="str">
        <f t="shared" si="0"/>
        <v>-</v>
      </c>
      <c r="N12" s="226">
        <v>0</v>
      </c>
      <c r="O12" s="219">
        <v>0</v>
      </c>
      <c r="P12" s="227" t="str">
        <f t="shared" si="1"/>
        <v>-</v>
      </c>
      <c r="Q12" s="228">
        <v>2</v>
      </c>
      <c r="R12" s="230">
        <v>41</v>
      </c>
      <c r="S12" s="185" t="s">
        <v>159</v>
      </c>
      <c r="T12" s="226">
        <v>3</v>
      </c>
      <c r="U12" s="221">
        <v>21</v>
      </c>
      <c r="V12" s="227"/>
      <c r="W12" s="226">
        <v>0</v>
      </c>
      <c r="X12" s="220">
        <v>17</v>
      </c>
      <c r="Y12" s="185" t="str">
        <f t="shared" si="2"/>
        <v>-</v>
      </c>
      <c r="Z12" s="229">
        <v>0</v>
      </c>
      <c r="AA12" s="223">
        <v>13</v>
      </c>
      <c r="AB12" s="185" t="str">
        <f t="shared" si="3"/>
        <v>-</v>
      </c>
      <c r="AC12" s="37"/>
      <c r="AD12" s="41"/>
    </row>
    <row r="13" spans="1:32" s="42" customFormat="1" ht="15" customHeight="1" x14ac:dyDescent="0.3">
      <c r="A13" s="61" t="s">
        <v>39</v>
      </c>
      <c r="B13" s="39">
        <v>2</v>
      </c>
      <c r="C13" s="220">
        <v>52</v>
      </c>
      <c r="D13" s="36"/>
      <c r="E13" s="226">
        <v>3</v>
      </c>
      <c r="F13" s="220">
        <v>32</v>
      </c>
      <c r="G13" s="185" t="s">
        <v>125</v>
      </c>
      <c r="H13" s="226">
        <v>1</v>
      </c>
      <c r="I13" s="220">
        <v>28</v>
      </c>
      <c r="J13" s="185" t="s">
        <v>145</v>
      </c>
      <c r="K13" s="226">
        <v>1</v>
      </c>
      <c r="L13" s="220">
        <v>0</v>
      </c>
      <c r="M13" s="40">
        <f t="shared" si="0"/>
        <v>0</v>
      </c>
      <c r="N13" s="226">
        <v>0</v>
      </c>
      <c r="O13" s="219">
        <v>0</v>
      </c>
      <c r="P13" s="227" t="str">
        <f t="shared" si="1"/>
        <v>-</v>
      </c>
      <c r="Q13" s="228">
        <v>3</v>
      </c>
      <c r="R13" s="230">
        <v>32</v>
      </c>
      <c r="S13" s="185" t="s">
        <v>125</v>
      </c>
      <c r="T13" s="226">
        <v>1</v>
      </c>
      <c r="U13" s="221">
        <v>9</v>
      </c>
      <c r="V13" s="227"/>
      <c r="W13" s="226">
        <v>1</v>
      </c>
      <c r="X13" s="220">
        <v>8</v>
      </c>
      <c r="Y13" s="185" t="s">
        <v>172</v>
      </c>
      <c r="Z13" s="229">
        <v>1</v>
      </c>
      <c r="AA13" s="223">
        <v>6</v>
      </c>
      <c r="AB13" s="185" t="s">
        <v>179</v>
      </c>
      <c r="AC13" s="37"/>
      <c r="AD13" s="41"/>
    </row>
    <row r="14" spans="1:32" s="42" customFormat="1" ht="15" customHeight="1" x14ac:dyDescent="0.3">
      <c r="A14" s="61" t="s">
        <v>40</v>
      </c>
      <c r="B14" s="39">
        <v>7</v>
      </c>
      <c r="C14" s="220">
        <v>109</v>
      </c>
      <c r="D14" s="36"/>
      <c r="E14" s="226">
        <v>7</v>
      </c>
      <c r="F14" s="220">
        <v>107</v>
      </c>
      <c r="G14" s="185" t="s">
        <v>126</v>
      </c>
      <c r="H14" s="226">
        <v>3</v>
      </c>
      <c r="I14" s="220">
        <v>13</v>
      </c>
      <c r="J14" s="185" t="s">
        <v>146</v>
      </c>
      <c r="K14" s="226">
        <v>1</v>
      </c>
      <c r="L14" s="220">
        <v>1</v>
      </c>
      <c r="M14" s="40">
        <f t="shared" si="0"/>
        <v>100</v>
      </c>
      <c r="N14" s="226">
        <v>0</v>
      </c>
      <c r="O14" s="219">
        <v>0</v>
      </c>
      <c r="P14" s="227" t="str">
        <f t="shared" si="1"/>
        <v>-</v>
      </c>
      <c r="Q14" s="228">
        <v>7</v>
      </c>
      <c r="R14" s="230">
        <v>107</v>
      </c>
      <c r="S14" s="185" t="s">
        <v>126</v>
      </c>
      <c r="T14" s="226">
        <v>7</v>
      </c>
      <c r="U14" s="221">
        <v>24</v>
      </c>
      <c r="V14" s="227"/>
      <c r="W14" s="226">
        <v>0</v>
      </c>
      <c r="X14" s="220">
        <v>24</v>
      </c>
      <c r="Y14" s="185" t="str">
        <f t="shared" si="2"/>
        <v>-</v>
      </c>
      <c r="Z14" s="229">
        <v>0</v>
      </c>
      <c r="AA14" s="223">
        <v>22</v>
      </c>
      <c r="AB14" s="185" t="str">
        <f t="shared" si="3"/>
        <v>-</v>
      </c>
      <c r="AC14" s="37"/>
      <c r="AD14" s="41"/>
    </row>
    <row r="15" spans="1:32" s="42" customFormat="1" ht="15" customHeight="1" x14ac:dyDescent="0.3">
      <c r="A15" s="61" t="s">
        <v>41</v>
      </c>
      <c r="B15" s="39">
        <v>29</v>
      </c>
      <c r="C15" s="220">
        <v>270</v>
      </c>
      <c r="D15" s="36"/>
      <c r="E15" s="226">
        <v>10</v>
      </c>
      <c r="F15" s="220">
        <v>172</v>
      </c>
      <c r="G15" s="185" t="s">
        <v>127</v>
      </c>
      <c r="H15" s="226">
        <v>2</v>
      </c>
      <c r="I15" s="220">
        <v>90</v>
      </c>
      <c r="J15" s="185" t="s">
        <v>147</v>
      </c>
      <c r="K15" s="226">
        <v>0</v>
      </c>
      <c r="L15" s="220">
        <v>2</v>
      </c>
      <c r="M15" s="40" t="str">
        <f t="shared" si="0"/>
        <v>-</v>
      </c>
      <c r="N15" s="226">
        <v>0</v>
      </c>
      <c r="O15" s="219">
        <v>0</v>
      </c>
      <c r="P15" s="227" t="str">
        <f t="shared" si="1"/>
        <v>-</v>
      </c>
      <c r="Q15" s="228">
        <v>7</v>
      </c>
      <c r="R15" s="230">
        <v>171</v>
      </c>
      <c r="S15" s="185" t="s">
        <v>160</v>
      </c>
      <c r="T15" s="226">
        <v>28</v>
      </c>
      <c r="U15" s="221">
        <v>34</v>
      </c>
      <c r="V15" s="227"/>
      <c r="W15" s="226">
        <v>1</v>
      </c>
      <c r="X15" s="220">
        <v>18</v>
      </c>
      <c r="Y15" s="185" t="s">
        <v>173</v>
      </c>
      <c r="Z15" s="229">
        <v>1</v>
      </c>
      <c r="AA15" s="223">
        <v>14</v>
      </c>
      <c r="AB15" s="185" t="s">
        <v>174</v>
      </c>
      <c r="AC15" s="37"/>
      <c r="AD15" s="41"/>
    </row>
    <row r="16" spans="1:32" s="42" customFormat="1" ht="15" customHeight="1" x14ac:dyDescent="0.3">
      <c r="A16" s="61" t="s">
        <v>42</v>
      </c>
      <c r="B16" s="39">
        <v>11</v>
      </c>
      <c r="C16" s="220">
        <v>238</v>
      </c>
      <c r="D16" s="36"/>
      <c r="E16" s="226">
        <v>6</v>
      </c>
      <c r="F16" s="220">
        <v>188</v>
      </c>
      <c r="G16" s="185" t="s">
        <v>128</v>
      </c>
      <c r="H16" s="226">
        <v>4</v>
      </c>
      <c r="I16" s="220">
        <v>84</v>
      </c>
      <c r="J16" s="185" t="s">
        <v>148</v>
      </c>
      <c r="K16" s="226">
        <v>0</v>
      </c>
      <c r="L16" s="220">
        <v>1</v>
      </c>
      <c r="M16" s="40" t="str">
        <f t="shared" si="0"/>
        <v>-</v>
      </c>
      <c r="N16" s="226">
        <v>0</v>
      </c>
      <c r="O16" s="219">
        <v>0</v>
      </c>
      <c r="P16" s="227" t="str">
        <f t="shared" si="1"/>
        <v>-</v>
      </c>
      <c r="Q16" s="228">
        <v>3</v>
      </c>
      <c r="R16" s="230">
        <v>187</v>
      </c>
      <c r="S16" s="185" t="s">
        <v>161</v>
      </c>
      <c r="T16" s="226">
        <v>11</v>
      </c>
      <c r="U16" s="221">
        <v>43</v>
      </c>
      <c r="V16" s="227"/>
      <c r="W16" s="226">
        <v>0</v>
      </c>
      <c r="X16" s="220">
        <v>26</v>
      </c>
      <c r="Y16" s="185" t="str">
        <f t="shared" si="2"/>
        <v>-</v>
      </c>
      <c r="Z16" s="229">
        <v>0</v>
      </c>
      <c r="AA16" s="223">
        <v>25</v>
      </c>
      <c r="AB16" s="185" t="str">
        <f t="shared" si="3"/>
        <v>-</v>
      </c>
      <c r="AC16" s="37"/>
      <c r="AD16" s="41"/>
    </row>
    <row r="17" spans="1:30" s="42" customFormat="1" ht="15" customHeight="1" x14ac:dyDescent="0.3">
      <c r="A17" s="61" t="s">
        <v>43</v>
      </c>
      <c r="B17" s="39">
        <v>8</v>
      </c>
      <c r="C17" s="220">
        <v>153</v>
      </c>
      <c r="D17" s="36"/>
      <c r="E17" s="226">
        <v>4</v>
      </c>
      <c r="F17" s="220">
        <v>132</v>
      </c>
      <c r="G17" s="185" t="s">
        <v>129</v>
      </c>
      <c r="H17" s="226">
        <v>2</v>
      </c>
      <c r="I17" s="220">
        <v>25</v>
      </c>
      <c r="J17" s="185" t="s">
        <v>149</v>
      </c>
      <c r="K17" s="226">
        <v>0</v>
      </c>
      <c r="L17" s="220">
        <v>1</v>
      </c>
      <c r="M17" s="40" t="str">
        <f t="shared" si="0"/>
        <v>-</v>
      </c>
      <c r="N17" s="226">
        <v>0</v>
      </c>
      <c r="O17" s="219">
        <v>0</v>
      </c>
      <c r="P17" s="227" t="str">
        <f t="shared" si="1"/>
        <v>-</v>
      </c>
      <c r="Q17" s="228">
        <v>2</v>
      </c>
      <c r="R17" s="230">
        <v>130</v>
      </c>
      <c r="S17" s="185" t="s">
        <v>162</v>
      </c>
      <c r="T17" s="226">
        <v>7</v>
      </c>
      <c r="U17" s="221">
        <v>61</v>
      </c>
      <c r="V17" s="227"/>
      <c r="W17" s="226">
        <v>0</v>
      </c>
      <c r="X17" s="220">
        <v>56</v>
      </c>
      <c r="Y17" s="185" t="str">
        <f t="shared" si="2"/>
        <v>-</v>
      </c>
      <c r="Z17" s="229">
        <v>0</v>
      </c>
      <c r="AA17" s="223">
        <v>53</v>
      </c>
      <c r="AB17" s="185" t="str">
        <f t="shared" si="3"/>
        <v>-</v>
      </c>
      <c r="AC17" s="37"/>
      <c r="AD17" s="41"/>
    </row>
    <row r="18" spans="1:30" s="42" customFormat="1" ht="15" customHeight="1" x14ac:dyDescent="0.3">
      <c r="A18" s="61" t="s">
        <v>44</v>
      </c>
      <c r="B18" s="39">
        <v>2</v>
      </c>
      <c r="C18" s="220">
        <v>154</v>
      </c>
      <c r="D18" s="36"/>
      <c r="E18" s="226">
        <v>3</v>
      </c>
      <c r="F18" s="220">
        <v>116</v>
      </c>
      <c r="G18" s="185" t="s">
        <v>130</v>
      </c>
      <c r="H18" s="226">
        <v>2</v>
      </c>
      <c r="I18" s="220">
        <v>55</v>
      </c>
      <c r="J18" s="185" t="s">
        <v>150</v>
      </c>
      <c r="K18" s="226">
        <v>0</v>
      </c>
      <c r="L18" s="220">
        <v>1</v>
      </c>
      <c r="M18" s="40" t="str">
        <f t="shared" si="0"/>
        <v>-</v>
      </c>
      <c r="N18" s="226">
        <v>0</v>
      </c>
      <c r="O18" s="219">
        <v>0</v>
      </c>
      <c r="P18" s="227" t="str">
        <f t="shared" si="1"/>
        <v>-</v>
      </c>
      <c r="Q18" s="228">
        <v>2</v>
      </c>
      <c r="R18" s="230">
        <v>112</v>
      </c>
      <c r="S18" s="185" t="s">
        <v>163</v>
      </c>
      <c r="T18" s="226">
        <v>3</v>
      </c>
      <c r="U18" s="221">
        <v>38</v>
      </c>
      <c r="V18" s="227"/>
      <c r="W18" s="226">
        <v>0</v>
      </c>
      <c r="X18" s="220">
        <v>34</v>
      </c>
      <c r="Y18" s="185" t="str">
        <f t="shared" si="2"/>
        <v>-</v>
      </c>
      <c r="Z18" s="229">
        <v>0</v>
      </c>
      <c r="AA18" s="223">
        <v>31</v>
      </c>
      <c r="AB18" s="185" t="str">
        <f t="shared" si="3"/>
        <v>-</v>
      </c>
      <c r="AC18" s="37"/>
      <c r="AD18" s="41"/>
    </row>
    <row r="19" spans="1:30" s="42" customFormat="1" ht="15" customHeight="1" x14ac:dyDescent="0.3">
      <c r="A19" s="61" t="s">
        <v>45</v>
      </c>
      <c r="B19" s="39">
        <v>4</v>
      </c>
      <c r="C19" s="220">
        <v>124</v>
      </c>
      <c r="D19" s="36"/>
      <c r="E19" s="226">
        <v>3</v>
      </c>
      <c r="F19" s="220">
        <v>89</v>
      </c>
      <c r="G19" s="185" t="s">
        <v>131</v>
      </c>
      <c r="H19" s="226">
        <v>0</v>
      </c>
      <c r="I19" s="220">
        <v>47</v>
      </c>
      <c r="J19" s="185" t="str">
        <f t="shared" si="6"/>
        <v>-</v>
      </c>
      <c r="K19" s="226">
        <v>0</v>
      </c>
      <c r="L19" s="220">
        <v>10</v>
      </c>
      <c r="M19" s="40" t="str">
        <f t="shared" si="0"/>
        <v>-</v>
      </c>
      <c r="N19" s="226">
        <v>0</v>
      </c>
      <c r="O19" s="219">
        <v>0</v>
      </c>
      <c r="P19" s="227" t="str">
        <f t="shared" si="1"/>
        <v>-</v>
      </c>
      <c r="Q19" s="228">
        <v>2</v>
      </c>
      <c r="R19" s="230">
        <v>88</v>
      </c>
      <c r="S19" s="185" t="s">
        <v>164</v>
      </c>
      <c r="T19" s="226">
        <v>3</v>
      </c>
      <c r="U19" s="221">
        <v>33</v>
      </c>
      <c r="V19" s="227"/>
      <c r="W19" s="226">
        <v>2</v>
      </c>
      <c r="X19" s="220">
        <v>28</v>
      </c>
      <c r="Y19" s="185" t="s">
        <v>174</v>
      </c>
      <c r="Z19" s="229">
        <v>2</v>
      </c>
      <c r="AA19" s="223">
        <v>24</v>
      </c>
      <c r="AB19" s="185" t="s">
        <v>180</v>
      </c>
      <c r="AC19" s="37"/>
      <c r="AD19" s="41"/>
    </row>
    <row r="20" spans="1:30" s="42" customFormat="1" ht="15" customHeight="1" x14ac:dyDescent="0.3">
      <c r="A20" s="61" t="s">
        <v>46</v>
      </c>
      <c r="B20" s="39">
        <v>3</v>
      </c>
      <c r="C20" s="220">
        <v>48</v>
      </c>
      <c r="D20" s="36"/>
      <c r="E20" s="226">
        <v>1</v>
      </c>
      <c r="F20" s="220">
        <v>35</v>
      </c>
      <c r="G20" s="185" t="s">
        <v>132</v>
      </c>
      <c r="H20" s="226">
        <v>0</v>
      </c>
      <c r="I20" s="220">
        <v>15</v>
      </c>
      <c r="J20" s="185" t="str">
        <f t="shared" si="6"/>
        <v>-</v>
      </c>
      <c r="K20" s="226">
        <v>0</v>
      </c>
      <c r="L20" s="220">
        <v>0</v>
      </c>
      <c r="M20" s="40" t="str">
        <f t="shared" si="0"/>
        <v>-</v>
      </c>
      <c r="N20" s="226">
        <v>0</v>
      </c>
      <c r="O20" s="219">
        <v>0</v>
      </c>
      <c r="P20" s="227" t="str">
        <f t="shared" si="1"/>
        <v>-</v>
      </c>
      <c r="Q20" s="228">
        <v>0</v>
      </c>
      <c r="R20" s="230">
        <v>35</v>
      </c>
      <c r="S20" s="185" t="str">
        <f t="shared" ref="S20:S31" si="8">IF(ISERROR(R20*100/Q20),"-",(R20*100/Q20))</f>
        <v>-</v>
      </c>
      <c r="T20" s="226">
        <v>3</v>
      </c>
      <c r="U20" s="221">
        <v>14</v>
      </c>
      <c r="V20" s="227"/>
      <c r="W20" s="226">
        <v>0</v>
      </c>
      <c r="X20" s="220">
        <v>12</v>
      </c>
      <c r="Y20" s="185" t="str">
        <f t="shared" si="2"/>
        <v>-</v>
      </c>
      <c r="Z20" s="229">
        <v>0</v>
      </c>
      <c r="AA20" s="223">
        <v>10</v>
      </c>
      <c r="AB20" s="185" t="str">
        <f t="shared" si="3"/>
        <v>-</v>
      </c>
      <c r="AC20" s="37"/>
      <c r="AD20" s="41"/>
    </row>
    <row r="21" spans="1:30" s="42" customFormat="1" ht="15" customHeight="1" x14ac:dyDescent="0.3">
      <c r="A21" s="61" t="s">
        <v>47</v>
      </c>
      <c r="B21" s="39">
        <v>3</v>
      </c>
      <c r="C21" s="220">
        <v>41</v>
      </c>
      <c r="D21" s="36"/>
      <c r="E21" s="226">
        <v>2</v>
      </c>
      <c r="F21" s="220">
        <v>38</v>
      </c>
      <c r="G21" s="185" t="s">
        <v>133</v>
      </c>
      <c r="H21" s="226">
        <v>0</v>
      </c>
      <c r="I21" s="220">
        <v>11</v>
      </c>
      <c r="J21" s="185" t="str">
        <f t="shared" si="6"/>
        <v>-</v>
      </c>
      <c r="K21" s="226">
        <v>0</v>
      </c>
      <c r="L21" s="220">
        <v>0</v>
      </c>
      <c r="M21" s="40" t="str">
        <f t="shared" si="0"/>
        <v>-</v>
      </c>
      <c r="N21" s="226">
        <v>0</v>
      </c>
      <c r="O21" s="219">
        <v>0</v>
      </c>
      <c r="P21" s="227" t="str">
        <f t="shared" si="1"/>
        <v>-</v>
      </c>
      <c r="Q21" s="228">
        <v>1</v>
      </c>
      <c r="R21" s="230">
        <v>38</v>
      </c>
      <c r="S21" s="185" t="s">
        <v>165</v>
      </c>
      <c r="T21" s="226">
        <v>3</v>
      </c>
      <c r="U21" s="221">
        <v>12</v>
      </c>
      <c r="V21" s="227"/>
      <c r="W21" s="226">
        <v>0</v>
      </c>
      <c r="X21" s="220">
        <v>12</v>
      </c>
      <c r="Y21" s="185" t="str">
        <f t="shared" si="2"/>
        <v>-</v>
      </c>
      <c r="Z21" s="229">
        <v>0</v>
      </c>
      <c r="AA21" s="223">
        <v>8</v>
      </c>
      <c r="AB21" s="185" t="str">
        <f t="shared" si="3"/>
        <v>-</v>
      </c>
      <c r="AC21" s="37"/>
      <c r="AD21" s="41"/>
    </row>
    <row r="22" spans="1:30" s="42" customFormat="1" ht="15" customHeight="1" x14ac:dyDescent="0.3">
      <c r="A22" s="61" t="s">
        <v>48</v>
      </c>
      <c r="B22" s="39">
        <v>1</v>
      </c>
      <c r="C22" s="220">
        <v>76</v>
      </c>
      <c r="D22" s="36"/>
      <c r="E22" s="226">
        <v>4</v>
      </c>
      <c r="F22" s="220">
        <v>52</v>
      </c>
      <c r="G22" s="185" t="s">
        <v>134</v>
      </c>
      <c r="H22" s="226">
        <v>1</v>
      </c>
      <c r="I22" s="220">
        <v>29</v>
      </c>
      <c r="J22" s="185" t="s">
        <v>151</v>
      </c>
      <c r="K22" s="226">
        <v>0</v>
      </c>
      <c r="L22" s="220">
        <v>2</v>
      </c>
      <c r="M22" s="40" t="str">
        <f t="shared" si="0"/>
        <v>-</v>
      </c>
      <c r="N22" s="226">
        <v>0</v>
      </c>
      <c r="O22" s="219">
        <v>1</v>
      </c>
      <c r="P22" s="227" t="str">
        <f t="shared" si="1"/>
        <v>-</v>
      </c>
      <c r="Q22" s="228">
        <v>4</v>
      </c>
      <c r="R22" s="230">
        <v>51</v>
      </c>
      <c r="S22" s="185" t="s">
        <v>166</v>
      </c>
      <c r="T22" s="226">
        <v>0</v>
      </c>
      <c r="U22" s="221">
        <v>26</v>
      </c>
      <c r="V22" s="227"/>
      <c r="W22" s="226">
        <v>1</v>
      </c>
      <c r="X22" s="220">
        <v>22</v>
      </c>
      <c r="Y22" s="185" t="s">
        <v>175</v>
      </c>
      <c r="Z22" s="229">
        <v>1</v>
      </c>
      <c r="AA22" s="223">
        <v>19</v>
      </c>
      <c r="AB22" s="185" t="s">
        <v>133</v>
      </c>
      <c r="AC22" s="37"/>
      <c r="AD22" s="41"/>
    </row>
    <row r="23" spans="1:30" s="42" customFormat="1" ht="15" customHeight="1" x14ac:dyDescent="0.3">
      <c r="A23" s="61" t="s">
        <v>49</v>
      </c>
      <c r="B23" s="39">
        <v>4</v>
      </c>
      <c r="C23" s="220">
        <v>68</v>
      </c>
      <c r="D23" s="36"/>
      <c r="E23" s="226">
        <v>3</v>
      </c>
      <c r="F23" s="220">
        <v>59</v>
      </c>
      <c r="G23" s="185" t="s">
        <v>135</v>
      </c>
      <c r="H23" s="226">
        <v>1</v>
      </c>
      <c r="I23" s="220">
        <v>10</v>
      </c>
      <c r="J23" s="185" t="s">
        <v>152</v>
      </c>
      <c r="K23" s="226">
        <v>0</v>
      </c>
      <c r="L23" s="220">
        <v>0</v>
      </c>
      <c r="M23" s="40" t="str">
        <f t="shared" si="0"/>
        <v>-</v>
      </c>
      <c r="N23" s="226">
        <v>0</v>
      </c>
      <c r="O23" s="219">
        <v>0</v>
      </c>
      <c r="P23" s="227" t="str">
        <f t="shared" si="1"/>
        <v>-</v>
      </c>
      <c r="Q23" s="228">
        <v>2</v>
      </c>
      <c r="R23" s="230">
        <v>59</v>
      </c>
      <c r="S23" s="185" t="s">
        <v>167</v>
      </c>
      <c r="T23" s="226">
        <v>4</v>
      </c>
      <c r="U23" s="221">
        <v>20</v>
      </c>
      <c r="V23" s="227"/>
      <c r="W23" s="226">
        <v>0</v>
      </c>
      <c r="X23" s="220">
        <v>18</v>
      </c>
      <c r="Y23" s="185" t="str">
        <f t="shared" si="2"/>
        <v>-</v>
      </c>
      <c r="Z23" s="229">
        <v>0</v>
      </c>
      <c r="AA23" s="223">
        <v>15</v>
      </c>
      <c r="AB23" s="185" t="str">
        <f t="shared" si="3"/>
        <v>-</v>
      </c>
      <c r="AC23" s="37"/>
      <c r="AD23" s="41"/>
    </row>
    <row r="24" spans="1:30" s="42" customFormat="1" ht="15" customHeight="1" x14ac:dyDescent="0.3">
      <c r="A24" s="61" t="s">
        <v>50</v>
      </c>
      <c r="B24" s="39">
        <v>3</v>
      </c>
      <c r="C24" s="220">
        <v>95</v>
      </c>
      <c r="D24" s="36"/>
      <c r="E24" s="226">
        <v>5</v>
      </c>
      <c r="F24" s="220">
        <v>57</v>
      </c>
      <c r="G24" s="185" t="s">
        <v>136</v>
      </c>
      <c r="H24" s="226">
        <v>3</v>
      </c>
      <c r="I24" s="220">
        <v>21</v>
      </c>
      <c r="J24" s="185" t="s">
        <v>153</v>
      </c>
      <c r="K24" s="226">
        <v>2</v>
      </c>
      <c r="L24" s="220">
        <v>1</v>
      </c>
      <c r="M24" s="40">
        <f t="shared" si="0"/>
        <v>50</v>
      </c>
      <c r="N24" s="226">
        <v>0</v>
      </c>
      <c r="O24" s="219">
        <v>0</v>
      </c>
      <c r="P24" s="227" t="str">
        <f t="shared" si="1"/>
        <v>-</v>
      </c>
      <c r="Q24" s="228">
        <v>5</v>
      </c>
      <c r="R24" s="230">
        <v>57</v>
      </c>
      <c r="S24" s="185" t="s">
        <v>136</v>
      </c>
      <c r="T24" s="226">
        <v>2</v>
      </c>
      <c r="U24" s="221">
        <v>37</v>
      </c>
      <c r="V24" s="227"/>
      <c r="W24" s="226">
        <v>0</v>
      </c>
      <c r="X24" s="220">
        <v>30</v>
      </c>
      <c r="Y24" s="185" t="str">
        <f t="shared" si="2"/>
        <v>-</v>
      </c>
      <c r="Z24" s="229">
        <v>0</v>
      </c>
      <c r="AA24" s="223">
        <v>27</v>
      </c>
      <c r="AB24" s="185" t="str">
        <f t="shared" si="3"/>
        <v>-</v>
      </c>
      <c r="AC24" s="37"/>
      <c r="AD24" s="41"/>
    </row>
    <row r="25" spans="1:30" s="42" customFormat="1" ht="15" customHeight="1" x14ac:dyDescent="0.3">
      <c r="A25" s="61" t="s">
        <v>51</v>
      </c>
      <c r="B25" s="39">
        <v>2</v>
      </c>
      <c r="C25" s="220">
        <v>59</v>
      </c>
      <c r="D25" s="36"/>
      <c r="E25" s="226">
        <v>0</v>
      </c>
      <c r="F25" s="220">
        <v>44</v>
      </c>
      <c r="G25" s="185" t="str">
        <f t="shared" ref="G25:G31" si="9">IF(ISERROR(F25*100/E25),"-",(F25*100/E25))</f>
        <v>-</v>
      </c>
      <c r="H25" s="226">
        <v>0</v>
      </c>
      <c r="I25" s="220">
        <v>28</v>
      </c>
      <c r="J25" s="185" t="str">
        <f t="shared" si="6"/>
        <v>-</v>
      </c>
      <c r="K25" s="226">
        <v>0</v>
      </c>
      <c r="L25" s="220">
        <v>1</v>
      </c>
      <c r="M25" s="40" t="str">
        <f t="shared" si="0"/>
        <v>-</v>
      </c>
      <c r="N25" s="226">
        <v>0</v>
      </c>
      <c r="O25" s="219">
        <v>0</v>
      </c>
      <c r="P25" s="227" t="str">
        <f t="shared" si="1"/>
        <v>-</v>
      </c>
      <c r="Q25" s="228">
        <v>0</v>
      </c>
      <c r="R25" s="230">
        <v>44</v>
      </c>
      <c r="S25" s="185" t="str">
        <f t="shared" si="8"/>
        <v>-</v>
      </c>
      <c r="T25" s="226">
        <v>2</v>
      </c>
      <c r="U25" s="221">
        <v>15</v>
      </c>
      <c r="V25" s="227"/>
      <c r="W25" s="226">
        <v>0</v>
      </c>
      <c r="X25" s="220">
        <v>14</v>
      </c>
      <c r="Y25" s="185" t="str">
        <f t="shared" si="2"/>
        <v>-</v>
      </c>
      <c r="Z25" s="229">
        <v>0</v>
      </c>
      <c r="AA25" s="223">
        <v>12</v>
      </c>
      <c r="AB25" s="185" t="str">
        <f t="shared" si="3"/>
        <v>-</v>
      </c>
      <c r="AC25" s="37"/>
      <c r="AD25" s="41"/>
    </row>
    <row r="26" spans="1:30" s="42" customFormat="1" ht="15" customHeight="1" x14ac:dyDescent="0.3">
      <c r="A26" s="61" t="s">
        <v>52</v>
      </c>
      <c r="B26" s="39">
        <v>3</v>
      </c>
      <c r="C26" s="220">
        <v>66</v>
      </c>
      <c r="D26" s="36"/>
      <c r="E26" s="226">
        <v>3</v>
      </c>
      <c r="F26" s="220">
        <v>43</v>
      </c>
      <c r="G26" s="185" t="s">
        <v>137</v>
      </c>
      <c r="H26" s="226">
        <v>0</v>
      </c>
      <c r="I26" s="220">
        <v>13</v>
      </c>
      <c r="J26" s="185" t="str">
        <f t="shared" si="6"/>
        <v>-</v>
      </c>
      <c r="K26" s="226">
        <v>0</v>
      </c>
      <c r="L26" s="220">
        <v>0</v>
      </c>
      <c r="M26" s="40" t="str">
        <f t="shared" si="0"/>
        <v>-</v>
      </c>
      <c r="N26" s="226">
        <v>0</v>
      </c>
      <c r="O26" s="219">
        <v>0</v>
      </c>
      <c r="P26" s="227" t="str">
        <f t="shared" si="1"/>
        <v>-</v>
      </c>
      <c r="Q26" s="228">
        <v>2</v>
      </c>
      <c r="R26" s="230">
        <v>43</v>
      </c>
      <c r="S26" s="185" t="s">
        <v>168</v>
      </c>
      <c r="T26" s="226">
        <v>4</v>
      </c>
      <c r="U26" s="221">
        <v>14</v>
      </c>
      <c r="V26" s="227"/>
      <c r="W26" s="226">
        <v>0</v>
      </c>
      <c r="X26" s="220">
        <v>12</v>
      </c>
      <c r="Y26" s="185" t="str">
        <f t="shared" si="2"/>
        <v>-</v>
      </c>
      <c r="Z26" s="229">
        <v>0</v>
      </c>
      <c r="AA26" s="223">
        <v>12</v>
      </c>
      <c r="AB26" s="185" t="str">
        <f t="shared" si="3"/>
        <v>-</v>
      </c>
      <c r="AC26" s="37"/>
      <c r="AD26" s="41"/>
    </row>
    <row r="27" spans="1:30" s="42" customFormat="1" ht="15" customHeight="1" x14ac:dyDescent="0.3">
      <c r="A27" s="61" t="s">
        <v>53</v>
      </c>
      <c r="B27" s="39">
        <v>0</v>
      </c>
      <c r="C27" s="220">
        <v>55</v>
      </c>
      <c r="D27" s="36"/>
      <c r="E27" s="226">
        <v>0</v>
      </c>
      <c r="F27" s="220">
        <v>53</v>
      </c>
      <c r="G27" s="185" t="str">
        <f t="shared" si="9"/>
        <v>-</v>
      </c>
      <c r="H27" s="226">
        <v>0</v>
      </c>
      <c r="I27" s="220">
        <v>10</v>
      </c>
      <c r="J27" s="185" t="str">
        <f t="shared" si="6"/>
        <v>-</v>
      </c>
      <c r="K27" s="226">
        <v>0</v>
      </c>
      <c r="L27" s="220">
        <v>1</v>
      </c>
      <c r="M27" s="40" t="str">
        <f t="shared" si="0"/>
        <v>-</v>
      </c>
      <c r="N27" s="226">
        <v>0</v>
      </c>
      <c r="O27" s="219">
        <v>0</v>
      </c>
      <c r="P27" s="227" t="str">
        <f t="shared" si="1"/>
        <v>-</v>
      </c>
      <c r="Q27" s="228">
        <v>0</v>
      </c>
      <c r="R27" s="230">
        <v>53</v>
      </c>
      <c r="S27" s="185" t="str">
        <f t="shared" si="8"/>
        <v>-</v>
      </c>
      <c r="T27" s="226">
        <v>0</v>
      </c>
      <c r="U27" s="221">
        <v>13</v>
      </c>
      <c r="V27" s="227"/>
      <c r="W27" s="226">
        <v>0</v>
      </c>
      <c r="X27" s="220">
        <v>13</v>
      </c>
      <c r="Y27" s="185" t="str">
        <f t="shared" si="2"/>
        <v>-</v>
      </c>
      <c r="Z27" s="229">
        <v>0</v>
      </c>
      <c r="AA27" s="223">
        <v>11</v>
      </c>
      <c r="AB27" s="185" t="str">
        <f t="shared" si="3"/>
        <v>-</v>
      </c>
      <c r="AC27" s="37"/>
      <c r="AD27" s="41"/>
    </row>
    <row r="28" spans="1:30" s="42" customFormat="1" ht="15" customHeight="1" x14ac:dyDescent="0.3">
      <c r="A28" s="61" t="s">
        <v>54</v>
      </c>
      <c r="B28" s="39">
        <v>0</v>
      </c>
      <c r="C28" s="220">
        <v>26</v>
      </c>
      <c r="D28" s="36"/>
      <c r="E28" s="226">
        <v>0</v>
      </c>
      <c r="F28" s="220">
        <v>19</v>
      </c>
      <c r="G28" s="185" t="str">
        <f t="shared" si="9"/>
        <v>-</v>
      </c>
      <c r="H28" s="226">
        <v>0</v>
      </c>
      <c r="I28" s="220">
        <v>7</v>
      </c>
      <c r="J28" s="185" t="str">
        <f t="shared" si="6"/>
        <v>-</v>
      </c>
      <c r="K28" s="226">
        <v>0</v>
      </c>
      <c r="L28" s="220">
        <v>0</v>
      </c>
      <c r="M28" s="40" t="str">
        <f t="shared" si="0"/>
        <v>-</v>
      </c>
      <c r="N28" s="226">
        <v>0</v>
      </c>
      <c r="O28" s="219">
        <v>0</v>
      </c>
      <c r="P28" s="227" t="str">
        <f t="shared" si="1"/>
        <v>-</v>
      </c>
      <c r="Q28" s="228">
        <v>0</v>
      </c>
      <c r="R28" s="230">
        <v>19</v>
      </c>
      <c r="S28" s="185" t="str">
        <f t="shared" si="8"/>
        <v>-</v>
      </c>
      <c r="T28" s="226">
        <v>0</v>
      </c>
      <c r="U28" s="221">
        <v>8</v>
      </c>
      <c r="V28" s="227"/>
      <c r="W28" s="226">
        <v>0</v>
      </c>
      <c r="X28" s="220">
        <v>8</v>
      </c>
      <c r="Y28" s="185" t="str">
        <f t="shared" si="2"/>
        <v>-</v>
      </c>
      <c r="Z28" s="229">
        <v>0</v>
      </c>
      <c r="AA28" s="223">
        <v>7</v>
      </c>
      <c r="AB28" s="185" t="str">
        <f t="shared" si="3"/>
        <v>-</v>
      </c>
      <c r="AC28" s="37"/>
      <c r="AD28" s="41"/>
    </row>
    <row r="29" spans="1:30" s="42" customFormat="1" ht="15" customHeight="1" x14ac:dyDescent="0.3">
      <c r="A29" s="61" t="s">
        <v>55</v>
      </c>
      <c r="B29" s="39">
        <v>9</v>
      </c>
      <c r="C29" s="220">
        <v>56</v>
      </c>
      <c r="D29" s="36"/>
      <c r="E29" s="226">
        <v>3</v>
      </c>
      <c r="F29" s="220">
        <v>37</v>
      </c>
      <c r="G29" s="185" t="s">
        <v>138</v>
      </c>
      <c r="H29" s="226">
        <v>0</v>
      </c>
      <c r="I29" s="220">
        <v>4</v>
      </c>
      <c r="J29" s="185" t="str">
        <f t="shared" si="6"/>
        <v>-</v>
      </c>
      <c r="K29" s="226">
        <v>0</v>
      </c>
      <c r="L29" s="220">
        <v>0</v>
      </c>
      <c r="M29" s="40" t="str">
        <f t="shared" si="0"/>
        <v>-</v>
      </c>
      <c r="N29" s="226">
        <v>0</v>
      </c>
      <c r="O29" s="219">
        <v>0</v>
      </c>
      <c r="P29" s="227" t="str">
        <f t="shared" si="1"/>
        <v>-</v>
      </c>
      <c r="Q29" s="228">
        <v>2</v>
      </c>
      <c r="R29" s="230">
        <v>37</v>
      </c>
      <c r="S29" s="185" t="s">
        <v>169</v>
      </c>
      <c r="T29" s="226">
        <v>9</v>
      </c>
      <c r="U29" s="221">
        <v>12</v>
      </c>
      <c r="V29" s="227"/>
      <c r="W29" s="226">
        <v>1</v>
      </c>
      <c r="X29" s="220">
        <v>10</v>
      </c>
      <c r="Y29" s="185" t="s">
        <v>152</v>
      </c>
      <c r="Z29" s="229">
        <v>1</v>
      </c>
      <c r="AA29" s="223">
        <v>8</v>
      </c>
      <c r="AB29" s="185" t="s">
        <v>172</v>
      </c>
      <c r="AC29" s="37"/>
      <c r="AD29" s="41"/>
    </row>
    <row r="30" spans="1:30" s="42" customFormat="1" ht="15" customHeight="1" x14ac:dyDescent="0.3">
      <c r="A30" s="61" t="s">
        <v>56</v>
      </c>
      <c r="B30" s="39">
        <v>0</v>
      </c>
      <c r="C30" s="220">
        <v>33</v>
      </c>
      <c r="D30" s="36"/>
      <c r="E30" s="226">
        <v>0</v>
      </c>
      <c r="F30" s="220">
        <v>23</v>
      </c>
      <c r="G30" s="185" t="str">
        <f t="shared" si="9"/>
        <v>-</v>
      </c>
      <c r="H30" s="226">
        <v>0</v>
      </c>
      <c r="I30" s="220">
        <v>9</v>
      </c>
      <c r="J30" s="185" t="str">
        <f t="shared" si="6"/>
        <v>-</v>
      </c>
      <c r="K30" s="226">
        <v>0</v>
      </c>
      <c r="L30" s="220">
        <v>0</v>
      </c>
      <c r="M30" s="40" t="str">
        <f t="shared" si="0"/>
        <v>-</v>
      </c>
      <c r="N30" s="226">
        <v>0</v>
      </c>
      <c r="O30" s="219">
        <v>0</v>
      </c>
      <c r="P30" s="227" t="str">
        <f t="shared" si="1"/>
        <v>-</v>
      </c>
      <c r="Q30" s="228">
        <v>0</v>
      </c>
      <c r="R30" s="230">
        <v>22</v>
      </c>
      <c r="S30" s="185" t="str">
        <f t="shared" si="8"/>
        <v>-</v>
      </c>
      <c r="T30" s="226">
        <v>0</v>
      </c>
      <c r="U30" s="221">
        <v>14</v>
      </c>
      <c r="V30" s="227"/>
      <c r="W30" s="226">
        <v>0</v>
      </c>
      <c r="X30" s="220">
        <v>12</v>
      </c>
      <c r="Y30" s="185" t="str">
        <f t="shared" si="2"/>
        <v>-</v>
      </c>
      <c r="Z30" s="229">
        <v>0</v>
      </c>
      <c r="AA30" s="223">
        <v>11</v>
      </c>
      <c r="AB30" s="185" t="str">
        <f t="shared" si="3"/>
        <v>-</v>
      </c>
      <c r="AC30" s="37"/>
      <c r="AD30" s="41"/>
    </row>
    <row r="31" spans="1:30" s="42" customFormat="1" ht="15" customHeight="1" x14ac:dyDescent="0.3">
      <c r="A31" s="61" t="s">
        <v>57</v>
      </c>
      <c r="B31" s="39">
        <v>1</v>
      </c>
      <c r="C31" s="220">
        <v>123</v>
      </c>
      <c r="D31" s="36"/>
      <c r="E31" s="226">
        <v>0</v>
      </c>
      <c r="F31" s="220">
        <v>82</v>
      </c>
      <c r="G31" s="185" t="str">
        <f t="shared" si="9"/>
        <v>-</v>
      </c>
      <c r="H31" s="226">
        <v>0</v>
      </c>
      <c r="I31" s="220">
        <v>18</v>
      </c>
      <c r="J31" s="185" t="str">
        <f t="shared" si="6"/>
        <v>-</v>
      </c>
      <c r="K31" s="226">
        <v>0</v>
      </c>
      <c r="L31" s="220">
        <v>0</v>
      </c>
      <c r="M31" s="40" t="str">
        <f t="shared" si="0"/>
        <v>-</v>
      </c>
      <c r="N31" s="226">
        <v>0</v>
      </c>
      <c r="O31" s="219">
        <v>0</v>
      </c>
      <c r="P31" s="227" t="str">
        <f t="shared" si="1"/>
        <v>-</v>
      </c>
      <c r="Q31" s="228">
        <v>0</v>
      </c>
      <c r="R31" s="230">
        <v>77</v>
      </c>
      <c r="S31" s="185" t="str">
        <f t="shared" si="8"/>
        <v>-</v>
      </c>
      <c r="T31" s="226">
        <v>1</v>
      </c>
      <c r="U31" s="221">
        <v>21</v>
      </c>
      <c r="V31" s="227"/>
      <c r="W31" s="226">
        <v>0</v>
      </c>
      <c r="X31" s="220">
        <v>19</v>
      </c>
      <c r="Y31" s="185" t="str">
        <f t="shared" si="2"/>
        <v>-</v>
      </c>
      <c r="Z31" s="229">
        <v>0</v>
      </c>
      <c r="AA31" s="223">
        <v>12</v>
      </c>
      <c r="AB31" s="185" t="str">
        <f t="shared" si="3"/>
        <v>-</v>
      </c>
      <c r="AC31" s="37"/>
      <c r="AD31" s="41"/>
    </row>
    <row r="32" spans="1:30" s="42" customFormat="1" ht="15" customHeight="1" x14ac:dyDescent="0.3">
      <c r="A32" s="61" t="s">
        <v>58</v>
      </c>
      <c r="B32" s="39">
        <v>4</v>
      </c>
      <c r="C32" s="220">
        <v>64</v>
      </c>
      <c r="D32" s="36"/>
      <c r="E32" s="226">
        <v>3</v>
      </c>
      <c r="F32" s="220">
        <v>41</v>
      </c>
      <c r="G32" s="185" t="s">
        <v>124</v>
      </c>
      <c r="H32" s="226">
        <v>1</v>
      </c>
      <c r="I32" s="220">
        <v>28</v>
      </c>
      <c r="J32" s="185" t="s">
        <v>145</v>
      </c>
      <c r="K32" s="226">
        <v>0</v>
      </c>
      <c r="L32" s="220">
        <v>1</v>
      </c>
      <c r="M32" s="40" t="str">
        <f t="shared" si="0"/>
        <v>-</v>
      </c>
      <c r="N32" s="226">
        <v>0</v>
      </c>
      <c r="O32" s="219">
        <v>0</v>
      </c>
      <c r="P32" s="227" t="str">
        <f t="shared" si="1"/>
        <v>-</v>
      </c>
      <c r="Q32" s="228">
        <v>2</v>
      </c>
      <c r="R32" s="230">
        <v>40</v>
      </c>
      <c r="S32" s="185" t="s">
        <v>144</v>
      </c>
      <c r="T32" s="226">
        <v>4</v>
      </c>
      <c r="U32" s="221">
        <v>23</v>
      </c>
      <c r="V32" s="227"/>
      <c r="W32" s="226">
        <v>0</v>
      </c>
      <c r="X32" s="220">
        <v>13</v>
      </c>
      <c r="Y32" s="185" t="str">
        <f t="shared" si="2"/>
        <v>-</v>
      </c>
      <c r="Z32" s="229">
        <v>0</v>
      </c>
      <c r="AA32" s="223">
        <v>9</v>
      </c>
      <c r="AB32" s="185" t="str">
        <f t="shared" si="3"/>
        <v>-</v>
      </c>
      <c r="AC32" s="37"/>
      <c r="AD32" s="41"/>
    </row>
    <row r="33" spans="1:30" s="42" customFormat="1" ht="15" customHeight="1" x14ac:dyDescent="0.3">
      <c r="A33" s="61" t="s">
        <v>59</v>
      </c>
      <c r="B33" s="39">
        <v>1</v>
      </c>
      <c r="C33" s="220">
        <v>84</v>
      </c>
      <c r="D33" s="36"/>
      <c r="E33" s="226">
        <v>1</v>
      </c>
      <c r="F33" s="220">
        <v>82</v>
      </c>
      <c r="G33" s="185" t="s">
        <v>139</v>
      </c>
      <c r="H33" s="226">
        <v>0</v>
      </c>
      <c r="I33" s="220">
        <v>8</v>
      </c>
      <c r="J33" s="185" t="str">
        <f t="shared" si="4"/>
        <v>-</v>
      </c>
      <c r="K33" s="226">
        <v>0</v>
      </c>
      <c r="L33" s="220">
        <v>0</v>
      </c>
      <c r="M33" s="40" t="str">
        <f t="shared" si="0"/>
        <v>-</v>
      </c>
      <c r="N33" s="226">
        <v>0</v>
      </c>
      <c r="O33" s="219">
        <v>0</v>
      </c>
      <c r="P33" s="227" t="str">
        <f t="shared" si="1"/>
        <v>-</v>
      </c>
      <c r="Q33" s="228">
        <v>1</v>
      </c>
      <c r="R33" s="230">
        <v>82</v>
      </c>
      <c r="S33" s="185" t="s">
        <v>139</v>
      </c>
      <c r="T33" s="226">
        <v>0</v>
      </c>
      <c r="U33" s="221">
        <v>33</v>
      </c>
      <c r="V33" s="227"/>
      <c r="W33" s="226">
        <v>1</v>
      </c>
      <c r="X33" s="220">
        <v>32</v>
      </c>
      <c r="Y33" s="185" t="s">
        <v>176</v>
      </c>
      <c r="Z33" s="229">
        <v>1</v>
      </c>
      <c r="AA33" s="223">
        <v>30</v>
      </c>
      <c r="AB33" s="185" t="s">
        <v>181</v>
      </c>
      <c r="AC33" s="37"/>
      <c r="AD33" s="41"/>
    </row>
    <row r="34" spans="1:30" s="42" customFormat="1" ht="15" customHeight="1" x14ac:dyDescent="0.3">
      <c r="A34" s="61" t="s">
        <v>60</v>
      </c>
      <c r="B34" s="39">
        <v>1</v>
      </c>
      <c r="C34" s="220">
        <v>65</v>
      </c>
      <c r="D34" s="36"/>
      <c r="E34" s="226">
        <v>1</v>
      </c>
      <c r="F34" s="220">
        <v>50</v>
      </c>
      <c r="G34" s="185" t="s">
        <v>140</v>
      </c>
      <c r="H34" s="226">
        <v>0</v>
      </c>
      <c r="I34" s="220">
        <v>8</v>
      </c>
      <c r="J34" s="185" t="str">
        <f t="shared" si="4"/>
        <v>-</v>
      </c>
      <c r="K34" s="226">
        <v>0</v>
      </c>
      <c r="L34" s="220">
        <v>0</v>
      </c>
      <c r="M34" s="40" t="str">
        <f t="shared" si="0"/>
        <v>-</v>
      </c>
      <c r="N34" s="226">
        <v>0</v>
      </c>
      <c r="O34" s="219">
        <v>0</v>
      </c>
      <c r="P34" s="227" t="str">
        <f t="shared" si="1"/>
        <v>-</v>
      </c>
      <c r="Q34" s="228">
        <v>1</v>
      </c>
      <c r="R34" s="230">
        <v>44</v>
      </c>
      <c r="S34" s="185" t="s">
        <v>164</v>
      </c>
      <c r="T34" s="226">
        <v>1</v>
      </c>
      <c r="U34" s="221">
        <v>24</v>
      </c>
      <c r="V34" s="227"/>
      <c r="W34" s="226">
        <v>1</v>
      </c>
      <c r="X34" s="220">
        <v>23</v>
      </c>
      <c r="Y34" s="185" t="s">
        <v>177</v>
      </c>
      <c r="Z34" s="229">
        <v>1</v>
      </c>
      <c r="AA34" s="223">
        <v>22</v>
      </c>
      <c r="AB34" s="185" t="s">
        <v>175</v>
      </c>
      <c r="AC34" s="37"/>
      <c r="AD34" s="41"/>
    </row>
    <row r="35" spans="1:30" s="42" customFormat="1" ht="15" customHeight="1" x14ac:dyDescent="0.3">
      <c r="A35" s="61" t="s">
        <v>61</v>
      </c>
      <c r="B35" s="39">
        <v>0</v>
      </c>
      <c r="C35" s="220">
        <v>52</v>
      </c>
      <c r="D35" s="36"/>
      <c r="E35" s="226">
        <v>0</v>
      </c>
      <c r="F35" s="220">
        <v>49</v>
      </c>
      <c r="G35" s="185" t="str">
        <f t="shared" ref="G35" si="10">IF(ISERROR(F35*100/E35),"-",(F35*100/E35))</f>
        <v>-</v>
      </c>
      <c r="H35" s="226">
        <v>0</v>
      </c>
      <c r="I35" s="220">
        <v>11</v>
      </c>
      <c r="J35" s="185" t="str">
        <f t="shared" si="4"/>
        <v>-</v>
      </c>
      <c r="K35" s="226">
        <v>0</v>
      </c>
      <c r="L35" s="220">
        <v>6</v>
      </c>
      <c r="M35" s="40" t="str">
        <f t="shared" si="0"/>
        <v>-</v>
      </c>
      <c r="N35" s="226">
        <v>0</v>
      </c>
      <c r="O35" s="219">
        <v>0</v>
      </c>
      <c r="P35" s="227" t="str">
        <f t="shared" si="1"/>
        <v>-</v>
      </c>
      <c r="Q35" s="228">
        <v>0</v>
      </c>
      <c r="R35" s="230">
        <v>49</v>
      </c>
      <c r="S35" s="185" t="str">
        <f t="shared" ref="S35" si="11">IF(ISERROR(R35*100/Q35),"-",(R35*100/Q35))</f>
        <v>-</v>
      </c>
      <c r="T35" s="226">
        <v>0</v>
      </c>
      <c r="U35" s="221">
        <v>19</v>
      </c>
      <c r="V35" s="227"/>
      <c r="W35" s="226">
        <v>0</v>
      </c>
      <c r="X35" s="220">
        <v>19</v>
      </c>
      <c r="Y35" s="185" t="str">
        <f t="shared" ref="Y35" si="12">IF(ISERROR(X35*100/W35),"-",(X35*100/W35))</f>
        <v>-</v>
      </c>
      <c r="Z35" s="229">
        <v>0</v>
      </c>
      <c r="AA35" s="223">
        <v>18</v>
      </c>
      <c r="AB35" s="185" t="str">
        <f t="shared" ref="AB35" si="13">IF(ISERROR(AA35*100/Z35),"-",(AA35*100/Z35))</f>
        <v>-</v>
      </c>
      <c r="AC35" s="37"/>
      <c r="AD35" s="41"/>
    </row>
    <row r="36" spans="1:30" ht="67.5" customHeight="1" x14ac:dyDescent="0.25">
      <c r="A36" s="45"/>
      <c r="B36" s="45"/>
      <c r="C36" s="249" t="s">
        <v>96</v>
      </c>
      <c r="D36" s="250"/>
      <c r="E36" s="250"/>
      <c r="F36" s="249"/>
      <c r="G36" s="250"/>
      <c r="H36" s="250"/>
      <c r="I36" s="249"/>
      <c r="J36" s="250"/>
      <c r="K36" s="250"/>
      <c r="L36" s="249"/>
      <c r="M36" s="250"/>
      <c r="N36" s="283"/>
      <c r="O36" s="285"/>
      <c r="P36" s="283"/>
      <c r="Q36" s="283"/>
      <c r="R36" s="285"/>
      <c r="S36" s="283"/>
      <c r="T36" s="283"/>
      <c r="U36" s="283"/>
      <c r="V36" s="283"/>
      <c r="W36" s="283"/>
      <c r="X36" s="285"/>
      <c r="Y36" s="283"/>
      <c r="Z36" s="283"/>
      <c r="AA36" s="283"/>
      <c r="AB36" s="283"/>
    </row>
    <row r="37" spans="1:30" ht="14.25" x14ac:dyDescent="0.2"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30" ht="14.25" x14ac:dyDescent="0.2"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30" ht="14.25" x14ac:dyDescent="0.2"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30" ht="14.25" x14ac:dyDescent="0.2"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30" ht="14.25" x14ac:dyDescent="0.2"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30" ht="14.25" x14ac:dyDescent="0.2"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30" ht="14.25" x14ac:dyDescent="0.2"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30" ht="14.25" x14ac:dyDescent="0.2"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30" ht="14.25" x14ac:dyDescent="0.2"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30" ht="14.25" x14ac:dyDescent="0.2"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30" ht="14.25" x14ac:dyDescent="0.2"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30" ht="14.25" x14ac:dyDescent="0.2"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1:25" ht="14.25" x14ac:dyDescent="0.2"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1:25" ht="14.25" x14ac:dyDescent="0.2"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1:25" x14ac:dyDescent="0.25"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1:25" x14ac:dyDescent="0.25"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1:25" x14ac:dyDescent="0.25"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1:25" x14ac:dyDescent="0.25"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1:25" x14ac:dyDescent="0.25"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1:25" x14ac:dyDescent="0.25"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1:25" x14ac:dyDescent="0.25"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1:25" x14ac:dyDescent="0.25"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1:25" x14ac:dyDescent="0.25"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1:25" x14ac:dyDescent="0.25"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1:25" x14ac:dyDescent="0.25"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1:25" x14ac:dyDescent="0.25"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1:25" x14ac:dyDescent="0.25"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1:25" x14ac:dyDescent="0.25"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1:25" x14ac:dyDescent="0.25"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1:25" x14ac:dyDescent="0.25"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1:25" x14ac:dyDescent="0.25"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1:25" x14ac:dyDescent="0.25"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1:25" x14ac:dyDescent="0.25"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1:25" x14ac:dyDescent="0.25"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1:25" x14ac:dyDescent="0.25"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1:25" x14ac:dyDescent="0.25"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1:25" x14ac:dyDescent="0.25"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1:25" x14ac:dyDescent="0.25"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  <row r="75" spans="11:25" x14ac:dyDescent="0.25"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</row>
    <row r="76" spans="11:25" x14ac:dyDescent="0.25"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</row>
    <row r="77" spans="11:25" x14ac:dyDescent="0.25"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</row>
    <row r="78" spans="11:25" x14ac:dyDescent="0.25"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</row>
    <row r="79" spans="11:25" x14ac:dyDescent="0.25"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</row>
    <row r="80" spans="11:25" x14ac:dyDescent="0.25"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</row>
    <row r="81" spans="11:25" x14ac:dyDescent="0.25"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</row>
    <row r="82" spans="11:25" x14ac:dyDescent="0.25"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</row>
    <row r="83" spans="11:25" x14ac:dyDescent="0.25"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</row>
    <row r="84" spans="11:25" x14ac:dyDescent="0.25"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</row>
    <row r="85" spans="11:25" x14ac:dyDescent="0.25"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</row>
    <row r="86" spans="11:25" x14ac:dyDescent="0.25"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</row>
    <row r="87" spans="11:25" x14ac:dyDescent="0.25"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</row>
    <row r="88" spans="11:25" x14ac:dyDescent="0.25"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</row>
  </sheetData>
  <mergeCells count="42">
    <mergeCell ref="Q4:Q5"/>
    <mergeCell ref="B1:M1"/>
    <mergeCell ref="X1:Y1"/>
    <mergeCell ref="X2:Y2"/>
    <mergeCell ref="Z2:AA2"/>
    <mergeCell ref="N3:P3"/>
    <mergeCell ref="Q3:S3"/>
    <mergeCell ref="T3:V3"/>
    <mergeCell ref="W3:Y3"/>
    <mergeCell ref="Z3:AB3"/>
    <mergeCell ref="A3:A5"/>
    <mergeCell ref="E3:G3"/>
    <mergeCell ref="H3:J3"/>
    <mergeCell ref="K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C36:M36"/>
    <mergeCell ref="R4:R5"/>
    <mergeCell ref="Z4:Z5"/>
    <mergeCell ref="AA4:AA5"/>
    <mergeCell ref="AB4:AB5"/>
    <mergeCell ref="T4:T5"/>
    <mergeCell ref="U4:U5"/>
    <mergeCell ref="V4:V5"/>
    <mergeCell ref="W4:W5"/>
    <mergeCell ref="X4:X5"/>
    <mergeCell ref="Y4:Y5"/>
    <mergeCell ref="N36:AB36"/>
    <mergeCell ref="S4:S5"/>
    <mergeCell ref="N4:N5"/>
    <mergeCell ref="O4:O5"/>
    <mergeCell ref="P4:P5"/>
  </mergeCells>
  <pageMargins left="0.31496062992125984" right="0.31496062992125984" top="0.35433070866141736" bottom="0.15748031496062992" header="0.31496062992125984" footer="0.31496062992125984"/>
  <pageSetup paperSize="9" scale="80" orientation="landscape" r:id="rId1"/>
  <colBreaks count="1" manualBreakCount="1">
    <brk id="13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0"/>
  <sheetViews>
    <sheetView view="pageBreakPreview" zoomScale="66" zoomScaleNormal="70" zoomScaleSheetLayoutView="66" workbookViewId="0">
      <selection activeCell="B15" sqref="B15:C16"/>
    </sheetView>
  </sheetViews>
  <sheetFormatPr defaultColWidth="8" defaultRowHeight="13.2" x14ac:dyDescent="0.25"/>
  <cols>
    <col min="1" max="1" width="60.33203125" style="3" customWidth="1"/>
    <col min="2" max="3" width="21.6640625" style="3" customWidth="1"/>
    <col min="4" max="4" width="11" style="3" customWidth="1"/>
    <col min="5" max="5" width="11.5546875" style="3" customWidth="1"/>
    <col min="6" max="16384" width="8" style="3"/>
  </cols>
  <sheetData>
    <row r="1" spans="1:11" ht="27" customHeight="1" x14ac:dyDescent="0.25">
      <c r="A1" s="237" t="s">
        <v>64</v>
      </c>
      <c r="B1" s="237"/>
      <c r="C1" s="237"/>
      <c r="D1" s="237"/>
      <c r="E1" s="237"/>
    </row>
    <row r="2" spans="1:11" ht="23.25" customHeight="1" x14ac:dyDescent="0.25">
      <c r="A2" s="237" t="s">
        <v>23</v>
      </c>
      <c r="B2" s="237"/>
      <c r="C2" s="237"/>
      <c r="D2" s="237"/>
      <c r="E2" s="237"/>
    </row>
    <row r="3" spans="1:11" ht="6" customHeight="1" x14ac:dyDescent="0.2">
      <c r="A3" s="26"/>
    </row>
    <row r="4" spans="1:11" s="4" customFormat="1" ht="23.25" customHeight="1" x14ac:dyDescent="0.3">
      <c r="A4" s="248"/>
      <c r="B4" s="238" t="s">
        <v>103</v>
      </c>
      <c r="C4" s="238" t="s">
        <v>104</v>
      </c>
      <c r="D4" s="281" t="s">
        <v>1</v>
      </c>
      <c r="E4" s="282"/>
    </row>
    <row r="5" spans="1:11" s="4" customFormat="1" ht="32.25" customHeight="1" x14ac:dyDescent="0.3">
      <c r="A5" s="248"/>
      <c r="B5" s="239"/>
      <c r="C5" s="239"/>
      <c r="D5" s="5" t="s">
        <v>2</v>
      </c>
      <c r="E5" s="6" t="s">
        <v>25</v>
      </c>
    </row>
    <row r="6" spans="1:11" s="9" customFormat="1" ht="15.75" customHeight="1" x14ac:dyDescent="0.3">
      <c r="A6" s="7" t="s">
        <v>3</v>
      </c>
      <c r="B6" s="8">
        <v>5</v>
      </c>
      <c r="C6" s="8">
        <v>6</v>
      </c>
      <c r="D6" s="8">
        <v>7</v>
      </c>
      <c r="E6" s="8">
        <v>8</v>
      </c>
    </row>
    <row r="7" spans="1:11" s="9" customFormat="1" ht="20.85" customHeight="1" x14ac:dyDescent="0.3">
      <c r="A7" s="10" t="s">
        <v>97</v>
      </c>
      <c r="B7" s="82" t="s">
        <v>91</v>
      </c>
      <c r="C7" s="82">
        <f>'10-молодь-ЦЗ'!C7</f>
        <v>14355</v>
      </c>
      <c r="D7" s="11" t="s">
        <v>91</v>
      </c>
      <c r="E7" s="90" t="s">
        <v>91</v>
      </c>
      <c r="K7" s="13"/>
    </row>
    <row r="8" spans="1:11" s="4" customFormat="1" ht="20.85" customHeight="1" x14ac:dyDescent="0.3">
      <c r="A8" s="10" t="s">
        <v>27</v>
      </c>
      <c r="B8" s="82">
        <f>'10-молодь-ЦЗ'!E7</f>
        <v>21917</v>
      </c>
      <c r="C8" s="82">
        <f>'10-молодь-ЦЗ'!F7</f>
        <v>11836</v>
      </c>
      <c r="D8" s="11">
        <f t="shared" ref="D8:D12" si="0">C8*100/B8</f>
        <v>54.003741387963679</v>
      </c>
      <c r="E8" s="90">
        <f t="shared" ref="E8:E12" si="1">C8-B8</f>
        <v>-10081</v>
      </c>
      <c r="K8" s="13"/>
    </row>
    <row r="9" spans="1:11" s="4" customFormat="1" ht="34.799999999999997" x14ac:dyDescent="0.3">
      <c r="A9" s="14" t="s">
        <v>28</v>
      </c>
      <c r="B9" s="82">
        <f>'10-молодь-ЦЗ'!H7</f>
        <v>7018</v>
      </c>
      <c r="C9" s="82">
        <f>'10-молодь-ЦЗ'!I7</f>
        <v>3748</v>
      </c>
      <c r="D9" s="11">
        <f t="shared" si="0"/>
        <v>53.405528640638359</v>
      </c>
      <c r="E9" s="90">
        <f t="shared" si="1"/>
        <v>-3270</v>
      </c>
      <c r="K9" s="13"/>
    </row>
    <row r="10" spans="1:11" s="4" customFormat="1" ht="21.6" customHeight="1" x14ac:dyDescent="0.3">
      <c r="A10" s="15" t="s">
        <v>29</v>
      </c>
      <c r="B10" s="82">
        <f>'10-молодь-ЦЗ'!K7</f>
        <v>1205</v>
      </c>
      <c r="C10" s="82">
        <f>'10-молодь-ЦЗ'!L7</f>
        <v>590</v>
      </c>
      <c r="D10" s="12">
        <f t="shared" si="0"/>
        <v>48.962655601659748</v>
      </c>
      <c r="E10" s="90">
        <f t="shared" si="1"/>
        <v>-615</v>
      </c>
      <c r="K10" s="13"/>
    </row>
    <row r="11" spans="1:11" s="4" customFormat="1" ht="45.75" customHeight="1" x14ac:dyDescent="0.3">
      <c r="A11" s="15" t="s">
        <v>20</v>
      </c>
      <c r="B11" s="82">
        <f>'10-молодь-ЦЗ'!N7</f>
        <v>122</v>
      </c>
      <c r="C11" s="82">
        <f>'10-молодь-ЦЗ'!O7</f>
        <v>34</v>
      </c>
      <c r="D11" s="12">
        <f t="shared" si="0"/>
        <v>27.868852459016395</v>
      </c>
      <c r="E11" s="90">
        <f t="shared" si="1"/>
        <v>-88</v>
      </c>
      <c r="K11" s="13"/>
    </row>
    <row r="12" spans="1:11" s="4" customFormat="1" ht="55.5" customHeight="1" x14ac:dyDescent="0.3">
      <c r="A12" s="15" t="s">
        <v>30</v>
      </c>
      <c r="B12" s="82">
        <f>'10-молодь-ЦЗ'!Q7</f>
        <v>16268</v>
      </c>
      <c r="C12" s="82">
        <f>'10-молодь-ЦЗ'!R7</f>
        <v>9494</v>
      </c>
      <c r="D12" s="12">
        <f t="shared" si="0"/>
        <v>58.359970494221784</v>
      </c>
      <c r="E12" s="90">
        <f t="shared" si="1"/>
        <v>-6774</v>
      </c>
      <c r="K12" s="13"/>
    </row>
    <row r="13" spans="1:11" s="4" customFormat="1" ht="12.75" customHeight="1" x14ac:dyDescent="0.3">
      <c r="A13" s="244" t="s">
        <v>4</v>
      </c>
      <c r="B13" s="245"/>
      <c r="C13" s="245"/>
      <c r="D13" s="245"/>
      <c r="E13" s="245"/>
      <c r="K13" s="13"/>
    </row>
    <row r="14" spans="1:11" s="4" customFormat="1" ht="15" customHeight="1" x14ac:dyDescent="0.3">
      <c r="A14" s="246"/>
      <c r="B14" s="247"/>
      <c r="C14" s="247"/>
      <c r="D14" s="247"/>
      <c r="E14" s="247"/>
      <c r="K14" s="13"/>
    </row>
    <row r="15" spans="1:11" s="4" customFormat="1" ht="20.25" customHeight="1" x14ac:dyDescent="0.3">
      <c r="A15" s="242" t="s">
        <v>0</v>
      </c>
      <c r="B15" s="291" t="s">
        <v>105</v>
      </c>
      <c r="C15" s="291" t="s">
        <v>106</v>
      </c>
      <c r="D15" s="281" t="s">
        <v>1</v>
      </c>
      <c r="E15" s="282"/>
      <c r="K15" s="13"/>
    </row>
    <row r="16" spans="1:11" ht="35.85" customHeight="1" x14ac:dyDescent="0.25">
      <c r="A16" s="243"/>
      <c r="B16" s="291"/>
      <c r="C16" s="291"/>
      <c r="D16" s="5" t="s">
        <v>2</v>
      </c>
      <c r="E16" s="6" t="s">
        <v>25</v>
      </c>
      <c r="K16" s="13"/>
    </row>
    <row r="17" spans="1:11" ht="21.6" customHeight="1" x14ac:dyDescent="0.25">
      <c r="A17" s="10" t="s">
        <v>90</v>
      </c>
      <c r="B17" s="82" t="s">
        <v>91</v>
      </c>
      <c r="C17" s="82">
        <f>'10-молодь-ЦЗ'!U7</f>
        <v>2662</v>
      </c>
      <c r="D17" s="17" t="s">
        <v>91</v>
      </c>
      <c r="E17" s="90" t="s">
        <v>91</v>
      </c>
      <c r="K17" s="13"/>
    </row>
    <row r="18" spans="1:11" ht="21.6" customHeight="1" x14ac:dyDescent="0.25">
      <c r="A18" s="1" t="s">
        <v>27</v>
      </c>
      <c r="B18" s="82">
        <f>'10-молодь-ЦЗ'!W7</f>
        <v>4835</v>
      </c>
      <c r="C18" s="82">
        <f>'10-молодь-ЦЗ'!X7</f>
        <v>1968</v>
      </c>
      <c r="D18" s="17">
        <f t="shared" ref="D18:D19" si="2">C18*100/B18</f>
        <v>40.703205791106512</v>
      </c>
      <c r="E18" s="90">
        <f t="shared" ref="E18:E19" si="3">C18-B18</f>
        <v>-2867</v>
      </c>
      <c r="K18" s="13"/>
    </row>
    <row r="19" spans="1:11" ht="21.6" customHeight="1" x14ac:dyDescent="0.25">
      <c r="A19" s="1" t="s">
        <v>32</v>
      </c>
      <c r="B19" s="82">
        <f>'10-молодь-ЦЗ'!Z7</f>
        <v>3935</v>
      </c>
      <c r="C19" s="82">
        <f>'10-молодь-ЦЗ'!AA7</f>
        <v>1571</v>
      </c>
      <c r="D19" s="17">
        <f t="shared" si="2"/>
        <v>39.923761118170269</v>
      </c>
      <c r="E19" s="90">
        <f t="shared" si="3"/>
        <v>-2364</v>
      </c>
      <c r="K19" s="13"/>
    </row>
    <row r="20" spans="1:11" ht="66.599999999999994" customHeight="1" x14ac:dyDescent="0.3">
      <c r="A20" s="236" t="s">
        <v>92</v>
      </c>
      <c r="B20" s="236"/>
      <c r="C20" s="236"/>
      <c r="D20" s="236"/>
      <c r="E20" s="236"/>
    </row>
  </sheetData>
  <mergeCells count="12">
    <mergeCell ref="A20:E20"/>
    <mergeCell ref="A1:E1"/>
    <mergeCell ref="A2:E2"/>
    <mergeCell ref="A4:A5"/>
    <mergeCell ref="B4:B5"/>
    <mergeCell ref="C4:C5"/>
    <mergeCell ref="D4:E4"/>
    <mergeCell ref="A13:E14"/>
    <mergeCell ref="A15:A16"/>
    <mergeCell ref="B15:B16"/>
    <mergeCell ref="C15:C16"/>
    <mergeCell ref="D15:E15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20</vt:i4>
      </vt:variant>
      <vt:variant>
        <vt:lpstr>Іменовані діапазони</vt:lpstr>
      </vt:variant>
      <vt:variant>
        <vt:i4>33</vt:i4>
      </vt:variant>
    </vt:vector>
  </HeadingPairs>
  <TitlesOfParts>
    <vt:vector size="53" baseType="lpstr">
      <vt:lpstr>1(5%квота)</vt:lpstr>
      <vt:lpstr>2(5%квота-ЦЗ)</vt:lpstr>
      <vt:lpstr>3(неповносправні)</vt:lpstr>
      <vt:lpstr>4(неповносправні-ЦЗ)</vt:lpstr>
      <vt:lpstr>5-АТО</vt:lpstr>
      <vt:lpstr>6-(АТО-ЦЗ)</vt:lpstr>
      <vt:lpstr>7-ВПО</vt:lpstr>
      <vt:lpstr>8-ВПО-ЦЗ</vt:lpstr>
      <vt:lpstr>9-молодь</vt:lpstr>
      <vt:lpstr>10-молодь-ЦЗ</vt:lpstr>
      <vt:lpstr>!!11-ґендер</vt:lpstr>
      <vt:lpstr>!!12-жінки</vt:lpstr>
      <vt:lpstr>!!13-чоловіки</vt:lpstr>
      <vt:lpstr>11-ґендер</vt:lpstr>
      <vt:lpstr>12-жінки-ЦЗ</vt:lpstr>
      <vt:lpstr>13-чоловіки-ЦЗ</vt:lpstr>
      <vt:lpstr>14-місце проживання</vt:lpstr>
      <vt:lpstr>15-місто-ЦЗ</vt:lpstr>
      <vt:lpstr>16-село-ЦЗ</vt:lpstr>
      <vt:lpstr>УСЬОГО</vt:lpstr>
      <vt:lpstr>'!!11-ґендер'!Заголовки_для_друку</vt:lpstr>
      <vt:lpstr>'!!12-жінки'!Заголовки_для_друку</vt:lpstr>
      <vt:lpstr>'!!13-чоловіки'!Заголовки_для_друку</vt:lpstr>
      <vt:lpstr>'10-молодь-ЦЗ'!Заголовки_для_друку</vt:lpstr>
      <vt:lpstr>'12-жінки-ЦЗ'!Заголовки_для_друку</vt:lpstr>
      <vt:lpstr>'13-чоловіки-ЦЗ'!Заголовки_для_друку</vt:lpstr>
      <vt:lpstr>'15-місто-ЦЗ'!Заголовки_для_друку</vt:lpstr>
      <vt:lpstr>'16-село-ЦЗ'!Заголовки_для_друку</vt:lpstr>
      <vt:lpstr>'2(5%квота-ЦЗ)'!Заголовки_для_друку</vt:lpstr>
      <vt:lpstr>'4(неповносправні-ЦЗ)'!Заголовки_для_друку</vt:lpstr>
      <vt:lpstr>'6-(АТО-ЦЗ)'!Заголовки_для_друку</vt:lpstr>
      <vt:lpstr>'8-ВПО-ЦЗ'!Заголовки_для_друку</vt:lpstr>
      <vt:lpstr>УСЬОГО!Заголовки_для_друку</vt:lpstr>
      <vt:lpstr>'!!11-ґендер'!Область_друку</vt:lpstr>
      <vt:lpstr>'!!12-жінки'!Область_друку</vt:lpstr>
      <vt:lpstr>'!!13-чоловіки'!Область_друку</vt:lpstr>
      <vt:lpstr>'1(5%квота)'!Область_друку</vt:lpstr>
      <vt:lpstr>'10-молодь-ЦЗ'!Область_друку</vt:lpstr>
      <vt:lpstr>'11-ґендер'!Область_друку</vt:lpstr>
      <vt:lpstr>'12-жінки-ЦЗ'!Область_друку</vt:lpstr>
      <vt:lpstr>'13-чоловіки-ЦЗ'!Область_друку</vt:lpstr>
      <vt:lpstr>'14-місце проживання'!Область_друку</vt:lpstr>
      <vt:lpstr>'15-місто-ЦЗ'!Область_друку</vt:lpstr>
      <vt:lpstr>'16-село-ЦЗ'!Область_друку</vt:lpstr>
      <vt:lpstr>'2(5%квота-ЦЗ)'!Область_друку</vt:lpstr>
      <vt:lpstr>'3(неповносправні)'!Область_друку</vt:lpstr>
      <vt:lpstr>'4(неповносправні-ЦЗ)'!Область_друку</vt:lpstr>
      <vt:lpstr>'5-АТО'!Область_друку</vt:lpstr>
      <vt:lpstr>'6-(АТО-ЦЗ)'!Область_друку</vt:lpstr>
      <vt:lpstr>'7-ВПО'!Область_друку</vt:lpstr>
      <vt:lpstr>'8-ВПО-ЦЗ'!Область_друку</vt:lpstr>
      <vt:lpstr>'9-молодь'!Область_друку</vt:lpstr>
      <vt:lpstr>УСЬОГО!Область_друку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Гаврилюк Анна</dc:creator>
  <cp:lastModifiedBy>stat8</cp:lastModifiedBy>
  <cp:lastPrinted>2022-10-26T11:59:24Z</cp:lastPrinted>
  <dcterms:created xsi:type="dcterms:W3CDTF">2020-12-10T10:35:03Z</dcterms:created>
  <dcterms:modified xsi:type="dcterms:W3CDTF">2022-10-26T11:59:33Z</dcterms:modified>
</cp:coreProperties>
</file>